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3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4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5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d.docs.live.net/d984d2f959a974f4/FINANCIERA PAE 2025/COSTOS 2026/"/>
    </mc:Choice>
  </mc:AlternateContent>
  <xr:revisionPtr revIDLastSave="10" documentId="13_ncr:1_{85D2DFF5-08CB-4875-A83C-DF41C73B89BE}" xr6:coauthVersionLast="47" xr6:coauthVersionMax="47" xr10:uidLastSave="{C5314365-01CE-42F4-9EEE-349B33876C40}"/>
  <bookViews>
    <workbookView xWindow="-120" yWindow="-120" windowWidth="20730" windowHeight="11160" tabRatio="944" firstSheet="1" activeTab="1" xr2:uid="{00000000-000D-0000-FFFF-FFFF00000000}"/>
  </bookViews>
  <sheets>
    <sheet name="Análisis Nutricional (1)" sheetId="1" state="hidden" r:id="rId1"/>
    <sheet name="GRUPO 1" sheetId="2" r:id="rId2"/>
    <sheet name="Analisis Nutricional (2)" sheetId="3" state="hidden" r:id="rId3"/>
    <sheet name="GRUPO 2" sheetId="4" r:id="rId4"/>
    <sheet name="Análisis Nutricional (3)" sheetId="5" state="hidden" r:id="rId5"/>
    <sheet name="GRUPO 3" sheetId="6" r:id="rId6"/>
    <sheet name="Análisis Nutricional (4)" sheetId="7" state="hidden" r:id="rId7"/>
    <sheet name="GRUPO 4" sheetId="8" r:id="rId8"/>
    <sheet name="Análisis Nutricional (5)" sheetId="9" state="hidden" r:id="rId9"/>
    <sheet name="GRUPO 5 " sheetId="10" r:id="rId10"/>
  </sheets>
  <externalReferences>
    <externalReference r:id="rId11"/>
  </externalReferences>
  <definedNames>
    <definedName name="TablaCompleta">'[1]Tabla de composicion 2018'!$A$2:$AF$2450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2">
      <go:sheetsCustomData xmlns:go="http://customooxmlschemas.google.com/" r:id="rId15" roundtripDataChecksum="7Tv3AOmgQD2xXTHAUglP3vOhoe2eV7biTv5YEzEDwnI="/>
    </ext>
  </extLst>
</workbook>
</file>

<file path=xl/calcChain.xml><?xml version="1.0" encoding="utf-8"?>
<calcChain xmlns="http://schemas.openxmlformats.org/spreadsheetml/2006/main">
  <c r="P198" i="10" l="1"/>
  <c r="P195" i="10"/>
  <c r="P194" i="10"/>
  <c r="P193" i="10"/>
  <c r="P192" i="10"/>
  <c r="L198" i="10"/>
  <c r="L197" i="10"/>
  <c r="L195" i="10"/>
  <c r="L194" i="10"/>
  <c r="H200" i="10"/>
  <c r="H198" i="10"/>
  <c r="H197" i="10"/>
  <c r="H196" i="10"/>
  <c r="D197" i="10"/>
  <c r="D196" i="10"/>
  <c r="D195" i="10"/>
  <c r="D194" i="10"/>
  <c r="P133" i="10"/>
  <c r="P131" i="10"/>
  <c r="P130" i="10"/>
  <c r="P129" i="10"/>
  <c r="L133" i="10"/>
  <c r="L132" i="10"/>
  <c r="L131" i="10"/>
  <c r="L130" i="10"/>
  <c r="H135" i="10"/>
  <c r="H134" i="10"/>
  <c r="H132" i="10"/>
  <c r="H131" i="10"/>
  <c r="T76" i="10"/>
  <c r="T75" i="10"/>
  <c r="T74" i="10"/>
  <c r="T73" i="10"/>
  <c r="P81" i="10"/>
  <c r="P79" i="10"/>
  <c r="P78" i="10"/>
  <c r="P77" i="10"/>
  <c r="L75" i="10"/>
  <c r="L73" i="10"/>
  <c r="L72" i="10"/>
  <c r="H81" i="10"/>
  <c r="H79" i="10"/>
  <c r="H78" i="10"/>
  <c r="H77" i="10"/>
  <c r="D77" i="10"/>
  <c r="D76" i="10"/>
  <c r="D75" i="10"/>
  <c r="D74" i="10"/>
  <c r="P17" i="10"/>
  <c r="P15" i="10"/>
  <c r="P14" i="10"/>
  <c r="P13" i="10"/>
  <c r="L14" i="10"/>
  <c r="L12" i="10"/>
  <c r="L11" i="10"/>
  <c r="H12" i="10"/>
  <c r="H11" i="10"/>
  <c r="H10" i="10"/>
  <c r="P199" i="8"/>
  <c r="P196" i="8"/>
  <c r="P195" i="8"/>
  <c r="P194" i="8"/>
  <c r="P193" i="8"/>
  <c r="L199" i="8"/>
  <c r="L198" i="8"/>
  <c r="L196" i="8"/>
  <c r="L195" i="8"/>
  <c r="H201" i="8"/>
  <c r="H199" i="8"/>
  <c r="H198" i="8"/>
  <c r="H197" i="8"/>
  <c r="D198" i="8"/>
  <c r="D197" i="8"/>
  <c r="D196" i="8"/>
  <c r="D195" i="8"/>
  <c r="P134" i="8"/>
  <c r="P132" i="8"/>
  <c r="P131" i="8"/>
  <c r="P130" i="8"/>
  <c r="L134" i="8"/>
  <c r="L133" i="8"/>
  <c r="L132" i="8"/>
  <c r="L131" i="8"/>
  <c r="H136" i="8"/>
  <c r="H135" i="8"/>
  <c r="H133" i="8"/>
  <c r="H132" i="8"/>
  <c r="T77" i="8"/>
  <c r="T76" i="8"/>
  <c r="T75" i="8"/>
  <c r="T74" i="8"/>
  <c r="P82" i="8"/>
  <c r="P80" i="8"/>
  <c r="P79" i="8"/>
  <c r="P78" i="8"/>
  <c r="L76" i="8"/>
  <c r="L74" i="8"/>
  <c r="L73" i="8"/>
  <c r="H82" i="8"/>
  <c r="H80" i="8"/>
  <c r="H79" i="8"/>
  <c r="H78" i="8"/>
  <c r="D78" i="8"/>
  <c r="D77" i="8"/>
  <c r="D76" i="8"/>
  <c r="D75" i="8"/>
  <c r="P17" i="8"/>
  <c r="P15" i="8"/>
  <c r="P14" i="8"/>
  <c r="P13" i="8"/>
  <c r="L14" i="8"/>
  <c r="L12" i="8"/>
  <c r="L11" i="8"/>
  <c r="H12" i="8"/>
  <c r="H11" i="8"/>
  <c r="H10" i="8"/>
  <c r="P198" i="6"/>
  <c r="P195" i="6"/>
  <c r="P194" i="6"/>
  <c r="P193" i="6"/>
  <c r="P192" i="6"/>
  <c r="L198" i="6"/>
  <c r="L197" i="6"/>
  <c r="L195" i="6"/>
  <c r="L194" i="6"/>
  <c r="H200" i="6"/>
  <c r="H198" i="6"/>
  <c r="H197" i="6"/>
  <c r="H196" i="6"/>
  <c r="D197" i="6"/>
  <c r="D196" i="6"/>
  <c r="D195" i="6"/>
  <c r="D194" i="6"/>
  <c r="P134" i="6"/>
  <c r="P132" i="6"/>
  <c r="P131" i="6"/>
  <c r="P130" i="6"/>
  <c r="L134" i="6"/>
  <c r="L133" i="6"/>
  <c r="L132" i="6"/>
  <c r="L131" i="6"/>
  <c r="H136" i="6"/>
  <c r="H135" i="6"/>
  <c r="H133" i="6"/>
  <c r="H132" i="6"/>
  <c r="T76" i="6"/>
  <c r="T75" i="6"/>
  <c r="T74" i="6"/>
  <c r="T73" i="6"/>
  <c r="P81" i="6"/>
  <c r="P79" i="6"/>
  <c r="P78" i="6"/>
  <c r="P77" i="6"/>
  <c r="L75" i="6"/>
  <c r="L73" i="6"/>
  <c r="L72" i="6"/>
  <c r="H81" i="6"/>
  <c r="H79" i="6"/>
  <c r="H78" i="6"/>
  <c r="H77" i="6"/>
  <c r="D77" i="6"/>
  <c r="D76" i="6"/>
  <c r="D75" i="6"/>
  <c r="D74" i="6"/>
  <c r="P17" i="6"/>
  <c r="P15" i="6"/>
  <c r="P14" i="6"/>
  <c r="P13" i="6"/>
  <c r="L14" i="6"/>
  <c r="L12" i="6"/>
  <c r="L11" i="6"/>
  <c r="H12" i="6"/>
  <c r="H11" i="6"/>
  <c r="H10" i="6"/>
  <c r="P201" i="4"/>
  <c r="P198" i="4"/>
  <c r="P197" i="4"/>
  <c r="P196" i="4"/>
  <c r="P195" i="4"/>
  <c r="P195" i="2"/>
  <c r="L201" i="4"/>
  <c r="L200" i="4"/>
  <c r="L198" i="4"/>
  <c r="L197" i="4"/>
  <c r="H203" i="4"/>
  <c r="H201" i="4"/>
  <c r="H200" i="4"/>
  <c r="H199" i="4"/>
  <c r="D200" i="4"/>
  <c r="D199" i="4"/>
  <c r="D198" i="4"/>
  <c r="D197" i="4"/>
  <c r="P136" i="4"/>
  <c r="P134" i="4"/>
  <c r="P133" i="4"/>
  <c r="P132" i="4"/>
  <c r="L136" i="4"/>
  <c r="L135" i="4"/>
  <c r="L134" i="4"/>
  <c r="L133" i="4"/>
  <c r="H138" i="4"/>
  <c r="H137" i="4"/>
  <c r="H135" i="4"/>
  <c r="H134" i="4"/>
  <c r="T79" i="4"/>
  <c r="T78" i="4"/>
  <c r="T77" i="4"/>
  <c r="T76" i="4"/>
  <c r="P84" i="4"/>
  <c r="P82" i="4"/>
  <c r="P81" i="4"/>
  <c r="P80" i="4"/>
  <c r="L78" i="4"/>
  <c r="L76" i="4"/>
  <c r="L75" i="4"/>
  <c r="H84" i="4"/>
  <c r="H82" i="4"/>
  <c r="H81" i="4"/>
  <c r="H80" i="4"/>
  <c r="D80" i="4"/>
  <c r="D79" i="4"/>
  <c r="D78" i="4"/>
  <c r="D77" i="4"/>
  <c r="P17" i="4"/>
  <c r="P15" i="4"/>
  <c r="P14" i="4"/>
  <c r="P13" i="4"/>
  <c r="L14" i="4"/>
  <c r="L12" i="4"/>
  <c r="L11" i="4"/>
  <c r="H12" i="4"/>
  <c r="H11" i="4"/>
  <c r="H10" i="4"/>
  <c r="P201" i="2"/>
  <c r="P198" i="2"/>
  <c r="P197" i="2"/>
  <c r="P196" i="2"/>
  <c r="L199" i="2"/>
  <c r="L200" i="2"/>
  <c r="L197" i="2"/>
  <c r="L196" i="2"/>
  <c r="H203" i="2"/>
  <c r="H201" i="2"/>
  <c r="H200" i="2"/>
  <c r="H199" i="2"/>
  <c r="D200" i="2"/>
  <c r="D199" i="2"/>
  <c r="D198" i="2"/>
  <c r="D197" i="2"/>
  <c r="P136" i="2"/>
  <c r="P134" i="2"/>
  <c r="P133" i="2"/>
  <c r="P132" i="2"/>
  <c r="L135" i="2"/>
  <c r="L134" i="2"/>
  <c r="L133" i="2"/>
  <c r="L132" i="2"/>
  <c r="H138" i="2"/>
  <c r="H137" i="2"/>
  <c r="H135" i="2"/>
  <c r="H134" i="2"/>
  <c r="T74" i="2"/>
  <c r="T73" i="2"/>
  <c r="T72" i="2"/>
  <c r="P76" i="2"/>
  <c r="T71" i="2"/>
  <c r="P79" i="2"/>
  <c r="L73" i="2"/>
  <c r="P77" i="2"/>
  <c r="P75" i="2"/>
  <c r="L71" i="2"/>
  <c r="L70" i="2"/>
  <c r="H79" i="2"/>
  <c r="H77" i="2"/>
  <c r="H76" i="2"/>
  <c r="H75" i="2"/>
  <c r="D75" i="2"/>
  <c r="D74" i="2"/>
  <c r="D73" i="2"/>
  <c r="D72" i="2"/>
  <c r="P14" i="2"/>
  <c r="P10" i="2"/>
  <c r="P12" i="2"/>
  <c r="P11" i="2"/>
  <c r="L11" i="2"/>
  <c r="L12" i="2"/>
  <c r="L14" i="2"/>
  <c r="H12" i="2"/>
  <c r="H11" i="2"/>
  <c r="H10" i="2"/>
  <c r="T211" i="10"/>
  <c r="T210" i="10"/>
  <c r="T209" i="10"/>
  <c r="T208" i="10"/>
  <c r="T207" i="10"/>
  <c r="T206" i="10"/>
  <c r="T205" i="10"/>
  <c r="T204" i="10"/>
  <c r="T203" i="10"/>
  <c r="P211" i="10"/>
  <c r="P210" i="10"/>
  <c r="P209" i="10"/>
  <c r="P208" i="10"/>
  <c r="P207" i="10"/>
  <c r="P206" i="10"/>
  <c r="P205" i="10"/>
  <c r="P204" i="10"/>
  <c r="P203" i="10"/>
  <c r="L212" i="10"/>
  <c r="L211" i="10"/>
  <c r="L210" i="10"/>
  <c r="L209" i="10"/>
  <c r="L208" i="10"/>
  <c r="L207" i="10"/>
  <c r="L206" i="10"/>
  <c r="L205" i="10"/>
  <c r="L203" i="10"/>
  <c r="H211" i="10"/>
  <c r="H210" i="10"/>
  <c r="H209" i="10"/>
  <c r="H208" i="10"/>
  <c r="H207" i="10"/>
  <c r="H206" i="10"/>
  <c r="H205" i="10"/>
  <c r="H204" i="10"/>
  <c r="H203" i="10"/>
  <c r="D211" i="10"/>
  <c r="D210" i="10"/>
  <c r="D209" i="10"/>
  <c r="D208" i="10"/>
  <c r="D207" i="10"/>
  <c r="D206" i="10"/>
  <c r="D205" i="10"/>
  <c r="D204" i="10"/>
  <c r="D203" i="10"/>
  <c r="T147" i="10"/>
  <c r="T146" i="10"/>
  <c r="T145" i="10"/>
  <c r="T144" i="10"/>
  <c r="T143" i="10"/>
  <c r="T142" i="10"/>
  <c r="T141" i="10"/>
  <c r="T140" i="10"/>
  <c r="T139" i="10"/>
  <c r="T138" i="10"/>
  <c r="P146" i="10"/>
  <c r="P145" i="10"/>
  <c r="P144" i="10"/>
  <c r="P143" i="10"/>
  <c r="P142" i="10"/>
  <c r="P141" i="10"/>
  <c r="P140" i="10"/>
  <c r="P139" i="10"/>
  <c r="P138" i="10"/>
  <c r="L147" i="10"/>
  <c r="L146" i="10"/>
  <c r="L145" i="10"/>
  <c r="L144" i="10"/>
  <c r="L143" i="10"/>
  <c r="L142" i="10"/>
  <c r="L141" i="10"/>
  <c r="L140" i="10"/>
  <c r="L139" i="10"/>
  <c r="L138" i="10"/>
  <c r="H147" i="10"/>
  <c r="H146" i="10"/>
  <c r="H145" i="10"/>
  <c r="H144" i="10"/>
  <c r="H143" i="10"/>
  <c r="H142" i="10"/>
  <c r="H141" i="10"/>
  <c r="H140" i="10"/>
  <c r="H139" i="10"/>
  <c r="H138" i="10"/>
  <c r="D147" i="10"/>
  <c r="D146" i="10"/>
  <c r="D145" i="10"/>
  <c r="D144" i="10"/>
  <c r="D143" i="10"/>
  <c r="D142" i="10"/>
  <c r="D141" i="10"/>
  <c r="D140" i="10"/>
  <c r="D139" i="10"/>
  <c r="D138" i="10"/>
  <c r="T95" i="10"/>
  <c r="T93" i="10"/>
  <c r="T92" i="10"/>
  <c r="T91" i="10"/>
  <c r="T90" i="10"/>
  <c r="T89" i="10"/>
  <c r="T88" i="10"/>
  <c r="T87" i="10"/>
  <c r="T86" i="10"/>
  <c r="T85" i="10"/>
  <c r="T84" i="10"/>
  <c r="P92" i="10"/>
  <c r="P91" i="10"/>
  <c r="P90" i="10"/>
  <c r="P89" i="10"/>
  <c r="P88" i="10"/>
  <c r="P87" i="10"/>
  <c r="P86" i="10"/>
  <c r="P85" i="10"/>
  <c r="P84" i="10"/>
  <c r="L93" i="10"/>
  <c r="L92" i="10"/>
  <c r="L91" i="10"/>
  <c r="L90" i="10"/>
  <c r="L89" i="10"/>
  <c r="L88" i="10"/>
  <c r="L87" i="10"/>
  <c r="L86" i="10"/>
  <c r="L85" i="10"/>
  <c r="L84" i="10"/>
  <c r="H93" i="10"/>
  <c r="H92" i="10"/>
  <c r="H91" i="10"/>
  <c r="H90" i="10"/>
  <c r="H89" i="10"/>
  <c r="H88" i="10"/>
  <c r="H87" i="10"/>
  <c r="H86" i="10"/>
  <c r="H85" i="10"/>
  <c r="H84" i="10"/>
  <c r="D92" i="10"/>
  <c r="D91" i="10"/>
  <c r="D90" i="10"/>
  <c r="D89" i="10"/>
  <c r="D88" i="10"/>
  <c r="D87" i="10"/>
  <c r="D86" i="10"/>
  <c r="D85" i="10"/>
  <c r="D84" i="10"/>
  <c r="T29" i="10"/>
  <c r="T28" i="10"/>
  <c r="T27" i="10"/>
  <c r="T26" i="10"/>
  <c r="T25" i="10"/>
  <c r="T24" i="10"/>
  <c r="T22" i="10"/>
  <c r="T21" i="10"/>
  <c r="T20" i="10"/>
  <c r="P29" i="10"/>
  <c r="P28" i="10"/>
  <c r="P27" i="10"/>
  <c r="P26" i="10"/>
  <c r="P25" i="10"/>
  <c r="P24" i="10"/>
  <c r="P23" i="10"/>
  <c r="P22" i="10"/>
  <c r="P21" i="10"/>
  <c r="P20" i="10"/>
  <c r="L30" i="10"/>
  <c r="L29" i="10"/>
  <c r="L28" i="10"/>
  <c r="L27" i="10"/>
  <c r="L26" i="10"/>
  <c r="L25" i="10"/>
  <c r="L24" i="10"/>
  <c r="L23" i="10"/>
  <c r="L22" i="10"/>
  <c r="L21" i="10"/>
  <c r="L20" i="10"/>
  <c r="H28" i="10"/>
  <c r="H27" i="10"/>
  <c r="H26" i="10"/>
  <c r="H25" i="10"/>
  <c r="H24" i="10"/>
  <c r="H23" i="10"/>
  <c r="H22" i="10"/>
  <c r="H21" i="10"/>
  <c r="H20" i="10"/>
  <c r="D28" i="10"/>
  <c r="D27" i="10"/>
  <c r="D26" i="10"/>
  <c r="D25" i="10"/>
  <c r="D24" i="10"/>
  <c r="D23" i="10"/>
  <c r="D22" i="10"/>
  <c r="D21" i="10"/>
  <c r="D20" i="10"/>
  <c r="T211" i="8"/>
  <c r="T210" i="8"/>
  <c r="T209" i="8"/>
  <c r="T208" i="8"/>
  <c r="T207" i="8"/>
  <c r="T206" i="8"/>
  <c r="T205" i="8"/>
  <c r="T204" i="8"/>
  <c r="T203" i="8"/>
  <c r="P211" i="8"/>
  <c r="P210" i="8"/>
  <c r="P209" i="8"/>
  <c r="P208" i="8"/>
  <c r="P207" i="8"/>
  <c r="P206" i="8"/>
  <c r="P205" i="8"/>
  <c r="P204" i="8"/>
  <c r="P203" i="8"/>
  <c r="L212" i="8"/>
  <c r="L211" i="8"/>
  <c r="L210" i="8"/>
  <c r="L209" i="8"/>
  <c r="L208" i="8"/>
  <c r="L207" i="8"/>
  <c r="L206" i="8"/>
  <c r="L205" i="8"/>
  <c r="L203" i="8"/>
  <c r="H211" i="8"/>
  <c r="H210" i="8"/>
  <c r="H209" i="8"/>
  <c r="H208" i="8"/>
  <c r="H207" i="8"/>
  <c r="H206" i="8"/>
  <c r="H205" i="8"/>
  <c r="H204" i="8"/>
  <c r="H203" i="8"/>
  <c r="D211" i="8"/>
  <c r="D210" i="8"/>
  <c r="D209" i="8"/>
  <c r="D208" i="8"/>
  <c r="D207" i="8"/>
  <c r="D206" i="8"/>
  <c r="D205" i="8"/>
  <c r="D204" i="8"/>
  <c r="D203" i="8"/>
  <c r="T147" i="8"/>
  <c r="T146" i="8"/>
  <c r="T145" i="8"/>
  <c r="T144" i="8"/>
  <c r="T143" i="8"/>
  <c r="T142" i="8"/>
  <c r="T141" i="8"/>
  <c r="T140" i="8"/>
  <c r="T148" i="8"/>
  <c r="T139" i="8"/>
  <c r="P147" i="8"/>
  <c r="P146" i="8"/>
  <c r="P145" i="8"/>
  <c r="P144" i="8"/>
  <c r="P143" i="8"/>
  <c r="P142" i="8"/>
  <c r="P141" i="8"/>
  <c r="P140" i="8"/>
  <c r="P139" i="8"/>
  <c r="L148" i="8"/>
  <c r="L147" i="8"/>
  <c r="L145" i="8"/>
  <c r="L144" i="8"/>
  <c r="L143" i="8"/>
  <c r="L142" i="8"/>
  <c r="L141" i="8"/>
  <c r="L140" i="8"/>
  <c r="L146" i="8"/>
  <c r="L139" i="8"/>
  <c r="H147" i="8"/>
  <c r="H146" i="8"/>
  <c r="H145" i="8"/>
  <c r="H144" i="8"/>
  <c r="H143" i="8"/>
  <c r="H142" i="8"/>
  <c r="H141" i="8"/>
  <c r="H140" i="8"/>
  <c r="H148" i="8"/>
  <c r="H139" i="8"/>
  <c r="D147" i="8"/>
  <c r="D146" i="8"/>
  <c r="D145" i="8"/>
  <c r="D144" i="8"/>
  <c r="D143" i="8"/>
  <c r="D142" i="8"/>
  <c r="D141" i="8"/>
  <c r="D140" i="8"/>
  <c r="D148" i="8"/>
  <c r="D139" i="8"/>
  <c r="T93" i="8"/>
  <c r="T92" i="8"/>
  <c r="T91" i="8"/>
  <c r="T90" i="8"/>
  <c r="T89" i="8"/>
  <c r="T88" i="8"/>
  <c r="T87" i="8"/>
  <c r="T86" i="8"/>
  <c r="T96" i="8"/>
  <c r="T94" i="8"/>
  <c r="T85" i="8"/>
  <c r="P93" i="8"/>
  <c r="P92" i="8"/>
  <c r="P91" i="8"/>
  <c r="P90" i="8"/>
  <c r="P89" i="8"/>
  <c r="P88" i="8"/>
  <c r="P87" i="8"/>
  <c r="P86" i="8"/>
  <c r="L93" i="8"/>
  <c r="L92" i="8"/>
  <c r="L91" i="8"/>
  <c r="L90" i="8"/>
  <c r="L89" i="8"/>
  <c r="L88" i="8"/>
  <c r="L87" i="8"/>
  <c r="L86" i="8"/>
  <c r="P94" i="8"/>
  <c r="P85" i="8"/>
  <c r="L94" i="8"/>
  <c r="L85" i="8"/>
  <c r="H93" i="8"/>
  <c r="H92" i="8"/>
  <c r="H91" i="8"/>
  <c r="H90" i="8"/>
  <c r="H89" i="8"/>
  <c r="H88" i="8"/>
  <c r="H87" i="8"/>
  <c r="H86" i="8"/>
  <c r="H94" i="8"/>
  <c r="H85" i="8"/>
  <c r="D93" i="8"/>
  <c r="D92" i="8"/>
  <c r="D91" i="8"/>
  <c r="D90" i="8"/>
  <c r="D89" i="8"/>
  <c r="D88" i="8"/>
  <c r="D87" i="8"/>
  <c r="D86" i="8"/>
  <c r="D85" i="8"/>
  <c r="T27" i="8"/>
  <c r="T26" i="8"/>
  <c r="T25" i="8"/>
  <c r="T24" i="8"/>
  <c r="T22" i="8"/>
  <c r="T21" i="8"/>
  <c r="T29" i="8"/>
  <c r="T28" i="8"/>
  <c r="T20" i="8"/>
  <c r="P29" i="8"/>
  <c r="P28" i="8"/>
  <c r="P27" i="8"/>
  <c r="P26" i="8"/>
  <c r="P25" i="8"/>
  <c r="P24" i="8"/>
  <c r="P23" i="8"/>
  <c r="P22" i="8"/>
  <c r="P21" i="8"/>
  <c r="P20" i="8"/>
  <c r="L29" i="8"/>
  <c r="L28" i="8"/>
  <c r="L27" i="8"/>
  <c r="L26" i="8"/>
  <c r="L25" i="8"/>
  <c r="L24" i="8"/>
  <c r="L23" i="8"/>
  <c r="L22" i="8"/>
  <c r="L21" i="8"/>
  <c r="L30" i="8"/>
  <c r="L20" i="8"/>
  <c r="H28" i="8"/>
  <c r="H27" i="8"/>
  <c r="H26" i="8"/>
  <c r="H25" i="8"/>
  <c r="H24" i="8"/>
  <c r="H23" i="8"/>
  <c r="H22" i="8"/>
  <c r="H21" i="8"/>
  <c r="H29" i="8"/>
  <c r="H20" i="8"/>
  <c r="D28" i="8"/>
  <c r="D27" i="8"/>
  <c r="D26" i="8"/>
  <c r="D25" i="8"/>
  <c r="D24" i="8"/>
  <c r="D23" i="8"/>
  <c r="D22" i="8"/>
  <c r="D21" i="8"/>
  <c r="D20" i="8"/>
  <c r="T210" i="6"/>
  <c r="T209" i="6"/>
  <c r="T208" i="6"/>
  <c r="T207" i="6"/>
  <c r="T206" i="6"/>
  <c r="T205" i="6"/>
  <c r="T204" i="6"/>
  <c r="T203" i="6"/>
  <c r="T202" i="6"/>
  <c r="P210" i="6"/>
  <c r="P209" i="6"/>
  <c r="P208" i="6"/>
  <c r="P207" i="6"/>
  <c r="P206" i="6"/>
  <c r="P205" i="6"/>
  <c r="P204" i="6"/>
  <c r="P203" i="6"/>
  <c r="P202" i="6"/>
  <c r="L211" i="6"/>
  <c r="L210" i="6"/>
  <c r="L209" i="6"/>
  <c r="L208" i="6"/>
  <c r="L207" i="6"/>
  <c r="L206" i="6"/>
  <c r="L205" i="6"/>
  <c r="L204" i="6"/>
  <c r="L202" i="6"/>
  <c r="H210" i="6"/>
  <c r="H209" i="6"/>
  <c r="H208" i="6"/>
  <c r="H207" i="6"/>
  <c r="H206" i="6"/>
  <c r="H205" i="6"/>
  <c r="H204" i="6"/>
  <c r="H203" i="6"/>
  <c r="H202" i="6"/>
  <c r="D210" i="6"/>
  <c r="D209" i="6"/>
  <c r="D208" i="6"/>
  <c r="D207" i="6"/>
  <c r="D206" i="6"/>
  <c r="D205" i="6"/>
  <c r="D204" i="6"/>
  <c r="D203" i="6"/>
  <c r="D202" i="6"/>
  <c r="T147" i="6"/>
  <c r="T146" i="6"/>
  <c r="T145" i="6"/>
  <c r="T144" i="6"/>
  <c r="T143" i="6"/>
  <c r="T142" i="6"/>
  <c r="T141" i="6"/>
  <c r="T140" i="6"/>
  <c r="T139" i="6"/>
  <c r="P147" i="6"/>
  <c r="P146" i="6"/>
  <c r="P145" i="6"/>
  <c r="P144" i="6"/>
  <c r="P143" i="6"/>
  <c r="P142" i="6"/>
  <c r="P141" i="6"/>
  <c r="P140" i="6"/>
  <c r="P139" i="6"/>
  <c r="L146" i="6"/>
  <c r="L148" i="6"/>
  <c r="L147" i="6"/>
  <c r="L145" i="6"/>
  <c r="L144" i="6"/>
  <c r="L143" i="6"/>
  <c r="L142" i="6"/>
  <c r="L141" i="6"/>
  <c r="L140" i="6"/>
  <c r="L139" i="6"/>
  <c r="H148" i="6"/>
  <c r="H147" i="6"/>
  <c r="H146" i="6"/>
  <c r="H145" i="6"/>
  <c r="H144" i="6"/>
  <c r="H143" i="6"/>
  <c r="H142" i="6"/>
  <c r="H141" i="6"/>
  <c r="H140" i="6"/>
  <c r="H139" i="6"/>
  <c r="D148" i="6"/>
  <c r="D147" i="6"/>
  <c r="D146" i="6"/>
  <c r="D145" i="6"/>
  <c r="D144" i="6"/>
  <c r="D143" i="6"/>
  <c r="D142" i="6"/>
  <c r="D141" i="6"/>
  <c r="D140" i="6"/>
  <c r="D139" i="6"/>
  <c r="T93" i="6"/>
  <c r="T95" i="6"/>
  <c r="T92" i="6"/>
  <c r="T91" i="6"/>
  <c r="T90" i="6"/>
  <c r="T89" i="6"/>
  <c r="T88" i="6"/>
  <c r="T87" i="6"/>
  <c r="T86" i="6"/>
  <c r="T85" i="6"/>
  <c r="T84" i="6"/>
  <c r="P93" i="6"/>
  <c r="P92" i="6"/>
  <c r="P91" i="6"/>
  <c r="P90" i="6"/>
  <c r="P89" i="6"/>
  <c r="P88" i="6"/>
  <c r="P87" i="6"/>
  <c r="P86" i="6"/>
  <c r="P85" i="6"/>
  <c r="P84" i="6"/>
  <c r="L93" i="6"/>
  <c r="L92" i="6"/>
  <c r="L91" i="6"/>
  <c r="L90" i="6"/>
  <c r="L89" i="6"/>
  <c r="L88" i="6"/>
  <c r="L87" i="6"/>
  <c r="L86" i="6"/>
  <c r="L85" i="6"/>
  <c r="L84" i="6"/>
  <c r="H93" i="6"/>
  <c r="H92" i="6"/>
  <c r="H91" i="6"/>
  <c r="H90" i="6"/>
  <c r="H89" i="6"/>
  <c r="H88" i="6"/>
  <c r="H87" i="6"/>
  <c r="H86" i="6"/>
  <c r="H85" i="6"/>
  <c r="H84" i="6"/>
  <c r="D92" i="6"/>
  <c r="D91" i="6"/>
  <c r="D90" i="6"/>
  <c r="D89" i="6"/>
  <c r="D88" i="6"/>
  <c r="D87" i="6"/>
  <c r="D86" i="6"/>
  <c r="D85" i="6"/>
  <c r="D84" i="6"/>
  <c r="T29" i="6"/>
  <c r="T28" i="6"/>
  <c r="T27" i="6"/>
  <c r="T26" i="6"/>
  <c r="T25" i="6"/>
  <c r="T24" i="6"/>
  <c r="T22" i="6"/>
  <c r="T21" i="6"/>
  <c r="T20" i="6"/>
  <c r="P29" i="6"/>
  <c r="P28" i="6"/>
  <c r="P27" i="6"/>
  <c r="P26" i="6"/>
  <c r="P25" i="6"/>
  <c r="P24" i="6"/>
  <c r="P23" i="6"/>
  <c r="P22" i="6"/>
  <c r="P21" i="6"/>
  <c r="P20" i="6"/>
  <c r="L30" i="6"/>
  <c r="L29" i="6"/>
  <c r="L28" i="6"/>
  <c r="L27" i="6"/>
  <c r="L26" i="6"/>
  <c r="L25" i="6"/>
  <c r="L24" i="6"/>
  <c r="L23" i="6"/>
  <c r="L22" i="6"/>
  <c r="L21" i="6"/>
  <c r="L20" i="6"/>
  <c r="H29" i="6"/>
  <c r="H28" i="6"/>
  <c r="H27" i="6"/>
  <c r="H26" i="6"/>
  <c r="H25" i="6"/>
  <c r="H24" i="6"/>
  <c r="H23" i="6"/>
  <c r="H22" i="6"/>
  <c r="H21" i="6"/>
  <c r="H20" i="6"/>
  <c r="D28" i="6"/>
  <c r="D27" i="6"/>
  <c r="D26" i="6"/>
  <c r="D25" i="6"/>
  <c r="D24" i="6"/>
  <c r="D23" i="6"/>
  <c r="D22" i="6"/>
  <c r="D21" i="6"/>
  <c r="D20" i="6"/>
  <c r="T213" i="4"/>
  <c r="T212" i="4"/>
  <c r="T211" i="4"/>
  <c r="T210" i="4"/>
  <c r="T209" i="4"/>
  <c r="T208" i="4"/>
  <c r="T207" i="4"/>
  <c r="T206" i="4"/>
  <c r="T205" i="4"/>
  <c r="P213" i="4"/>
  <c r="P212" i="4"/>
  <c r="P211" i="4"/>
  <c r="P210" i="4"/>
  <c r="P209" i="4"/>
  <c r="P208" i="4"/>
  <c r="P207" i="4"/>
  <c r="P206" i="4"/>
  <c r="P205" i="4"/>
  <c r="L214" i="4"/>
  <c r="L213" i="4"/>
  <c r="L212" i="4"/>
  <c r="L211" i="4"/>
  <c r="L210" i="4"/>
  <c r="L209" i="4"/>
  <c r="L208" i="4"/>
  <c r="L207" i="4"/>
  <c r="L205" i="4"/>
  <c r="H213" i="4"/>
  <c r="H212" i="4"/>
  <c r="H211" i="4"/>
  <c r="H210" i="4"/>
  <c r="H209" i="4"/>
  <c r="H208" i="4"/>
  <c r="H207" i="4"/>
  <c r="H206" i="4"/>
  <c r="H205" i="4"/>
  <c r="D213" i="4"/>
  <c r="D212" i="4"/>
  <c r="D211" i="4"/>
  <c r="D210" i="4"/>
  <c r="D209" i="4"/>
  <c r="D208" i="4"/>
  <c r="D207" i="4"/>
  <c r="D206" i="4"/>
  <c r="D205" i="4"/>
  <c r="T149" i="4"/>
  <c r="T148" i="4"/>
  <c r="T147" i="4"/>
  <c r="T146" i="4"/>
  <c r="T145" i="4"/>
  <c r="T144" i="4"/>
  <c r="T143" i="4"/>
  <c r="T142" i="4"/>
  <c r="T141" i="4"/>
  <c r="P149" i="4"/>
  <c r="P148" i="4"/>
  <c r="P147" i="4"/>
  <c r="P146" i="4"/>
  <c r="P145" i="4"/>
  <c r="P144" i="4"/>
  <c r="P143" i="4"/>
  <c r="P142" i="4"/>
  <c r="P141" i="4"/>
  <c r="L150" i="4"/>
  <c r="L149" i="4"/>
  <c r="L147" i="4"/>
  <c r="L146" i="4"/>
  <c r="L145" i="4"/>
  <c r="L144" i="4"/>
  <c r="L143" i="4"/>
  <c r="L142" i="4"/>
  <c r="L141" i="4"/>
  <c r="H150" i="4"/>
  <c r="H149" i="4"/>
  <c r="H148" i="4"/>
  <c r="H147" i="4"/>
  <c r="H146" i="4"/>
  <c r="H145" i="4"/>
  <c r="H144" i="4"/>
  <c r="H143" i="4"/>
  <c r="H142" i="4"/>
  <c r="H141" i="4"/>
  <c r="D150" i="4"/>
  <c r="D149" i="4"/>
  <c r="D148" i="4"/>
  <c r="D147" i="4"/>
  <c r="D146" i="4"/>
  <c r="D145" i="4"/>
  <c r="D144" i="4"/>
  <c r="D143" i="4"/>
  <c r="D142" i="4"/>
  <c r="D141" i="4"/>
  <c r="T98" i="4"/>
  <c r="T95" i="4"/>
  <c r="T94" i="4"/>
  <c r="T93" i="4"/>
  <c r="T92" i="4"/>
  <c r="T91" i="4"/>
  <c r="T90" i="4"/>
  <c r="T89" i="4"/>
  <c r="T88" i="4"/>
  <c r="T87" i="4"/>
  <c r="P96" i="4"/>
  <c r="P95" i="4"/>
  <c r="P94" i="4"/>
  <c r="P93" i="4"/>
  <c r="P92" i="4"/>
  <c r="P91" i="4"/>
  <c r="P90" i="4"/>
  <c r="P89" i="4"/>
  <c r="P88" i="4"/>
  <c r="P87" i="4"/>
  <c r="L96" i="4"/>
  <c r="L95" i="4"/>
  <c r="L94" i="4"/>
  <c r="L93" i="4"/>
  <c r="L92" i="4"/>
  <c r="L91" i="4"/>
  <c r="L90" i="4"/>
  <c r="L89" i="4"/>
  <c r="L88" i="4"/>
  <c r="L87" i="4"/>
  <c r="H96" i="4"/>
  <c r="H95" i="4"/>
  <c r="H94" i="4"/>
  <c r="H93" i="4"/>
  <c r="H92" i="4"/>
  <c r="H91" i="4"/>
  <c r="H90" i="4"/>
  <c r="H89" i="4"/>
  <c r="H88" i="4"/>
  <c r="H87" i="4"/>
  <c r="D95" i="4"/>
  <c r="D94" i="4"/>
  <c r="D93" i="4"/>
  <c r="D92" i="4"/>
  <c r="D91" i="4"/>
  <c r="D90" i="4"/>
  <c r="D89" i="4"/>
  <c r="D88" i="4"/>
  <c r="D87" i="4"/>
  <c r="T27" i="4"/>
  <c r="T26" i="4"/>
  <c r="T25" i="4"/>
  <c r="T24" i="4"/>
  <c r="T22" i="4"/>
  <c r="T21" i="4"/>
  <c r="T20" i="4"/>
  <c r="P29" i="4"/>
  <c r="P28" i="4"/>
  <c r="P27" i="4"/>
  <c r="P26" i="4"/>
  <c r="P25" i="4"/>
  <c r="P24" i="4"/>
  <c r="P23" i="4"/>
  <c r="P22" i="4"/>
  <c r="P21" i="4"/>
  <c r="P20" i="4"/>
  <c r="L30" i="4"/>
  <c r="L29" i="4"/>
  <c r="L28" i="4"/>
  <c r="L27" i="4"/>
  <c r="L26" i="4"/>
  <c r="L25" i="4"/>
  <c r="L24" i="4"/>
  <c r="L23" i="4"/>
  <c r="L22" i="4"/>
  <c r="L21" i="4"/>
  <c r="L20" i="4"/>
  <c r="H29" i="4"/>
  <c r="H28" i="4"/>
  <c r="H27" i="4"/>
  <c r="H26" i="4"/>
  <c r="H25" i="4"/>
  <c r="H24" i="4"/>
  <c r="H23" i="4"/>
  <c r="H22" i="4"/>
  <c r="H21" i="4"/>
  <c r="H20" i="4"/>
  <c r="D28" i="4"/>
  <c r="D27" i="4"/>
  <c r="D26" i="4"/>
  <c r="D25" i="4"/>
  <c r="D24" i="4"/>
  <c r="D23" i="4"/>
  <c r="D22" i="4"/>
  <c r="D21" i="4"/>
  <c r="D20" i="4"/>
  <c r="T214" i="2"/>
  <c r="T213" i="2"/>
  <c r="T212" i="2"/>
  <c r="T211" i="2"/>
  <c r="T210" i="2"/>
  <c r="T209" i="2"/>
  <c r="T208" i="2"/>
  <c r="T207" i="2"/>
  <c r="P214" i="2"/>
  <c r="P213" i="2"/>
  <c r="P212" i="2"/>
  <c r="P211" i="2"/>
  <c r="P210" i="2"/>
  <c r="P209" i="2"/>
  <c r="P208" i="2"/>
  <c r="P207" i="2"/>
  <c r="L215" i="2"/>
  <c r="L214" i="2"/>
  <c r="L213" i="2"/>
  <c r="L212" i="2"/>
  <c r="L211" i="2"/>
  <c r="L210" i="2"/>
  <c r="L209" i="2"/>
  <c r="L208" i="2"/>
  <c r="H214" i="2"/>
  <c r="H213" i="2"/>
  <c r="H212" i="2"/>
  <c r="H211" i="2"/>
  <c r="H210" i="2"/>
  <c r="H209" i="2"/>
  <c r="H208" i="2"/>
  <c r="H207" i="2"/>
  <c r="D214" i="2"/>
  <c r="D213" i="2"/>
  <c r="D212" i="2"/>
  <c r="D211" i="2"/>
  <c r="D210" i="2"/>
  <c r="D209" i="2"/>
  <c r="D208" i="2"/>
  <c r="D207" i="2"/>
  <c r="T149" i="2"/>
  <c r="T148" i="2"/>
  <c r="T147" i="2"/>
  <c r="T146" i="2"/>
  <c r="T145" i="2"/>
  <c r="T144" i="2"/>
  <c r="T143" i="2"/>
  <c r="T142" i="2"/>
  <c r="P149" i="2"/>
  <c r="P148" i="2"/>
  <c r="P147" i="2"/>
  <c r="P146" i="2"/>
  <c r="P145" i="2"/>
  <c r="P144" i="2"/>
  <c r="P143" i="2"/>
  <c r="P142" i="2"/>
  <c r="L150" i="2"/>
  <c r="L149" i="2"/>
  <c r="L147" i="2"/>
  <c r="L146" i="2"/>
  <c r="L145" i="2"/>
  <c r="L144" i="2"/>
  <c r="L143" i="2"/>
  <c r="L142" i="2"/>
  <c r="H149" i="2"/>
  <c r="H148" i="2"/>
  <c r="H147" i="2"/>
  <c r="H146" i="2"/>
  <c r="H145" i="2"/>
  <c r="H144" i="2"/>
  <c r="H143" i="2"/>
  <c r="H142" i="2"/>
  <c r="D150" i="2"/>
  <c r="D149" i="2"/>
  <c r="D148" i="2"/>
  <c r="D147" i="2"/>
  <c r="D146" i="2"/>
  <c r="D145" i="2"/>
  <c r="D144" i="2"/>
  <c r="D143" i="2"/>
  <c r="D142" i="2"/>
  <c r="T93" i="2"/>
  <c r="T90" i="2"/>
  <c r="T89" i="2"/>
  <c r="T88" i="2"/>
  <c r="T87" i="2"/>
  <c r="T86" i="2"/>
  <c r="T85" i="2"/>
  <c r="T84" i="2"/>
  <c r="T83" i="2"/>
  <c r="P90" i="2"/>
  <c r="P89" i="2"/>
  <c r="P88" i="2"/>
  <c r="P87" i="2"/>
  <c r="P86" i="2"/>
  <c r="P85" i="2"/>
  <c r="P84" i="2"/>
  <c r="P83" i="2"/>
  <c r="L90" i="2"/>
  <c r="L89" i="2"/>
  <c r="L88" i="2"/>
  <c r="L87" i="2"/>
  <c r="L86" i="2"/>
  <c r="L85" i="2"/>
  <c r="L84" i="2"/>
  <c r="L83" i="2"/>
  <c r="H91" i="2"/>
  <c r="H90" i="2"/>
  <c r="H89" i="2"/>
  <c r="H88" i="2"/>
  <c r="H87" i="2"/>
  <c r="H86" i="2"/>
  <c r="H85" i="2"/>
  <c r="H84" i="2"/>
  <c r="H83" i="2"/>
  <c r="D90" i="2"/>
  <c r="D89" i="2"/>
  <c r="D88" i="2"/>
  <c r="D87" i="2"/>
  <c r="D86" i="2"/>
  <c r="D85" i="2"/>
  <c r="D84" i="2"/>
  <c r="D83" i="2"/>
  <c r="T22" i="2"/>
  <c r="T25" i="2"/>
  <c r="T24" i="2"/>
  <c r="T23" i="2"/>
  <c r="T20" i="2"/>
  <c r="T19" i="2"/>
  <c r="P26" i="2"/>
  <c r="P25" i="2"/>
  <c r="P24" i="2"/>
  <c r="P23" i="2"/>
  <c r="P22" i="2"/>
  <c r="P21" i="2"/>
  <c r="P20" i="2"/>
  <c r="P19" i="2"/>
  <c r="L28" i="2"/>
  <c r="L27" i="2"/>
  <c r="L26" i="2"/>
  <c r="L25" i="2"/>
  <c r="L24" i="2"/>
  <c r="L23" i="2"/>
  <c r="L22" i="2"/>
  <c r="L21" i="2"/>
  <c r="L20" i="2"/>
  <c r="L19" i="2"/>
  <c r="H26" i="2"/>
  <c r="H25" i="2"/>
  <c r="H24" i="2"/>
  <c r="H23" i="2"/>
  <c r="H22" i="2"/>
  <c r="H21" i="2"/>
  <c r="H20" i="2"/>
  <c r="H19" i="2"/>
  <c r="D19" i="2"/>
  <c r="D25" i="2"/>
  <c r="D21" i="2"/>
  <c r="D20" i="2"/>
  <c r="D26" i="2"/>
  <c r="D23" i="2"/>
  <c r="D24" i="2"/>
  <c r="D22" i="2"/>
  <c r="T235" i="10"/>
  <c r="T231" i="8"/>
  <c r="T229" i="6"/>
  <c r="T231" i="4"/>
  <c r="T233" i="10"/>
  <c r="T229" i="8"/>
  <c r="T227" i="6"/>
  <c r="T229" i="4"/>
  <c r="P242" i="10"/>
  <c r="P238" i="8"/>
  <c r="P236" i="6"/>
  <c r="P238" i="4"/>
  <c r="P234" i="10"/>
  <c r="P230" i="8"/>
  <c r="P228" i="6"/>
  <c r="P230" i="4"/>
  <c r="P224" i="10"/>
  <c r="P224" i="8"/>
  <c r="P223" i="6"/>
  <c r="P225" i="4"/>
  <c r="P227" i="2"/>
  <c r="P191" i="10"/>
  <c r="P190" i="10"/>
  <c r="P192" i="8"/>
  <c r="P191" i="8"/>
  <c r="P191" i="6"/>
  <c r="P190" i="6"/>
  <c r="P194" i="4"/>
  <c r="P193" i="4"/>
  <c r="L234" i="10"/>
  <c r="L233" i="10"/>
  <c r="L230" i="8"/>
  <c r="L229" i="8"/>
  <c r="L228" i="6"/>
  <c r="L227" i="6"/>
  <c r="L230" i="4"/>
  <c r="L229" i="4"/>
  <c r="L224" i="10"/>
  <c r="L224" i="8"/>
  <c r="L223" i="6"/>
  <c r="L225" i="4"/>
  <c r="L196" i="10"/>
  <c r="L197" i="8"/>
  <c r="L196" i="6"/>
  <c r="L199" i="4"/>
  <c r="L193" i="10"/>
  <c r="L192" i="10"/>
  <c r="L194" i="8"/>
  <c r="L193" i="8"/>
  <c r="L193" i="6"/>
  <c r="L192" i="6"/>
  <c r="L196" i="4"/>
  <c r="L195" i="4"/>
  <c r="H224" i="10"/>
  <c r="H224" i="8"/>
  <c r="H223" i="6"/>
  <c r="H225" i="4"/>
  <c r="H195" i="10"/>
  <c r="H194" i="10"/>
  <c r="H193" i="10"/>
  <c r="H196" i="8"/>
  <c r="H195" i="8"/>
  <c r="H194" i="8"/>
  <c r="H195" i="6"/>
  <c r="H194" i="6"/>
  <c r="H193" i="6"/>
  <c r="H198" i="4"/>
  <c r="H197" i="4"/>
  <c r="H196" i="4"/>
  <c r="D242" i="10"/>
  <c r="D238" i="8"/>
  <c r="D236" i="6"/>
  <c r="D238" i="4"/>
  <c r="D228" i="6"/>
  <c r="D227" i="6"/>
  <c r="D230" i="8"/>
  <c r="D229" i="8"/>
  <c r="D234" i="10"/>
  <c r="D233" i="10"/>
  <c r="D230" i="4"/>
  <c r="D229" i="4"/>
  <c r="D193" i="10"/>
  <c r="D192" i="10"/>
  <c r="D191" i="10"/>
  <c r="D190" i="10"/>
  <c r="D189" i="10"/>
  <c r="D193" i="6"/>
  <c r="D192" i="6"/>
  <c r="D191" i="6"/>
  <c r="D190" i="6"/>
  <c r="D189" i="6"/>
  <c r="D196" i="4"/>
  <c r="D195" i="4"/>
  <c r="D194" i="4"/>
  <c r="D193" i="4"/>
  <c r="D192" i="4"/>
  <c r="D196" i="2"/>
  <c r="D195" i="2"/>
  <c r="D194" i="2"/>
  <c r="D193" i="2"/>
  <c r="D192" i="2"/>
  <c r="T158" i="10"/>
  <c r="T159" i="8"/>
  <c r="T159" i="6"/>
  <c r="T105" i="6"/>
  <c r="T161" i="4"/>
  <c r="T161" i="2"/>
  <c r="P170" i="10"/>
  <c r="P171" i="8"/>
  <c r="P171" i="6"/>
  <c r="P173" i="4"/>
  <c r="P158" i="10"/>
  <c r="P159" i="8"/>
  <c r="P159" i="6"/>
  <c r="P161" i="4"/>
  <c r="P128" i="10"/>
  <c r="P127" i="10"/>
  <c r="P126" i="10"/>
  <c r="P129" i="8"/>
  <c r="P128" i="8"/>
  <c r="P127" i="8"/>
  <c r="P129" i="6"/>
  <c r="P128" i="6"/>
  <c r="P127" i="6"/>
  <c r="P131" i="4"/>
  <c r="P130" i="4"/>
  <c r="P129" i="4"/>
  <c r="L169" i="10"/>
  <c r="L170" i="8"/>
  <c r="L170" i="6"/>
  <c r="L172" i="4"/>
  <c r="L168" i="10"/>
  <c r="L169" i="8"/>
  <c r="L169" i="6"/>
  <c r="L171" i="4"/>
  <c r="L128" i="10"/>
  <c r="L129" i="8"/>
  <c r="L129" i="6"/>
  <c r="L131" i="4"/>
  <c r="L127" i="10"/>
  <c r="L126" i="10"/>
  <c r="L125" i="10"/>
  <c r="L128" i="8"/>
  <c r="L127" i="8"/>
  <c r="L126" i="8"/>
  <c r="L128" i="6"/>
  <c r="L127" i="6"/>
  <c r="L126" i="6"/>
  <c r="L130" i="4"/>
  <c r="L129" i="4"/>
  <c r="L128" i="4"/>
  <c r="H168" i="10"/>
  <c r="H169" i="8"/>
  <c r="H169" i="6"/>
  <c r="H171" i="4"/>
  <c r="H158" i="10"/>
  <c r="H159" i="8"/>
  <c r="H159" i="6"/>
  <c r="H161" i="4"/>
  <c r="H128" i="10"/>
  <c r="H127" i="10"/>
  <c r="H126" i="10"/>
  <c r="H129" i="8"/>
  <c r="H128" i="8"/>
  <c r="H127" i="8"/>
  <c r="H128" i="6"/>
  <c r="H127" i="6"/>
  <c r="H131" i="4"/>
  <c r="H130" i="4"/>
  <c r="H129" i="4"/>
  <c r="H131" i="2"/>
  <c r="H130" i="2"/>
  <c r="H129" i="2"/>
  <c r="D169" i="10"/>
  <c r="D168" i="10"/>
  <c r="D170" i="8"/>
  <c r="D169" i="8"/>
  <c r="D170" i="6"/>
  <c r="D169" i="6"/>
  <c r="D172" i="4"/>
  <c r="D171" i="4"/>
  <c r="D159" i="10"/>
  <c r="D158" i="10"/>
  <c r="D160" i="8"/>
  <c r="D159" i="8"/>
  <c r="D160" i="6"/>
  <c r="D159" i="6"/>
  <c r="D162" i="4"/>
  <c r="D161" i="4"/>
  <c r="D162" i="2"/>
  <c r="D161" i="2"/>
  <c r="T111" i="10"/>
  <c r="T112" i="8"/>
  <c r="T112" i="6"/>
  <c r="T114" i="4"/>
  <c r="T105" i="10"/>
  <c r="T106" i="8"/>
  <c r="T108" i="4"/>
  <c r="T72" i="10"/>
  <c r="T71" i="10"/>
  <c r="T70" i="10"/>
  <c r="T73" i="8"/>
  <c r="T72" i="8"/>
  <c r="T71" i="8"/>
  <c r="T72" i="6"/>
  <c r="T71" i="6"/>
  <c r="T70" i="6"/>
  <c r="T75" i="4"/>
  <c r="T74" i="4"/>
  <c r="T73" i="4"/>
  <c r="P111" i="10"/>
  <c r="P110" i="10"/>
  <c r="P112" i="8"/>
  <c r="P111" i="8"/>
  <c r="P112" i="6"/>
  <c r="P111" i="6"/>
  <c r="P114" i="4"/>
  <c r="P113" i="4"/>
  <c r="P105" i="10"/>
  <c r="P106" i="8"/>
  <c r="P105" i="6"/>
  <c r="P108" i="4"/>
  <c r="P76" i="10"/>
  <c r="P75" i="10"/>
  <c r="P74" i="10"/>
  <c r="P77" i="8"/>
  <c r="P76" i="8"/>
  <c r="P75" i="8"/>
  <c r="P76" i="6"/>
  <c r="P75" i="6"/>
  <c r="P74" i="6"/>
  <c r="P79" i="4"/>
  <c r="P78" i="4"/>
  <c r="P77" i="4"/>
  <c r="L116" i="10"/>
  <c r="L117" i="8"/>
  <c r="L117" i="6"/>
  <c r="L119" i="4"/>
  <c r="L105" i="10"/>
  <c r="L106" i="8"/>
  <c r="L105" i="6"/>
  <c r="L108" i="4"/>
  <c r="L79" i="10"/>
  <c r="L78" i="10"/>
  <c r="L80" i="8"/>
  <c r="L79" i="8"/>
  <c r="L79" i="6"/>
  <c r="L78" i="6"/>
  <c r="L82" i="4"/>
  <c r="L81" i="4"/>
  <c r="L69" i="10"/>
  <c r="L70" i="8"/>
  <c r="L69" i="6"/>
  <c r="L72" i="4"/>
  <c r="H116" i="10"/>
  <c r="H117" i="8"/>
  <c r="H117" i="6"/>
  <c r="H119" i="4"/>
  <c r="H111" i="10"/>
  <c r="H110" i="10"/>
  <c r="H112" i="8"/>
  <c r="H111" i="8"/>
  <c r="H112" i="6"/>
  <c r="H111" i="6"/>
  <c r="H114" i="4"/>
  <c r="H113" i="4"/>
  <c r="H76" i="10"/>
  <c r="H75" i="10"/>
  <c r="H74" i="10"/>
  <c r="H105" i="10"/>
  <c r="H106" i="8"/>
  <c r="H77" i="8"/>
  <c r="H76" i="8"/>
  <c r="H75" i="8"/>
  <c r="H76" i="6"/>
  <c r="H75" i="6"/>
  <c r="H74" i="6"/>
  <c r="H105" i="6"/>
  <c r="H108" i="4"/>
  <c r="H79" i="4"/>
  <c r="H78" i="4"/>
  <c r="H77" i="4"/>
  <c r="D73" i="10"/>
  <c r="D74" i="8"/>
  <c r="D73" i="6"/>
  <c r="D72" i="10"/>
  <c r="D71" i="10"/>
  <c r="D70" i="10"/>
  <c r="D69" i="10"/>
  <c r="D73" i="8"/>
  <c r="D72" i="8"/>
  <c r="D71" i="8"/>
  <c r="D70" i="8"/>
  <c r="D72" i="6"/>
  <c r="D71" i="6"/>
  <c r="D70" i="6"/>
  <c r="D69" i="6"/>
  <c r="D76" i="4"/>
  <c r="D75" i="4"/>
  <c r="D74" i="4"/>
  <c r="D73" i="4"/>
  <c r="D72" i="4"/>
  <c r="T50" i="10"/>
  <c r="T49" i="10"/>
  <c r="T51" i="8"/>
  <c r="T50" i="8"/>
  <c r="T50" i="6"/>
  <c r="T49" i="6"/>
  <c r="T53" i="4"/>
  <c r="T52" i="4"/>
  <c r="T39" i="10"/>
  <c r="T40" i="8"/>
  <c r="T39" i="6" l="1"/>
  <c r="T39" i="4"/>
  <c r="P49" i="10"/>
  <c r="P50" i="8"/>
  <c r="P49" i="6"/>
  <c r="P52" i="4"/>
  <c r="P12" i="10"/>
  <c r="P11" i="10"/>
  <c r="P10" i="10"/>
  <c r="P39" i="10"/>
  <c r="P12" i="8"/>
  <c r="P11" i="8"/>
  <c r="P10" i="8"/>
  <c r="P40" i="8"/>
  <c r="P12" i="6"/>
  <c r="P11" i="6"/>
  <c r="P10" i="6"/>
  <c r="P39" i="6"/>
  <c r="P12" i="4"/>
  <c r="P11" i="4"/>
  <c r="P10" i="4"/>
  <c r="P39" i="4"/>
  <c r="L57" i="10"/>
  <c r="L58" i="8"/>
  <c r="L57" i="6"/>
  <c r="L61" i="4"/>
  <c r="L51" i="10"/>
  <c r="L52" i="8"/>
  <c r="L51" i="6"/>
  <c r="L54" i="4"/>
  <c r="L49" i="10"/>
  <c r="L50" i="8"/>
  <c r="L49" i="6"/>
  <c r="L52" i="4"/>
  <c r="L7" i="10"/>
  <c r="L8" i="10"/>
  <c r="L8" i="8"/>
  <c r="L7" i="8"/>
  <c r="L39" i="6"/>
  <c r="L39" i="10"/>
  <c r="L40" i="8"/>
  <c r="L39" i="4"/>
  <c r="L10" i="10"/>
  <c r="L10" i="8"/>
  <c r="L10" i="6"/>
  <c r="L10" i="4"/>
  <c r="L8" i="6"/>
  <c r="L8" i="4"/>
  <c r="L7" i="6"/>
  <c r="L7" i="4"/>
  <c r="H57" i="10" l="1"/>
  <c r="H58" i="8"/>
  <c r="H57" i="6"/>
  <c r="H61" i="4" l="1"/>
  <c r="H50" i="10"/>
  <c r="H51" i="8"/>
  <c r="H50" i="6"/>
  <c r="H53" i="4"/>
  <c r="H39" i="10"/>
  <c r="H40" i="8"/>
  <c r="H39" i="6"/>
  <c r="H39" i="4"/>
  <c r="H9" i="10"/>
  <c r="H9" i="8"/>
  <c r="H9" i="4"/>
  <c r="H8" i="10"/>
  <c r="H7" i="10"/>
  <c r="H8" i="8"/>
  <c r="H7" i="8"/>
  <c r="H8" i="6"/>
  <c r="H7" i="6"/>
  <c r="H8" i="4"/>
  <c r="H7" i="4"/>
  <c r="D54" i="10"/>
  <c r="D55" i="8"/>
  <c r="D54" i="6"/>
  <c r="D57" i="4"/>
  <c r="D50" i="10"/>
  <c r="D51" i="8"/>
  <c r="D50" i="6"/>
  <c r="D53" i="4"/>
  <c r="D49" i="10"/>
  <c r="D50" i="8"/>
  <c r="D49" i="6"/>
  <c r="D52" i="4"/>
  <c r="D40" i="10"/>
  <c r="D41" i="8"/>
  <c r="D40" i="6"/>
  <c r="D39" i="10"/>
  <c r="D40" i="8"/>
  <c r="D39" i="6"/>
  <c r="D40" i="4"/>
  <c r="D39" i="4"/>
  <c r="P206" i="2"/>
  <c r="T141" i="2"/>
  <c r="H141" i="2"/>
  <c r="L82" i="2"/>
  <c r="D51" i="2" l="1"/>
  <c r="D42" i="2"/>
  <c r="D41" i="2"/>
  <c r="D40" i="2"/>
  <c r="T234" i="2"/>
  <c r="T232" i="2"/>
  <c r="P233" i="2"/>
  <c r="P194" i="2"/>
  <c r="P193" i="2"/>
  <c r="L233" i="2"/>
  <c r="L232" i="2"/>
  <c r="L227" i="2"/>
  <c r="L206" i="2"/>
  <c r="L198" i="2"/>
  <c r="L195" i="2"/>
  <c r="L194" i="2"/>
  <c r="H232" i="2"/>
  <c r="H227" i="2"/>
  <c r="H206" i="2"/>
  <c r="H198" i="2"/>
  <c r="H197" i="2"/>
  <c r="H196" i="2"/>
  <c r="P241" i="2"/>
  <c r="H242" i="2"/>
  <c r="H241" i="2"/>
  <c r="D241" i="2"/>
  <c r="D233" i="2"/>
  <c r="D232" i="2"/>
  <c r="D206" i="2"/>
  <c r="P180" i="2"/>
  <c r="P172" i="2"/>
  <c r="P161" i="2"/>
  <c r="P131" i="2"/>
  <c r="P130" i="2"/>
  <c r="P129" i="2"/>
  <c r="L172" i="2"/>
  <c r="L171" i="2"/>
  <c r="L141" i="2"/>
  <c r="L138" i="2"/>
  <c r="L130" i="2"/>
  <c r="L129" i="2"/>
  <c r="L128" i="2"/>
  <c r="H171" i="2"/>
  <c r="H161" i="2"/>
  <c r="D172" i="2"/>
  <c r="D171" i="2"/>
  <c r="D141" i="2"/>
  <c r="T109" i="2"/>
  <c r="T103" i="2"/>
  <c r="T82" i="2"/>
  <c r="T70" i="2"/>
  <c r="T69" i="2"/>
  <c r="T68" i="2"/>
  <c r="P109" i="2"/>
  <c r="P108" i="2"/>
  <c r="P103" i="2"/>
  <c r="P82" i="2"/>
  <c r="P74" i="2"/>
  <c r="P73" i="2"/>
  <c r="P72" i="2"/>
  <c r="P118" i="2"/>
  <c r="P115" i="2"/>
  <c r="L115" i="2"/>
  <c r="L103" i="2"/>
  <c r="L77" i="2"/>
  <c r="L76" i="2"/>
  <c r="L67" i="2"/>
  <c r="H109" i="2"/>
  <c r="H108" i="2"/>
  <c r="H103" i="2"/>
  <c r="H82" i="2"/>
  <c r="H74" i="2"/>
  <c r="H73" i="2"/>
  <c r="H72" i="2"/>
  <c r="H115" i="2"/>
  <c r="D70" i="2"/>
  <c r="D68" i="2"/>
  <c r="D67" i="2"/>
  <c r="H55" i="2"/>
  <c r="T48" i="2"/>
  <c r="T47" i="2"/>
  <c r="T37" i="2"/>
  <c r="T18" i="2"/>
  <c r="P47" i="2"/>
  <c r="P37" i="2"/>
  <c r="P18" i="2"/>
  <c r="P9" i="2"/>
  <c r="P8" i="2"/>
  <c r="P7" i="2"/>
  <c r="L55" i="2"/>
  <c r="L49" i="2"/>
  <c r="L47" i="2"/>
  <c r="L37" i="2"/>
  <c r="L18" i="2"/>
  <c r="L10" i="2"/>
  <c r="L8" i="2"/>
  <c r="L7" i="2"/>
  <c r="H48" i="2"/>
  <c r="H37" i="2"/>
  <c r="H18" i="2"/>
  <c r="H9" i="2"/>
  <c r="H8" i="2"/>
  <c r="H7" i="2"/>
  <c r="D48" i="2"/>
  <c r="D47" i="2"/>
  <c r="D38" i="2"/>
  <c r="D37" i="2"/>
  <c r="D71" i="2"/>
  <c r="D69" i="2"/>
  <c r="T206" i="2"/>
  <c r="P141" i="2"/>
  <c r="D82" i="2"/>
  <c r="D18" i="2"/>
  <c r="E3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EDGAR_SPARROW</author>
  </authors>
  <commentList>
    <comment ref="R17" authorId="0" shapeId="0" xr:uid="{7D728D82-6D60-44A5-91A1-C393CF4737D4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Incluir la harina de pan </t>
        </r>
      </text>
    </comment>
    <comment ref="N47" authorId="0" shapeId="0" xr:uid="{EE2991E8-66FF-4E99-B8FB-F39AFCD79060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Modificar por Repollo normal. No morado</t>
        </r>
      </text>
    </comment>
    <comment ref="L82" authorId="0" shapeId="0" xr:uid="{05CF7DAC-B951-4D0C-8B7E-6E89549A48C8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Revisar si corresponde bajarle un poco a la proteína. Si el costeo queda muy alt. Estaba antes en Neto 43 g</t>
        </r>
      </text>
    </comment>
    <comment ref="T82" authorId="0" shapeId="0" xr:uid="{6C606C8F-C09B-48E2-99DE-A2604663E4EA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Revisar si corresponde bajarle un poco a la proteína. Si el costeo queda muy alt. Estaba antes en Neto 40 g</t>
        </r>
      </text>
    </comment>
    <comment ref="H103" authorId="0" shapeId="0" xr:uid="{10B419B3-8730-4A23-8564-51D530FC4434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Estaba en 30 </t>
        </r>
      </text>
    </comment>
    <comment ref="B114" authorId="0" shapeId="0" xr:uid="{705DF620-F2CD-4C42-8EA2-18E6CF841FF3}">
      <text>
        <r>
          <rPr>
            <b/>
            <sz val="9"/>
            <color indexed="81"/>
            <rFont val="Tahoma"/>
            <family val="2"/>
          </rPr>
          <t xml:space="preserve">EDGAR: 
Malteada de Vainilla </t>
        </r>
      </text>
    </comment>
    <comment ref="F114" authorId="0" shapeId="0" xr:uid="{035797BE-503F-4B5D-ADF4-3DCE3A5DA56F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Cambiar por jugo de UVA
</t>
        </r>
      </text>
    </comment>
    <comment ref="N192" authorId="0" shapeId="0" xr:uid="{47785E51-B240-4140-84E0-447C3320F5F0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Acá van frijoles normales NO Caraotas</t>
        </r>
      </text>
    </comment>
    <comment ref="H206" authorId="0" shapeId="0" xr:uid="{D4D55A4C-EAD3-4971-B9FA-DC14FC0923B3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Porqué 51
</t>
        </r>
      </text>
    </comment>
    <comment ref="L206" authorId="0" shapeId="0" xr:uid="{0A8AD601-6F73-42E3-A9DE-860F6B0E954B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Estaba el neto en 40,2
</t>
        </r>
      </text>
    </comment>
    <comment ref="P206" authorId="0" shapeId="0" xr:uid="{4087891E-69AD-4F9D-A160-281ED01043FF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Porqué 51
</t>
        </r>
      </text>
    </comment>
    <comment ref="L227" authorId="0" shapeId="0" xr:uid="{E1EB4C59-C42F-42B7-B202-8F60A8DEACAF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Porqué 30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EDGAR_SPARROW</author>
  </authors>
  <commentList>
    <comment ref="L87" authorId="0" shapeId="0" xr:uid="{E9E90CEB-37E2-490F-806A-49171BB098EE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Revisar si corresponde bajarle un poco a la proteína. Si el costeo queda muy alt. Estaba antes en Neto 43 g</t>
        </r>
      </text>
    </comment>
    <comment ref="T87" authorId="0" shapeId="0" xr:uid="{E083A628-A12A-46E5-85B3-EDC76D6B9B08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Revisar si corresponde bajarle un poco a la proteína. Si el costeo queda muy alt. Estaba antes en Neto 40 g</t>
        </r>
      </text>
    </comment>
    <comment ref="H108" authorId="0" shapeId="0" xr:uid="{2540D1D5-3142-364A-B784-61D2B32191B2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Estaba en 30 </t>
        </r>
      </text>
    </comment>
    <comment ref="F118" authorId="0" shapeId="0" xr:uid="{364B83BD-905D-0C4E-B424-A545424CB72E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Cambiar por jugo de UVA
</t>
        </r>
      </text>
    </comment>
    <comment ref="L225" authorId="0" shapeId="0" xr:uid="{E5BCB384-E543-6346-B9D0-9EB1311BA14E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Porqué 30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EDGAR_SPARROW</author>
  </authors>
  <commentList>
    <comment ref="H105" authorId="0" shapeId="0" xr:uid="{9136D27F-3404-354A-BC53-8306A2CC951F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Estaba en 30 </t>
        </r>
      </text>
    </comment>
    <comment ref="F116" authorId="0" shapeId="0" xr:uid="{EE25956F-9ADF-5141-844D-859E377762E1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Cambiar por jugo de UVA
</t>
        </r>
      </text>
    </comment>
    <comment ref="L223" authorId="0" shapeId="0" xr:uid="{12198AE2-8BA7-AE47-BEDD-D3C04BBFC8DC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Porqué 30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EDGAR_SPARROW</author>
  </authors>
  <commentList>
    <comment ref="H106" authorId="0" shapeId="0" xr:uid="{20CA93DF-1341-D44A-B158-27783131FA1B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Estaba en 30 </t>
        </r>
      </text>
    </comment>
    <comment ref="F116" authorId="0" shapeId="0" xr:uid="{685DB0F5-B419-7446-9AE9-CEBBD4243958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Cambiar por jugo de UVA
</t>
        </r>
      </text>
    </comment>
    <comment ref="L224" authorId="0" shapeId="0" xr:uid="{F2D90D22-D01D-0741-B380-435411DE5C25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Porqué 30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EDGAR_SPARROW</author>
  </authors>
  <commentList>
    <comment ref="H105" authorId="0" shapeId="0" xr:uid="{1EC84D0C-7A4E-B14C-9483-E6035E74D1B9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Estaba en 30 </t>
        </r>
      </text>
    </comment>
    <comment ref="F115" authorId="0" shapeId="0" xr:uid="{99ADF9D2-3620-4F46-9F43-4CC49FF4799B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Cambiar por jugo de UVA
</t>
        </r>
      </text>
    </comment>
    <comment ref="L224" authorId="0" shapeId="0" xr:uid="{7BE911FB-8AA0-7A49-BCDC-BAFA5038D830}">
      <text>
        <r>
          <rPr>
            <b/>
            <sz val="9"/>
            <color indexed="81"/>
            <rFont val="Tahoma"/>
            <family val="2"/>
          </rPr>
          <t>EDGAR_SPARROW:</t>
        </r>
        <r>
          <rPr>
            <sz val="9"/>
            <color indexed="81"/>
            <rFont val="Tahoma"/>
            <family val="2"/>
          </rPr>
          <t xml:space="preserve">
Porqué 30
</t>
        </r>
      </text>
    </comment>
  </commentList>
</comments>
</file>

<file path=xl/sharedStrings.xml><?xml version="1.0" encoding="utf-8"?>
<sst xmlns="http://schemas.openxmlformats.org/spreadsheetml/2006/main" count="14782" uniqueCount="549">
  <si>
    <t xml:space="preserve">FORMATO ANÁLISIS NUTRICIONAL </t>
  </si>
  <si>
    <t>ENTIDAD TERRITORIAL:</t>
  </si>
  <si>
    <t>PEREIRA</t>
  </si>
  <si>
    <t>MINUTA CON ENFOQUE ETNICO:</t>
  </si>
  <si>
    <t>No</t>
  </si>
  <si>
    <t>GRUPO ÉTNICO</t>
  </si>
  <si>
    <t>Sin Pertenencia Étnica</t>
  </si>
  <si>
    <t>MODALIDAD DE ATENCIÓN</t>
  </si>
  <si>
    <t>Comida Caliente Transportada</t>
  </si>
  <si>
    <t>TIPO DE COMPLEMENTO</t>
  </si>
  <si>
    <t>Almuerzo</t>
  </si>
  <si>
    <t>NIVEL</t>
  </si>
  <si>
    <t>Preescolar</t>
  </si>
  <si>
    <t xml:space="preserve">MENÚ No. </t>
  </si>
  <si>
    <t>COMPONENTE</t>
  </si>
  <si>
    <t xml:space="preserve">NOMBRE DE PREPARACIÓN </t>
  </si>
  <si>
    <t>NOMBRE DEL ALIMENTO 
(Ingredientes)</t>
  </si>
  <si>
    <t>CÓDIGO DEL ALIMENTO</t>
  </si>
  <si>
    <t>PESO BRUTO       (g)</t>
  </si>
  <si>
    <t>PESO NETO
 (g)</t>
  </si>
  <si>
    <t>CALORÍAS Y NUTRIENTES</t>
  </si>
  <si>
    <t>CALORÍAS
(Kcal)</t>
  </si>
  <si>
    <t>PROTEÍNA
 (g)</t>
  </si>
  <si>
    <t>GRASA     
  (g)</t>
  </si>
  <si>
    <t>CHO 
(g)</t>
  </si>
  <si>
    <t>CALCIO
 (mg)</t>
  </si>
  <si>
    <t>HIERRO
 (mg)</t>
  </si>
  <si>
    <t>SODIO
 (mg)</t>
  </si>
  <si>
    <t>ALIMENTO PROTEICO</t>
  </si>
  <si>
    <t>BISTEC DE CARNE DE  RES EN TROZOS MEDIANOS</t>
  </si>
  <si>
    <t>Res, carne magra, cruda</t>
  </si>
  <si>
    <t>F099</t>
  </si>
  <si>
    <t>Cebolla cabezona, cruda</t>
  </si>
  <si>
    <t>B027</t>
  </si>
  <si>
    <t>Cebolla junca, tallos, cruda</t>
  </si>
  <si>
    <t>B029</t>
  </si>
  <si>
    <t>Cilantro, crudo</t>
  </si>
  <si>
    <t>B035</t>
  </si>
  <si>
    <t>Laurel</t>
  </si>
  <si>
    <t>N.A.</t>
  </si>
  <si>
    <t>Tomillo</t>
  </si>
  <si>
    <t>Romero</t>
  </si>
  <si>
    <t>Ajo, crudo</t>
  </si>
  <si>
    <t>B009</t>
  </si>
  <si>
    <t>Sal</t>
  </si>
  <si>
    <t>L015</t>
  </si>
  <si>
    <t>TUBÉRCULOS - RAÍCES - PLÁTANOS - DERIVADOS DE CEREAL</t>
  </si>
  <si>
    <t>PAPA PARA EL BISTEC , CEBOLLA CABEZONA Y ZANAHORIA EN RODAJAS</t>
  </si>
  <si>
    <t>Papa, variedad harinosa, pastusa, con cáscara, cruda</t>
  </si>
  <si>
    <t>B074</t>
  </si>
  <si>
    <t>Zanahoria, sin cáscara, cruda</t>
  </si>
  <si>
    <t>B110</t>
  </si>
  <si>
    <t>Aceite de girasol</t>
  </si>
  <si>
    <t>D004</t>
  </si>
  <si>
    <t>CEREAL</t>
  </si>
  <si>
    <t>ARROZ BLANCO</t>
  </si>
  <si>
    <t>Arroz blanco, pulido, crudo</t>
  </si>
  <si>
    <t>A010</t>
  </si>
  <si>
    <t>VEGETALES CRUDOS O COCIDOS (ENSALADA)</t>
  </si>
  <si>
    <t>ENSALADA DE REPOLLO Y ZANAHORIA RALLADAS FINAMENTE CON MAYONESA AGRIDULCE (limón y azúcar)</t>
  </si>
  <si>
    <t>Repollo blanco, crudo</t>
  </si>
  <si>
    <t>B099</t>
  </si>
  <si>
    <t>Limón, crudo</t>
  </si>
  <si>
    <t>C044</t>
  </si>
  <si>
    <t>Azúcar blanco, granulado</t>
  </si>
  <si>
    <t>K003</t>
  </si>
  <si>
    <t>Piña, cruda</t>
  </si>
  <si>
    <t>C072</t>
  </si>
  <si>
    <t>LÁCTEO</t>
  </si>
  <si>
    <t>MAZAMORRA CON LECHE</t>
  </si>
  <si>
    <t>Maíz blanco, trillado</t>
  </si>
  <si>
    <t>A046</t>
  </si>
  <si>
    <t>Leche de vaca, entera, líquida, pasteurizada</t>
  </si>
  <si>
    <t>G012</t>
  </si>
  <si>
    <t>DULCE O POSTRE</t>
  </si>
  <si>
    <t>PANELITA PARA ACOMPAÑAR LA MAZAMORRA</t>
  </si>
  <si>
    <t>Panelita de leche de vaca, con azúcar</t>
  </si>
  <si>
    <t>K034</t>
  </si>
  <si>
    <t>TOTAL MENÚ</t>
  </si>
  <si>
    <t>RECOMENDACIÓN</t>
  </si>
  <si>
    <t>% ADECUACIÓN</t>
  </si>
  <si>
    <t>NOMBRE NUTRICIONISTA - DIETISTA QUE ELABORA EL ANÁLISIS</t>
  </si>
  <si>
    <t>LAURA MARÍA PIMENTEL GARZÓN</t>
  </si>
  <si>
    <t>FIRMA</t>
  </si>
  <si>
    <t>MATRÍCULA PROFESIONAL</t>
  </si>
  <si>
    <t>SOPA/CREMA</t>
  </si>
  <si>
    <t>SOPA DE FRÍJOLES TRADICIONALES</t>
  </si>
  <si>
    <t>Frijol cargamanto rojo, crudo</t>
  </si>
  <si>
    <t>T011</t>
  </si>
  <si>
    <t>Plátano hartón, verde, crudo</t>
  </si>
  <si>
    <t>B092</t>
  </si>
  <si>
    <t>Papa variedad harinosa, criolla, con cáscara, cruda</t>
  </si>
  <si>
    <t>B071</t>
  </si>
  <si>
    <t>CARNE DE CERDO EN TRONCOS MEDIANOS AL HORNO</t>
  </si>
  <si>
    <t>Cerdo, carne magra, cruda</t>
  </si>
  <si>
    <t>F011</t>
  </si>
  <si>
    <t>Oregano</t>
  </si>
  <si>
    <t>TAJADA DE PLÁTANO MADURO FRITO</t>
  </si>
  <si>
    <t>plátano hartón, maduro, crudo</t>
  </si>
  <si>
    <t>B089</t>
  </si>
  <si>
    <t>ENSALADA DE TOMATE VERDE EN CUBOS Y MANGO BICHE RALLADO CON CILANTRO Y LIMÓN</t>
  </si>
  <si>
    <t>Tomate, crudo</t>
  </si>
  <si>
    <t>B103</t>
  </si>
  <si>
    <t>Mango común, crudo</t>
  </si>
  <si>
    <t>C051</t>
  </si>
  <si>
    <t>FRUTA</t>
  </si>
  <si>
    <t xml:space="preserve">JUGO DE MARACUYÁ EN AGUA CON HIERBABUENA </t>
  </si>
  <si>
    <t>Maracuyá, cruda</t>
  </si>
  <si>
    <t>C056</t>
  </si>
  <si>
    <t>AZÚCARES</t>
  </si>
  <si>
    <t>Hierba buena</t>
  </si>
  <si>
    <t>CREMA DE MAÍZ</t>
  </si>
  <si>
    <t>Maíz tierno, crudo</t>
  </si>
  <si>
    <t>A053</t>
  </si>
  <si>
    <t>Papa, variedad cerosa, sabanera, con cáscara, cocida, sin sal</t>
  </si>
  <si>
    <t>B064</t>
  </si>
  <si>
    <t>Margarina, esparcible</t>
  </si>
  <si>
    <t>D019</t>
  </si>
  <si>
    <t>POLLO HORNEADO A LAS FINAS HIERBAS</t>
  </si>
  <si>
    <t>Pollo, pechuga sin piel y sin hueso, cruda</t>
  </si>
  <si>
    <t>F085</t>
  </si>
  <si>
    <t>Cúrcuma</t>
  </si>
  <si>
    <t>ARROZ VERDE (con cilantro)</t>
  </si>
  <si>
    <t>PAPA EN TRONCOS EN MANTEQUILLA EN CILANTRO</t>
  </si>
  <si>
    <t>ENSALADA DE PEPINO EN CUBOS Y PIÑA CALADA EN CUBOS</t>
  </si>
  <si>
    <t>Pepino Cohombro, crudo</t>
  </si>
  <si>
    <t>B077</t>
  </si>
  <si>
    <t>Vinagre</t>
  </si>
  <si>
    <t>L018</t>
  </si>
  <si>
    <t>JUGO DE MANGO EN LECHE</t>
  </si>
  <si>
    <t xml:space="preserve"> ARVEJAS GUISADAS CON PAPA Y ZANAHORIA  (DE PRINCIPIO)</t>
  </si>
  <si>
    <t>Arveja seca, cruda</t>
  </si>
  <si>
    <t>T003</t>
  </si>
  <si>
    <t>Papa, variedad cerosa, sabanera, sin cáscara, cruda</t>
  </si>
  <si>
    <t>B068</t>
  </si>
  <si>
    <t>CARNE DE RES P COCIDA CON GUISO SOFRITO PICADA FINAMENTE</t>
  </si>
  <si>
    <t>PLATANO MADURO COCIDO EN MONEDAS GRANDES</t>
  </si>
  <si>
    <t>Canela en astilla</t>
  </si>
  <si>
    <t>ENSALADA DE TOMATE, REPOLLO MORADO, CILANTO Y CREMA DULCE (crema de leche con azucar)</t>
  </si>
  <si>
    <t>Repollo morado, cocido, sin sal</t>
  </si>
  <si>
    <t>B100</t>
  </si>
  <si>
    <t>POLLO APANADO (nuggets) AL HORNO</t>
  </si>
  <si>
    <t>Harina de trigo, fortificada, para panificación, cruda</t>
  </si>
  <si>
    <t>A038</t>
  </si>
  <si>
    <t>Huevo de gallina, entero, crudo</t>
  </si>
  <si>
    <t>J004</t>
  </si>
  <si>
    <t xml:space="preserve">PAPAS EN CASCOS HORNEADA CON PAPRIKA Y CILANTRO
</t>
  </si>
  <si>
    <t>Paprika</t>
  </si>
  <si>
    <t>ENSALADA DE REPOLLO Y ZANAHORIA RALLADOS CON LIMÓN Y AZUCAR</t>
  </si>
  <si>
    <t>JUGO DE GUAYABA EN LECHE</t>
  </si>
  <si>
    <t>Guayaba, madura, cruda</t>
  </si>
  <si>
    <t>C031</t>
  </si>
  <si>
    <t>ALIMENTO PROTEICO/ SOPA</t>
  </si>
  <si>
    <t>SANCOCHO DE CARNE DE RES/ CARNE DE RES COCIDA EN TROZOS MEDIANOS</t>
  </si>
  <si>
    <t>PAPA, YUCA, PLÁTANO VERDE COCIDOS</t>
  </si>
  <si>
    <t>Arracacha amarilla, sin cáscara, cruda</t>
  </si>
  <si>
    <t>B015</t>
  </si>
  <si>
    <t>Yuca blanca, sin cáscara, cruda</t>
  </si>
  <si>
    <t>B107</t>
  </si>
  <si>
    <t>ENSALADA PICO DE GALLO con limón (cebolla cabezona morada picada en cubos + tomate verde picado en cubos, cilantro y limón)</t>
  </si>
  <si>
    <t>SORBETE DE BANANO EN LECHE</t>
  </si>
  <si>
    <t>Banano común, crudo</t>
  </si>
  <si>
    <t>C010</t>
  </si>
  <si>
    <t>LACTEO</t>
  </si>
  <si>
    <t>AZUCARES</t>
  </si>
  <si>
    <t xml:space="preserve">BLANQUILLOS GUISADOS CON PAPA Y ZANAHORIA </t>
  </si>
  <si>
    <t>Frijol blanco, crudo</t>
  </si>
  <si>
    <t>T005</t>
  </si>
  <si>
    <t>PECHUGA DE POLLO CON COLOR AL HORNO EN TRONCOS MEDIANOS</t>
  </si>
  <si>
    <t>ARROZ DE COLOR</t>
  </si>
  <si>
    <t>PAPAS CRIOLLA FRITA</t>
  </si>
  <si>
    <t>ENSALADA DE PEPINO DULCE Y ZANAHORIA CON MAYONESA AGRIDULCE (vinagre y azucar)</t>
  </si>
  <si>
    <t>Pepino, cohobro</t>
  </si>
  <si>
    <t>C070</t>
  </si>
  <si>
    <t>Mayonesa, con sal</t>
  </si>
  <si>
    <t>D020</t>
  </si>
  <si>
    <t>JUGO DE TOMATE DE ÁRBOL DE AGUA</t>
  </si>
  <si>
    <t>Tomate de árbol amarillo, crudo</t>
  </si>
  <si>
    <t>C081</t>
  </si>
  <si>
    <t>CREMA DE VERDURAS</t>
  </si>
  <si>
    <t>Brócoli, crudo</t>
  </si>
  <si>
    <t>B025</t>
  </si>
  <si>
    <t>Apio, crudo</t>
  </si>
  <si>
    <t>B014</t>
  </si>
  <si>
    <t>Harina de trigo, fortificada, todo propósito, cruda</t>
  </si>
  <si>
    <t>A040</t>
  </si>
  <si>
    <t>CARNE DE CERDO HORNEADA CON HIERBAS HORNEADA</t>
  </si>
  <si>
    <t>PAPA COCIDA SALADA CON MAYONESA</t>
  </si>
  <si>
    <t>Papa con cascara, cruda.</t>
  </si>
  <si>
    <t>l015</t>
  </si>
  <si>
    <t>ENSALADA DE TOMATE EN RODAJAS CON CILANTRO Y LIMÓN</t>
  </si>
  <si>
    <t>k003</t>
  </si>
  <si>
    <t>LENTEJAS GUISADAS CON PAPA Y ZANAHORIA.</t>
  </si>
  <si>
    <t>Lenteja común, cocida, sin sal</t>
  </si>
  <si>
    <t>T025</t>
  </si>
  <si>
    <t>PLATANO COCIDO Y BAÑADO EN MARGARINA (TRONCOS PEQUEÑOS)</t>
  </si>
  <si>
    <t>ENSALADA PEPINO EN RODAJAS CON CÁSCARA Y REPOLLO MORADO RALLADO CON VINAGRETA DE ACEITE, LIMÓN Y CILANTRO</t>
  </si>
  <si>
    <t>Manzana, cruda</t>
  </si>
  <si>
    <t>C054</t>
  </si>
  <si>
    <t>CREMA DULCE</t>
  </si>
  <si>
    <t>Ahuyama, cruda</t>
  </si>
  <si>
    <t>B006</t>
  </si>
  <si>
    <t>CARNE DE CERDO HAWAIANO (piña calada) PICADO EN TROZOS PEQUEÑOS</t>
  </si>
  <si>
    <t>N.A</t>
  </si>
  <si>
    <t>Orégano</t>
  </si>
  <si>
    <t>Panela</t>
  </si>
  <si>
    <t>K033</t>
  </si>
  <si>
    <t>PAPA ROJA (paprika) EN CASCOS HORNO</t>
  </si>
  <si>
    <t>ENSALADA DE TOMATE VERDE EN RODAJAS, ZANAHORIA EN RODAJAS CON CILANTRO Y LIMÓN</t>
  </si>
  <si>
    <t>BISTEC DE PECHUGA DE POLLO (con cúrcuma) EN TROZOS MEDIANOS</t>
  </si>
  <si>
    <t xml:space="preserve">PAPA EN RODAJAS PARA EL BISTEC CON ZANAHORIA Y CEBOLLA EN RODAJAS </t>
  </si>
  <si>
    <t>ENSALADA DE PEPINO EN RODAJAS CON SALSA DE MANGO</t>
  </si>
  <si>
    <t>Pimienta</t>
  </si>
  <si>
    <t>BOCADILLO para acompañar la mazamorra</t>
  </si>
  <si>
    <t>Bocadillo o dulce de guayaba, tradicional</t>
  </si>
  <si>
    <t>K005</t>
  </si>
  <si>
    <t>SOPA DE FRIJOLES DULCES</t>
  </si>
  <si>
    <t>CARNE DE CERDO AL HORNO EN MARGARINA TRONCOS MEDIANOS</t>
  </si>
  <si>
    <t>PLATANO MADURO FRITO EN TRONCOS PEQUEÑOS</t>
  </si>
  <si>
    <t>ENSALADA DE ZANAHORIA EN JULIANAS Y TOMATE VERDE EN TIRAS CON LIMÓN Y CILANTRO</t>
  </si>
  <si>
    <t>SIROPE DE LIMÓN CON HIERBABUENA</t>
  </si>
  <si>
    <t>SOPA/ALIMENTO PROTEICO</t>
  </si>
  <si>
    <t>SOPA: AJIACO DE POLLO/PECHUGA DE POLLO COCIDA EN TROZOS GRANDES</t>
  </si>
  <si>
    <t>Guascas, crudas</t>
  </si>
  <si>
    <t>B047</t>
  </si>
  <si>
    <t>TRES PAPAS COCIDAS INCLUIDAS EN LA SOPA</t>
  </si>
  <si>
    <t>Crema de leche</t>
  </si>
  <si>
    <t>G001</t>
  </si>
  <si>
    <t>CURCUMA</t>
  </si>
  <si>
    <t>ENSALADA DE REPOLLO Y ZANAHORIA RALLADOS FINAMENTE CON MAYONESA AGRIA (mayonesa y vinagre)</t>
  </si>
  <si>
    <t>LECHE</t>
  </si>
  <si>
    <t>BANANO</t>
  </si>
  <si>
    <t>CREMA DE LEGUMINOSAS</t>
  </si>
  <si>
    <t>CARNE DE RES COCIDA, PICADA EN TROZOS MUY PEQUEÑOS</t>
  </si>
  <si>
    <t>PLATANO CALADO EN TROZOS PEQUEÑOS</t>
  </si>
  <si>
    <t>Margarina, con sal</t>
  </si>
  <si>
    <t>D018</t>
  </si>
  <si>
    <t>ENSALADA CRUDA DE TOMATE, PEPINO Y CEBOLLA TODO EN RODAJAS CON VINAGRETA (aceite limón y cilantro)</t>
  </si>
  <si>
    <t>Cebolla cabezona morada</t>
  </si>
  <si>
    <t>Guayaba pera, unidad</t>
  </si>
  <si>
    <t>Guayaba, cruda</t>
  </si>
  <si>
    <t>CARNE DE CERDO APANADO EN TROZOS MEDIANOS AL HORNO</t>
  </si>
  <si>
    <t>PAPA CRIOLLA COCIDA  UNTADA DE MARGARINA CON CILANTRO</t>
  </si>
  <si>
    <t>ENSALADA DE ZANAHORIA RALLADO, MANGO BICHE RALLADO CON LIMÓN Y AZÚCAR</t>
  </si>
  <si>
    <t>SANCOCHO DE POLLO/PECHUGA DE POLLO COCIDA</t>
  </si>
  <si>
    <t>PLATANOS Y TUBERCULOS</t>
  </si>
  <si>
    <t xml:space="preserve">PAPA, YUCA, PLÁTANO VERDE COCIDOS/INCLUIDOS EN LA SOPA </t>
  </si>
  <si>
    <t>CEREALES</t>
  </si>
  <si>
    <t>ARROZ CON PEREJIL PICADO</t>
  </si>
  <si>
    <t>Perejil, crudo</t>
  </si>
  <si>
    <t>B079</t>
  </si>
  <si>
    <t>ENSALADA DE ZANAHORIA, REPOLLO MORADO Y MAYONESA CON LIMÓN</t>
  </si>
  <si>
    <t>GUISOD E LENTEJAS CON PAPA Y ZANAHORIA</t>
  </si>
  <si>
    <t>TAJADA DE PLATANO FRITO</t>
  </si>
  <si>
    <t>ENSALADA DE PEPINO EN CUBOS CON SALSA DE LULO</t>
  </si>
  <si>
    <t>Aceite de soya</t>
  </si>
  <si>
    <t>D012</t>
  </si>
  <si>
    <t>Lulo, crudo</t>
  </si>
  <si>
    <t>C045</t>
  </si>
  <si>
    <t>JUGO DE MARACUYA AGUA</t>
  </si>
  <si>
    <t xml:space="preserve">CONSOMÉ DE VISCERAS DE POLLO
</t>
  </si>
  <si>
    <t>Pollo, hígado, crudo</t>
  </si>
  <si>
    <t>F079</t>
  </si>
  <si>
    <t>Pollo, corazón, crudo</t>
  </si>
  <si>
    <t>F105</t>
  </si>
  <si>
    <t xml:space="preserve">POLLO AL HORNO DULCE EN TROZOS MEDIANOS
</t>
  </si>
  <si>
    <t xml:space="preserve">ARROZ BLANCO
</t>
  </si>
  <si>
    <t xml:space="preserve">PAPA CRIOLLA HORNEADA </t>
  </si>
  <si>
    <t>SOPA DE FRIJOLES CARAOTAS</t>
  </si>
  <si>
    <t>Frijol caraota o negro, crudo</t>
  </si>
  <si>
    <t>T009</t>
  </si>
  <si>
    <t>Pimentón verde, crudo</t>
  </si>
  <si>
    <t>B081</t>
  </si>
  <si>
    <t>CARNE DE CERDO PICADA COCIDA EN HIERBAS</t>
  </si>
  <si>
    <t>PLATANO MADURO COCIDO EN CUBOS CON MARGARINA</t>
  </si>
  <si>
    <t>ENSALADA DE TOMATE VERDE EN CUBOS Y MANGO BICHE RALLADO</t>
  </si>
  <si>
    <t>Mango, unidad</t>
  </si>
  <si>
    <t>GOULASH CARNE RES PICADA EN CUBOS</t>
  </si>
  <si>
    <t>ARROZ CON CABELLO DE ANGEL (sofrito)</t>
  </si>
  <si>
    <t>Pasta alimenticia, con huevo, sin enriquecer, cocida, sin sal</t>
  </si>
  <si>
    <t>A071</t>
  </si>
  <si>
    <t>ENSALADA DE PAPA EN CUBOS, ARVEJA, ZANAHORIA EN CUBOS Y CEBOLLA EN CUBOS</t>
  </si>
  <si>
    <t>Arveja verde, cruda</t>
  </si>
  <si>
    <t>B019</t>
  </si>
  <si>
    <t>JUGO DE BANANO EN LECHE</t>
  </si>
  <si>
    <t>LÁCTEOS</t>
  </si>
  <si>
    <t xml:space="preserve">SEMANA 1 </t>
  </si>
  <si>
    <t>GRUPO DE ALIMENTOS</t>
  </si>
  <si>
    <t>MENÚ 01</t>
  </si>
  <si>
    <t>CANTIDAD GR BRUTO</t>
  </si>
  <si>
    <t>CANTIDAD GR NETO</t>
  </si>
  <si>
    <t>CANTIDAD  GR PORCION SERVIDA</t>
  </si>
  <si>
    <t>MENÚ 2</t>
  </si>
  <si>
    <t>MENÚ  03</t>
  </si>
  <si>
    <t>CANTIDAD  GR BRUTO</t>
  </si>
  <si>
    <t>MENÚ 04</t>
  </si>
  <si>
    <t>MENÚ  05</t>
  </si>
  <si>
    <t>SOPA</t>
  </si>
  <si>
    <t>SIN SOPA</t>
  </si>
  <si>
    <t xml:space="preserve">CREMA DE MAÍZ
</t>
  </si>
  <si>
    <t>SIN SOPA /SECO</t>
  </si>
  <si>
    <t>150 g</t>
  </si>
  <si>
    <t>100 g</t>
  </si>
  <si>
    <t>BISTEC DE CARNE DE RES EN TROZOS MEDIANOS</t>
  </si>
  <si>
    <t xml:space="preserve">PECHUGA DE POLLO APANADO (nuggets) </t>
  </si>
  <si>
    <t>30 g</t>
  </si>
  <si>
    <t>Pollo, pechuga sin piel y sin Hueso Corte Mariposa</t>
  </si>
  <si>
    <t>40 g</t>
  </si>
  <si>
    <t>Curcuma</t>
  </si>
  <si>
    <t>55 g</t>
  </si>
  <si>
    <t>PAPA EN TRONCOS COCIDA EN MANTEQUILLA Y CILANTRO</t>
  </si>
  <si>
    <t>40g</t>
  </si>
  <si>
    <t>20g</t>
  </si>
  <si>
    <t>Plátano hartón, maduro, crudo</t>
  </si>
  <si>
    <t>ENSALADA</t>
  </si>
  <si>
    <t>ENSALADA HAWAIANA CON REPOLLO Y ZANAHORIA RALLADAS FINAMENTE  (limón y azúcar)</t>
  </si>
  <si>
    <t>ENSALADA DE TOMATE VERDE EN RODAJAS Y MANGO BICHE RALLADO CON CILANTRO Y LIMÓN</t>
  </si>
  <si>
    <t>ENSALADA DE TOMATE EN RODAJAS, REPOLLO MORADO RALLADO FINAMENTE, CILANTO Y CREMA DULCE (salsa de leche con azucar)</t>
  </si>
  <si>
    <t>los 10 gramos restantes de vegetales estan incluidos en las preparaciones, esto con el fin de disminuir los desperdicios de alimentos, especialmente de vegetales</t>
  </si>
  <si>
    <t>SIROPE DE LIMÓN</t>
  </si>
  <si>
    <t xml:space="preserve">EN LA ENSALADA </t>
  </si>
  <si>
    <t>200 ml</t>
  </si>
  <si>
    <t>DULCES/ AZUCAR</t>
  </si>
  <si>
    <t>10 g</t>
  </si>
  <si>
    <t>MAZAMORRA</t>
  </si>
  <si>
    <t>200 g (con el claro)</t>
  </si>
  <si>
    <t>AGUA</t>
  </si>
  <si>
    <t>SEMANA 2</t>
  </si>
  <si>
    <t>MENÚ 06</t>
  </si>
  <si>
    <t>MENÚ 7</t>
  </si>
  <si>
    <t>MENÚ  08</t>
  </si>
  <si>
    <t>MENÚ 09</t>
  </si>
  <si>
    <t>MENÚ  10</t>
  </si>
  <si>
    <t>SOPAS</t>
  </si>
  <si>
    <t>SANCOCHO DE CARNE DE CARNE DE RES</t>
  </si>
  <si>
    <t>SIN SOPA/SECO</t>
  </si>
  <si>
    <t>SOPA DE LENTEJAS TRADICIONALES</t>
  </si>
  <si>
    <t xml:space="preserve">BLANQUILLOS  GUISADOS CON PAPA Y ZANAHORIA </t>
  </si>
  <si>
    <t>CARNE DE RES COCIDA EN TROZOS MEDIANOS</t>
  </si>
  <si>
    <t>CARNE DE CERDO HORNEADA CON HIERBAS EN TRONCOS MEDIANOS</t>
  </si>
  <si>
    <t xml:space="preserve">PLATANOS Y TUBERCULOS </t>
  </si>
  <si>
    <t>PAPA SALADA (COCIDA) CON MAYONESA</t>
  </si>
  <si>
    <t>PRESENTE EN LA SOPA</t>
  </si>
  <si>
    <t>5g</t>
  </si>
  <si>
    <t>ENSALADA DE PEPINO Y ZANAHORIA CON MAYONESA AGRIDULCE (vinagre y azucar)</t>
  </si>
  <si>
    <t>ENSALADA PEPINO EN RODAJAS CON  Y REPOLLO MORADO RALLADO CON VINAGRETA DE ACEITE, LIMÓN Y CILANTRO</t>
  </si>
  <si>
    <t>ENSALADA DE TOMATE VERDE EN RODAJAS, ZANAHORIA EN CUBOS CON CILANTRO Y LIMÓN</t>
  </si>
  <si>
    <t>Cebolla cabezona MORADA, cruda</t>
  </si>
  <si>
    <t>JUGO DE MARACUYÁ EN AGUA</t>
  </si>
  <si>
    <t>Maracuyá</t>
  </si>
  <si>
    <t>SEMANA 3</t>
  </si>
  <si>
    <t>MENÚ 11</t>
  </si>
  <si>
    <t>MENÚ 12</t>
  </si>
  <si>
    <t>MENÚ  13</t>
  </si>
  <si>
    <t>MENÚ 14</t>
  </si>
  <si>
    <t>MENÚ  15</t>
  </si>
  <si>
    <t>SOPA: AJIACO DE POLLO</t>
  </si>
  <si>
    <t>CARNE DE CERDO APANADO EN TROZOS MEDIANOS</t>
  </si>
  <si>
    <t>PLATANO MADURO FRITO EN MONEDAS</t>
  </si>
  <si>
    <t xml:space="preserve">TRES PAPAS COCIDAS </t>
  </si>
  <si>
    <t xml:space="preserve">PLATANO CALADO EN TROZOS PEQUEÑOS </t>
  </si>
  <si>
    <t xml:space="preserve">40 g </t>
  </si>
  <si>
    <t>INCLUIDAS EN EL AJIACO/SOPA</t>
  </si>
  <si>
    <t>ENSALADA DE ZANAHORIA EN BASTONES Y TOMATE VERDE EN RODAJAS CON LIMÓN Y CILANTRO</t>
  </si>
  <si>
    <t>ENSALADA DE TOMATE, PEPINO Y CEBOLLA CON VINAGRETA (aceite, limón y cilantro)</t>
  </si>
  <si>
    <t xml:space="preserve"> BANANO PARA ACOMPAÑAR LA SOPA O LA LECHE</t>
  </si>
  <si>
    <t xml:space="preserve">JUGO DE MANGO
</t>
  </si>
  <si>
    <t xml:space="preserve">JUGO DE GUAYABA EN LECHE
</t>
  </si>
  <si>
    <t xml:space="preserve">BOCADILLO PARA ACOMAPÑAR LA MAZAMORRA                        </t>
  </si>
  <si>
    <t>60 g</t>
  </si>
  <si>
    <t>LECHE COMO SOBREMESA</t>
  </si>
  <si>
    <t>200ML</t>
  </si>
  <si>
    <t>Maíz amarillo trillado</t>
  </si>
  <si>
    <t>180 m</t>
  </si>
  <si>
    <t xml:space="preserve">Leche de vaca, entera, líquida, pasteurizada </t>
  </si>
  <si>
    <t>SEMANA 4</t>
  </si>
  <si>
    <t>MENÚ 16</t>
  </si>
  <si>
    <t>MENÚ 17</t>
  </si>
  <si>
    <t>MENÚ  18</t>
  </si>
  <si>
    <t>MENÚ 19</t>
  </si>
  <si>
    <t>MENÚ  20</t>
  </si>
  <si>
    <t>SANCOCHO DE POLLO</t>
  </si>
  <si>
    <t>PRINCIPIO/GUISO DE LENTEJAS CON PAPA Y ZANAHORIA</t>
  </si>
  <si>
    <t>ALIMENTO PROTÉICO</t>
  </si>
  <si>
    <t xml:space="preserve">PECHUGA DE POLLO COCIDA </t>
  </si>
  <si>
    <t xml:space="preserve">ARROZ BLANCO
</t>
  </si>
  <si>
    <t xml:space="preserve">ARROZ CON CABELLO DE ANGEL (sofrito)
</t>
  </si>
  <si>
    <t>6 g</t>
  </si>
  <si>
    <t>PRESENTES EN GOULASH CARNE MIXTA</t>
  </si>
  <si>
    <t xml:space="preserve">PLATANOS Y TUBERCULOS - DERIVADOS DEL CEREAL </t>
  </si>
  <si>
    <t xml:space="preserve">PAPA CRIOLLA SOFRITA
</t>
  </si>
  <si>
    <t>INCLUIDOS EN LA SOPA</t>
  </si>
  <si>
    <t>ENSALADA DE  PEPINO EN RODAJAS CON SALSA DE LULO</t>
  </si>
  <si>
    <t xml:space="preserve">ENSALADA DE TOMATE VERDE EN CUBOS Y MANGO BICHE RALLADO
</t>
  </si>
  <si>
    <t>VERDURA DE PAPA EN CUBOS, ARVEJA, ZANAHORIA EN CUBOS Y CEBOLLA EN CUBOS - SE SIRVE FRIA</t>
  </si>
  <si>
    <t xml:space="preserve">40 g
</t>
  </si>
  <si>
    <t>50 g</t>
  </si>
  <si>
    <t>TP</t>
  </si>
  <si>
    <t>Pollo, pechuga sin  piel y sin hueso, cruda</t>
  </si>
  <si>
    <t>ALIMENTO PROTEICO/SOPA</t>
  </si>
  <si>
    <t>AZUCAR</t>
  </si>
  <si>
    <t>Manzana unidad</t>
  </si>
  <si>
    <t>CREMA AMARILLA</t>
  </si>
  <si>
    <t>PLATANO MADURO FRITO EN MONEDAS PEQUEÑOS</t>
  </si>
  <si>
    <t>ALIMENTO PROTEICO/AJIACO</t>
  </si>
  <si>
    <t>SIN SOPA/ ALIMENTO PROTEICO</t>
  </si>
  <si>
    <t>Cebolla cabezona morada, cruda</t>
  </si>
  <si>
    <t>GOULASH CARNE DE RES PICADA EN CUBOS</t>
  </si>
  <si>
    <t xml:space="preserve">SOPA DE FRIJOLES ROJOS 
</t>
  </si>
  <si>
    <t xml:space="preserve"> ARVEJAS GUISADAS CON PAPA Y ZANAHORIA  (DE PRINCIPIO)
</t>
  </si>
  <si>
    <t>SIN SOPA/PREPARACION DE PRINCIPIO</t>
  </si>
  <si>
    <t>35 g</t>
  </si>
  <si>
    <t>71 g</t>
  </si>
  <si>
    <t>50g</t>
  </si>
  <si>
    <t>25g</t>
  </si>
  <si>
    <t xml:space="preserve">los 10 gramos restantes de vegetales estan incluidos en las preparaciones, esto con el fin de disminuir los desperdicios de alimentos, especialmente de vegetales			
			</t>
  </si>
  <si>
    <t>Piña. Cruda</t>
  </si>
  <si>
    <t>Presente en la ensalada</t>
  </si>
  <si>
    <t>15 g</t>
  </si>
  <si>
    <t>PAPA ROJA EN CASCOS HORNO</t>
  </si>
  <si>
    <t xml:space="preserve">INCLUIDOS EN LA SOPA </t>
  </si>
  <si>
    <t>25 g</t>
  </si>
  <si>
    <t>ENSALADA DE PEPINO EN CUBOS Y ZANAHORIA CON MAYONESA AGRIDULCE (vinagre y azucar)</t>
  </si>
  <si>
    <t>ENSALADA PEPINO EN RODAJAS Y REPOLLO MORADO RALLADO CON VINAGRETA DE ACEITE, LIMÓN Y CILANTRO</t>
  </si>
  <si>
    <t>Pepino cohombro</t>
  </si>
  <si>
    <t>SOPA AJIACO DE POLLO</t>
  </si>
  <si>
    <t>ENSALADA DE REPOLLO Y ZANAHORIA RALLADOS FINAMENTE CON MAYONESA AGRIA (mayonesa con vinagre)</t>
  </si>
  <si>
    <t>180 ml</t>
  </si>
  <si>
    <t>8g</t>
  </si>
  <si>
    <t>12 g</t>
  </si>
  <si>
    <t xml:space="preserve">Azúcar blanco, granulado </t>
  </si>
  <si>
    <t>ALIMENTO PROTEICO/SIN SOPA</t>
  </si>
  <si>
    <t>MENÚ No. 2</t>
  </si>
  <si>
    <t>MENÚ No. 3</t>
  </si>
  <si>
    <t>Pollo, pechuga sin piel y sin hueso , cruda</t>
  </si>
  <si>
    <t xml:space="preserve">LAURA MARÍA PIMENTEL GARZÓN									</t>
  </si>
  <si>
    <t>MENÚ No. 4</t>
  </si>
  <si>
    <t>MENÚ No. 5</t>
  </si>
  <si>
    <t>MENÚ No. 6</t>
  </si>
  <si>
    <t>MENÚ No. 7</t>
  </si>
  <si>
    <t>MENÚ No. 8</t>
  </si>
  <si>
    <t>MENÚ No. 9</t>
  </si>
  <si>
    <t>MENÚ No. 10</t>
  </si>
  <si>
    <t>MENÚ No. 11</t>
  </si>
  <si>
    <t>DULCE/POSTRE</t>
  </si>
  <si>
    <t>MENÚ No. 12</t>
  </si>
  <si>
    <t>MENÚ No. 13</t>
  </si>
  <si>
    <t>LECHE ENTERA</t>
  </si>
  <si>
    <t>MENÚ No.  14</t>
  </si>
  <si>
    <t>ENSALADA DE  TOMATE, PEPINO Y CEBOLLA CON VINAGRETA (aceite, limón y cilantro)</t>
  </si>
  <si>
    <t>Cebolla morada, cruda</t>
  </si>
  <si>
    <t>MENÚ No. 15</t>
  </si>
  <si>
    <t>MENÚ No. 16</t>
  </si>
  <si>
    <t>MENÚ No. 17</t>
  </si>
  <si>
    <t>MENÚ No. 18</t>
  </si>
  <si>
    <t>MENÚ No. 19</t>
  </si>
  <si>
    <t>Mango unidad</t>
  </si>
  <si>
    <t>MENÚ No. 20</t>
  </si>
  <si>
    <t xml:space="preserve">GOULASH CARNE DE RES PICADA EN CUBOS
</t>
  </si>
  <si>
    <t>92 g</t>
  </si>
  <si>
    <t>60g</t>
  </si>
  <si>
    <t xml:space="preserve">55 g
</t>
  </si>
  <si>
    <t>os 10 gramos restantes de vegetales estan incluidos en las preparaciones, esto con el fin de disminuir los desperdicios de alimentos, especialmente de vegetales</t>
  </si>
  <si>
    <t>piña, cruta</t>
  </si>
  <si>
    <t>30g</t>
  </si>
  <si>
    <t>Carambolo, maduro, crudo</t>
  </si>
  <si>
    <t>ENSALADA PEPINO EN RODAJAS  Y REPOLLO MORADO RALLADO CON VINAGRETA DE ACEITE, LIMÓN Y CILANTRO</t>
  </si>
  <si>
    <t xml:space="preserve">los 10 gramos restantes de vegetales estan incluidos en las preparaciones, esto con el fin de disminuir los desperdicios de alimentos, especialmente de vegetales			
			</t>
  </si>
  <si>
    <t xml:space="preserve">SIN SOPA
</t>
  </si>
  <si>
    <t>PECHUGA DE POLLO AL HORNO DULCE</t>
  </si>
  <si>
    <t>PAPA EN CUBOS, ARVEJA, ZANAHORIA EN CUBOS Y CEBOLLA EN CUBOS</t>
  </si>
  <si>
    <t>PRESENTE EN EL GOULASH</t>
  </si>
  <si>
    <t>65 g</t>
  </si>
  <si>
    <t>Pollo, pechuga sin  piel y sin hueso , cruda</t>
  </si>
  <si>
    <t>ARROZ VERDE (con  cilantro)</t>
  </si>
  <si>
    <t>MENÚ No. 14</t>
  </si>
  <si>
    <t>ENSALADA DE GARBANZOS CON TOMATE, PEPINO Y CEBOLLA CON VINAGRETA (aceite, limón y cilantro)</t>
  </si>
  <si>
    <t>Guayaba pera unidad</t>
  </si>
  <si>
    <t>200 g</t>
  </si>
  <si>
    <t>129 g</t>
  </si>
  <si>
    <t>70g</t>
  </si>
  <si>
    <t>13 g</t>
  </si>
  <si>
    <t>INCLUIDOS EN LAS VERDURAS PARA EL GOULASH</t>
  </si>
  <si>
    <t>80 g</t>
  </si>
  <si>
    <t>0.088</t>
  </si>
  <si>
    <t xml:space="preserve">ALIMENTO PROTEICO
</t>
  </si>
  <si>
    <t xml:space="preserve">MENÚ No. 13 </t>
  </si>
  <si>
    <t>Cebolla morada</t>
  </si>
  <si>
    <t>SOPA CREMA</t>
  </si>
  <si>
    <t>JUGO DE BANANO EL LECHE</t>
  </si>
  <si>
    <t>143 g</t>
  </si>
  <si>
    <t>80g</t>
  </si>
  <si>
    <t>200 g.               107g (sólidos)</t>
  </si>
  <si>
    <t>20 g</t>
  </si>
  <si>
    <t xml:space="preserve">"los 10 gramos restantes de vegetales estan incluidos en las preparaciones, esto con el fin de disminuir los desperdicios de alimentos, especialmente de vegetales			
			"			</t>
  </si>
  <si>
    <t xml:space="preserve">los 10 gramos restantes de vegetales estan incluidos en las preparaciones, esto con el fin de disminuir los desperdicios de alimentos, especialmente de vegetales			
			</t>
  </si>
  <si>
    <t>142 g</t>
  </si>
  <si>
    <t>90 g</t>
  </si>
  <si>
    <t xml:space="preserve">200 ml
</t>
  </si>
  <si>
    <t xml:space="preserve">AGUA BOLSA </t>
  </si>
  <si>
    <t>Agua</t>
  </si>
  <si>
    <t xml:space="preserve">SOPA DE VERDURAS </t>
  </si>
  <si>
    <t xml:space="preserve">Habichuela </t>
  </si>
  <si>
    <t>SOPA DE VERDURAS</t>
  </si>
  <si>
    <t xml:space="preserve">ENSALADA CRUDA DE REPOLLO, ZANAHORIA RALLADA CON MAYONESA, LIMÓN Y CILANTRO
</t>
  </si>
  <si>
    <t>Habichuela</t>
  </si>
  <si>
    <t>B052</t>
  </si>
  <si>
    <t>GUISO  DE LENTEJAS CON PAPA Y ZANAHORIA</t>
  </si>
  <si>
    <t>GUISO DE LENTEJAS CON PAPA Y ZANAHORIA</t>
  </si>
  <si>
    <t>ENSALADA DE REPOLLO, ZANAHORIA CON MAYONESA, LIMÓN Y CILANTRO</t>
  </si>
  <si>
    <t xml:space="preserve">ARROZ BLANCO </t>
  </si>
  <si>
    <t xml:space="preserve">JUGO DE MARACUYA </t>
  </si>
  <si>
    <t>JUGO</t>
  </si>
  <si>
    <t>SIREOPE DE LIMÓN</t>
  </si>
  <si>
    <t xml:space="preserve">FRUTA </t>
  </si>
  <si>
    <t>SIROPE</t>
  </si>
  <si>
    <t xml:space="preserve">Pollo, pechuga  cruda sin piel y sin hueso </t>
  </si>
  <si>
    <t xml:space="preserve">Ácido Ascórbico </t>
  </si>
  <si>
    <t xml:space="preserve">Malteada </t>
  </si>
  <si>
    <t>JUGO DE MARACUMANGO</t>
  </si>
  <si>
    <t>SOPA DE FRIJOLES TRADICIONALES</t>
  </si>
  <si>
    <t xml:space="preserve"> SIN SOPA/ ARVEJAS GUISADAS CON PAPA Y ZANAHORIA  (DE PRINCIPIO)
</t>
  </si>
  <si>
    <t>PAPAS EN CASCOS HORNEADA CON PAPRIKA Y CILANTRO</t>
  </si>
  <si>
    <t>Ácido Ascórbico</t>
  </si>
  <si>
    <t xml:space="preserve">Uva Isabelina </t>
  </si>
  <si>
    <t>PECHUGA DE POLLO CON COLOR AL HORNO</t>
  </si>
  <si>
    <t>Repollo blanco, cocido, sin sal</t>
  </si>
  <si>
    <t>JUGO DE MANGO</t>
  </si>
  <si>
    <t xml:space="preserve">Malteada de Vainilla </t>
  </si>
  <si>
    <t xml:space="preserve">ENSALADA DE  PEPINO EN RODAJAS </t>
  </si>
  <si>
    <t>Repollo Blanco, cocido, sin sal</t>
  </si>
  <si>
    <t>GOULASH CARNE DE RES EN CUBOS PEQUEÑOS</t>
  </si>
  <si>
    <t>Migan de Pan</t>
  </si>
  <si>
    <t>45 g</t>
  </si>
  <si>
    <t>200ml</t>
  </si>
  <si>
    <t>Miga de pan</t>
  </si>
  <si>
    <t>70 g</t>
  </si>
  <si>
    <t>JUGO DE UVA EN AGUA</t>
  </si>
  <si>
    <t>90g</t>
  </si>
  <si>
    <t xml:space="preserve">SOPA DE FRIJOLES </t>
  </si>
  <si>
    <t xml:space="preserve">SOPA DE FRIJOLES TRADICIONALES
</t>
  </si>
  <si>
    <t xml:space="preserve">SOPA DE FRIJOLES TRADICIONALES  
</t>
  </si>
  <si>
    <t xml:space="preserve">SOPA DE FRIJOLES TRADICIONALES
</t>
  </si>
  <si>
    <t>DIANA MARCELA SANCHEZ MARIN</t>
  </si>
  <si>
    <t xml:space="preserve">Oregano </t>
  </si>
  <si>
    <t xml:space="preserve">PECHUGA DE POLLO COCIDO EN TROZOS 
</t>
  </si>
  <si>
    <t xml:space="preserve">45 g Con apando </t>
  </si>
  <si>
    <t xml:space="preserve">40 g con el apanado </t>
  </si>
  <si>
    <t xml:space="preserve">50 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</si>
</sst>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</font>
    <font>
      <b/>
      <sz val="14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Calibri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20"/>
      <color rgb="FF974806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b/>
      <sz val="9"/>
      <color theme="1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  <font>
      <sz val="10"/>
      <color rgb="FFFDE9D9"/>
      <name val="Arial"/>
      <family val="2"/>
    </font>
    <font>
      <sz val="11"/>
      <color rgb="FFFDE9D9"/>
      <name val="Calibri"/>
      <family val="2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</font>
    <font>
      <sz val="10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DE9D9"/>
        <bgColor rgb="FFFDE9D9"/>
      </patternFill>
    </fill>
    <fill>
      <patternFill patternType="solid">
        <fgColor rgb="FFFFFFFF"/>
        <bgColor rgb="FFFFFFFF"/>
      </patternFill>
    </fill>
    <fill>
      <patternFill patternType="solid">
        <fgColor rgb="FFFCD5B4"/>
        <bgColor rgb="FFFCD5B4"/>
      </patternFill>
    </fill>
    <fill>
      <patternFill patternType="solid">
        <fgColor rgb="FFFBD4B4"/>
        <bgColor rgb="FFFBD4B4"/>
      </patternFill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F9CB9C"/>
        <bgColor rgb="FFF9CB9C"/>
      </patternFill>
    </fill>
    <fill>
      <patternFill patternType="solid">
        <fgColor rgb="FFFABF8F"/>
        <bgColor rgb="FFFABF8F"/>
      </patternFill>
    </fill>
    <fill>
      <patternFill patternType="solid">
        <fgColor rgb="FFA5A5A5"/>
        <bgColor rgb="FFA5A5A5"/>
      </patternFill>
    </fill>
    <fill>
      <patternFill patternType="solid">
        <fgColor rgb="FFD6E3BC"/>
        <bgColor rgb="FFD6E3BC"/>
      </patternFill>
    </fill>
    <fill>
      <patternFill patternType="solid">
        <fgColor rgb="FFEAF1DD"/>
        <bgColor rgb="FFEAF1DD"/>
      </patternFill>
    </fill>
    <fill>
      <patternFill patternType="solid">
        <fgColor theme="9"/>
        <bgColor theme="9"/>
      </patternFill>
    </fill>
    <fill>
      <patternFill patternType="solid">
        <fgColor rgb="FFFCE5CD"/>
        <bgColor rgb="FFFCE5CD"/>
      </patternFill>
    </fill>
    <fill>
      <patternFill patternType="solid">
        <fgColor rgb="FFFFFF00"/>
        <bgColor rgb="FFFFFF00"/>
      </patternFill>
    </fill>
    <fill>
      <patternFill patternType="solid">
        <fgColor rgb="FFCCCCCC"/>
        <bgColor rgb="FFCCCCCC"/>
      </patternFill>
    </fill>
    <fill>
      <patternFill patternType="solid">
        <fgColor rgb="FFEBF1DE"/>
        <bgColor rgb="FFEBF1DE"/>
      </patternFill>
    </fill>
    <fill>
      <patternFill patternType="solid">
        <fgColor rgb="FF92D050"/>
        <bgColor rgb="FF92D050"/>
      </patternFill>
    </fill>
    <fill>
      <patternFill patternType="solid">
        <fgColor rgb="FFD8E4BC"/>
        <bgColor rgb="FFD8E4BC"/>
      </patternFill>
    </fill>
    <fill>
      <patternFill patternType="solid">
        <fgColor rgb="FF00B050"/>
        <bgColor rgb="FFFCD5B4"/>
      </patternFill>
    </fill>
    <fill>
      <patternFill patternType="solid">
        <fgColor rgb="FF00B050"/>
        <bgColor rgb="FFFBD4B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rgb="FFFDE9D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BD4B4"/>
      </patternFill>
    </fill>
    <fill>
      <patternFill patternType="solid">
        <fgColor rgb="FFFFFF00"/>
        <bgColor rgb="FFFCD5B4"/>
      </patternFill>
    </fill>
    <fill>
      <patternFill patternType="solid">
        <fgColor rgb="FF00B050"/>
        <bgColor rgb="FFFFFFFF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rgb="FFFCD5B4"/>
      </patternFill>
    </fill>
    <fill>
      <patternFill patternType="solid">
        <fgColor theme="9" tint="-0.249977111117893"/>
        <bgColor rgb="FFFBD4B4"/>
      </patternFill>
    </fill>
    <fill>
      <patternFill patternType="solid">
        <fgColor rgb="FFFFFF00"/>
        <bgColor rgb="FFF9CB9C"/>
      </patternFill>
    </fill>
  </fills>
  <borders count="23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37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/>
    </xf>
    <xf numFmtId="0" fontId="3" fillId="4" borderId="4" xfId="0" applyFont="1" applyFill="1" applyBorder="1"/>
    <xf numFmtId="0" fontId="5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1" fillId="8" borderId="17" xfId="0" applyFont="1" applyFill="1" applyBorder="1" applyAlignment="1">
      <alignment horizontal="center" vertical="center" wrapText="1"/>
    </xf>
    <xf numFmtId="9" fontId="1" fillId="8" borderId="14" xfId="0" applyNumberFormat="1" applyFont="1" applyFill="1" applyBorder="1" applyAlignment="1">
      <alignment horizontal="center" vertical="center" wrapText="1"/>
    </xf>
    <xf numFmtId="9" fontId="1" fillId="8" borderId="17" xfId="0" applyNumberFormat="1" applyFont="1" applyFill="1" applyBorder="1" applyAlignment="1">
      <alignment horizontal="center" vertical="center" wrapText="1"/>
    </xf>
    <xf numFmtId="9" fontId="1" fillId="8" borderId="5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3" fillId="0" borderId="0" xfId="0" applyFont="1"/>
    <xf numFmtId="0" fontId="3" fillId="2" borderId="4" xfId="0" applyFont="1" applyFill="1" applyBorder="1"/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/>
    <xf numFmtId="0" fontId="4" fillId="3" borderId="4" xfId="0" applyFont="1" applyFill="1" applyBorder="1"/>
    <xf numFmtId="0" fontId="3" fillId="3" borderId="4" xfId="0" applyFont="1" applyFill="1" applyBorder="1"/>
    <xf numFmtId="0" fontId="3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8" fillId="0" borderId="10" xfId="0" applyFont="1" applyBorder="1"/>
    <xf numFmtId="0" fontId="11" fillId="0" borderId="5" xfId="0" applyFont="1" applyBorder="1" applyAlignment="1">
      <alignment horizontal="center"/>
    </xf>
    <xf numFmtId="0" fontId="8" fillId="9" borderId="17" xfId="0" applyFont="1" applyFill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4" fillId="2" borderId="31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9" fontId="3" fillId="8" borderId="14" xfId="0" applyNumberFormat="1" applyFont="1" applyFill="1" applyBorder="1" applyAlignment="1">
      <alignment horizontal="center" vertical="center" wrapText="1"/>
    </xf>
    <xf numFmtId="9" fontId="3" fillId="8" borderId="17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8" fillId="4" borderId="14" xfId="0" applyFont="1" applyFill="1" applyBorder="1" applyAlignment="1">
      <alignment horizontal="left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8" fillId="7" borderId="31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7" xfId="0" applyFont="1" applyFill="1" applyBorder="1" applyAlignment="1">
      <alignment horizontal="center" vertical="center" wrapText="1"/>
    </xf>
    <xf numFmtId="9" fontId="8" fillId="7" borderId="14" xfId="0" applyNumberFormat="1" applyFont="1" applyFill="1" applyBorder="1" applyAlignment="1">
      <alignment horizontal="center" vertical="center" wrapText="1"/>
    </xf>
    <xf numFmtId="9" fontId="8" fillId="7" borderId="17" xfId="0" applyNumberFormat="1" applyFont="1" applyFill="1" applyBorder="1" applyAlignment="1">
      <alignment horizontal="center" vertical="center" wrapText="1"/>
    </xf>
    <xf numFmtId="9" fontId="8" fillId="0" borderId="10" xfId="0" applyNumberFormat="1" applyFont="1" applyBorder="1" applyAlignment="1">
      <alignment horizontal="center" vertical="center" wrapText="1"/>
    </xf>
    <xf numFmtId="9" fontId="8" fillId="0" borderId="16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/>
    </xf>
    <xf numFmtId="0" fontId="8" fillId="5" borderId="34" xfId="0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7" fillId="5" borderId="38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0" fontId="8" fillId="5" borderId="38" xfId="0" applyFont="1" applyFill="1" applyBorder="1" applyAlignment="1">
      <alignment horizontal="center" vertical="center" wrapText="1"/>
    </xf>
    <xf numFmtId="0" fontId="8" fillId="6" borderId="3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8" fillId="9" borderId="14" xfId="0" applyFont="1" applyFill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9" fontId="1" fillId="7" borderId="5" xfId="0" applyNumberFormat="1" applyFont="1" applyFill="1" applyBorder="1" applyAlignment="1">
      <alignment horizontal="center" vertical="center" wrapText="1"/>
    </xf>
    <xf numFmtId="9" fontId="3" fillId="7" borderId="5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0" fontId="14" fillId="11" borderId="47" xfId="0" applyFont="1" applyFill="1" applyBorder="1" applyAlignment="1">
      <alignment horizontal="center" vertical="center" wrapText="1"/>
    </xf>
    <xf numFmtId="0" fontId="15" fillId="11" borderId="48" xfId="0" applyFont="1" applyFill="1" applyBorder="1" applyAlignment="1">
      <alignment horizontal="left" vertical="center" wrapText="1"/>
    </xf>
    <xf numFmtId="0" fontId="14" fillId="11" borderId="49" xfId="0" applyFont="1" applyFill="1" applyBorder="1" applyAlignment="1">
      <alignment horizontal="center" vertical="top" wrapText="1"/>
    </xf>
    <xf numFmtId="0" fontId="15" fillId="11" borderId="49" xfId="0" applyFont="1" applyFill="1" applyBorder="1" applyAlignment="1">
      <alignment horizontal="left" vertical="center" wrapText="1"/>
    </xf>
    <xf numFmtId="0" fontId="14" fillId="11" borderId="50" xfId="0" applyFont="1" applyFill="1" applyBorder="1" applyAlignment="1">
      <alignment horizontal="center" vertical="top" wrapText="1"/>
    </xf>
    <xf numFmtId="0" fontId="16" fillId="0" borderId="0" xfId="0" applyFont="1" applyAlignment="1">
      <alignment horizontal="center" vertical="top"/>
    </xf>
    <xf numFmtId="0" fontId="17" fillId="0" borderId="5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/>
    </xf>
    <xf numFmtId="0" fontId="8" fillId="0" borderId="61" xfId="0" applyFont="1" applyBorder="1" applyAlignment="1">
      <alignment horizontal="left" vertical="top" wrapText="1"/>
    </xf>
    <xf numFmtId="0" fontId="8" fillId="5" borderId="5" xfId="0" applyFont="1" applyFill="1" applyBorder="1" applyAlignment="1">
      <alignment horizontal="center" vertical="top" wrapText="1"/>
    </xf>
    <xf numFmtId="0" fontId="19" fillId="0" borderId="62" xfId="0" applyFont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/>
    </xf>
    <xf numFmtId="0" fontId="8" fillId="0" borderId="9" xfId="0" applyFont="1" applyBorder="1" applyAlignment="1">
      <alignment horizontal="left" vertical="top" wrapText="1"/>
    </xf>
    <xf numFmtId="0" fontId="8" fillId="6" borderId="72" xfId="0" applyFont="1" applyFill="1" applyBorder="1" applyAlignment="1">
      <alignment horizontal="center" vertical="top"/>
    </xf>
    <xf numFmtId="0" fontId="19" fillId="12" borderId="5" xfId="0" applyFont="1" applyFill="1" applyBorder="1" applyAlignment="1">
      <alignment horizontal="center" vertical="center" wrapText="1"/>
    </xf>
    <xf numFmtId="0" fontId="8" fillId="0" borderId="74" xfId="0" applyFont="1" applyBorder="1" applyAlignment="1">
      <alignment horizontal="left" vertical="top" wrapText="1"/>
    </xf>
    <xf numFmtId="0" fontId="8" fillId="6" borderId="5" xfId="0" applyFont="1" applyFill="1" applyBorder="1" applyAlignment="1">
      <alignment horizontal="center" vertical="top"/>
    </xf>
    <xf numFmtId="0" fontId="8" fillId="0" borderId="61" xfId="0" applyFont="1" applyBorder="1" applyAlignment="1">
      <alignment horizontal="left" vertical="top"/>
    </xf>
    <xf numFmtId="0" fontId="8" fillId="0" borderId="74" xfId="0" applyFont="1" applyBorder="1" applyAlignment="1">
      <alignment vertical="center" wrapText="1"/>
    </xf>
    <xf numFmtId="0" fontId="8" fillId="0" borderId="77" xfId="0" applyFont="1" applyBorder="1" applyAlignment="1">
      <alignment horizontal="left" vertical="top" wrapText="1"/>
    </xf>
    <xf numFmtId="0" fontId="8" fillId="5" borderId="78" xfId="0" applyFont="1" applyFill="1" applyBorder="1" applyAlignment="1">
      <alignment horizontal="center" vertical="top" wrapText="1"/>
    </xf>
    <xf numFmtId="0" fontId="8" fillId="0" borderId="74" xfId="0" applyFont="1" applyBorder="1" applyAlignment="1">
      <alignment horizontal="left" vertical="center" wrapText="1"/>
    </xf>
    <xf numFmtId="0" fontId="8" fillId="0" borderId="70" xfId="0" applyFont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8" fillId="6" borderId="5" xfId="0" applyFont="1" applyFill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19" fillId="0" borderId="81" xfId="0" applyFont="1" applyBorder="1" applyAlignment="1">
      <alignment horizontal="center" vertical="top" wrapText="1"/>
    </xf>
    <xf numFmtId="0" fontId="8" fillId="0" borderId="59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0" fontId="8" fillId="6" borderId="31" xfId="0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center" vertical="top" wrapText="1"/>
    </xf>
    <xf numFmtId="0" fontId="8" fillId="0" borderId="16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/>
    </xf>
    <xf numFmtId="0" fontId="1" fillId="13" borderId="5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/>
    </xf>
    <xf numFmtId="0" fontId="3" fillId="5" borderId="34" xfId="0" applyFont="1" applyFill="1" applyBorder="1" applyAlignment="1">
      <alignment horizontal="center" vertical="top" wrapText="1"/>
    </xf>
    <xf numFmtId="0" fontId="3" fillId="5" borderId="31" xfId="0" applyFont="1" applyFill="1" applyBorder="1" applyAlignment="1">
      <alignment horizontal="center" vertical="top" wrapText="1"/>
    </xf>
    <xf numFmtId="0" fontId="10" fillId="5" borderId="18" xfId="0" applyFont="1" applyFill="1" applyBorder="1" applyAlignment="1">
      <alignment horizontal="center" vertical="top" wrapText="1"/>
    </xf>
    <xf numFmtId="0" fontId="20" fillId="0" borderId="91" xfId="0" applyFont="1" applyBorder="1" applyAlignment="1">
      <alignment horizontal="center" vertical="center" wrapText="1"/>
    </xf>
    <xf numFmtId="0" fontId="3" fillId="6" borderId="78" xfId="0" applyFont="1" applyFill="1" applyBorder="1" applyAlignment="1">
      <alignment horizontal="center" vertical="top" wrapText="1"/>
    </xf>
    <xf numFmtId="0" fontId="11" fillId="0" borderId="43" xfId="0" applyFont="1" applyBorder="1" applyAlignment="1">
      <alignment horizontal="left" vertical="center" wrapText="1"/>
    </xf>
    <xf numFmtId="0" fontId="11" fillId="6" borderId="34" xfId="0" applyFont="1" applyFill="1" applyBorder="1" applyAlignment="1">
      <alignment horizontal="center" vertical="center"/>
    </xf>
    <xf numFmtId="0" fontId="8" fillId="0" borderId="43" xfId="0" applyFont="1" applyBorder="1" applyAlignment="1">
      <alignment horizontal="left" vertical="top" wrapText="1"/>
    </xf>
    <xf numFmtId="0" fontId="17" fillId="14" borderId="92" xfId="0" applyFont="1" applyFill="1" applyBorder="1" applyAlignment="1">
      <alignment horizontal="center" vertical="center" wrapText="1"/>
    </xf>
    <xf numFmtId="0" fontId="19" fillId="14" borderId="94" xfId="0" applyFont="1" applyFill="1" applyBorder="1" applyAlignment="1">
      <alignment horizontal="left" vertical="top" wrapText="1"/>
    </xf>
    <xf numFmtId="0" fontId="15" fillId="11" borderId="99" xfId="0" applyFont="1" applyFill="1" applyBorder="1" applyAlignment="1">
      <alignment horizontal="left" vertical="center" wrapText="1"/>
    </xf>
    <xf numFmtId="0" fontId="14" fillId="11" borderId="100" xfId="0" applyFont="1" applyFill="1" applyBorder="1" applyAlignment="1">
      <alignment horizontal="center" vertical="top" wrapText="1"/>
    </xf>
    <xf numFmtId="0" fontId="15" fillId="11" borderId="101" xfId="0" applyFont="1" applyFill="1" applyBorder="1" applyAlignment="1">
      <alignment horizontal="left" vertical="center" wrapText="1"/>
    </xf>
    <xf numFmtId="0" fontId="14" fillId="11" borderId="102" xfId="0" applyFont="1" applyFill="1" applyBorder="1" applyAlignment="1">
      <alignment horizontal="center" vertical="top" wrapText="1"/>
    </xf>
    <xf numFmtId="0" fontId="14" fillId="11" borderId="103" xfId="0" applyFont="1" applyFill="1" applyBorder="1" applyAlignment="1">
      <alignment horizontal="center" vertical="top" wrapText="1"/>
    </xf>
    <xf numFmtId="0" fontId="8" fillId="6" borderId="34" xfId="0" applyFont="1" applyFill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3" fillId="0" borderId="63" xfId="0" applyFont="1" applyBorder="1" applyAlignment="1">
      <alignment horizontal="center" vertical="center"/>
    </xf>
    <xf numFmtId="0" fontId="17" fillId="0" borderId="91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left" vertical="center" wrapText="1"/>
    </xf>
    <xf numFmtId="0" fontId="8" fillId="0" borderId="61" xfId="0" applyFont="1" applyBorder="1" applyAlignment="1">
      <alignment horizontal="left" vertical="center" wrapText="1"/>
    </xf>
    <xf numFmtId="0" fontId="8" fillId="9" borderId="5" xfId="0" applyFont="1" applyFill="1" applyBorder="1" applyAlignment="1">
      <alignment horizontal="center" vertical="top" wrapText="1"/>
    </xf>
    <xf numFmtId="0" fontId="21" fillId="6" borderId="81" xfId="0" applyFont="1" applyFill="1" applyBorder="1" applyAlignment="1">
      <alignment horizontal="center" vertical="top" wrapText="1"/>
    </xf>
    <xf numFmtId="0" fontId="8" fillId="0" borderId="41" xfId="0" applyFont="1" applyBorder="1" applyAlignment="1">
      <alignment horizontal="center" vertical="top" wrapText="1"/>
    </xf>
    <xf numFmtId="0" fontId="17" fillId="0" borderId="91" xfId="0" applyFont="1" applyBorder="1" applyAlignment="1">
      <alignment vertical="center" wrapText="1"/>
    </xf>
    <xf numFmtId="0" fontId="8" fillId="5" borderId="34" xfId="0" applyFont="1" applyFill="1" applyBorder="1" applyAlignment="1">
      <alignment horizontal="center" vertical="center" wrapText="1"/>
    </xf>
    <xf numFmtId="0" fontId="8" fillId="9" borderId="38" xfId="0" applyFont="1" applyFill="1" applyBorder="1" applyAlignment="1">
      <alignment horizontal="center" vertical="top" wrapText="1"/>
    </xf>
    <xf numFmtId="0" fontId="8" fillId="9" borderId="109" xfId="0" applyFont="1" applyFill="1" applyBorder="1" applyAlignment="1">
      <alignment horizontal="center" vertical="top" wrapText="1"/>
    </xf>
    <xf numFmtId="0" fontId="19" fillId="2" borderId="61" xfId="0" applyFont="1" applyFill="1" applyBorder="1" applyAlignment="1">
      <alignment horizontal="left" vertical="top" wrapText="1"/>
    </xf>
    <xf numFmtId="0" fontId="8" fillId="9" borderId="31" xfId="0" applyFont="1" applyFill="1" applyBorder="1" applyAlignment="1">
      <alignment horizontal="center" vertical="top" wrapText="1"/>
    </xf>
    <xf numFmtId="0" fontId="19" fillId="2" borderId="110" xfId="0" applyFont="1" applyFill="1" applyBorder="1" applyAlignment="1">
      <alignment vertical="center" wrapText="1"/>
    </xf>
    <xf numFmtId="0" fontId="19" fillId="2" borderId="111" xfId="0" applyFont="1" applyFill="1" applyBorder="1" applyAlignment="1">
      <alignment horizontal="left" vertical="top" wrapText="1"/>
    </xf>
    <xf numFmtId="0" fontId="19" fillId="2" borderId="4" xfId="0" applyFont="1" applyFill="1" applyBorder="1" applyAlignment="1">
      <alignment vertical="top" wrapText="1"/>
    </xf>
    <xf numFmtId="0" fontId="19" fillId="2" borderId="112" xfId="0" applyFont="1" applyFill="1" applyBorder="1" applyAlignment="1">
      <alignment vertical="top" wrapText="1"/>
    </xf>
    <xf numFmtId="0" fontId="4" fillId="5" borderId="5" xfId="0" applyFont="1" applyFill="1" applyBorder="1" applyAlignment="1">
      <alignment horizontal="center" vertical="top" wrapText="1"/>
    </xf>
    <xf numFmtId="0" fontId="17" fillId="14" borderId="1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4" fillId="7" borderId="5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/>
    </xf>
    <xf numFmtId="0" fontId="1" fillId="4" borderId="4" xfId="0" applyFont="1" applyFill="1" applyBorder="1"/>
    <xf numFmtId="0" fontId="1" fillId="2" borderId="14" xfId="0" applyFont="1" applyFill="1" applyBorder="1" applyAlignment="1">
      <alignment horizontal="center" vertical="center" wrapText="1"/>
    </xf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8" fillId="9" borderId="5" xfId="0" applyFont="1" applyFill="1" applyBorder="1" applyAlignment="1">
      <alignment horizontal="center"/>
    </xf>
    <xf numFmtId="0" fontId="8" fillId="9" borderId="18" xfId="0" applyFont="1" applyFill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2" xfId="0" applyFont="1" applyBorder="1"/>
    <xf numFmtId="0" fontId="8" fillId="0" borderId="12" xfId="0" applyFont="1" applyBorder="1" applyAlignment="1">
      <alignment horizontal="center"/>
    </xf>
    <xf numFmtId="0" fontId="8" fillId="9" borderId="38" xfId="0" applyFont="1" applyFill="1" applyBorder="1" applyAlignment="1">
      <alignment horizontal="center"/>
    </xf>
    <xf numFmtId="0" fontId="8" fillId="9" borderId="39" xfId="0" applyFont="1" applyFill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8" fillId="17" borderId="5" xfId="0" applyFont="1" applyFill="1" applyBorder="1" applyAlignment="1">
      <alignment horizontal="center"/>
    </xf>
    <xf numFmtId="0" fontId="8" fillId="17" borderId="11" xfId="0" applyFont="1" applyFill="1" applyBorder="1" applyAlignment="1">
      <alignment horizontal="center"/>
    </xf>
    <xf numFmtId="0" fontId="8" fillId="17" borderId="31" xfId="0" applyFont="1" applyFill="1" applyBorder="1" applyAlignment="1">
      <alignment horizontal="center"/>
    </xf>
    <xf numFmtId="0" fontId="8" fillId="17" borderId="18" xfId="0" applyFont="1" applyFill="1" applyBorder="1" applyAlignment="1">
      <alignment horizontal="center"/>
    </xf>
    <xf numFmtId="0" fontId="8" fillId="17" borderId="14" xfId="0" applyFont="1" applyFill="1" applyBorder="1" applyAlignment="1">
      <alignment horizontal="center"/>
    </xf>
    <xf numFmtId="0" fontId="8" fillId="17" borderId="17" xfId="0" applyFont="1" applyFill="1" applyBorder="1" applyAlignment="1">
      <alignment horizontal="center"/>
    </xf>
    <xf numFmtId="9" fontId="8" fillId="17" borderId="14" xfId="0" applyNumberFormat="1" applyFont="1" applyFill="1" applyBorder="1" applyAlignment="1">
      <alignment horizontal="center"/>
    </xf>
    <xf numFmtId="9" fontId="8" fillId="17" borderId="17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40" xfId="0" applyFont="1" applyBorder="1" applyAlignment="1">
      <alignment horizontal="center"/>
    </xf>
    <xf numFmtId="0" fontId="8" fillId="8" borderId="5" xfId="0" applyFont="1" applyFill="1" applyBorder="1" applyAlignment="1">
      <alignment horizontal="center"/>
    </xf>
    <xf numFmtId="0" fontId="8" fillId="8" borderId="11" xfId="0" applyFont="1" applyFill="1" applyBorder="1" applyAlignment="1">
      <alignment horizontal="center"/>
    </xf>
    <xf numFmtId="0" fontId="8" fillId="8" borderId="31" xfId="0" applyFont="1" applyFill="1" applyBorder="1" applyAlignment="1">
      <alignment horizontal="center"/>
    </xf>
    <xf numFmtId="0" fontId="8" fillId="8" borderId="18" xfId="0" applyFont="1" applyFill="1" applyBorder="1" applyAlignment="1">
      <alignment horizontal="center"/>
    </xf>
    <xf numFmtId="0" fontId="8" fillId="8" borderId="14" xfId="0" applyFont="1" applyFill="1" applyBorder="1" applyAlignment="1">
      <alignment horizontal="center"/>
    </xf>
    <xf numFmtId="0" fontId="8" fillId="8" borderId="17" xfId="0" applyFont="1" applyFill="1" applyBorder="1" applyAlignment="1">
      <alignment horizontal="center"/>
    </xf>
    <xf numFmtId="9" fontId="8" fillId="8" borderId="14" xfId="0" applyNumberFormat="1" applyFont="1" applyFill="1" applyBorder="1" applyAlignment="1">
      <alignment horizontal="center"/>
    </xf>
    <xf numFmtId="9" fontId="8" fillId="8" borderId="17" xfId="0" applyNumberFormat="1" applyFont="1" applyFill="1" applyBorder="1" applyAlignment="1">
      <alignment horizontal="center"/>
    </xf>
    <xf numFmtId="0" fontId="8" fillId="0" borderId="16" xfId="0" applyFont="1" applyBorder="1"/>
    <xf numFmtId="9" fontId="8" fillId="17" borderId="5" xfId="0" applyNumberFormat="1" applyFont="1" applyFill="1" applyBorder="1" applyAlignment="1">
      <alignment horizontal="center"/>
    </xf>
    <xf numFmtId="0" fontId="8" fillId="4" borderId="14" xfId="0" applyFont="1" applyFill="1" applyBorder="1" applyAlignment="1">
      <alignment horizontal="left"/>
    </xf>
    <xf numFmtId="0" fontId="4" fillId="6" borderId="4" xfId="0" applyFont="1" applyFill="1" applyBorder="1"/>
    <xf numFmtId="0" fontId="3" fillId="6" borderId="4" xfId="0" applyFont="1" applyFill="1" applyBorder="1"/>
    <xf numFmtId="0" fontId="3" fillId="6" borderId="4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2" borderId="116" xfId="0" applyFont="1" applyFill="1" applyBorder="1" applyAlignment="1">
      <alignment horizontal="center" vertical="center"/>
    </xf>
    <xf numFmtId="0" fontId="3" fillId="2" borderId="116" xfId="0" applyFont="1" applyFill="1" applyBorder="1" applyAlignment="1">
      <alignment horizontal="center"/>
    </xf>
    <xf numFmtId="0" fontId="1" fillId="2" borderId="117" xfId="0" applyFont="1" applyFill="1" applyBorder="1" applyAlignment="1">
      <alignment horizontal="center" vertical="center" wrapText="1"/>
    </xf>
    <xf numFmtId="0" fontId="3" fillId="2" borderId="117" xfId="0" applyFont="1" applyFill="1" applyBorder="1" applyAlignment="1">
      <alignment horizontal="center"/>
    </xf>
    <xf numFmtId="0" fontId="14" fillId="11" borderId="110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/>
    </xf>
    <xf numFmtId="0" fontId="8" fillId="9" borderId="18" xfId="0" applyFont="1" applyFill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8" fillId="9" borderId="14" xfId="0" applyFont="1" applyFill="1" applyBorder="1" applyAlignment="1">
      <alignment horizontal="center" vertical="center"/>
    </xf>
    <xf numFmtId="0" fontId="8" fillId="9" borderId="17" xfId="0" applyFont="1" applyFill="1" applyBorder="1" applyAlignment="1">
      <alignment horizontal="center" vertical="center"/>
    </xf>
    <xf numFmtId="0" fontId="8" fillId="9" borderId="18" xfId="0" applyFont="1" applyFill="1" applyBorder="1" applyAlignment="1">
      <alignment horizontal="center" vertical="top"/>
    </xf>
    <xf numFmtId="0" fontId="8" fillId="9" borderId="17" xfId="0" applyFont="1" applyFill="1" applyBorder="1" applyAlignment="1">
      <alignment horizontal="center" vertical="top"/>
    </xf>
    <xf numFmtId="0" fontId="8" fillId="0" borderId="74" xfId="0" applyFont="1" applyBorder="1" applyAlignment="1">
      <alignment horizontal="left" vertical="center"/>
    </xf>
    <xf numFmtId="0" fontId="8" fillId="9" borderId="14" xfId="0" applyFont="1" applyFill="1" applyBorder="1" applyAlignment="1">
      <alignment horizontal="center" vertical="center" wrapText="1"/>
    </xf>
    <xf numFmtId="0" fontId="8" fillId="0" borderId="74" xfId="0" applyFont="1" applyBorder="1" applyAlignment="1">
      <alignment horizontal="left"/>
    </xf>
    <xf numFmtId="0" fontId="8" fillId="6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 wrapText="1"/>
    </xf>
    <xf numFmtId="0" fontId="8" fillId="9" borderId="18" xfId="0" applyFont="1" applyFill="1" applyBorder="1" applyAlignment="1">
      <alignment horizontal="center" vertical="center" wrapText="1"/>
    </xf>
    <xf numFmtId="0" fontId="8" fillId="0" borderId="61" xfId="0" applyFont="1" applyBorder="1" applyAlignment="1">
      <alignment horizontal="left"/>
    </xf>
    <xf numFmtId="0" fontId="8" fillId="0" borderId="16" xfId="0" applyFont="1" applyBorder="1" applyAlignment="1">
      <alignment horizontal="left" vertical="center"/>
    </xf>
    <xf numFmtId="0" fontId="8" fillId="9" borderId="17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left" vertical="center" wrapText="1"/>
    </xf>
    <xf numFmtId="0" fontId="8" fillId="9" borderId="38" xfId="0" applyFont="1" applyFill="1" applyBorder="1" applyAlignment="1">
      <alignment horizontal="center" vertical="center"/>
    </xf>
    <xf numFmtId="0" fontId="8" fillId="9" borderId="39" xfId="0" applyFont="1" applyFill="1" applyBorder="1" applyAlignment="1">
      <alignment horizontal="center" vertical="top"/>
    </xf>
    <xf numFmtId="0" fontId="8" fillId="6" borderId="72" xfId="0" applyFont="1" applyFill="1" applyBorder="1" applyAlignment="1">
      <alignment horizontal="center" vertical="center"/>
    </xf>
    <xf numFmtId="0" fontId="19" fillId="12" borderId="31" xfId="0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left" vertical="center" wrapText="1"/>
    </xf>
    <xf numFmtId="0" fontId="8" fillId="6" borderId="5" xfId="0" applyFont="1" applyFill="1" applyBorder="1" applyAlignment="1">
      <alignment horizontal="center" vertical="center"/>
    </xf>
    <xf numFmtId="0" fontId="8" fillId="6" borderId="31" xfId="0" applyFont="1" applyFill="1" applyBorder="1" applyAlignment="1">
      <alignment horizontal="center" vertical="center"/>
    </xf>
    <xf numFmtId="0" fontId="8" fillId="9" borderId="15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3" fillId="0" borderId="5" xfId="0" applyFont="1" applyBorder="1" applyAlignment="1">
      <alignment wrapText="1"/>
    </xf>
    <xf numFmtId="0" fontId="1" fillId="0" borderId="5" xfId="0" applyFont="1" applyBorder="1" applyAlignment="1">
      <alignment horizontal="center"/>
    </xf>
    <xf numFmtId="0" fontId="17" fillId="3" borderId="126" xfId="0" applyFont="1" applyFill="1" applyBorder="1" applyAlignment="1">
      <alignment horizontal="center" vertical="top" wrapText="1"/>
    </xf>
    <xf numFmtId="0" fontId="12" fillId="0" borderId="8" xfId="0" applyFont="1" applyBorder="1" applyAlignment="1">
      <alignment vertical="top"/>
    </xf>
    <xf numFmtId="0" fontId="12" fillId="0" borderId="71" xfId="0" applyFont="1" applyBorder="1" applyAlignment="1">
      <alignment vertical="top"/>
    </xf>
    <xf numFmtId="0" fontId="9" fillId="0" borderId="67" xfId="0" applyFont="1" applyBorder="1" applyAlignment="1">
      <alignment vertical="center"/>
    </xf>
    <xf numFmtId="0" fontId="8" fillId="0" borderId="8" xfId="0" applyFont="1" applyBorder="1" applyAlignment="1">
      <alignment horizontal="center" vertical="top" wrapText="1"/>
    </xf>
    <xf numFmtId="0" fontId="1" fillId="6" borderId="126" xfId="0" applyFont="1" applyFill="1" applyBorder="1" applyAlignment="1">
      <alignment horizontal="center" vertical="top" wrapText="1"/>
    </xf>
    <xf numFmtId="0" fontId="3" fillId="0" borderId="8" xfId="0" applyFont="1" applyBorder="1" applyAlignment="1">
      <alignment vertical="top"/>
    </xf>
    <xf numFmtId="0" fontId="3" fillId="0" borderId="63" xfId="0" applyFont="1" applyBorder="1" applyAlignment="1">
      <alignment vertical="center"/>
    </xf>
    <xf numFmtId="0" fontId="9" fillId="0" borderId="58" xfId="0" applyFont="1" applyBorder="1" applyAlignment="1">
      <alignment vertical="center"/>
    </xf>
    <xf numFmtId="0" fontId="3" fillId="0" borderId="0" xfId="0" applyFont="1" applyAlignment="1">
      <alignment horizontal="left"/>
    </xf>
    <xf numFmtId="0" fontId="14" fillId="11" borderId="129" xfId="0" applyFont="1" applyFill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8" fillId="9" borderId="14" xfId="0" applyFont="1" applyFill="1" applyBorder="1" applyAlignment="1">
      <alignment horizontal="right"/>
    </xf>
    <xf numFmtId="0" fontId="8" fillId="9" borderId="17" xfId="0" applyFont="1" applyFill="1" applyBorder="1" applyAlignment="1">
      <alignment horizontal="right"/>
    </xf>
    <xf numFmtId="0" fontId="8" fillId="9" borderId="11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right"/>
    </xf>
    <xf numFmtId="0" fontId="8" fillId="9" borderId="11" xfId="0" applyFont="1" applyFill="1" applyBorder="1" applyAlignment="1">
      <alignment horizontal="right"/>
    </xf>
    <xf numFmtId="0" fontId="8" fillId="9" borderId="15" xfId="0" applyFont="1" applyFill="1" applyBorder="1" applyAlignment="1">
      <alignment horizontal="right"/>
    </xf>
    <xf numFmtId="0" fontId="8" fillId="9" borderId="15" xfId="0" applyFont="1" applyFill="1" applyBorder="1" applyAlignment="1">
      <alignment horizontal="center" vertical="top"/>
    </xf>
    <xf numFmtId="0" fontId="8" fillId="9" borderId="34" xfId="0" applyFont="1" applyFill="1" applyBorder="1" applyAlignment="1">
      <alignment horizontal="right"/>
    </xf>
    <xf numFmtId="0" fontId="8" fillId="9" borderId="39" xfId="0" applyFont="1" applyFill="1" applyBorder="1" applyAlignment="1">
      <alignment horizontal="right"/>
    </xf>
    <xf numFmtId="0" fontId="8" fillId="5" borderId="17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3" fillId="0" borderId="74" xfId="0" applyFont="1" applyBorder="1" applyAlignment="1">
      <alignment horizontal="left" vertical="top"/>
    </xf>
    <xf numFmtId="0" fontId="8" fillId="6" borderId="17" xfId="0" applyFont="1" applyFill="1" applyBorder="1" applyAlignment="1">
      <alignment horizontal="center" vertical="top"/>
    </xf>
    <xf numFmtId="0" fontId="17" fillId="0" borderId="58" xfId="0" applyFont="1" applyBorder="1" applyAlignment="1">
      <alignment horizontal="center" vertical="center" wrapText="1"/>
    </xf>
    <xf numFmtId="0" fontId="3" fillId="0" borderId="83" xfId="0" applyFont="1" applyBorder="1"/>
    <xf numFmtId="0" fontId="11" fillId="0" borderId="59" xfId="0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11" fillId="0" borderId="60" xfId="0" applyFont="1" applyBorder="1" applyAlignment="1">
      <alignment vertical="top" wrapText="1"/>
    </xf>
    <xf numFmtId="0" fontId="14" fillId="11" borderId="124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left" wrapText="1"/>
    </xf>
    <xf numFmtId="0" fontId="8" fillId="0" borderId="16" xfId="0" applyFont="1" applyBorder="1" applyAlignment="1">
      <alignment horizontal="left" wrapText="1"/>
    </xf>
    <xf numFmtId="0" fontId="8" fillId="0" borderId="10" xfId="0" applyFont="1" applyBorder="1" applyAlignment="1">
      <alignment horizontal="left" vertical="center"/>
    </xf>
    <xf numFmtId="0" fontId="19" fillId="13" borderId="81" xfId="0" applyFont="1" applyFill="1" applyBorder="1" applyAlignment="1">
      <alignment horizontal="center" vertical="center" wrapText="1"/>
    </xf>
    <xf numFmtId="0" fontId="17" fillId="0" borderId="70" xfId="0" applyFont="1" applyBorder="1" applyAlignment="1">
      <alignment horizontal="center" vertical="center" wrapText="1"/>
    </xf>
    <xf numFmtId="0" fontId="17" fillId="0" borderId="6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top" wrapText="1"/>
    </xf>
    <xf numFmtId="0" fontId="11" fillId="6" borderId="5" xfId="0" applyFont="1" applyFill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7" fillId="0" borderId="70" xfId="0" applyFont="1" applyBorder="1" applyAlignment="1">
      <alignment vertical="center" wrapText="1"/>
    </xf>
    <xf numFmtId="0" fontId="19" fillId="0" borderId="8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9" fillId="2" borderId="111" xfId="0" applyFont="1" applyFill="1" applyBorder="1" applyAlignment="1">
      <alignment vertical="center" wrapText="1"/>
    </xf>
    <xf numFmtId="0" fontId="17" fillId="14" borderId="144" xfId="0" applyFont="1" applyFill="1" applyBorder="1" applyAlignment="1">
      <alignment horizontal="center" vertical="center" wrapText="1"/>
    </xf>
    <xf numFmtId="0" fontId="8" fillId="9" borderId="39" xfId="0" applyFont="1" applyFill="1" applyBorder="1" applyAlignment="1">
      <alignment horizontal="center" vertical="center"/>
    </xf>
    <xf numFmtId="0" fontId="19" fillId="0" borderId="81" xfId="0" applyFont="1" applyBorder="1" applyAlignment="1">
      <alignment horizontal="center" vertical="center" wrapText="1"/>
    </xf>
    <xf numFmtId="0" fontId="8" fillId="12" borderId="73" xfId="0" applyFont="1" applyFill="1" applyBorder="1" applyAlignment="1">
      <alignment horizontal="left" vertical="top" wrapText="1"/>
    </xf>
    <xf numFmtId="0" fontId="19" fillId="12" borderId="113" xfId="0" applyFont="1" applyFill="1" applyBorder="1" applyAlignment="1">
      <alignment horizontal="center" vertical="center" wrapText="1"/>
    </xf>
    <xf numFmtId="0" fontId="19" fillId="0" borderId="91" xfId="0" applyFont="1" applyBorder="1" applyAlignment="1">
      <alignment horizontal="center" vertical="center" wrapText="1"/>
    </xf>
    <xf numFmtId="0" fontId="19" fillId="0" borderId="114" xfId="0" applyFont="1" applyBorder="1" applyAlignment="1">
      <alignment horizontal="center" vertical="center" wrapText="1"/>
    </xf>
    <xf numFmtId="0" fontId="3" fillId="6" borderId="146" xfId="0" applyFont="1" applyFill="1" applyBorder="1" applyAlignment="1">
      <alignment horizontal="center" vertical="center"/>
    </xf>
    <xf numFmtId="0" fontId="8" fillId="0" borderId="147" xfId="0" applyFont="1" applyBorder="1" applyAlignment="1">
      <alignment horizontal="left" vertical="center" wrapText="1"/>
    </xf>
    <xf numFmtId="0" fontId="8" fillId="9" borderId="148" xfId="0" applyFont="1" applyFill="1" applyBorder="1" applyAlignment="1">
      <alignment horizontal="center" vertical="center"/>
    </xf>
    <xf numFmtId="0" fontId="8" fillId="9" borderId="149" xfId="0" applyFont="1" applyFill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17" fillId="14" borderId="150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9" borderId="38" xfId="0" applyFont="1" applyFill="1" applyBorder="1" applyAlignment="1">
      <alignment horizontal="center" vertical="center" wrapText="1"/>
    </xf>
    <xf numFmtId="0" fontId="8" fillId="9" borderId="39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8" fillId="17" borderId="5" xfId="0" applyFont="1" applyFill="1" applyBorder="1" applyAlignment="1">
      <alignment horizontal="center" vertical="center" wrapText="1"/>
    </xf>
    <xf numFmtId="0" fontId="8" fillId="17" borderId="11" xfId="0" applyFont="1" applyFill="1" applyBorder="1" applyAlignment="1">
      <alignment horizontal="center" vertical="center" wrapText="1"/>
    </xf>
    <xf numFmtId="0" fontId="8" fillId="17" borderId="31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  <xf numFmtId="0" fontId="8" fillId="17" borderId="14" xfId="0" applyFont="1" applyFill="1" applyBorder="1" applyAlignment="1">
      <alignment horizontal="center" vertical="center" wrapText="1"/>
    </xf>
    <xf numFmtId="0" fontId="8" fillId="17" borderId="17" xfId="0" applyFont="1" applyFill="1" applyBorder="1" applyAlignment="1">
      <alignment horizontal="center" vertical="center" wrapText="1"/>
    </xf>
    <xf numFmtId="9" fontId="8" fillId="17" borderId="14" xfId="0" applyNumberFormat="1" applyFont="1" applyFill="1" applyBorder="1" applyAlignment="1">
      <alignment horizontal="center" vertical="center" wrapText="1"/>
    </xf>
    <xf numFmtId="9" fontId="8" fillId="17" borderId="17" xfId="0" applyNumberFormat="1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17" xfId="0" applyFont="1" applyFill="1" applyBorder="1" applyAlignment="1">
      <alignment horizontal="center" vertical="center" wrapText="1"/>
    </xf>
    <xf numFmtId="9" fontId="8" fillId="8" borderId="14" xfId="0" applyNumberFormat="1" applyFont="1" applyFill="1" applyBorder="1" applyAlignment="1">
      <alignment horizontal="center" vertical="center" wrapText="1"/>
    </xf>
    <xf numFmtId="9" fontId="8" fillId="8" borderId="17" xfId="0" applyNumberFormat="1" applyFont="1" applyFill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8" fillId="4" borderId="72" xfId="0" applyFont="1" applyFill="1" applyBorder="1" applyAlignment="1">
      <alignment horizontal="center" vertical="center" wrapText="1"/>
    </xf>
    <xf numFmtId="0" fontId="11" fillId="4" borderId="7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vertical="center" wrapText="1"/>
    </xf>
    <xf numFmtId="0" fontId="3" fillId="6" borderId="4" xfId="0" applyFont="1" applyFill="1" applyBorder="1" applyAlignment="1">
      <alignment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7" fillId="11" borderId="129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top" wrapText="1"/>
    </xf>
    <xf numFmtId="0" fontId="11" fillId="0" borderId="74" xfId="0" applyFont="1" applyBorder="1" applyAlignment="1">
      <alignment horizontal="left" vertical="center" wrapText="1"/>
    </xf>
    <xf numFmtId="0" fontId="11" fillId="6" borderId="14" xfId="0" applyFont="1" applyFill="1" applyBorder="1" applyAlignment="1">
      <alignment horizontal="center" vertical="center"/>
    </xf>
    <xf numFmtId="0" fontId="11" fillId="6" borderId="72" xfId="0" applyFont="1" applyFill="1" applyBorder="1" applyAlignment="1">
      <alignment horizontal="center" vertical="center"/>
    </xf>
    <xf numFmtId="0" fontId="19" fillId="12" borderId="81" xfId="0" applyFont="1" applyFill="1" applyBorder="1" applyAlignment="1">
      <alignment horizontal="center" vertical="center" wrapText="1"/>
    </xf>
    <xf numFmtId="0" fontId="11" fillId="0" borderId="61" xfId="0" applyFont="1" applyBorder="1" applyAlignment="1">
      <alignment horizontal="left" vertical="center" wrapText="1"/>
    </xf>
    <xf numFmtId="0" fontId="11" fillId="6" borderId="5" xfId="0" applyFont="1" applyFill="1" applyBorder="1" applyAlignment="1">
      <alignment horizontal="center" vertical="center"/>
    </xf>
    <xf numFmtId="0" fontId="11" fillId="6" borderId="31" xfId="0" applyFont="1" applyFill="1" applyBorder="1" applyAlignment="1">
      <alignment horizontal="center" vertical="center"/>
    </xf>
    <xf numFmtId="0" fontId="11" fillId="0" borderId="61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1" fillId="2" borderId="61" xfId="0" applyFont="1" applyFill="1" applyBorder="1" applyAlignment="1">
      <alignment horizontal="left" vertical="top"/>
    </xf>
    <xf numFmtId="0" fontId="8" fillId="9" borderId="34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/>
    </xf>
    <xf numFmtId="0" fontId="17" fillId="11" borderId="124" xfId="0" applyFont="1" applyFill="1" applyBorder="1" applyAlignment="1">
      <alignment horizontal="center" vertical="center" wrapText="1"/>
    </xf>
    <xf numFmtId="0" fontId="8" fillId="0" borderId="61" xfId="0" applyFont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8" fillId="0" borderId="74" xfId="0" applyFont="1" applyBorder="1" applyAlignment="1">
      <alignment horizontal="left" wrapText="1"/>
    </xf>
    <xf numFmtId="0" fontId="8" fillId="6" borderId="14" xfId="0" applyFont="1" applyFill="1" applyBorder="1" applyAlignment="1">
      <alignment horizontal="center"/>
    </xf>
    <xf numFmtId="0" fontId="8" fillId="6" borderId="17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0" fontId="8" fillId="5" borderId="17" xfId="0" applyFont="1" applyFill="1" applyBorder="1" applyAlignment="1">
      <alignment horizontal="center"/>
    </xf>
    <xf numFmtId="0" fontId="4" fillId="6" borderId="34" xfId="0" applyFont="1" applyFill="1" applyBorder="1" applyAlignment="1">
      <alignment horizontal="center" vertical="center"/>
    </xf>
    <xf numFmtId="0" fontId="11" fillId="2" borderId="73" xfId="0" applyFont="1" applyFill="1" applyBorder="1" applyAlignment="1">
      <alignment horizontal="left" vertical="center" wrapText="1"/>
    </xf>
    <xf numFmtId="0" fontId="11" fillId="2" borderId="15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  <xf numFmtId="0" fontId="11" fillId="2" borderId="18" xfId="0" applyFont="1" applyFill="1" applyBorder="1" applyAlignment="1">
      <alignment horizontal="left" vertical="center"/>
    </xf>
    <xf numFmtId="0" fontId="3" fillId="0" borderId="61" xfId="0" applyFont="1" applyBorder="1" applyAlignment="1">
      <alignment horizontal="left" vertical="center" wrapText="1"/>
    </xf>
    <xf numFmtId="0" fontId="21" fillId="0" borderId="81" xfId="0" applyFont="1" applyBorder="1" applyAlignment="1">
      <alignment horizontal="center" vertical="top" wrapText="1"/>
    </xf>
    <xf numFmtId="0" fontId="19" fillId="2" borderId="61" xfId="0" applyFont="1" applyFill="1" applyBorder="1" applyAlignment="1">
      <alignment horizontal="center" vertical="top" wrapText="1"/>
    </xf>
    <xf numFmtId="0" fontId="17" fillId="2" borderId="111" xfId="0" applyFont="1" applyFill="1" applyBorder="1" applyAlignment="1">
      <alignment vertical="center" wrapText="1"/>
    </xf>
    <xf numFmtId="0" fontId="17" fillId="14" borderId="156" xfId="0" applyFont="1" applyFill="1" applyBorder="1" applyAlignment="1">
      <alignment horizontal="center" vertical="center" wrapText="1"/>
    </xf>
    <xf numFmtId="0" fontId="15" fillId="11" borderId="157" xfId="0" applyFont="1" applyFill="1" applyBorder="1" applyAlignment="1">
      <alignment horizontal="left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/>
    </xf>
    <xf numFmtId="0" fontId="4" fillId="6" borderId="31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0" borderId="61" xfId="0" applyFont="1" applyBorder="1" applyAlignment="1">
      <alignment horizontal="left" wrapText="1"/>
    </xf>
    <xf numFmtId="0" fontId="11" fillId="2" borderId="73" xfId="0" applyFont="1" applyFill="1" applyBorder="1" applyAlignment="1">
      <alignment horizontal="left" vertical="center"/>
    </xf>
    <xf numFmtId="0" fontId="11" fillId="2" borderId="17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center"/>
    </xf>
    <xf numFmtId="0" fontId="11" fillId="4" borderId="17" xfId="0" applyFont="1" applyFill="1" applyBorder="1" applyAlignment="1">
      <alignment horizontal="left" vertical="center" wrapText="1"/>
    </xf>
    <xf numFmtId="0" fontId="17" fillId="12" borderId="113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left" vertical="center"/>
    </xf>
    <xf numFmtId="0" fontId="11" fillId="2" borderId="18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center" wrapText="1"/>
    </xf>
    <xf numFmtId="0" fontId="8" fillId="5" borderId="5" xfId="0" applyFont="1" applyFill="1" applyBorder="1" applyAlignment="1">
      <alignment horizontal="right" vertical="center" wrapText="1"/>
    </xf>
    <xf numFmtId="0" fontId="8" fillId="0" borderId="5" xfId="0" applyFont="1" applyBorder="1" applyAlignment="1">
      <alignment horizontal="right" vertical="center" wrapText="1"/>
    </xf>
    <xf numFmtId="0" fontId="8" fillId="0" borderId="94" xfId="0" applyFont="1" applyBorder="1" applyAlignment="1">
      <alignment horizontal="left" vertical="center" wrapText="1"/>
    </xf>
    <xf numFmtId="0" fontId="8" fillId="5" borderId="146" xfId="0" applyFont="1" applyFill="1" applyBorder="1" applyAlignment="1">
      <alignment horizontal="right" vertical="center" wrapText="1"/>
    </xf>
    <xf numFmtId="0" fontId="8" fillId="0" borderId="146" xfId="0" applyFont="1" applyBorder="1" applyAlignment="1">
      <alignment horizontal="right" vertical="center" wrapText="1"/>
    </xf>
    <xf numFmtId="0" fontId="8" fillId="0" borderId="165" xfId="0" applyFont="1" applyBorder="1" applyAlignment="1">
      <alignment horizontal="left" vertical="center" wrapText="1"/>
    </xf>
    <xf numFmtId="0" fontId="4" fillId="6" borderId="146" xfId="0" applyFont="1" applyFill="1" applyBorder="1" applyAlignment="1">
      <alignment horizontal="center" vertical="center" wrapText="1"/>
    </xf>
    <xf numFmtId="0" fontId="24" fillId="7" borderId="1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8" fillId="0" borderId="5" xfId="0" applyFont="1" applyBorder="1" applyAlignment="1">
      <alignment horizontal="left"/>
    </xf>
    <xf numFmtId="0" fontId="8" fillId="0" borderId="5" xfId="0" applyFont="1" applyBorder="1" applyAlignment="1">
      <alignment horizontal="center" vertical="center"/>
    </xf>
    <xf numFmtId="0" fontId="8" fillId="0" borderId="8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8" fillId="6" borderId="78" xfId="0" applyFont="1" applyFill="1" applyBorder="1" applyAlignment="1">
      <alignment horizontal="center" vertical="top" wrapText="1"/>
    </xf>
    <xf numFmtId="0" fontId="11" fillId="6" borderId="14" xfId="0" applyFont="1" applyFill="1" applyBorder="1" applyAlignment="1">
      <alignment horizontal="center" vertical="top"/>
    </xf>
    <xf numFmtId="0" fontId="11" fillId="0" borderId="74" xfId="0" applyFont="1" applyBorder="1" applyAlignment="1">
      <alignment horizontal="left" vertical="top" wrapText="1"/>
    </xf>
    <xf numFmtId="0" fontId="11" fillId="2" borderId="73" xfId="0" applyFont="1" applyFill="1" applyBorder="1" applyAlignment="1">
      <alignment horizontal="left" vertical="top" wrapText="1"/>
    </xf>
    <xf numFmtId="0" fontId="11" fillId="0" borderId="61" xfId="0" applyFont="1" applyBorder="1" applyAlignment="1">
      <alignment horizontal="left" vertical="top"/>
    </xf>
    <xf numFmtId="0" fontId="11" fillId="6" borderId="5" xfId="0" applyFont="1" applyFill="1" applyBorder="1" applyAlignment="1">
      <alignment horizontal="center" vertical="top"/>
    </xf>
    <xf numFmtId="0" fontId="11" fillId="6" borderId="31" xfId="0" applyFont="1" applyFill="1" applyBorder="1" applyAlignment="1">
      <alignment horizontal="center" vertical="top"/>
    </xf>
    <xf numFmtId="0" fontId="11" fillId="2" borderId="61" xfId="0" applyFont="1" applyFill="1" applyBorder="1" applyAlignment="1">
      <alignment horizontal="left" vertical="top"/>
    </xf>
    <xf numFmtId="0" fontId="1" fillId="0" borderId="5" xfId="0" applyFont="1" applyBorder="1" applyAlignment="1">
      <alignment horizontal="center" vertical="top" wrapText="1"/>
    </xf>
    <xf numFmtId="0" fontId="8" fillId="9" borderId="31" xfId="0" applyFont="1" applyFill="1" applyBorder="1" applyAlignment="1">
      <alignment horizontal="center" vertical="center"/>
    </xf>
    <xf numFmtId="0" fontId="11" fillId="0" borderId="74" xfId="0" applyFont="1" applyBorder="1" applyAlignment="1">
      <alignment horizontal="left" vertical="top"/>
    </xf>
    <xf numFmtId="0" fontId="20" fillId="0" borderId="70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left"/>
    </xf>
    <xf numFmtId="0" fontId="11" fillId="2" borderId="73" xfId="0" applyFont="1" applyFill="1" applyBorder="1" applyAlignment="1">
      <alignment horizontal="left" vertical="top"/>
    </xf>
    <xf numFmtId="0" fontId="11" fillId="0" borderId="16" xfId="0" applyFont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/>
    </xf>
    <xf numFmtId="0" fontId="9" fillId="0" borderId="58" xfId="0" applyFont="1" applyBorder="1"/>
    <xf numFmtId="0" fontId="17" fillId="2" borderId="110" xfId="0" applyFont="1" applyFill="1" applyBorder="1" applyAlignment="1">
      <alignment vertical="center" wrapText="1"/>
    </xf>
    <xf numFmtId="0" fontId="8" fillId="0" borderId="83" xfId="0" applyFont="1" applyBorder="1" applyAlignment="1">
      <alignment vertical="top" wrapText="1"/>
    </xf>
    <xf numFmtId="0" fontId="8" fillId="0" borderId="84" xfId="0" applyFont="1" applyBorder="1" applyAlignment="1">
      <alignment vertical="top" wrapText="1"/>
    </xf>
    <xf numFmtId="0" fontId="19" fillId="2" borderId="73" xfId="0" applyFont="1" applyFill="1" applyBorder="1" applyAlignment="1">
      <alignment horizontal="left" vertical="top" wrapText="1"/>
    </xf>
    <xf numFmtId="0" fontId="15" fillId="11" borderId="149" xfId="0" applyFont="1" applyFill="1" applyBorder="1" applyAlignment="1">
      <alignment horizontal="left" vertical="center" wrapText="1"/>
    </xf>
    <xf numFmtId="0" fontId="14" fillId="11" borderId="148" xfId="0" applyFont="1" applyFill="1" applyBorder="1" applyAlignment="1">
      <alignment horizontal="center" vertical="top" wrapText="1"/>
    </xf>
    <xf numFmtId="0" fontId="14" fillId="11" borderId="170" xfId="0" applyFont="1" applyFill="1" applyBorder="1" applyAlignment="1">
      <alignment horizontal="center" vertical="top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0" fontId="17" fillId="12" borderId="113" xfId="0" applyFont="1" applyFill="1" applyBorder="1" applyAlignment="1">
      <alignment horizontal="center" vertical="top" wrapText="1"/>
    </xf>
    <xf numFmtId="0" fontId="17" fillId="0" borderId="114" xfId="0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/>
    </xf>
    <xf numFmtId="0" fontId="8" fillId="6" borderId="18" xfId="0" applyFont="1" applyFill="1" applyBorder="1" applyAlignment="1">
      <alignment horizontal="center"/>
    </xf>
    <xf numFmtId="0" fontId="8" fillId="4" borderId="18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7" xfId="0" applyFont="1" applyFill="1" applyBorder="1" applyAlignment="1">
      <alignment horizontal="center"/>
    </xf>
    <xf numFmtId="0" fontId="8" fillId="4" borderId="15" xfId="0" applyFont="1" applyFill="1" applyBorder="1" applyAlignment="1">
      <alignment horizontal="center"/>
    </xf>
    <xf numFmtId="0" fontId="8" fillId="4" borderId="72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/>
    </xf>
    <xf numFmtId="0" fontId="4" fillId="2" borderId="3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/>
    </xf>
    <xf numFmtId="9" fontId="3" fillId="7" borderId="5" xfId="0" applyNumberFormat="1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4" borderId="109" xfId="0" applyFont="1" applyFill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3" fillId="4" borderId="34" xfId="0" applyFont="1" applyFill="1" applyBorder="1" applyAlignment="1">
      <alignment horizontal="center" vertical="center" wrapText="1"/>
    </xf>
    <xf numFmtId="0" fontId="8" fillId="5" borderId="38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31" xfId="0" applyFont="1" applyFill="1" applyBorder="1" applyAlignment="1">
      <alignment horizontal="center"/>
    </xf>
    <xf numFmtId="9" fontId="1" fillId="2" borderId="4" xfId="0" applyNumberFormat="1" applyFont="1" applyFill="1" applyBorder="1" applyAlignment="1">
      <alignment horizontal="center" vertical="center"/>
    </xf>
    <xf numFmtId="0" fontId="28" fillId="6" borderId="4" xfId="0" applyFont="1" applyFill="1" applyBorder="1"/>
    <xf numFmtId="0" fontId="29" fillId="6" borderId="4" xfId="0" applyFont="1" applyFill="1" applyBorder="1"/>
    <xf numFmtId="0" fontId="29" fillId="6" borderId="4" xfId="0" applyFont="1" applyFill="1" applyBorder="1" applyAlignment="1">
      <alignment horizontal="center"/>
    </xf>
    <xf numFmtId="0" fontId="8" fillId="5" borderId="39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11" fillId="0" borderId="9" xfId="0" applyFont="1" applyBorder="1" applyAlignment="1">
      <alignment horizontal="left" vertical="center" wrapText="1"/>
    </xf>
    <xf numFmtId="0" fontId="11" fillId="0" borderId="77" xfId="0" applyFont="1" applyBorder="1" applyAlignment="1">
      <alignment horizontal="left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top" wrapText="1"/>
    </xf>
    <xf numFmtId="0" fontId="8" fillId="9" borderId="15" xfId="0" applyFont="1" applyFill="1" applyBorder="1" applyAlignment="1">
      <alignment horizontal="center" vertical="center" wrapText="1"/>
    </xf>
    <xf numFmtId="0" fontId="11" fillId="0" borderId="77" xfId="0" applyFont="1" applyBorder="1" applyAlignment="1">
      <alignment horizontal="left" vertical="center"/>
    </xf>
    <xf numFmtId="0" fontId="8" fillId="5" borderId="39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/>
    </xf>
    <xf numFmtId="0" fontId="3" fillId="0" borderId="58" xfId="0" applyFont="1" applyBorder="1"/>
    <xf numFmtId="0" fontId="1" fillId="2" borderId="31" xfId="0" applyFont="1" applyFill="1" applyBorder="1" applyAlignment="1">
      <alignment vertical="top"/>
    </xf>
    <xf numFmtId="0" fontId="1" fillId="2" borderId="11" xfId="0" applyFont="1" applyFill="1" applyBorder="1" applyAlignment="1">
      <alignment vertical="top"/>
    </xf>
    <xf numFmtId="0" fontId="17" fillId="19" borderId="113" xfId="0" applyFont="1" applyFill="1" applyBorder="1" applyAlignment="1">
      <alignment horizontal="center" vertical="center" wrapText="1"/>
    </xf>
    <xf numFmtId="0" fontId="1" fillId="0" borderId="61" xfId="0" applyFont="1" applyBorder="1" applyAlignment="1">
      <alignment horizontal="left" vertical="top"/>
    </xf>
    <xf numFmtId="0" fontId="19" fillId="0" borderId="94" xfId="0" applyFont="1" applyBorder="1" applyAlignment="1">
      <alignment horizontal="left" vertical="top" wrapText="1"/>
    </xf>
    <xf numFmtId="0" fontId="19" fillId="0" borderId="108" xfId="0" applyFont="1" applyBorder="1" applyAlignment="1">
      <alignment horizontal="left" vertical="top" wrapText="1"/>
    </xf>
    <xf numFmtId="0" fontId="8" fillId="0" borderId="18" xfId="0" applyFont="1" applyBorder="1" applyAlignment="1">
      <alignment horizontal="left" vertical="top" wrapText="1"/>
    </xf>
    <xf numFmtId="0" fontId="11" fillId="6" borderId="78" xfId="0" applyFont="1" applyFill="1" applyBorder="1" applyAlignment="1">
      <alignment horizontal="center" vertical="center"/>
    </xf>
    <xf numFmtId="0" fontId="32" fillId="0" borderId="74" xfId="0" applyFont="1" applyBorder="1" applyAlignment="1">
      <alignment horizontal="left" vertical="top"/>
    </xf>
    <xf numFmtId="0" fontId="30" fillId="0" borderId="5" xfId="0" applyFont="1" applyBorder="1" applyAlignment="1">
      <alignment horizontal="center" vertical="center" wrapText="1"/>
    </xf>
    <xf numFmtId="0" fontId="3" fillId="0" borderId="143" xfId="0" applyFont="1" applyBorder="1" applyAlignment="1">
      <alignment vertical="top"/>
    </xf>
    <xf numFmtId="0" fontId="3" fillId="0" borderId="143" xfId="0" applyFont="1" applyBorder="1" applyAlignment="1">
      <alignment horizontal="left"/>
    </xf>
    <xf numFmtId="0" fontId="0" fillId="0" borderId="143" xfId="0" applyBorder="1"/>
    <xf numFmtId="0" fontId="3" fillId="0" borderId="80" xfId="0" applyFont="1" applyBorder="1" applyAlignment="1">
      <alignment vertical="top"/>
    </xf>
    <xf numFmtId="0" fontId="19" fillId="0" borderId="78" xfId="0" applyFont="1" applyBorder="1" applyAlignment="1">
      <alignment horizontal="center" vertical="top" wrapText="1"/>
    </xf>
    <xf numFmtId="0" fontId="3" fillId="0" borderId="107" xfId="0" applyFont="1" applyBorder="1" applyAlignment="1">
      <alignment vertical="center"/>
    </xf>
    <xf numFmtId="0" fontId="4" fillId="4" borderId="172" xfId="0" applyFont="1" applyFill="1" applyBorder="1" applyAlignment="1">
      <alignment horizontal="center" vertical="top" wrapText="1"/>
    </xf>
    <xf numFmtId="0" fontId="3" fillId="0" borderId="172" xfId="0" applyFont="1" applyBorder="1" applyAlignment="1">
      <alignment vertical="top"/>
    </xf>
    <xf numFmtId="0" fontId="1" fillId="0" borderId="172" xfId="0" applyFont="1" applyBorder="1" applyAlignment="1">
      <alignment horizontal="left" vertical="top"/>
    </xf>
    <xf numFmtId="0" fontId="8" fillId="0" borderId="172" xfId="0" applyFont="1" applyBorder="1" applyAlignment="1">
      <alignment vertical="top" wrapText="1"/>
    </xf>
    <xf numFmtId="0" fontId="1" fillId="14" borderId="77" xfId="0" applyFont="1" applyFill="1" applyBorder="1" applyAlignment="1">
      <alignment horizontal="left" vertical="top"/>
    </xf>
    <xf numFmtId="0" fontId="0" fillId="0" borderId="172" xfId="0" applyBorder="1"/>
    <xf numFmtId="0" fontId="4" fillId="0" borderId="172" xfId="0" applyFont="1" applyBorder="1" applyAlignment="1">
      <alignment vertical="top" wrapText="1"/>
    </xf>
    <xf numFmtId="0" fontId="8" fillId="0" borderId="172" xfId="0" applyFont="1" applyBorder="1" applyAlignment="1">
      <alignment horizontal="left" vertical="top" wrapText="1"/>
    </xf>
    <xf numFmtId="0" fontId="8" fillId="6" borderId="172" xfId="0" applyFont="1" applyFill="1" applyBorder="1" applyAlignment="1">
      <alignment horizontal="center" vertical="top" wrapText="1"/>
    </xf>
    <xf numFmtId="0" fontId="11" fillId="0" borderId="172" xfId="0" applyFont="1" applyBorder="1" applyAlignment="1">
      <alignment horizontal="left" vertical="center" wrapText="1"/>
    </xf>
    <xf numFmtId="0" fontId="11" fillId="6" borderId="172" xfId="0" applyFont="1" applyFill="1" applyBorder="1" applyAlignment="1">
      <alignment horizontal="center" vertical="center"/>
    </xf>
    <xf numFmtId="0" fontId="19" fillId="0" borderId="172" xfId="0" applyFont="1" applyBorder="1" applyAlignment="1">
      <alignment vertical="center" wrapText="1"/>
    </xf>
    <xf numFmtId="0" fontId="19" fillId="0" borderId="113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35" fillId="0" borderId="72" xfId="0" applyFont="1" applyBorder="1" applyAlignment="1">
      <alignment horizontal="left" vertical="center" wrapText="1"/>
    </xf>
    <xf numFmtId="0" fontId="35" fillId="0" borderId="72" xfId="0" applyFont="1" applyBorder="1" applyAlignment="1">
      <alignment horizontal="center" vertical="center" wrapText="1"/>
    </xf>
    <xf numFmtId="0" fontId="35" fillId="6" borderId="14" xfId="0" applyFont="1" applyFill="1" applyBorder="1" applyAlignment="1">
      <alignment horizontal="center" vertical="center" wrapText="1"/>
    </xf>
    <xf numFmtId="0" fontId="35" fillId="6" borderId="29" xfId="0" applyFont="1" applyFill="1" applyBorder="1" applyAlignment="1">
      <alignment horizontal="center" vertical="center" wrapText="1"/>
    </xf>
    <xf numFmtId="0" fontId="35" fillId="0" borderId="29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left" vertical="center" wrapText="1"/>
    </xf>
    <xf numFmtId="0" fontId="4" fillId="2" borderId="132" xfId="0" applyFont="1" applyFill="1" applyBorder="1" applyAlignment="1">
      <alignment vertical="center" wrapText="1"/>
    </xf>
    <xf numFmtId="0" fontId="4" fillId="2" borderId="135" xfId="0" applyFont="1" applyFill="1" applyBorder="1" applyAlignment="1">
      <alignment vertical="center" wrapText="1"/>
    </xf>
    <xf numFmtId="0" fontId="8" fillId="21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22" borderId="5" xfId="0" applyFont="1" applyFill="1" applyBorder="1" applyAlignment="1">
      <alignment horizontal="center" vertical="center" wrapText="1"/>
    </xf>
    <xf numFmtId="0" fontId="8" fillId="0" borderId="59" xfId="0" applyFont="1" applyBorder="1" applyAlignment="1">
      <alignment vertical="center" wrapText="1"/>
    </xf>
    <xf numFmtId="0" fontId="14" fillId="11" borderId="49" xfId="0" applyFont="1" applyFill="1" applyBorder="1" applyAlignment="1">
      <alignment horizontal="center" vertical="center" wrapText="1"/>
    </xf>
    <xf numFmtId="0" fontId="14" fillId="11" borderId="5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11" borderId="48" xfId="0" applyFont="1" applyFill="1" applyBorder="1" applyAlignment="1">
      <alignment horizontal="center" vertical="center" wrapText="1"/>
    </xf>
    <xf numFmtId="0" fontId="15" fillId="11" borderId="4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74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15" fillId="11" borderId="99" xfId="0" applyFont="1" applyFill="1" applyBorder="1" applyAlignment="1">
      <alignment horizontal="center" vertical="center" wrapText="1"/>
    </xf>
    <xf numFmtId="0" fontId="15" fillId="11" borderId="101" xfId="0" applyFont="1" applyFill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9" fillId="2" borderId="110" xfId="0" applyFont="1" applyFill="1" applyBorder="1" applyAlignment="1">
      <alignment horizontal="center" vertical="center" wrapText="1"/>
    </xf>
    <xf numFmtId="0" fontId="8" fillId="22" borderId="14" xfId="0" applyFont="1" applyFill="1" applyBorder="1" applyAlignment="1">
      <alignment horizontal="center" vertical="center"/>
    </xf>
    <xf numFmtId="0" fontId="8" fillId="22" borderId="72" xfId="0" applyFont="1" applyFill="1" applyBorder="1" applyAlignment="1">
      <alignment horizontal="center" vertical="center"/>
    </xf>
    <xf numFmtId="0" fontId="8" fillId="22" borderId="31" xfId="0" applyFont="1" applyFill="1" applyBorder="1" applyAlignment="1">
      <alignment horizontal="center" vertical="center" wrapText="1"/>
    </xf>
    <xf numFmtId="0" fontId="3" fillId="22" borderId="14" xfId="0" applyFont="1" applyFill="1" applyBorder="1" applyAlignment="1">
      <alignment horizontal="center" vertical="center" wrapText="1"/>
    </xf>
    <xf numFmtId="0" fontId="3" fillId="22" borderId="72" xfId="0" applyFont="1" applyFill="1" applyBorder="1" applyAlignment="1">
      <alignment horizontal="center" vertical="center" wrapText="1"/>
    </xf>
    <xf numFmtId="0" fontId="8" fillId="2" borderId="73" xfId="0" applyFont="1" applyFill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 wrapText="1"/>
    </xf>
    <xf numFmtId="0" fontId="8" fillId="2" borderId="61" xfId="0" applyFont="1" applyFill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21" borderId="31" xfId="0" applyFont="1" applyFill="1" applyBorder="1" applyAlignment="1">
      <alignment horizontal="center" vertical="center" wrapText="1"/>
    </xf>
    <xf numFmtId="0" fontId="8" fillId="5" borderId="78" xfId="0" applyFont="1" applyFill="1" applyBorder="1" applyAlignment="1">
      <alignment horizontal="center" vertical="center" wrapText="1"/>
    </xf>
    <xf numFmtId="0" fontId="4" fillId="4" borderId="61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center" vertical="center"/>
    </xf>
    <xf numFmtId="0" fontId="3" fillId="0" borderId="77" xfId="0" applyFont="1" applyBorder="1" applyAlignment="1">
      <alignment horizontal="center" vertical="center" wrapText="1"/>
    </xf>
    <xf numFmtId="0" fontId="3" fillId="6" borderId="34" xfId="0" applyFont="1" applyFill="1" applyBorder="1" applyAlignment="1">
      <alignment horizontal="center" vertical="center"/>
    </xf>
    <xf numFmtId="0" fontId="8" fillId="0" borderId="172" xfId="0" applyFont="1" applyBorder="1" applyAlignment="1">
      <alignment horizontal="center" vertical="center" wrapText="1"/>
    </xf>
    <xf numFmtId="0" fontId="8" fillId="6" borderId="31" xfId="0" applyFont="1" applyFill="1" applyBorder="1" applyAlignment="1">
      <alignment horizontal="center" vertical="center" wrapText="1"/>
    </xf>
    <xf numFmtId="0" fontId="8" fillId="0" borderId="17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3" fillId="5" borderId="34" xfId="0" applyFont="1" applyFill="1" applyBorder="1" applyAlignment="1">
      <alignment horizontal="center" vertical="center" wrapText="1"/>
    </xf>
    <xf numFmtId="0" fontId="14" fillId="11" borderId="100" xfId="0" applyFont="1" applyFill="1" applyBorder="1" applyAlignment="1">
      <alignment horizontal="center" vertical="center" wrapText="1"/>
    </xf>
    <xf numFmtId="0" fontId="14" fillId="11" borderId="102" xfId="0" applyFont="1" applyFill="1" applyBorder="1" applyAlignment="1">
      <alignment horizontal="center" vertical="center" wrapText="1"/>
    </xf>
    <xf numFmtId="0" fontId="14" fillId="11" borderId="103" xfId="0" applyFont="1" applyFill="1" applyBorder="1" applyAlignment="1">
      <alignment horizontal="center" vertical="center" wrapText="1"/>
    </xf>
    <xf numFmtId="0" fontId="8" fillId="6" borderId="34" xfId="0" applyFont="1" applyFill="1" applyBorder="1" applyAlignment="1">
      <alignment horizontal="center" vertical="center" wrapText="1"/>
    </xf>
    <xf numFmtId="0" fontId="21" fillId="6" borderId="81" xfId="0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9" borderId="109" xfId="0" applyFont="1" applyFill="1" applyBorder="1" applyAlignment="1">
      <alignment horizontal="center" vertical="center" wrapText="1"/>
    </xf>
    <xf numFmtId="0" fontId="8" fillId="9" borderId="31" xfId="0" applyFont="1" applyFill="1" applyBorder="1" applyAlignment="1">
      <alignment horizontal="center" vertical="center" wrapText="1"/>
    </xf>
    <xf numFmtId="0" fontId="19" fillId="2" borderId="111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19" fillId="13" borderId="113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1" borderId="34" xfId="0" applyFont="1" applyFill="1" applyBorder="1" applyAlignment="1">
      <alignment horizontal="center" vertical="center" wrapText="1"/>
    </xf>
    <xf numFmtId="0" fontId="8" fillId="21" borderId="78" xfId="0" applyFont="1" applyFill="1" applyBorder="1" applyAlignment="1">
      <alignment horizontal="center" vertical="center" wrapText="1"/>
    </xf>
    <xf numFmtId="0" fontId="2" fillId="0" borderId="107" xfId="0" applyFont="1" applyBorder="1" applyAlignment="1">
      <alignment vertical="center"/>
    </xf>
    <xf numFmtId="0" fontId="8" fillId="21" borderId="172" xfId="0" applyFont="1" applyFill="1" applyBorder="1" applyAlignment="1">
      <alignment horizontal="center" vertical="center" wrapText="1"/>
    </xf>
    <xf numFmtId="0" fontId="8" fillId="5" borderId="172" xfId="0" applyFont="1" applyFill="1" applyBorder="1" applyAlignment="1">
      <alignment horizontal="center" vertical="center" wrapText="1"/>
    </xf>
    <xf numFmtId="0" fontId="8" fillId="0" borderId="184" xfId="0" applyFont="1" applyBorder="1" applyAlignment="1">
      <alignment horizontal="center" vertical="center" wrapText="1"/>
    </xf>
    <xf numFmtId="0" fontId="19" fillId="0" borderId="173" xfId="0" applyFont="1" applyBorder="1" applyAlignment="1">
      <alignment horizontal="center" vertical="center" wrapText="1"/>
    </xf>
    <xf numFmtId="0" fontId="8" fillId="0" borderId="175" xfId="0" applyFont="1" applyBorder="1" applyAlignment="1">
      <alignment horizontal="center" vertical="center" wrapText="1"/>
    </xf>
    <xf numFmtId="0" fontId="8" fillId="6" borderId="172" xfId="0" applyFont="1" applyFill="1" applyBorder="1" applyAlignment="1">
      <alignment horizontal="center" vertical="center" wrapText="1"/>
    </xf>
    <xf numFmtId="0" fontId="8" fillId="23" borderId="186" xfId="0" applyFont="1" applyFill="1" applyBorder="1" applyAlignment="1">
      <alignment horizontal="center" vertical="center" wrapText="1"/>
    </xf>
    <xf numFmtId="0" fontId="3" fillId="21" borderId="5" xfId="0" applyFont="1" applyFill="1" applyBorder="1" applyAlignment="1">
      <alignment horizontal="center" vertical="center" wrapText="1"/>
    </xf>
    <xf numFmtId="0" fontId="8" fillId="22" borderId="29" xfId="0" applyFont="1" applyFill="1" applyBorder="1" applyAlignment="1">
      <alignment horizontal="center" vertical="center"/>
    </xf>
    <xf numFmtId="0" fontId="8" fillId="25" borderId="61" xfId="0" applyFont="1" applyFill="1" applyBorder="1" applyAlignment="1">
      <alignment horizontal="center" vertical="center" wrapText="1"/>
    </xf>
    <xf numFmtId="0" fontId="3" fillId="26" borderId="5" xfId="0" applyFont="1" applyFill="1" applyBorder="1" applyAlignment="1">
      <alignment horizontal="center" vertical="center" wrapText="1"/>
    </xf>
    <xf numFmtId="0" fontId="2" fillId="0" borderId="97" xfId="0" applyFont="1" applyBorder="1" applyAlignment="1">
      <alignment vertical="center"/>
    </xf>
    <xf numFmtId="0" fontId="2" fillId="0" borderId="96" xfId="0" applyFont="1" applyBorder="1" applyAlignment="1">
      <alignment vertical="center"/>
    </xf>
    <xf numFmtId="0" fontId="4" fillId="22" borderId="5" xfId="0" applyFont="1" applyFill="1" applyBorder="1" applyAlignment="1">
      <alignment horizontal="center" vertical="center" wrapText="1"/>
    </xf>
    <xf numFmtId="0" fontId="4" fillId="26" borderId="5" xfId="0" applyFont="1" applyFill="1" applyBorder="1" applyAlignment="1">
      <alignment horizontal="center" vertical="center" wrapText="1"/>
    </xf>
    <xf numFmtId="0" fontId="8" fillId="23" borderId="5" xfId="0" applyFont="1" applyFill="1" applyBorder="1" applyAlignment="1">
      <alignment horizontal="center" vertical="center" wrapText="1"/>
    </xf>
    <xf numFmtId="0" fontId="0" fillId="0" borderId="143" xfId="0" applyBorder="1" applyAlignment="1">
      <alignment horizontal="center" vertical="center"/>
    </xf>
    <xf numFmtId="0" fontId="11" fillId="0" borderId="184" xfId="0" applyFont="1" applyBorder="1" applyAlignment="1">
      <alignment horizontal="center" vertical="center" wrapText="1"/>
    </xf>
    <xf numFmtId="0" fontId="10" fillId="5" borderId="172" xfId="0" applyFont="1" applyFill="1" applyBorder="1" applyAlignment="1">
      <alignment horizontal="center" vertical="center" wrapText="1"/>
    </xf>
    <xf numFmtId="0" fontId="8" fillId="0" borderId="96" xfId="0" applyFont="1" applyBorder="1" applyAlignment="1">
      <alignment vertical="center" wrapText="1"/>
    </xf>
    <xf numFmtId="0" fontId="8" fillId="28" borderId="5" xfId="0" applyFont="1" applyFill="1" applyBorder="1" applyAlignment="1">
      <alignment horizontal="center" vertical="center" wrapText="1"/>
    </xf>
    <xf numFmtId="0" fontId="11" fillId="0" borderId="175" xfId="0" applyFont="1" applyBorder="1" applyAlignment="1">
      <alignment horizontal="center" vertical="center" wrapText="1"/>
    </xf>
    <xf numFmtId="0" fontId="8" fillId="22" borderId="172" xfId="0" applyFont="1" applyFill="1" applyBorder="1" applyAlignment="1">
      <alignment horizontal="center" vertical="center" wrapText="1"/>
    </xf>
    <xf numFmtId="0" fontId="8" fillId="22" borderId="5" xfId="0" applyFont="1" applyFill="1" applyBorder="1" applyAlignment="1">
      <alignment horizontal="center" vertical="center"/>
    </xf>
    <xf numFmtId="0" fontId="8" fillId="22" borderId="31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vertical="center"/>
    </xf>
    <xf numFmtId="0" fontId="2" fillId="0" borderId="69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60" xfId="0" applyFont="1" applyBorder="1" applyAlignment="1">
      <alignment vertical="center"/>
    </xf>
    <xf numFmtId="0" fontId="2" fillId="0" borderId="59" xfId="0" applyFont="1" applyBorder="1" applyAlignment="1">
      <alignment vertical="center"/>
    </xf>
    <xf numFmtId="0" fontId="2" fillId="0" borderId="68" xfId="0" applyFont="1" applyBorder="1" applyAlignment="1">
      <alignment vertical="center"/>
    </xf>
    <xf numFmtId="0" fontId="41" fillId="0" borderId="0" xfId="0" applyFont="1" applyAlignment="1">
      <alignment vertical="center"/>
    </xf>
    <xf numFmtId="0" fontId="8" fillId="0" borderId="29" xfId="0" applyFont="1" applyBorder="1" applyAlignment="1">
      <alignment horizontal="center" vertical="center" wrapText="1"/>
    </xf>
    <xf numFmtId="0" fontId="3" fillId="0" borderId="162" xfId="0" applyFont="1" applyBorder="1" applyAlignment="1">
      <alignment vertical="center"/>
    </xf>
    <xf numFmtId="0" fontId="2" fillId="0" borderId="143" xfId="0" applyFont="1" applyBorder="1" applyAlignment="1">
      <alignment vertical="center"/>
    </xf>
    <xf numFmtId="0" fontId="2" fillId="0" borderId="152" xfId="0" applyFont="1" applyBorder="1" applyAlignment="1">
      <alignment vertical="center"/>
    </xf>
    <xf numFmtId="0" fontId="3" fillId="22" borderId="172" xfId="0" applyFont="1" applyFill="1" applyBorder="1" applyAlignment="1">
      <alignment horizontal="center" vertical="center"/>
    </xf>
    <xf numFmtId="0" fontId="3" fillId="0" borderId="184" xfId="0" applyFont="1" applyBorder="1" applyAlignment="1">
      <alignment horizontal="center" vertical="center" wrapText="1"/>
    </xf>
    <xf numFmtId="0" fontId="1" fillId="0" borderId="185" xfId="0" applyFont="1" applyBorder="1" applyAlignment="1">
      <alignment horizontal="center" vertical="center"/>
    </xf>
    <xf numFmtId="0" fontId="8" fillId="21" borderId="187" xfId="0" applyFont="1" applyFill="1" applyBorder="1" applyAlignment="1">
      <alignment vertical="center" wrapText="1"/>
    </xf>
    <xf numFmtId="0" fontId="2" fillId="0" borderId="61" xfId="0" applyFont="1" applyBorder="1" applyAlignment="1">
      <alignment horizontal="left" vertical="center" wrapText="1"/>
    </xf>
    <xf numFmtId="0" fontId="40" fillId="0" borderId="5" xfId="0" applyFont="1" applyBorder="1" applyAlignment="1">
      <alignment horizontal="left" vertical="center" wrapText="1"/>
    </xf>
    <xf numFmtId="0" fontId="8" fillId="29" borderId="61" xfId="0" applyFont="1" applyFill="1" applyBorder="1" applyAlignment="1">
      <alignment horizontal="center" vertical="center" wrapText="1"/>
    </xf>
    <xf numFmtId="0" fontId="8" fillId="30" borderId="5" xfId="0" applyFont="1" applyFill="1" applyBorder="1" applyAlignment="1">
      <alignment horizontal="center" vertical="center" wrapText="1"/>
    </xf>
    <xf numFmtId="0" fontId="3" fillId="30" borderId="5" xfId="0" applyFont="1" applyFill="1" applyBorder="1" applyAlignment="1">
      <alignment horizontal="center" vertical="center" wrapText="1"/>
    </xf>
    <xf numFmtId="0" fontId="8" fillId="31" borderId="5" xfId="0" applyFont="1" applyFill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top" wrapText="1"/>
    </xf>
    <xf numFmtId="0" fontId="35" fillId="22" borderId="14" xfId="0" applyFont="1" applyFill="1" applyBorder="1" applyAlignment="1">
      <alignment horizontal="center" vertical="center"/>
    </xf>
    <xf numFmtId="0" fontId="35" fillId="22" borderId="135" xfId="0" applyFont="1" applyFill="1" applyBorder="1" applyAlignment="1">
      <alignment horizontal="center" vertical="center"/>
    </xf>
    <xf numFmtId="0" fontId="8" fillId="21" borderId="200" xfId="0" applyFont="1" applyFill="1" applyBorder="1" applyAlignment="1">
      <alignment horizontal="center" vertical="center" wrapText="1"/>
    </xf>
    <xf numFmtId="0" fontId="8" fillId="0" borderId="184" xfId="0" applyFont="1" applyBorder="1" applyAlignment="1">
      <alignment vertical="center" wrapText="1"/>
    </xf>
    <xf numFmtId="0" fontId="8" fillId="21" borderId="200" xfId="0" applyFont="1" applyFill="1" applyBorder="1" applyAlignment="1">
      <alignment vertical="center" wrapText="1"/>
    </xf>
    <xf numFmtId="0" fontId="8" fillId="23" borderId="172" xfId="0" applyFont="1" applyFill="1" applyBorder="1" applyAlignment="1">
      <alignment horizontal="center" vertical="center" wrapText="1"/>
    </xf>
    <xf numFmtId="0" fontId="8" fillId="6" borderId="205" xfId="0" applyFont="1" applyFill="1" applyBorder="1" applyAlignment="1">
      <alignment horizontal="center" vertical="center" wrapText="1"/>
    </xf>
    <xf numFmtId="0" fontId="8" fillId="21" borderId="205" xfId="0" applyFont="1" applyFill="1" applyBorder="1" applyAlignment="1">
      <alignment horizontal="center" vertical="center" wrapText="1"/>
    </xf>
    <xf numFmtId="0" fontId="8" fillId="23" borderId="172" xfId="0" applyFont="1" applyFill="1" applyBorder="1" applyAlignment="1">
      <alignment vertical="center" wrapText="1"/>
    </xf>
    <xf numFmtId="0" fontId="8" fillId="21" borderId="172" xfId="0" applyFont="1" applyFill="1" applyBorder="1" applyAlignment="1">
      <alignment vertical="center" wrapText="1"/>
    </xf>
    <xf numFmtId="0" fontId="8" fillId="0" borderId="172" xfId="0" applyFont="1" applyBorder="1" applyAlignment="1">
      <alignment vertical="center" wrapText="1"/>
    </xf>
    <xf numFmtId="0" fontId="8" fillId="0" borderId="207" xfId="0" applyFont="1" applyBorder="1" applyAlignment="1">
      <alignment vertical="center" wrapText="1"/>
    </xf>
    <xf numFmtId="0" fontId="8" fillId="0" borderId="208" xfId="0" applyFont="1" applyBorder="1" applyAlignment="1">
      <alignment vertical="center" wrapText="1"/>
    </xf>
    <xf numFmtId="0" fontId="8" fillId="0" borderId="199" xfId="0" applyFont="1" applyBorder="1" applyAlignment="1">
      <alignment vertical="center" wrapText="1"/>
    </xf>
    <xf numFmtId="0" fontId="8" fillId="0" borderId="205" xfId="0" applyFont="1" applyBorder="1" applyAlignment="1">
      <alignment vertical="center" wrapText="1"/>
    </xf>
    <xf numFmtId="0" fontId="8" fillId="0" borderId="206" xfId="0" applyFont="1" applyBorder="1" applyAlignment="1">
      <alignment vertical="center" wrapText="1"/>
    </xf>
    <xf numFmtId="0" fontId="8" fillId="0" borderId="200" xfId="0" applyFont="1" applyBorder="1" applyAlignment="1">
      <alignment vertical="center" wrapText="1"/>
    </xf>
    <xf numFmtId="0" fontId="8" fillId="0" borderId="212" xfId="0" applyFont="1" applyBorder="1" applyAlignment="1">
      <alignment vertical="center" wrapText="1"/>
    </xf>
    <xf numFmtId="0" fontId="8" fillId="0" borderId="211" xfId="0" applyFont="1" applyBorder="1" applyAlignment="1">
      <alignment vertical="center" wrapText="1"/>
    </xf>
    <xf numFmtId="0" fontId="8" fillId="0" borderId="210" xfId="0" applyFont="1" applyBorder="1" applyAlignment="1">
      <alignment vertical="center" wrapText="1"/>
    </xf>
    <xf numFmtId="0" fontId="19" fillId="0" borderId="173" xfId="0" applyFont="1" applyBorder="1" applyAlignment="1">
      <alignment vertical="center" wrapText="1"/>
    </xf>
    <xf numFmtId="0" fontId="19" fillId="0" borderId="190" xfId="0" applyFont="1" applyBorder="1" applyAlignment="1">
      <alignment vertical="center" wrapText="1"/>
    </xf>
    <xf numFmtId="0" fontId="19" fillId="0" borderId="31" xfId="0" applyFont="1" applyBorder="1" applyAlignment="1">
      <alignment horizontal="center" vertical="top" wrapText="1"/>
    </xf>
    <xf numFmtId="0" fontId="8" fillId="0" borderId="171" xfId="0" applyFont="1" applyBorder="1" applyAlignment="1">
      <alignment horizontal="left" vertical="top" wrapText="1"/>
    </xf>
    <xf numFmtId="0" fontId="2" fillId="0" borderId="172" xfId="0" applyFont="1" applyBorder="1" applyAlignment="1">
      <alignment horizontal="center" vertical="center"/>
    </xf>
    <xf numFmtId="0" fontId="3" fillId="5" borderId="172" xfId="0" applyFont="1" applyFill="1" applyBorder="1" applyAlignment="1">
      <alignment horizontal="center" vertical="center" wrapText="1"/>
    </xf>
    <xf numFmtId="0" fontId="3" fillId="21" borderId="172" xfId="0" applyFont="1" applyFill="1" applyBorder="1" applyAlignment="1">
      <alignment horizontal="center" vertical="center" wrapText="1"/>
    </xf>
    <xf numFmtId="0" fontId="4" fillId="0" borderId="184" xfId="0" applyFont="1" applyBorder="1" applyAlignment="1">
      <alignment horizontal="center" vertical="center" wrapText="1"/>
    </xf>
    <xf numFmtId="0" fontId="8" fillId="5" borderId="172" xfId="0" applyFont="1" applyFill="1" applyBorder="1" applyAlignment="1">
      <alignment vertical="center" wrapText="1"/>
    </xf>
    <xf numFmtId="0" fontId="8" fillId="0" borderId="186" xfId="0" applyFont="1" applyBorder="1" applyAlignment="1">
      <alignment vertical="center" wrapText="1"/>
    </xf>
    <xf numFmtId="0" fontId="8" fillId="5" borderId="187" xfId="0" applyFont="1" applyFill="1" applyBorder="1" applyAlignment="1">
      <alignment vertical="center" wrapText="1"/>
    </xf>
    <xf numFmtId="0" fontId="8" fillId="6" borderId="172" xfId="0" applyFont="1" applyFill="1" applyBorder="1" applyAlignment="1">
      <alignment vertical="center" wrapText="1"/>
    </xf>
    <xf numFmtId="0" fontId="8" fillId="23" borderId="184" xfId="0" applyFont="1" applyFill="1" applyBorder="1" applyAlignment="1">
      <alignment vertical="center" wrapText="1"/>
    </xf>
    <xf numFmtId="0" fontId="8" fillId="0" borderId="187" xfId="0" applyFont="1" applyBorder="1" applyAlignment="1">
      <alignment vertical="center" wrapText="1"/>
    </xf>
    <xf numFmtId="0" fontId="8" fillId="25" borderId="74" xfId="0" applyFont="1" applyFill="1" applyBorder="1" applyAlignment="1">
      <alignment horizontal="left" vertical="center" wrapText="1"/>
    </xf>
    <xf numFmtId="0" fontId="8" fillId="32" borderId="17" xfId="0" applyFont="1" applyFill="1" applyBorder="1" applyAlignment="1">
      <alignment horizontal="center" vertical="center"/>
    </xf>
    <xf numFmtId="0" fontId="8" fillId="0" borderId="186" xfId="0" applyFont="1" applyBorder="1" applyAlignment="1">
      <alignment horizontal="center" vertical="center" wrapText="1"/>
    </xf>
    <xf numFmtId="0" fontId="2" fillId="0" borderId="59" xfId="0" applyFont="1" applyBorder="1"/>
    <xf numFmtId="0" fontId="2" fillId="0" borderId="60" xfId="0" applyFont="1" applyBorder="1"/>
    <xf numFmtId="0" fontId="2" fillId="0" borderId="83" xfId="0" applyFont="1" applyBorder="1"/>
    <xf numFmtId="0" fontId="2" fillId="0" borderId="84" xfId="0" applyFont="1" applyBorder="1"/>
    <xf numFmtId="0" fontId="2" fillId="0" borderId="97" xfId="0" applyFont="1" applyBorder="1"/>
    <xf numFmtId="0" fontId="2" fillId="0" borderId="85" xfId="0" applyFont="1" applyBorder="1"/>
    <xf numFmtId="0" fontId="2" fillId="0" borderId="128" xfId="0" applyFont="1" applyBorder="1"/>
    <xf numFmtId="0" fontId="2" fillId="0" borderId="172" xfId="0" applyFont="1" applyBorder="1"/>
    <xf numFmtId="0" fontId="2" fillId="0" borderId="119" xfId="0" applyFont="1" applyBorder="1"/>
    <xf numFmtId="0" fontId="8" fillId="27" borderId="5" xfId="0" applyFont="1" applyFill="1" applyBorder="1" applyAlignment="1">
      <alignment horizontal="center" vertical="center" wrapText="1"/>
    </xf>
    <xf numFmtId="0" fontId="1" fillId="14" borderId="78" xfId="0" applyFont="1" applyFill="1" applyBorder="1" applyAlignment="1">
      <alignment vertical="top"/>
    </xf>
    <xf numFmtId="0" fontId="1" fillId="14" borderId="132" xfId="0" applyFont="1" applyFill="1" applyBorder="1" applyAlignment="1">
      <alignment vertical="top"/>
    </xf>
    <xf numFmtId="0" fontId="8" fillId="21" borderId="187" xfId="0" applyFont="1" applyFill="1" applyBorder="1" applyAlignment="1">
      <alignment horizontal="center" vertical="center" wrapText="1"/>
    </xf>
    <xf numFmtId="0" fontId="35" fillId="21" borderId="187" xfId="0" applyFont="1" applyFill="1" applyBorder="1" applyAlignment="1">
      <alignment horizontal="center" vertical="center" wrapText="1"/>
    </xf>
    <xf numFmtId="0" fontId="35" fillId="21" borderId="197" xfId="0" applyFont="1" applyFill="1" applyBorder="1" applyAlignment="1">
      <alignment horizontal="center" vertical="center" wrapText="1"/>
    </xf>
    <xf numFmtId="0" fontId="3" fillId="21" borderId="172" xfId="0" applyFont="1" applyFill="1" applyBorder="1" applyAlignment="1">
      <alignment vertical="center" wrapText="1"/>
    </xf>
    <xf numFmtId="0" fontId="3" fillId="5" borderId="172" xfId="0" applyFont="1" applyFill="1" applyBorder="1" applyAlignment="1">
      <alignment vertical="center" wrapText="1"/>
    </xf>
    <xf numFmtId="0" fontId="2" fillId="0" borderId="172" xfId="0" applyFont="1" applyBorder="1" applyAlignment="1">
      <alignment vertical="center"/>
    </xf>
    <xf numFmtId="0" fontId="2" fillId="0" borderId="187" xfId="0" applyFont="1" applyBorder="1" applyAlignment="1">
      <alignment vertical="center"/>
    </xf>
    <xf numFmtId="0" fontId="4" fillId="0" borderId="184" xfId="0" applyFont="1" applyBorder="1" applyAlignment="1">
      <alignment vertical="center" wrapText="1"/>
    </xf>
    <xf numFmtId="0" fontId="4" fillId="0" borderId="186" xfId="0" applyFont="1" applyBorder="1" applyAlignment="1">
      <alignment vertical="center" wrapText="1"/>
    </xf>
    <xf numFmtId="0" fontId="3" fillId="0" borderId="172" xfId="0" applyFont="1" applyBorder="1" applyAlignment="1">
      <alignment vertical="center" wrapText="1"/>
    </xf>
    <xf numFmtId="0" fontId="3" fillId="6" borderId="172" xfId="0" applyFont="1" applyFill="1" applyBorder="1" applyAlignment="1">
      <alignment vertical="center" wrapText="1"/>
    </xf>
    <xf numFmtId="0" fontId="3" fillId="0" borderId="187" xfId="0" applyFont="1" applyBorder="1" applyAlignment="1">
      <alignment vertical="center" wrapText="1"/>
    </xf>
    <xf numFmtId="0" fontId="3" fillId="27" borderId="5" xfId="0" applyFont="1" applyFill="1" applyBorder="1" applyAlignment="1">
      <alignment horizontal="center" vertical="center" wrapText="1"/>
    </xf>
    <xf numFmtId="0" fontId="8" fillId="32" borderId="14" xfId="0" applyFont="1" applyFill="1" applyBorder="1" applyAlignment="1">
      <alignment horizontal="center" vertical="center" wrapText="1"/>
    </xf>
    <xf numFmtId="0" fontId="8" fillId="32" borderId="17" xfId="0" applyFont="1" applyFill="1" applyBorder="1" applyAlignment="1">
      <alignment horizontal="center" vertical="center" wrapText="1"/>
    </xf>
    <xf numFmtId="0" fontId="8" fillId="27" borderId="31" xfId="0" applyFont="1" applyFill="1" applyBorder="1" applyAlignment="1">
      <alignment horizontal="center" vertical="center" wrapText="1"/>
    </xf>
    <xf numFmtId="0" fontId="8" fillId="27" borderId="34" xfId="0" applyFont="1" applyFill="1" applyBorder="1" applyAlignment="1">
      <alignment horizontal="center" vertical="center" wrapText="1"/>
    </xf>
    <xf numFmtId="0" fontId="8" fillId="27" borderId="78" xfId="0" applyFont="1" applyFill="1" applyBorder="1" applyAlignment="1">
      <alignment horizontal="center" vertical="center" wrapText="1"/>
    </xf>
    <xf numFmtId="0" fontId="8" fillId="27" borderId="172" xfId="0" applyFont="1" applyFill="1" applyBorder="1" applyAlignment="1">
      <alignment horizontal="center" vertical="center" wrapText="1"/>
    </xf>
    <xf numFmtId="0" fontId="8" fillId="0" borderId="124" xfId="0" applyFont="1" applyBorder="1" applyAlignment="1">
      <alignment horizontal="left" vertical="center" wrapText="1"/>
    </xf>
    <xf numFmtId="0" fontId="8" fillId="22" borderId="38" xfId="0" applyFont="1" applyFill="1" applyBorder="1" applyAlignment="1">
      <alignment horizontal="center" vertical="center"/>
    </xf>
    <xf numFmtId="0" fontId="8" fillId="22" borderId="166" xfId="0" applyFont="1" applyFill="1" applyBorder="1" applyAlignment="1">
      <alignment horizontal="center" vertical="center"/>
    </xf>
    <xf numFmtId="0" fontId="8" fillId="32" borderId="5" xfId="0" applyFont="1" applyFill="1" applyBorder="1" applyAlignment="1">
      <alignment horizontal="center" vertical="center"/>
    </xf>
    <xf numFmtId="0" fontId="8" fillId="32" borderId="18" xfId="0" applyFont="1" applyFill="1" applyBorder="1" applyAlignment="1">
      <alignment horizontal="center" vertical="center"/>
    </xf>
    <xf numFmtId="0" fontId="8" fillId="26" borderId="14" xfId="0" applyFont="1" applyFill="1" applyBorder="1" applyAlignment="1">
      <alignment horizontal="center" vertical="center"/>
    </xf>
    <xf numFmtId="0" fontId="8" fillId="26" borderId="17" xfId="0" applyFont="1" applyFill="1" applyBorder="1" applyAlignment="1">
      <alignment horizontal="center" vertical="center"/>
    </xf>
    <xf numFmtId="0" fontId="8" fillId="32" borderId="5" xfId="0" applyFont="1" applyFill="1" applyBorder="1" applyAlignment="1">
      <alignment horizontal="center"/>
    </xf>
    <xf numFmtId="0" fontId="8" fillId="32" borderId="17" xfId="0" applyFont="1" applyFill="1" applyBorder="1" applyAlignment="1">
      <alignment horizontal="center"/>
    </xf>
    <xf numFmtId="0" fontId="8" fillId="32" borderId="14" xfId="0" applyFont="1" applyFill="1" applyBorder="1" applyAlignment="1">
      <alignment horizontal="center" vertical="center"/>
    </xf>
    <xf numFmtId="0" fontId="8" fillId="32" borderId="17" xfId="0" applyFont="1" applyFill="1" applyBorder="1" applyAlignment="1">
      <alignment horizontal="center" vertical="top"/>
    </xf>
    <xf numFmtId="0" fontId="8" fillId="25" borderId="9" xfId="0" applyFont="1" applyFill="1" applyBorder="1" applyAlignment="1">
      <alignment horizontal="left" vertical="center" wrapText="1"/>
    </xf>
    <xf numFmtId="0" fontId="8" fillId="25" borderId="16" xfId="0" applyFont="1" applyFill="1" applyBorder="1" applyAlignment="1">
      <alignment horizontal="left" vertical="center" wrapText="1"/>
    </xf>
    <xf numFmtId="0" fontId="8" fillId="25" borderId="61" xfId="0" applyFont="1" applyFill="1" applyBorder="1" applyAlignment="1">
      <alignment horizontal="left" vertical="center" wrapText="1"/>
    </xf>
    <xf numFmtId="0" fontId="8" fillId="25" borderId="74" xfId="0" applyFont="1" applyFill="1" applyBorder="1" applyAlignment="1">
      <alignment horizontal="left" vertical="center"/>
    </xf>
    <xf numFmtId="0" fontId="3" fillId="25" borderId="74" xfId="0" applyFont="1" applyFill="1" applyBorder="1" applyAlignment="1">
      <alignment horizontal="left" vertical="top"/>
    </xf>
    <xf numFmtId="0" fontId="8" fillId="23" borderId="207" xfId="0" applyFont="1" applyFill="1" applyBorder="1" applyAlignment="1">
      <alignment vertical="center" wrapText="1"/>
    </xf>
    <xf numFmtId="0" fontId="8" fillId="23" borderId="205" xfId="0" applyFont="1" applyFill="1" applyBorder="1" applyAlignment="1">
      <alignment vertical="center" wrapText="1"/>
    </xf>
    <xf numFmtId="0" fontId="1" fillId="0" borderId="143" xfId="0" applyFont="1" applyBorder="1" applyAlignment="1">
      <alignment horizontal="left" vertical="top"/>
    </xf>
    <xf numFmtId="0" fontId="1" fillId="2" borderId="143" xfId="0" applyFont="1" applyFill="1" applyBorder="1" applyAlignment="1">
      <alignment horizontal="left" vertical="top"/>
    </xf>
    <xf numFmtId="0" fontId="19" fillId="0" borderId="143" xfId="0" applyFont="1" applyBorder="1" applyAlignment="1">
      <alignment horizontal="left" vertical="top" wrapText="1"/>
    </xf>
    <xf numFmtId="0" fontId="10" fillId="5" borderId="172" xfId="0" applyFont="1" applyFill="1" applyBorder="1" applyAlignment="1">
      <alignment horizontal="center" vertical="top" wrapText="1"/>
    </xf>
    <xf numFmtId="0" fontId="8" fillId="0" borderId="187" xfId="0" applyFont="1" applyBorder="1" applyAlignment="1">
      <alignment horizontal="center" vertical="center" wrapText="1"/>
    </xf>
    <xf numFmtId="0" fontId="19" fillId="2" borderId="143" xfId="0" applyFont="1" applyFill="1" applyBorder="1" applyAlignment="1">
      <alignment horizontal="center" vertical="center" wrapText="1"/>
    </xf>
    <xf numFmtId="0" fontId="8" fillId="27" borderId="14" xfId="0" applyFont="1" applyFill="1" applyBorder="1" applyAlignment="1">
      <alignment horizontal="center" vertical="center" wrapText="1"/>
    </xf>
    <xf numFmtId="0" fontId="8" fillId="27" borderId="17" xfId="0" applyFont="1" applyFill="1" applyBorder="1" applyAlignment="1">
      <alignment horizontal="center" vertical="center" wrapText="1"/>
    </xf>
    <xf numFmtId="0" fontId="8" fillId="25" borderId="5" xfId="0" applyFont="1" applyFill="1" applyBorder="1" applyAlignment="1">
      <alignment horizontal="center" vertical="center" wrapText="1"/>
    </xf>
    <xf numFmtId="0" fontId="8" fillId="26" borderId="5" xfId="0" applyFont="1" applyFill="1" applyBorder="1" applyAlignment="1">
      <alignment horizontal="center" vertical="center" wrapText="1"/>
    </xf>
    <xf numFmtId="0" fontId="8" fillId="26" borderId="17" xfId="0" applyFont="1" applyFill="1" applyBorder="1" applyAlignment="1">
      <alignment horizontal="center" vertical="top"/>
    </xf>
    <xf numFmtId="0" fontId="8" fillId="9" borderId="167" xfId="0" applyFont="1" applyFill="1" applyBorder="1" applyAlignment="1">
      <alignment horizontal="center" vertical="center" wrapText="1"/>
    </xf>
    <xf numFmtId="0" fontId="8" fillId="0" borderId="156" xfId="0" applyFont="1" applyBorder="1" applyAlignment="1">
      <alignment vertical="center" wrapText="1"/>
    </xf>
    <xf numFmtId="0" fontId="8" fillId="0" borderId="162" xfId="0" applyFont="1" applyBorder="1" applyAlignment="1">
      <alignment vertical="center" wrapText="1"/>
    </xf>
    <xf numFmtId="0" fontId="8" fillId="0" borderId="143" xfId="0" applyFont="1" applyBorder="1" applyAlignment="1">
      <alignment vertical="center" wrapText="1"/>
    </xf>
    <xf numFmtId="0" fontId="8" fillId="0" borderId="152" xfId="0" applyFont="1" applyBorder="1" applyAlignment="1">
      <alignment vertical="center" wrapText="1"/>
    </xf>
    <xf numFmtId="0" fontId="8" fillId="0" borderId="124" xfId="0" applyFont="1" applyBorder="1" applyAlignment="1">
      <alignment vertical="center" wrapText="1"/>
    </xf>
    <xf numFmtId="0" fontId="8" fillId="0" borderId="135" xfId="0" applyFont="1" applyBorder="1" applyAlignment="1">
      <alignment vertical="center" wrapText="1"/>
    </xf>
    <xf numFmtId="0" fontId="8" fillId="0" borderId="154" xfId="0" applyFont="1" applyBorder="1" applyAlignment="1">
      <alignment vertical="center" wrapText="1"/>
    </xf>
    <xf numFmtId="0" fontId="8" fillId="0" borderId="65" xfId="0" applyFont="1" applyBorder="1" applyAlignment="1">
      <alignment vertical="center" wrapText="1"/>
    </xf>
    <xf numFmtId="0" fontId="2" fillId="0" borderId="66" xfId="0" applyFont="1" applyBorder="1" applyAlignment="1">
      <alignment vertical="center"/>
    </xf>
    <xf numFmtId="0" fontId="8" fillId="22" borderId="34" xfId="0" applyFont="1" applyFill="1" applyBorder="1" applyAlignment="1">
      <alignment horizontal="center" vertical="center" wrapText="1"/>
    </xf>
    <xf numFmtId="0" fontId="3" fillId="0" borderId="153" xfId="0" applyFont="1" applyBorder="1" applyAlignment="1">
      <alignment vertical="center" wrapText="1"/>
    </xf>
    <xf numFmtId="0" fontId="3" fillId="0" borderId="162" xfId="0" applyFont="1" applyBorder="1" applyAlignment="1">
      <alignment vertical="center" wrapText="1"/>
    </xf>
    <xf numFmtId="0" fontId="3" fillId="0" borderId="143" xfId="0" applyFont="1" applyBorder="1" applyAlignment="1">
      <alignment vertical="center" wrapText="1"/>
    </xf>
    <xf numFmtId="0" fontId="3" fillId="0" borderId="152" xfId="0" applyFont="1" applyBorder="1" applyAlignment="1">
      <alignment vertical="center" wrapText="1"/>
    </xf>
    <xf numFmtId="0" fontId="3" fillId="0" borderId="124" xfId="0" applyFont="1" applyBorder="1" applyAlignment="1">
      <alignment vertical="center" wrapText="1"/>
    </xf>
    <xf numFmtId="0" fontId="3" fillId="0" borderId="135" xfId="0" applyFont="1" applyBorder="1" applyAlignment="1">
      <alignment vertical="center" wrapText="1"/>
    </xf>
    <xf numFmtId="0" fontId="3" fillId="0" borderId="154" xfId="0" applyFont="1" applyBorder="1" applyAlignment="1">
      <alignment vertical="center" wrapText="1"/>
    </xf>
    <xf numFmtId="0" fontId="2" fillId="0" borderId="132" xfId="0" applyFont="1" applyBorder="1" applyAlignment="1">
      <alignment vertical="center"/>
    </xf>
    <xf numFmtId="0" fontId="8" fillId="25" borderId="18" xfId="0" applyFont="1" applyFill="1" applyBorder="1" applyAlignment="1">
      <alignment horizontal="center" vertical="center" wrapText="1"/>
    </xf>
    <xf numFmtId="0" fontId="8" fillId="30" borderId="172" xfId="0" applyFont="1" applyFill="1" applyBorder="1" applyAlignment="1">
      <alignment horizontal="center" vertical="center" wrapText="1"/>
    </xf>
    <xf numFmtId="0" fontId="2" fillId="0" borderId="135" xfId="0" applyFont="1" applyBorder="1" applyAlignment="1">
      <alignment vertical="center"/>
    </xf>
    <xf numFmtId="0" fontId="4" fillId="0" borderId="18" xfId="0" applyFont="1" applyBorder="1" applyAlignment="1">
      <alignment horizontal="center" vertical="center" wrapText="1"/>
    </xf>
    <xf numFmtId="0" fontId="3" fillId="30" borderId="172" xfId="0" applyFont="1" applyFill="1" applyBorder="1" applyAlignment="1">
      <alignment horizontal="center" vertical="center" wrapText="1"/>
    </xf>
    <xf numFmtId="0" fontId="3" fillId="6" borderId="172" xfId="0" applyFont="1" applyFill="1" applyBorder="1" applyAlignment="1">
      <alignment horizontal="center" vertical="center" wrapText="1"/>
    </xf>
    <xf numFmtId="0" fontId="4" fillId="6" borderId="172" xfId="0" applyFont="1" applyFill="1" applyBorder="1" applyAlignment="1">
      <alignment horizontal="center" vertical="center" wrapText="1"/>
    </xf>
    <xf numFmtId="0" fontId="8" fillId="31" borderId="172" xfId="0" applyFont="1" applyFill="1" applyBorder="1" applyAlignment="1">
      <alignment horizontal="center" vertical="center" wrapText="1"/>
    </xf>
    <xf numFmtId="0" fontId="2" fillId="0" borderId="30" xfId="0" applyFont="1" applyBorder="1"/>
    <xf numFmtId="0" fontId="2" fillId="0" borderId="69" xfId="0" applyFont="1" applyBorder="1"/>
    <xf numFmtId="0" fontId="2" fillId="0" borderId="68" xfId="0" applyFont="1" applyBorder="1"/>
    <xf numFmtId="0" fontId="2" fillId="0" borderId="145" xfId="0" applyFont="1" applyBorder="1"/>
    <xf numFmtId="0" fontId="8" fillId="30" borderId="31" xfId="0" applyFont="1" applyFill="1" applyBorder="1" applyAlignment="1">
      <alignment horizontal="center" vertical="center" wrapText="1"/>
    </xf>
    <xf numFmtId="0" fontId="8" fillId="29" borderId="172" xfId="0" applyFont="1" applyFill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/>
    </xf>
    <xf numFmtId="0" fontId="8" fillId="0" borderId="171" xfId="0" applyFont="1" applyBorder="1" applyAlignment="1">
      <alignment horizontal="center" vertical="center" wrapText="1"/>
    </xf>
    <xf numFmtId="0" fontId="8" fillId="22" borderId="172" xfId="0" applyFont="1" applyFill="1" applyBorder="1" applyAlignment="1">
      <alignment horizontal="center" vertical="center"/>
    </xf>
    <xf numFmtId="0" fontId="8" fillId="22" borderId="78" xfId="0" applyFont="1" applyFill="1" applyBorder="1" applyAlignment="1">
      <alignment horizontal="center" vertical="center" wrapText="1"/>
    </xf>
    <xf numFmtId="0" fontId="32" fillId="0" borderId="37" xfId="0" applyFont="1" applyBorder="1" applyAlignment="1">
      <alignment horizontal="left" vertical="top" wrapText="1"/>
    </xf>
    <xf numFmtId="0" fontId="8" fillId="5" borderId="38" xfId="0" applyFont="1" applyFill="1" applyBorder="1" applyAlignment="1">
      <alignment horizontal="center" vertical="top" wrapText="1"/>
    </xf>
    <xf numFmtId="0" fontId="32" fillId="0" borderId="172" xfId="0" applyFont="1" applyBorder="1" applyAlignment="1">
      <alignment horizontal="left" vertical="top"/>
    </xf>
    <xf numFmtId="0" fontId="8" fillId="6" borderId="172" xfId="0" applyFont="1" applyFill="1" applyBorder="1" applyAlignment="1">
      <alignment horizontal="center" vertical="top"/>
    </xf>
    <xf numFmtId="0" fontId="8" fillId="5" borderId="17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22" xfId="0" applyFont="1" applyBorder="1"/>
    <xf numFmtId="0" fontId="1" fillId="2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0" fillId="0" borderId="0" xfId="0"/>
    <xf numFmtId="0" fontId="1" fillId="7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0" borderId="10" xfId="0" applyFont="1" applyBorder="1"/>
    <xf numFmtId="0" fontId="1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2" fillId="0" borderId="23" xfId="0" applyFont="1" applyBorder="1"/>
    <xf numFmtId="0" fontId="7" fillId="5" borderId="6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2" fillId="0" borderId="25" xfId="0" applyFont="1" applyBorder="1"/>
    <xf numFmtId="0" fontId="2" fillId="0" borderId="35" xfId="0" applyFont="1" applyBorder="1"/>
    <xf numFmtId="0" fontId="7" fillId="5" borderId="27" xfId="0" applyFont="1" applyFill="1" applyBorder="1" applyAlignment="1">
      <alignment horizontal="center" vertical="center" wrapText="1"/>
    </xf>
    <xf numFmtId="0" fontId="2" fillId="0" borderId="28" xfId="0" applyFont="1" applyBorder="1"/>
    <xf numFmtId="0" fontId="2" fillId="0" borderId="29" xfId="0" applyFont="1" applyBorder="1"/>
    <xf numFmtId="0" fontId="4" fillId="0" borderId="12" xfId="0" applyFont="1" applyBorder="1" applyAlignment="1">
      <alignment horizontal="center" vertical="center" wrapText="1"/>
    </xf>
    <xf numFmtId="0" fontId="1" fillId="6" borderId="33" xfId="0" applyFont="1" applyFill="1" applyBorder="1" applyAlignment="1">
      <alignment horizontal="center" vertical="center" wrapText="1"/>
    </xf>
    <xf numFmtId="0" fontId="33" fillId="5" borderId="6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2" fillId="0" borderId="21" xfId="0" applyFont="1" applyBorder="1"/>
    <xf numFmtId="0" fontId="4" fillId="0" borderId="32" xfId="0" applyFont="1" applyBorder="1" applyAlignment="1">
      <alignment horizontal="center" vertical="center" wrapText="1"/>
    </xf>
    <xf numFmtId="0" fontId="2" fillId="0" borderId="32" xfId="0" applyFont="1" applyBorder="1"/>
    <xf numFmtId="0" fontId="7" fillId="5" borderId="3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5" borderId="33" xfId="0" applyFont="1" applyFill="1" applyBorder="1" applyAlignment="1">
      <alignment horizontal="center" vertical="center" wrapText="1"/>
    </xf>
    <xf numFmtId="0" fontId="1" fillId="7" borderId="72" xfId="0" applyFont="1" applyFill="1" applyBorder="1" applyAlignment="1">
      <alignment horizontal="center" vertical="center" wrapText="1"/>
    </xf>
    <xf numFmtId="0" fontId="2" fillId="0" borderId="135" xfId="0" applyFont="1" applyBorder="1"/>
    <xf numFmtId="0" fontId="37" fillId="2" borderId="172" xfId="0" applyFont="1" applyFill="1" applyBorder="1" applyAlignment="1">
      <alignment horizontal="center" vertical="center" wrapText="1"/>
    </xf>
    <xf numFmtId="0" fontId="33" fillId="5" borderId="172" xfId="0" applyFont="1" applyFill="1" applyBorder="1" applyAlignment="1">
      <alignment horizontal="center" vertical="center"/>
    </xf>
    <xf numFmtId="0" fontId="7" fillId="5" borderId="17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34" fillId="6" borderId="34" xfId="0" applyFont="1" applyFill="1" applyBorder="1" applyAlignment="1">
      <alignment horizontal="center" vertical="center" wrapText="1"/>
    </xf>
    <xf numFmtId="0" fontId="34" fillId="6" borderId="38" xfId="0" applyFont="1" applyFill="1" applyBorder="1" applyAlignment="1">
      <alignment horizontal="center" vertical="center" wrapText="1"/>
    </xf>
    <xf numFmtId="0" fontId="34" fillId="6" borderId="14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26" xfId="0" applyFont="1" applyBorder="1"/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10" fillId="4" borderId="27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 wrapText="1"/>
    </xf>
    <xf numFmtId="0" fontId="7" fillId="5" borderId="171" xfId="0" applyFont="1" applyFill="1" applyBorder="1" applyAlignment="1">
      <alignment horizontal="center" vertical="center" wrapText="1"/>
    </xf>
    <xf numFmtId="0" fontId="7" fillId="5" borderId="2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8" fillId="0" borderId="162" xfId="0" applyFont="1" applyBorder="1" applyAlignment="1">
      <alignment horizontal="center" vertical="center" wrapText="1"/>
    </xf>
    <xf numFmtId="0" fontId="8" fillId="0" borderId="143" xfId="0" applyFont="1" applyBorder="1" applyAlignment="1">
      <alignment horizontal="center" vertical="center" wrapText="1"/>
    </xf>
    <xf numFmtId="0" fontId="8" fillId="0" borderId="152" xfId="0" applyFont="1" applyBorder="1" applyAlignment="1">
      <alignment horizontal="center" vertical="center" wrapText="1"/>
    </xf>
    <xf numFmtId="0" fontId="8" fillId="0" borderId="124" xfId="0" applyFont="1" applyBorder="1" applyAlignment="1">
      <alignment horizontal="center" vertical="center" wrapText="1"/>
    </xf>
    <xf numFmtId="0" fontId="8" fillId="0" borderId="135" xfId="0" applyFont="1" applyBorder="1" applyAlignment="1">
      <alignment horizontal="center" vertical="center" wrapText="1"/>
    </xf>
    <xf numFmtId="0" fontId="8" fillId="0" borderId="154" xfId="0" applyFont="1" applyBorder="1" applyAlignment="1">
      <alignment horizontal="center" vertical="center" wrapText="1"/>
    </xf>
    <xf numFmtId="0" fontId="19" fillId="0" borderId="172" xfId="0" applyFont="1" applyBorder="1" applyAlignment="1">
      <alignment horizontal="center" vertical="center" wrapText="1"/>
    </xf>
    <xf numFmtId="0" fontId="19" fillId="0" borderId="173" xfId="0" applyFont="1" applyBorder="1" applyAlignment="1">
      <alignment horizontal="center" vertical="center" wrapText="1"/>
    </xf>
    <xf numFmtId="0" fontId="19" fillId="0" borderId="190" xfId="0" applyFont="1" applyBorder="1" applyAlignment="1">
      <alignment horizontal="center" vertical="center" wrapText="1"/>
    </xf>
    <xf numFmtId="0" fontId="8" fillId="23" borderId="184" xfId="0" applyFont="1" applyFill="1" applyBorder="1" applyAlignment="1">
      <alignment horizontal="center" vertical="center" wrapText="1"/>
    </xf>
    <xf numFmtId="0" fontId="8" fillId="21" borderId="172" xfId="0" applyFont="1" applyFill="1" applyBorder="1" applyAlignment="1">
      <alignment horizontal="center" vertical="center" wrapText="1"/>
    </xf>
    <xf numFmtId="0" fontId="8" fillId="0" borderId="184" xfId="0" applyFont="1" applyBorder="1" applyAlignment="1">
      <alignment horizontal="center" vertical="center" wrapText="1"/>
    </xf>
    <xf numFmtId="0" fontId="8" fillId="0" borderId="186" xfId="0" applyFont="1" applyBorder="1" applyAlignment="1">
      <alignment horizontal="center" vertical="center" wrapText="1"/>
    </xf>
    <xf numFmtId="0" fontId="8" fillId="5" borderId="172" xfId="0" applyFont="1" applyFill="1" applyBorder="1" applyAlignment="1">
      <alignment horizontal="center" vertical="center" wrapText="1"/>
    </xf>
    <xf numFmtId="0" fontId="8" fillId="5" borderId="187" xfId="0" applyFont="1" applyFill="1" applyBorder="1" applyAlignment="1">
      <alignment horizontal="center" vertical="center" wrapText="1"/>
    </xf>
    <xf numFmtId="0" fontId="17" fillId="3" borderId="70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1" fillId="6" borderId="172" xfId="0" applyFont="1" applyFill="1" applyBorder="1" applyAlignment="1">
      <alignment horizontal="center" vertical="center"/>
    </xf>
    <xf numFmtId="0" fontId="11" fillId="6" borderId="187" xfId="0" applyFont="1" applyFill="1" applyBorder="1" applyAlignment="1">
      <alignment horizontal="center" vertical="center"/>
    </xf>
    <xf numFmtId="0" fontId="8" fillId="0" borderId="172" xfId="0" applyFont="1" applyBorder="1" applyAlignment="1">
      <alignment horizontal="center" vertical="center" wrapText="1"/>
    </xf>
    <xf numFmtId="0" fontId="3" fillId="0" borderId="132" xfId="0" applyFont="1" applyBorder="1" applyAlignment="1">
      <alignment horizontal="center" vertical="center"/>
    </xf>
    <xf numFmtId="0" fontId="3" fillId="0" borderId="143" xfId="0" applyFont="1" applyBorder="1" applyAlignment="1">
      <alignment horizontal="center" vertical="center"/>
    </xf>
    <xf numFmtId="0" fontId="3" fillId="0" borderId="119" xfId="0" applyFont="1" applyBorder="1" applyAlignment="1">
      <alignment horizontal="center" vertical="center"/>
    </xf>
    <xf numFmtId="0" fontId="8" fillId="6" borderId="172" xfId="0" applyFont="1" applyFill="1" applyBorder="1" applyAlignment="1">
      <alignment horizontal="center" vertical="center" wrapText="1"/>
    </xf>
    <xf numFmtId="0" fontId="19" fillId="0" borderId="62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/>
    </xf>
    <xf numFmtId="0" fontId="21" fillId="0" borderId="65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4" fillId="0" borderId="184" xfId="0" applyFont="1" applyBorder="1" applyAlignment="1">
      <alignment horizontal="center" vertical="center" wrapText="1"/>
    </xf>
    <xf numFmtId="0" fontId="4" fillId="0" borderId="186" xfId="0" applyFont="1" applyBorder="1" applyAlignment="1">
      <alignment horizontal="center" vertical="center" wrapText="1"/>
    </xf>
    <xf numFmtId="0" fontId="2" fillId="0" borderId="172" xfId="0" applyFont="1" applyBorder="1" applyAlignment="1">
      <alignment horizontal="center" vertical="center"/>
    </xf>
    <xf numFmtId="0" fontId="2" fillId="0" borderId="187" xfId="0" applyFont="1" applyBorder="1" applyAlignment="1">
      <alignment horizontal="center" vertical="center"/>
    </xf>
    <xf numFmtId="0" fontId="17" fillId="0" borderId="173" xfId="0" applyFont="1" applyBorder="1" applyAlignment="1">
      <alignment horizontal="center" vertical="center"/>
    </xf>
    <xf numFmtId="0" fontId="17" fillId="0" borderId="190" xfId="0" applyFont="1" applyBorder="1" applyAlignment="1">
      <alignment horizontal="center" vertical="center"/>
    </xf>
    <xf numFmtId="0" fontId="19" fillId="0" borderId="185" xfId="0" applyFont="1" applyBorder="1" applyAlignment="1">
      <alignment horizontal="center" vertical="center" wrapText="1"/>
    </xf>
    <xf numFmtId="0" fontId="19" fillId="0" borderId="188" xfId="0" applyFont="1" applyBorder="1" applyAlignment="1">
      <alignment horizontal="center" vertical="center" wrapText="1"/>
    </xf>
    <xf numFmtId="0" fontId="11" fillId="0" borderId="175" xfId="0" applyFont="1" applyBorder="1" applyAlignment="1">
      <alignment horizontal="center" vertical="center" wrapText="1"/>
    </xf>
    <xf numFmtId="0" fontId="11" fillId="0" borderId="197" xfId="0" applyFont="1" applyBorder="1" applyAlignment="1">
      <alignment horizontal="center" vertical="center" wrapText="1"/>
    </xf>
    <xf numFmtId="0" fontId="24" fillId="7" borderId="7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 wrapText="1"/>
    </xf>
    <xf numFmtId="0" fontId="2" fillId="0" borderId="143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35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24" fillId="16" borderId="7" xfId="0" applyFont="1" applyFill="1" applyBorder="1" applyAlignment="1">
      <alignment horizontal="center" vertical="center" wrapText="1"/>
    </xf>
    <xf numFmtId="0" fontId="19" fillId="13" borderId="24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19" fillId="13" borderId="62" xfId="0" applyFont="1" applyFill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 wrapText="1"/>
    </xf>
    <xf numFmtId="0" fontId="17" fillId="3" borderId="181" xfId="0" applyFont="1" applyFill="1" applyBorder="1" applyAlignment="1">
      <alignment horizontal="center" vertical="center" wrapText="1"/>
    </xf>
    <xf numFmtId="0" fontId="2" fillId="0" borderId="182" xfId="0" applyFont="1" applyBorder="1" applyAlignment="1">
      <alignment horizontal="center" vertical="center"/>
    </xf>
    <xf numFmtId="0" fontId="2" fillId="0" borderId="189" xfId="0" applyFont="1" applyBorder="1" applyAlignment="1">
      <alignment horizontal="center" vertical="center"/>
    </xf>
    <xf numFmtId="0" fontId="17" fillId="3" borderId="194" xfId="0" applyFont="1" applyFill="1" applyBorder="1" applyAlignment="1">
      <alignment horizontal="center" vertical="center" wrapText="1"/>
    </xf>
    <xf numFmtId="0" fontId="2" fillId="0" borderId="195" xfId="0" applyFont="1" applyBorder="1" applyAlignment="1">
      <alignment horizontal="center" vertical="center"/>
    </xf>
    <xf numFmtId="0" fontId="2" fillId="0" borderId="196" xfId="0" applyFont="1" applyBorder="1" applyAlignment="1">
      <alignment horizontal="center" vertical="center"/>
    </xf>
    <xf numFmtId="0" fontId="19" fillId="0" borderId="78" xfId="0" applyFont="1" applyBorder="1" applyAlignment="1">
      <alignment horizontal="center" vertical="center" wrapText="1"/>
    </xf>
    <xf numFmtId="0" fontId="2" fillId="0" borderId="166" xfId="0" applyFont="1" applyBorder="1" applyAlignment="1">
      <alignment horizontal="center" vertical="center"/>
    </xf>
    <xf numFmtId="0" fontId="24" fillId="2" borderId="7" xfId="0" applyFont="1" applyFill="1" applyBorder="1" applyAlignment="1">
      <alignment horizontal="center" vertical="center" wrapText="1"/>
    </xf>
    <xf numFmtId="0" fontId="17" fillId="3" borderId="124" xfId="0" applyFont="1" applyFill="1" applyBorder="1" applyAlignment="1">
      <alignment horizontal="center" vertical="center" wrapText="1"/>
    </xf>
    <xf numFmtId="0" fontId="2" fillId="0" borderId="154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17" fillId="3" borderId="75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162" xfId="0" applyFont="1" applyBorder="1" applyAlignment="1">
      <alignment horizontal="center" vertical="center"/>
    </xf>
    <xf numFmtId="0" fontId="2" fillId="0" borderId="152" xfId="0" applyFont="1" applyBorder="1" applyAlignment="1">
      <alignment horizontal="center" vertical="center"/>
    </xf>
    <xf numFmtId="0" fontId="17" fillId="3" borderId="198" xfId="0" applyFont="1" applyFill="1" applyBorder="1" applyAlignment="1">
      <alignment horizontal="center" vertical="center" wrapText="1"/>
    </xf>
    <xf numFmtId="0" fontId="2" fillId="0" borderId="183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19" fillId="12" borderId="62" xfId="0" applyFont="1" applyFill="1" applyBorder="1" applyAlignment="1">
      <alignment horizontal="center" vertical="center"/>
    </xf>
    <xf numFmtId="0" fontId="4" fillId="0" borderId="70" xfId="0" applyFont="1" applyBorder="1" applyAlignment="1">
      <alignment horizontal="center" vertical="center" wrapText="1"/>
    </xf>
    <xf numFmtId="0" fontId="17" fillId="3" borderId="80" xfId="0" applyFont="1" applyFill="1" applyBorder="1" applyAlignment="1">
      <alignment horizontal="center" vertical="center" wrapText="1"/>
    </xf>
    <xf numFmtId="0" fontId="18" fillId="3" borderId="70" xfId="0" applyFont="1" applyFill="1" applyBorder="1" applyAlignment="1">
      <alignment horizontal="center" vertical="center" wrapText="1"/>
    </xf>
    <xf numFmtId="0" fontId="2" fillId="0" borderId="80" xfId="0" applyFont="1" applyBorder="1" applyAlignment="1">
      <alignment horizontal="center" vertical="center"/>
    </xf>
    <xf numFmtId="0" fontId="7" fillId="14" borderId="98" xfId="0" applyFont="1" applyFill="1" applyBorder="1" applyAlignment="1">
      <alignment horizontal="center" vertical="center" wrapText="1"/>
    </xf>
    <xf numFmtId="0" fontId="2" fillId="0" borderId="96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 wrapText="1"/>
    </xf>
    <xf numFmtId="0" fontId="4" fillId="0" borderId="156" xfId="0" applyFont="1" applyBorder="1" applyAlignment="1">
      <alignment horizontal="center" vertical="center" wrapText="1"/>
    </xf>
    <xf numFmtId="0" fontId="2" fillId="0" borderId="132" xfId="0" applyFont="1" applyBorder="1" applyAlignment="1">
      <alignment horizontal="center" vertical="center"/>
    </xf>
    <xf numFmtId="0" fontId="2" fillId="0" borderId="153" xfId="0" applyFont="1" applyBorder="1" applyAlignment="1">
      <alignment horizontal="center" vertical="center"/>
    </xf>
    <xf numFmtId="0" fontId="8" fillId="6" borderId="182" xfId="0" applyFont="1" applyFill="1" applyBorder="1" applyAlignment="1">
      <alignment horizontal="center" vertical="center" wrapText="1"/>
    </xf>
    <xf numFmtId="0" fontId="8" fillId="0" borderId="182" xfId="0" applyFont="1" applyBorder="1" applyAlignment="1">
      <alignment horizontal="center" vertical="center" wrapText="1"/>
    </xf>
    <xf numFmtId="0" fontId="11" fillId="0" borderId="184" xfId="0" applyFont="1" applyBorder="1" applyAlignment="1">
      <alignment horizontal="center" vertical="center" wrapText="1"/>
    </xf>
    <xf numFmtId="0" fontId="11" fillId="0" borderId="186" xfId="0" applyFont="1" applyBorder="1" applyAlignment="1">
      <alignment horizontal="center" vertical="center" wrapText="1"/>
    </xf>
    <xf numFmtId="0" fontId="19" fillId="0" borderId="179" xfId="0" applyFont="1" applyBorder="1" applyAlignment="1">
      <alignment horizontal="center" vertical="center" wrapText="1"/>
    </xf>
    <xf numFmtId="0" fontId="19" fillId="0" borderId="180" xfId="0" applyFont="1" applyBorder="1" applyAlignment="1">
      <alignment horizontal="center" vertical="center" wrapText="1"/>
    </xf>
    <xf numFmtId="0" fontId="19" fillId="0" borderId="191" xfId="0" applyFont="1" applyBorder="1" applyAlignment="1">
      <alignment horizontal="center" vertical="center" wrapText="1"/>
    </xf>
    <xf numFmtId="0" fontId="8" fillId="23" borderId="172" xfId="0" applyFont="1" applyFill="1" applyBorder="1" applyAlignment="1">
      <alignment horizontal="center" vertical="center" wrapText="1"/>
    </xf>
    <xf numFmtId="0" fontId="8" fillId="23" borderId="187" xfId="0" applyFont="1" applyFill="1" applyBorder="1" applyAlignment="1">
      <alignment horizontal="center" vertical="center" wrapText="1"/>
    </xf>
    <xf numFmtId="0" fontId="8" fillId="0" borderId="218" xfId="0" applyFont="1" applyBorder="1" applyAlignment="1">
      <alignment horizontal="center" vertical="center" wrapText="1"/>
    </xf>
    <xf numFmtId="0" fontId="8" fillId="0" borderId="217" xfId="0" applyFont="1" applyBorder="1" applyAlignment="1">
      <alignment horizontal="center" vertical="center" wrapText="1"/>
    </xf>
    <xf numFmtId="0" fontId="17" fillId="3" borderId="55" xfId="0" applyFont="1" applyFill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7" fillId="9" borderId="52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17" fillId="3" borderId="132" xfId="0" applyFont="1" applyFill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1" fillId="3" borderId="80" xfId="0" applyFont="1" applyFill="1" applyBorder="1" applyAlignment="1">
      <alignment horizontal="center" vertical="center" wrapText="1"/>
    </xf>
    <xf numFmtId="0" fontId="9" fillId="0" borderId="13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9" fillId="0" borderId="66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107" xfId="0" applyFont="1" applyBorder="1" applyAlignment="1">
      <alignment horizontal="center" vertical="center"/>
    </xf>
    <xf numFmtId="0" fontId="18" fillId="0" borderId="65" xfId="0" applyFont="1" applyBorder="1" applyAlignment="1">
      <alignment horizontal="center" vertical="center" wrapText="1"/>
    </xf>
    <xf numFmtId="0" fontId="1" fillId="12" borderId="107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/>
    </xf>
    <xf numFmtId="0" fontId="18" fillId="3" borderId="181" xfId="0" applyFont="1" applyFill="1" applyBorder="1" applyAlignment="1">
      <alignment horizontal="center" vertical="center" wrapText="1"/>
    </xf>
    <xf numFmtId="0" fontId="19" fillId="0" borderId="143" xfId="0" applyFont="1" applyBorder="1" applyAlignment="1">
      <alignment horizontal="center" vertical="center" wrapText="1"/>
    </xf>
    <xf numFmtId="0" fontId="19" fillId="0" borderId="192" xfId="0" applyFont="1" applyBorder="1" applyAlignment="1">
      <alignment horizontal="center" vertical="center" wrapText="1"/>
    </xf>
    <xf numFmtId="0" fontId="8" fillId="23" borderId="186" xfId="0" applyFont="1" applyFill="1" applyBorder="1" applyAlignment="1">
      <alignment horizontal="center" vertical="center" wrapText="1"/>
    </xf>
    <xf numFmtId="0" fontId="22" fillId="0" borderId="156" xfId="0" applyFont="1" applyBorder="1" applyAlignment="1">
      <alignment horizontal="center" vertical="center" wrapText="1"/>
    </xf>
    <xf numFmtId="0" fontId="22" fillId="0" borderId="162" xfId="0" applyFont="1" applyBorder="1" applyAlignment="1">
      <alignment horizontal="center" vertical="center" wrapText="1"/>
    </xf>
    <xf numFmtId="0" fontId="22" fillId="0" borderId="160" xfId="0" applyFont="1" applyBorder="1" applyAlignment="1">
      <alignment horizontal="center" vertical="center" wrapText="1"/>
    </xf>
    <xf numFmtId="0" fontId="22" fillId="6" borderId="132" xfId="0" applyFont="1" applyFill="1" applyBorder="1" applyAlignment="1">
      <alignment horizontal="center" vertical="center" wrapText="1"/>
    </xf>
    <xf numFmtId="0" fontId="22" fillId="6" borderId="143" xfId="0" applyFont="1" applyFill="1" applyBorder="1" applyAlignment="1">
      <alignment horizontal="center" vertical="center" wrapText="1"/>
    </xf>
    <xf numFmtId="0" fontId="22" fillId="6" borderId="119" xfId="0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13" fillId="10" borderId="44" xfId="0" applyFont="1" applyFill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17" fillId="6" borderId="52" xfId="0" applyFont="1" applyFill="1" applyBorder="1" applyAlignment="1">
      <alignment horizontal="center" vertical="center" wrapText="1"/>
    </xf>
    <xf numFmtId="0" fontId="4" fillId="0" borderId="132" xfId="0" applyFont="1" applyBorder="1" applyAlignment="1">
      <alignment horizontal="center" vertical="center" wrapText="1"/>
    </xf>
    <xf numFmtId="0" fontId="4" fillId="0" borderId="153" xfId="0" applyFont="1" applyBorder="1" applyAlignment="1">
      <alignment horizontal="center" vertical="center" wrapText="1"/>
    </xf>
    <xf numFmtId="0" fontId="4" fillId="0" borderId="162" xfId="0" applyFont="1" applyBorder="1" applyAlignment="1">
      <alignment horizontal="center" vertical="center" wrapText="1"/>
    </xf>
    <xf numFmtId="0" fontId="4" fillId="0" borderId="143" xfId="0" applyFont="1" applyBorder="1" applyAlignment="1">
      <alignment horizontal="center" vertical="center" wrapText="1"/>
    </xf>
    <xf numFmtId="0" fontId="4" fillId="0" borderId="152" xfId="0" applyFont="1" applyBorder="1" applyAlignment="1">
      <alignment horizontal="center" vertical="center" wrapText="1"/>
    </xf>
    <xf numFmtId="0" fontId="4" fillId="0" borderId="124" xfId="0" applyFont="1" applyBorder="1" applyAlignment="1">
      <alignment horizontal="center" vertical="center" wrapText="1"/>
    </xf>
    <xf numFmtId="0" fontId="4" fillId="0" borderId="135" xfId="0" applyFont="1" applyBorder="1" applyAlignment="1">
      <alignment horizontal="center" vertical="center" wrapText="1"/>
    </xf>
    <xf numFmtId="0" fontId="4" fillId="0" borderId="154" xfId="0" applyFont="1" applyBorder="1" applyAlignment="1">
      <alignment horizontal="center" vertical="center" wrapText="1"/>
    </xf>
    <xf numFmtId="0" fontId="4" fillId="4" borderId="65" xfId="0" applyFont="1" applyFill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18" fillId="3" borderId="172" xfId="0" applyFont="1" applyFill="1" applyBorder="1" applyAlignment="1">
      <alignment horizontal="center" vertical="center" wrapText="1"/>
    </xf>
    <xf numFmtId="0" fontId="18" fillId="3" borderId="124" xfId="0" applyFont="1" applyFill="1" applyBorder="1" applyAlignment="1">
      <alignment horizontal="center" vertical="center" wrapText="1"/>
    </xf>
    <xf numFmtId="0" fontId="2" fillId="0" borderId="72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9" fillId="0" borderId="107" xfId="0" applyFont="1" applyBorder="1" applyAlignment="1">
      <alignment horizontal="center" vertical="center" wrapText="1"/>
    </xf>
    <xf numFmtId="0" fontId="18" fillId="3" borderId="75" xfId="0" applyFont="1" applyFill="1" applyBorder="1" applyAlignment="1">
      <alignment horizontal="center" vertical="center" wrapText="1"/>
    </xf>
    <xf numFmtId="0" fontId="3" fillId="0" borderId="172" xfId="0" applyFont="1" applyBorder="1" applyAlignment="1">
      <alignment horizontal="center" vertical="center"/>
    </xf>
    <xf numFmtId="0" fontId="18" fillId="3" borderId="55" xfId="0" applyFont="1" applyFill="1" applyBorder="1" applyAlignment="1">
      <alignment horizontal="center" vertical="center" wrapText="1"/>
    </xf>
    <xf numFmtId="0" fontId="19" fillId="0" borderId="66" xfId="0" applyFont="1" applyBorder="1" applyAlignment="1">
      <alignment horizontal="center" vertical="center" wrapText="1"/>
    </xf>
    <xf numFmtId="0" fontId="3" fillId="0" borderId="156" xfId="0" applyFont="1" applyBorder="1" applyAlignment="1">
      <alignment horizontal="center" vertical="center" wrapText="1"/>
    </xf>
    <xf numFmtId="0" fontId="2" fillId="0" borderId="86" xfId="0" applyFont="1" applyBorder="1" applyAlignment="1">
      <alignment horizontal="center" vertical="center"/>
    </xf>
    <xf numFmtId="0" fontId="17" fillId="3" borderId="199" xfId="0" applyFont="1" applyFill="1" applyBorder="1" applyAlignment="1">
      <alignment horizontal="center" vertical="center" wrapText="1"/>
    </xf>
    <xf numFmtId="0" fontId="2" fillId="0" borderId="200" xfId="0" applyFont="1" applyBorder="1" applyAlignment="1">
      <alignment horizontal="center" vertical="center"/>
    </xf>
    <xf numFmtId="0" fontId="2" fillId="0" borderId="201" xfId="0" applyFont="1" applyBorder="1" applyAlignment="1">
      <alignment horizontal="center" vertical="center"/>
    </xf>
    <xf numFmtId="0" fontId="2" fillId="0" borderId="173" xfId="0" applyFont="1" applyBorder="1" applyAlignment="1">
      <alignment horizontal="center" vertical="center"/>
    </xf>
    <xf numFmtId="0" fontId="3" fillId="0" borderId="132" xfId="0" applyFont="1" applyBorder="1" applyAlignment="1">
      <alignment horizontal="center" vertical="center" wrapText="1"/>
    </xf>
    <xf numFmtId="0" fontId="3" fillId="0" borderId="153" xfId="0" applyFont="1" applyBorder="1" applyAlignment="1">
      <alignment horizontal="center" vertical="center" wrapText="1"/>
    </xf>
    <xf numFmtId="0" fontId="3" fillId="0" borderId="143" xfId="0" applyFont="1" applyBorder="1" applyAlignment="1">
      <alignment horizontal="center" vertical="center" wrapText="1"/>
    </xf>
    <xf numFmtId="0" fontId="3" fillId="0" borderId="152" xfId="0" applyFont="1" applyBorder="1" applyAlignment="1">
      <alignment horizontal="center" vertical="center" wrapText="1"/>
    </xf>
    <xf numFmtId="0" fontId="3" fillId="0" borderId="192" xfId="0" applyFont="1" applyBorder="1" applyAlignment="1">
      <alignment horizontal="center" vertical="center" wrapText="1"/>
    </xf>
    <xf numFmtId="0" fontId="3" fillId="0" borderId="193" xfId="0" applyFont="1" applyBorder="1" applyAlignment="1">
      <alignment horizontal="center" vertical="center" wrapText="1"/>
    </xf>
    <xf numFmtId="0" fontId="3" fillId="0" borderId="184" xfId="0" applyFont="1" applyBorder="1" applyAlignment="1">
      <alignment horizontal="center" vertical="center" wrapText="1"/>
    </xf>
    <xf numFmtId="0" fontId="3" fillId="0" borderId="172" xfId="0" applyFont="1" applyBorder="1" applyAlignment="1">
      <alignment horizontal="center" vertical="center" wrapText="1"/>
    </xf>
    <xf numFmtId="0" fontId="3" fillId="0" borderId="185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 wrapText="1"/>
    </xf>
    <xf numFmtId="0" fontId="3" fillId="0" borderId="187" xfId="0" applyFont="1" applyBorder="1" applyAlignment="1">
      <alignment horizontal="center" vertical="center" wrapText="1"/>
    </xf>
    <xf numFmtId="0" fontId="3" fillId="0" borderId="188" xfId="0" applyFont="1" applyBorder="1" applyAlignment="1">
      <alignment horizontal="center" vertical="center" wrapText="1"/>
    </xf>
    <xf numFmtId="0" fontId="19" fillId="0" borderId="213" xfId="0" applyFont="1" applyBorder="1" applyAlignment="1">
      <alignment horizontal="center" vertical="center" wrapText="1"/>
    </xf>
    <xf numFmtId="0" fontId="19" fillId="0" borderId="214" xfId="0" applyFont="1" applyBorder="1" applyAlignment="1">
      <alignment horizontal="center" vertical="center" wrapText="1"/>
    </xf>
    <xf numFmtId="0" fontId="19" fillId="0" borderId="215" xfId="0" applyFont="1" applyBorder="1" applyAlignment="1">
      <alignment horizontal="center" vertical="center" wrapText="1"/>
    </xf>
    <xf numFmtId="0" fontId="0" fillId="0" borderId="143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54" xfId="0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 wrapText="1"/>
    </xf>
    <xf numFmtId="0" fontId="19" fillId="4" borderId="62" xfId="0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17" fillId="6" borderId="104" xfId="0" applyFont="1" applyFill="1" applyBorder="1" applyAlignment="1">
      <alignment horizontal="center" vertical="center" wrapText="1"/>
    </xf>
    <xf numFmtId="0" fontId="2" fillId="0" borderId="105" xfId="0" applyFont="1" applyBorder="1" applyAlignment="1">
      <alignment horizontal="center" vertical="center"/>
    </xf>
    <xf numFmtId="0" fontId="2" fillId="0" borderId="106" xfId="0" applyFont="1" applyBorder="1" applyAlignment="1">
      <alignment horizontal="center" vertical="center"/>
    </xf>
    <xf numFmtId="0" fontId="3" fillId="5" borderId="172" xfId="0" applyFont="1" applyFill="1" applyBorder="1" applyAlignment="1">
      <alignment horizontal="center" vertical="center" wrapText="1"/>
    </xf>
    <xf numFmtId="0" fontId="3" fillId="5" borderId="187" xfId="0" applyFont="1" applyFill="1" applyBorder="1" applyAlignment="1">
      <alignment horizontal="center" vertical="center" wrapText="1"/>
    </xf>
    <xf numFmtId="0" fontId="13" fillId="14" borderId="52" xfId="0" applyFont="1" applyFill="1" applyBorder="1" applyAlignment="1">
      <alignment horizontal="center" vertical="center" wrapText="1"/>
    </xf>
    <xf numFmtId="0" fontId="2" fillId="0" borderId="83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85" xfId="0" applyFont="1" applyBorder="1" applyAlignment="1">
      <alignment horizontal="center" vertical="center"/>
    </xf>
    <xf numFmtId="0" fontId="18" fillId="3" borderId="79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17" fillId="6" borderId="65" xfId="0" applyFont="1" applyFill="1" applyBorder="1" applyAlignment="1">
      <alignment horizontal="center" vertical="center" wrapText="1"/>
    </xf>
    <xf numFmtId="0" fontId="3" fillId="0" borderId="135" xfId="0" applyFont="1" applyBorder="1" applyAlignment="1">
      <alignment horizontal="center" vertical="center"/>
    </xf>
    <xf numFmtId="0" fontId="18" fillId="3" borderId="132" xfId="0" applyFont="1" applyFill="1" applyBorder="1" applyAlignment="1">
      <alignment horizontal="center" vertical="center" wrapText="1"/>
    </xf>
    <xf numFmtId="0" fontId="8" fillId="4" borderId="65" xfId="0" applyFont="1" applyFill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18" fillId="9" borderId="52" xfId="0" applyFont="1" applyFill="1" applyBorder="1" applyAlignment="1">
      <alignment horizontal="center" vertical="center" wrapText="1"/>
    </xf>
    <xf numFmtId="0" fontId="18" fillId="3" borderId="80" xfId="0" applyFont="1" applyFill="1" applyBorder="1" applyAlignment="1">
      <alignment horizontal="center" vertical="center" wrapText="1"/>
    </xf>
    <xf numFmtId="0" fontId="8" fillId="0" borderId="179" xfId="0" applyFont="1" applyBorder="1" applyAlignment="1">
      <alignment horizontal="center" vertical="center" wrapText="1"/>
    </xf>
    <xf numFmtId="0" fontId="8" fillId="0" borderId="219" xfId="0" applyFont="1" applyBorder="1" applyAlignment="1">
      <alignment horizontal="center" vertical="center" wrapText="1"/>
    </xf>
    <xf numFmtId="0" fontId="8" fillId="0" borderId="220" xfId="0" applyFont="1" applyBorder="1" applyAlignment="1">
      <alignment horizontal="center" vertical="center" wrapText="1"/>
    </xf>
    <xf numFmtId="0" fontId="8" fillId="0" borderId="201" xfId="0" applyFont="1" applyBorder="1" applyAlignment="1">
      <alignment horizontal="center" vertical="center" wrapText="1"/>
    </xf>
    <xf numFmtId="0" fontId="8" fillId="0" borderId="203" xfId="0" applyFont="1" applyBorder="1" applyAlignment="1">
      <alignment horizontal="center" vertical="center" wrapText="1"/>
    </xf>
    <xf numFmtId="0" fontId="8" fillId="0" borderId="204" xfId="0" applyFont="1" applyBorder="1" applyAlignment="1">
      <alignment horizontal="center" vertical="center" wrapText="1"/>
    </xf>
    <xf numFmtId="0" fontId="3" fillId="0" borderId="156" xfId="0" applyFont="1" applyBorder="1" applyAlignment="1">
      <alignment horizontal="center" vertical="center"/>
    </xf>
    <xf numFmtId="0" fontId="18" fillId="3" borderId="175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7" fillId="3" borderId="172" xfId="0" applyFont="1" applyFill="1" applyBorder="1" applyAlignment="1">
      <alignment horizontal="center" vertical="center" wrapText="1"/>
    </xf>
    <xf numFmtId="0" fontId="7" fillId="4" borderId="62" xfId="0" applyFont="1" applyFill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18" fillId="10" borderId="65" xfId="0" applyFont="1" applyFill="1" applyBorder="1" applyAlignment="1">
      <alignment horizontal="center" vertical="center" wrapText="1"/>
    </xf>
    <xf numFmtId="0" fontId="1" fillId="14" borderId="98" xfId="0" applyFont="1" applyFill="1" applyBorder="1" applyAlignment="1">
      <alignment horizontal="center" vertical="center"/>
    </xf>
    <xf numFmtId="0" fontId="18" fillId="3" borderId="126" xfId="0" applyFont="1" applyFill="1" applyBorder="1" applyAlignment="1">
      <alignment horizontal="center" vertical="top" wrapText="1"/>
    </xf>
    <xf numFmtId="0" fontId="18" fillId="3" borderId="80" xfId="0" applyFont="1" applyFill="1" applyBorder="1" applyAlignment="1">
      <alignment horizontal="center" vertical="top" wrapText="1"/>
    </xf>
    <xf numFmtId="0" fontId="18" fillId="3" borderId="71" xfId="0" applyFont="1" applyFill="1" applyBorder="1" applyAlignment="1">
      <alignment horizontal="center" vertical="top" wrapText="1"/>
    </xf>
    <xf numFmtId="0" fontId="22" fillId="6" borderId="24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18" fillId="0" borderId="59" xfId="0" applyFont="1" applyBorder="1" applyAlignment="1">
      <alignment horizontal="center" vertical="center" wrapText="1"/>
    </xf>
    <xf numFmtId="0" fontId="21" fillId="15" borderId="70" xfId="0" applyFont="1" applyFill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2" fillId="6" borderId="6" xfId="0" applyFont="1" applyFill="1" applyBorder="1" applyAlignment="1">
      <alignment horizontal="center" vertical="center" wrapText="1"/>
    </xf>
    <xf numFmtId="0" fontId="8" fillId="0" borderId="68" xfId="0" applyFont="1" applyBorder="1" applyAlignment="1">
      <alignment horizontal="center" vertical="center" wrapText="1"/>
    </xf>
    <xf numFmtId="4" fontId="17" fillId="3" borderId="70" xfId="0" applyNumberFormat="1" applyFont="1" applyFill="1" applyBorder="1" applyAlignment="1">
      <alignment horizontal="center" vertical="center" wrapText="1"/>
    </xf>
    <xf numFmtId="0" fontId="18" fillId="3" borderId="135" xfId="0" applyFont="1" applyFill="1" applyBorder="1" applyAlignment="1">
      <alignment horizontal="center" vertical="center" wrapText="1"/>
    </xf>
    <xf numFmtId="0" fontId="19" fillId="12" borderId="62" xfId="0" applyFont="1" applyFill="1" applyBorder="1" applyAlignment="1">
      <alignment horizontal="center" vertical="center" wrapText="1"/>
    </xf>
    <xf numFmtId="0" fontId="1" fillId="6" borderId="184" xfId="0" applyFont="1" applyFill="1" applyBorder="1" applyAlignment="1">
      <alignment horizontal="center" vertical="center" wrapText="1"/>
    </xf>
    <xf numFmtId="0" fontId="1" fillId="14" borderId="184" xfId="0" applyFont="1" applyFill="1" applyBorder="1" applyAlignment="1">
      <alignment horizontal="center" vertical="center"/>
    </xf>
    <xf numFmtId="0" fontId="2" fillId="0" borderId="186" xfId="0" applyFont="1" applyBorder="1" applyAlignment="1">
      <alignment horizontal="center" vertical="center"/>
    </xf>
    <xf numFmtId="0" fontId="2" fillId="0" borderId="190" xfId="0" applyFont="1" applyBorder="1" applyAlignment="1">
      <alignment horizontal="center" vertical="center"/>
    </xf>
    <xf numFmtId="0" fontId="13" fillId="10" borderId="52" xfId="0" applyFont="1" applyFill="1" applyBorder="1" applyAlignment="1">
      <alignment horizontal="center" vertical="center" wrapText="1"/>
    </xf>
    <xf numFmtId="0" fontId="19" fillId="4" borderId="65" xfId="0" applyFont="1" applyFill="1" applyBorder="1" applyAlignment="1">
      <alignment horizontal="center" vertical="center" wrapText="1"/>
    </xf>
    <xf numFmtId="0" fontId="18" fillId="3" borderId="156" xfId="0" applyFont="1" applyFill="1" applyBorder="1" applyAlignment="1">
      <alignment horizontal="center" vertical="center" wrapText="1"/>
    </xf>
    <xf numFmtId="0" fontId="17" fillId="0" borderId="156" xfId="0" applyFont="1" applyBorder="1" applyAlignment="1">
      <alignment horizontal="center" vertical="center" wrapText="1"/>
    </xf>
    <xf numFmtId="0" fontId="2" fillId="0" borderId="124" xfId="0" applyFont="1" applyBorder="1" applyAlignment="1">
      <alignment horizontal="center" vertical="center"/>
    </xf>
    <xf numFmtId="0" fontId="18" fillId="5" borderId="65" xfId="0" applyFont="1" applyFill="1" applyBorder="1" applyAlignment="1">
      <alignment horizontal="center" vertical="center" wrapText="1"/>
    </xf>
    <xf numFmtId="0" fontId="8" fillId="0" borderId="156" xfId="0" applyFont="1" applyBorder="1" applyAlignment="1">
      <alignment horizontal="center" vertical="center" wrapText="1"/>
    </xf>
    <xf numFmtId="0" fontId="18" fillId="24" borderId="181" xfId="0" applyFont="1" applyFill="1" applyBorder="1" applyAlignment="1">
      <alignment horizontal="center" vertical="center" wrapText="1"/>
    </xf>
    <xf numFmtId="0" fontId="2" fillId="25" borderId="182" xfId="0" applyFont="1" applyFill="1" applyBorder="1" applyAlignment="1">
      <alignment horizontal="center" vertical="center"/>
    </xf>
    <xf numFmtId="0" fontId="2" fillId="25" borderId="189" xfId="0" applyFont="1" applyFill="1" applyBorder="1" applyAlignment="1">
      <alignment horizontal="center" vertical="center"/>
    </xf>
    <xf numFmtId="0" fontId="19" fillId="0" borderId="1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2" fillId="3" borderId="172" xfId="0" applyFont="1" applyFill="1" applyBorder="1" applyAlignment="1">
      <alignment horizontal="center" vertical="center" wrapText="1"/>
    </xf>
    <xf numFmtId="0" fontId="4" fillId="4" borderId="132" xfId="0" applyFont="1" applyFill="1" applyBorder="1" applyAlignment="1">
      <alignment horizontal="center" vertical="center" wrapText="1"/>
    </xf>
    <xf numFmtId="0" fontId="17" fillId="14" borderId="156" xfId="0" applyFont="1" applyFill="1" applyBorder="1" applyAlignment="1">
      <alignment horizontal="center" vertical="center" wrapText="1"/>
    </xf>
    <xf numFmtId="0" fontId="17" fillId="2" borderId="51" xfId="0" applyFont="1" applyFill="1" applyBorder="1" applyAlignment="1">
      <alignment horizontal="center" vertical="center" wrapText="1"/>
    </xf>
    <xf numFmtId="0" fontId="2" fillId="0" borderId="82" xfId="0" applyFont="1" applyBorder="1" applyAlignment="1">
      <alignment horizontal="center" vertical="center"/>
    </xf>
    <xf numFmtId="0" fontId="1" fillId="14" borderId="143" xfId="0" applyFont="1" applyFill="1" applyBorder="1" applyAlignment="1">
      <alignment horizontal="center" vertical="center" wrapText="1"/>
    </xf>
    <xf numFmtId="0" fontId="0" fillId="0" borderId="172" xfId="0" applyBorder="1" applyAlignment="1">
      <alignment horizontal="center" vertical="center"/>
    </xf>
    <xf numFmtId="0" fontId="19" fillId="0" borderId="153" xfId="0" applyFont="1" applyBorder="1" applyAlignment="1">
      <alignment horizontal="center" vertical="center" wrapText="1"/>
    </xf>
    <xf numFmtId="0" fontId="19" fillId="0" borderId="152" xfId="0" applyFont="1" applyBorder="1" applyAlignment="1">
      <alignment horizontal="center" vertical="center" wrapText="1"/>
    </xf>
    <xf numFmtId="0" fontId="0" fillId="0" borderId="180" xfId="0" applyBorder="1" applyAlignment="1">
      <alignment horizontal="center" vertical="center"/>
    </xf>
    <xf numFmtId="0" fontId="0" fillId="0" borderId="228" xfId="0" applyBorder="1" applyAlignment="1">
      <alignment horizontal="center" vertical="center"/>
    </xf>
    <xf numFmtId="0" fontId="2" fillId="0" borderId="203" xfId="0" applyFont="1" applyBorder="1" applyAlignment="1">
      <alignment horizontal="center" vertical="center"/>
    </xf>
    <xf numFmtId="0" fontId="2" fillId="0" borderId="204" xfId="0" applyFont="1" applyBorder="1" applyAlignment="1">
      <alignment horizontal="center" vertical="center"/>
    </xf>
    <xf numFmtId="0" fontId="19" fillId="0" borderId="166" xfId="0" applyFont="1" applyBorder="1" applyAlignment="1">
      <alignment horizontal="center" vertical="center" wrapText="1"/>
    </xf>
    <xf numFmtId="0" fontId="19" fillId="0" borderId="202" xfId="0" applyFont="1" applyBorder="1" applyAlignment="1">
      <alignment horizontal="center" vertical="center" wrapText="1"/>
    </xf>
    <xf numFmtId="0" fontId="2" fillId="0" borderId="167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 wrapText="1"/>
    </xf>
    <xf numFmtId="0" fontId="17" fillId="0" borderId="124" xfId="0" applyFont="1" applyBorder="1" applyAlignment="1">
      <alignment horizontal="center" vertical="center" wrapText="1"/>
    </xf>
    <xf numFmtId="0" fontId="20" fillId="0" borderId="132" xfId="0" applyFont="1" applyBorder="1" applyAlignment="1">
      <alignment horizontal="center" vertical="center" wrapText="1"/>
    </xf>
    <xf numFmtId="0" fontId="20" fillId="0" borderId="143" xfId="0" applyFont="1" applyBorder="1" applyAlignment="1">
      <alignment horizontal="center" vertical="center" wrapText="1"/>
    </xf>
    <xf numFmtId="0" fontId="20" fillId="0" borderId="135" xfId="0" applyFont="1" applyBorder="1" applyAlignment="1">
      <alignment horizontal="center" vertical="center" wrapText="1"/>
    </xf>
    <xf numFmtId="0" fontId="4" fillId="0" borderId="40" xfId="0" applyFont="1" applyBorder="1"/>
    <xf numFmtId="0" fontId="2" fillId="0" borderId="40" xfId="0" applyFont="1" applyBorder="1"/>
    <xf numFmtId="0" fontId="2" fillId="0" borderId="13" xfId="0" applyFont="1" applyBorder="1"/>
    <xf numFmtId="0" fontId="3" fillId="2" borderId="1" xfId="0" applyFont="1" applyFill="1" applyBorder="1" applyAlignment="1">
      <alignment horizontal="center"/>
    </xf>
    <xf numFmtId="0" fontId="18" fillId="7" borderId="7" xfId="0" applyFont="1" applyFill="1" applyBorder="1" applyAlignment="1">
      <alignment horizontal="center"/>
    </xf>
    <xf numFmtId="0" fontId="18" fillId="7" borderId="36" xfId="0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2" fillId="0" borderId="115" xfId="0" applyFont="1" applyBorder="1"/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2" xfId="0" applyFont="1" applyBorder="1"/>
    <xf numFmtId="0" fontId="3" fillId="2" borderId="7" xfId="0" applyFont="1" applyFill="1" applyBorder="1" applyAlignment="1">
      <alignment horizontal="center"/>
    </xf>
    <xf numFmtId="0" fontId="4" fillId="0" borderId="32" xfId="0" applyFont="1" applyBorder="1" applyAlignment="1">
      <alignment horizontal="center" vertical="center"/>
    </xf>
    <xf numFmtId="0" fontId="18" fillId="17" borderId="7" xfId="0" applyFont="1" applyFill="1" applyBorder="1" applyAlignment="1">
      <alignment horizontal="center"/>
    </xf>
    <xf numFmtId="0" fontId="33" fillId="5" borderId="33" xfId="0" applyFont="1" applyFill="1" applyBorder="1" applyAlignment="1">
      <alignment horizontal="center" vertical="center" wrapText="1"/>
    </xf>
    <xf numFmtId="0" fontId="19" fillId="0" borderId="216" xfId="0" applyFont="1" applyBorder="1" applyAlignment="1">
      <alignment horizontal="center" vertical="center" wrapText="1"/>
    </xf>
    <xf numFmtId="0" fontId="19" fillId="0" borderId="177" xfId="0" applyFont="1" applyBorder="1" applyAlignment="1">
      <alignment horizontal="center" vertical="center" wrapText="1"/>
    </xf>
    <xf numFmtId="0" fontId="19" fillId="0" borderId="224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2" fillId="0" borderId="60" xfId="0" applyFont="1" applyBorder="1"/>
    <xf numFmtId="0" fontId="2" fillId="0" borderId="30" xfId="0" applyFont="1" applyBorder="1"/>
    <xf numFmtId="0" fontId="2" fillId="0" borderId="69" xfId="0" applyFont="1" applyBorder="1"/>
    <xf numFmtId="0" fontId="18" fillId="3" borderId="79" xfId="0" applyFont="1" applyFill="1" applyBorder="1" applyAlignment="1">
      <alignment horizontal="center" vertical="top" wrapText="1"/>
    </xf>
    <xf numFmtId="0" fontId="2" fillId="0" borderId="80" xfId="0" applyFont="1" applyBorder="1"/>
    <xf numFmtId="0" fontId="18" fillId="3" borderId="19" xfId="0" applyFont="1" applyFill="1" applyBorder="1" applyAlignment="1">
      <alignment horizontal="center" vertical="top" wrapText="1"/>
    </xf>
    <xf numFmtId="0" fontId="2" fillId="0" borderId="90" xfId="0" applyFont="1" applyBorder="1"/>
    <xf numFmtId="0" fontId="17" fillId="3" borderId="70" xfId="0" applyFont="1" applyFill="1" applyBorder="1" applyAlignment="1">
      <alignment horizontal="center" vertical="top" wrapText="1"/>
    </xf>
    <xf numFmtId="0" fontId="2" fillId="0" borderId="71" xfId="0" applyFont="1" applyBorder="1"/>
    <xf numFmtId="0" fontId="2" fillId="0" borderId="63" xfId="0" applyFont="1" applyBorder="1"/>
    <xf numFmtId="0" fontId="8" fillId="0" borderId="126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3" fillId="0" borderId="156" xfId="0" applyFont="1" applyBorder="1" applyAlignment="1">
      <alignment horizontal="center" wrapText="1"/>
    </xf>
    <xf numFmtId="0" fontId="3" fillId="0" borderId="132" xfId="0" applyFont="1" applyBorder="1" applyAlignment="1">
      <alignment horizontal="center" wrapText="1"/>
    </xf>
    <xf numFmtId="0" fontId="3" fillId="0" borderId="153" xfId="0" applyFont="1" applyBorder="1" applyAlignment="1">
      <alignment horizontal="center" wrapText="1"/>
    </xf>
    <xf numFmtId="0" fontId="3" fillId="0" borderId="124" xfId="0" applyFont="1" applyBorder="1" applyAlignment="1">
      <alignment horizontal="center" wrapText="1"/>
    </xf>
    <xf numFmtId="0" fontId="3" fillId="0" borderId="135" xfId="0" applyFont="1" applyBorder="1" applyAlignment="1">
      <alignment horizontal="center" wrapText="1"/>
    </xf>
    <xf numFmtId="0" fontId="3" fillId="0" borderId="154" xfId="0" applyFont="1" applyBorder="1" applyAlignment="1">
      <alignment horizontal="center" wrapText="1"/>
    </xf>
    <xf numFmtId="0" fontId="19" fillId="4" borderId="131" xfId="0" applyFont="1" applyFill="1" applyBorder="1" applyAlignment="1">
      <alignment horizontal="center" vertical="center" wrapText="1"/>
    </xf>
    <xf numFmtId="0" fontId="2" fillId="0" borderId="133" xfId="0" applyFont="1" applyBorder="1"/>
    <xf numFmtId="0" fontId="2" fillId="0" borderId="136" xfId="0" applyFont="1" applyBorder="1"/>
    <xf numFmtId="0" fontId="2" fillId="0" borderId="64" xfId="0" applyFont="1" applyBorder="1"/>
    <xf numFmtId="0" fontId="1" fillId="14" borderId="144" xfId="0" applyFont="1" applyFill="1" applyBorder="1" applyAlignment="1">
      <alignment horizontal="center" vertical="top"/>
    </xf>
    <xf numFmtId="0" fontId="1" fillId="14" borderId="96" xfId="0" applyFont="1" applyFill="1" applyBorder="1" applyAlignment="1">
      <alignment horizontal="center" vertical="top"/>
    </xf>
    <xf numFmtId="0" fontId="1" fillId="14" borderId="97" xfId="0" applyFont="1" applyFill="1" applyBorder="1" applyAlignment="1">
      <alignment horizontal="center" vertical="top"/>
    </xf>
    <xf numFmtId="0" fontId="3" fillId="0" borderId="156" xfId="0" applyFont="1" applyBorder="1" applyAlignment="1">
      <alignment horizontal="center" vertical="top" wrapText="1"/>
    </xf>
    <xf numFmtId="0" fontId="3" fillId="0" borderId="132" xfId="0" applyFont="1" applyBorder="1" applyAlignment="1">
      <alignment horizontal="center" vertical="top" wrapText="1"/>
    </xf>
    <xf numFmtId="0" fontId="3" fillId="0" borderId="153" xfId="0" applyFont="1" applyBorder="1" applyAlignment="1">
      <alignment horizontal="center" vertical="top" wrapText="1"/>
    </xf>
    <xf numFmtId="0" fontId="3" fillId="0" borderId="124" xfId="0" applyFont="1" applyBorder="1" applyAlignment="1">
      <alignment horizontal="center" vertical="top" wrapText="1"/>
    </xf>
    <xf numFmtId="0" fontId="3" fillId="0" borderId="135" xfId="0" applyFont="1" applyBorder="1" applyAlignment="1">
      <alignment horizontal="center" vertical="top" wrapText="1"/>
    </xf>
    <xf numFmtId="0" fontId="3" fillId="0" borderId="154" xfId="0" applyFont="1" applyBorder="1" applyAlignment="1">
      <alignment horizontal="center" vertical="top" wrapText="1"/>
    </xf>
    <xf numFmtId="0" fontId="17" fillId="15" borderId="126" xfId="0" applyFont="1" applyFill="1" applyBorder="1" applyAlignment="1">
      <alignment horizontal="center" vertical="top" wrapText="1"/>
    </xf>
    <xf numFmtId="0" fontId="17" fillId="15" borderId="80" xfId="0" applyFont="1" applyFill="1" applyBorder="1" applyAlignment="1">
      <alignment horizontal="center" vertical="top" wrapText="1"/>
    </xf>
    <xf numFmtId="0" fontId="17" fillId="15" borderId="71" xfId="0" applyFont="1" applyFill="1" applyBorder="1" applyAlignment="1">
      <alignment horizontal="center" vertical="top" wrapText="1"/>
    </xf>
    <xf numFmtId="0" fontId="8" fillId="0" borderId="126" xfId="0" applyFont="1" applyBorder="1" applyAlignment="1">
      <alignment horizontal="center" vertical="top" wrapText="1"/>
    </xf>
    <xf numFmtId="0" fontId="8" fillId="0" borderId="80" xfId="0" applyFont="1" applyBorder="1" applyAlignment="1">
      <alignment horizontal="center" vertical="top" wrapText="1"/>
    </xf>
    <xf numFmtId="0" fontId="8" fillId="0" borderId="71" xfId="0" applyFont="1" applyBorder="1" applyAlignment="1">
      <alignment horizontal="center" vertical="top" wrapText="1"/>
    </xf>
    <xf numFmtId="0" fontId="1" fillId="14" borderId="202" xfId="0" applyFont="1" applyFill="1" applyBorder="1" applyAlignment="1">
      <alignment horizontal="center" vertical="top"/>
    </xf>
    <xf numFmtId="0" fontId="1" fillId="14" borderId="203" xfId="0" applyFont="1" applyFill="1" applyBorder="1" applyAlignment="1">
      <alignment horizontal="center" vertical="top"/>
    </xf>
    <xf numFmtId="0" fontId="1" fillId="14" borderId="204" xfId="0" applyFont="1" applyFill="1" applyBorder="1" applyAlignment="1">
      <alignment horizontal="center" vertical="top"/>
    </xf>
    <xf numFmtId="0" fontId="3" fillId="0" borderId="173" xfId="0" applyFont="1" applyBorder="1" applyAlignment="1">
      <alignment horizontal="center" vertical="top"/>
    </xf>
    <xf numFmtId="0" fontId="3" fillId="0" borderId="174" xfId="0" applyFont="1" applyBorder="1" applyAlignment="1">
      <alignment horizontal="center" vertical="top"/>
    </xf>
    <xf numFmtId="0" fontId="3" fillId="0" borderId="175" xfId="0" applyFont="1" applyBorder="1" applyAlignment="1">
      <alignment horizontal="center" vertical="top"/>
    </xf>
    <xf numFmtId="0" fontId="18" fillId="0" borderId="156" xfId="0" applyFont="1" applyBorder="1" applyAlignment="1">
      <alignment horizontal="center" vertical="center" wrapText="1"/>
    </xf>
    <xf numFmtId="0" fontId="18" fillId="0" borderId="132" xfId="0" applyFont="1" applyBorder="1" applyAlignment="1">
      <alignment horizontal="center" vertical="center" wrapText="1"/>
    </xf>
    <xf numFmtId="0" fontId="18" fillId="0" borderId="153" xfId="0" applyFont="1" applyBorder="1" applyAlignment="1">
      <alignment horizontal="center" vertical="center" wrapText="1"/>
    </xf>
    <xf numFmtId="0" fontId="18" fillId="0" borderId="162" xfId="0" applyFont="1" applyBorder="1" applyAlignment="1">
      <alignment horizontal="center" vertical="center" wrapText="1"/>
    </xf>
    <xf numFmtId="0" fontId="18" fillId="0" borderId="143" xfId="0" applyFont="1" applyBorder="1" applyAlignment="1">
      <alignment horizontal="center" vertical="center" wrapText="1"/>
    </xf>
    <xf numFmtId="0" fontId="18" fillId="0" borderId="152" xfId="0" applyFont="1" applyBorder="1" applyAlignment="1">
      <alignment horizontal="center" vertical="center" wrapText="1"/>
    </xf>
    <xf numFmtId="0" fontId="18" fillId="0" borderId="124" xfId="0" applyFont="1" applyBorder="1" applyAlignment="1">
      <alignment horizontal="center" vertical="center" wrapText="1"/>
    </xf>
    <xf numFmtId="0" fontId="18" fillId="0" borderId="135" xfId="0" applyFont="1" applyBorder="1" applyAlignment="1">
      <alignment horizontal="center" vertical="center" wrapText="1"/>
    </xf>
    <xf numFmtId="0" fontId="18" fillId="0" borderId="154" xfId="0" applyFont="1" applyBorder="1" applyAlignment="1">
      <alignment horizontal="center" vertical="center" wrapText="1"/>
    </xf>
    <xf numFmtId="0" fontId="17" fillId="0" borderId="65" xfId="0" applyFont="1" applyBorder="1" applyAlignment="1">
      <alignment horizontal="center" vertical="center" wrapText="1"/>
    </xf>
    <xf numFmtId="0" fontId="2" fillId="0" borderId="59" xfId="0" applyFont="1" applyBorder="1"/>
    <xf numFmtId="0" fontId="2" fillId="0" borderId="68" xfId="0" applyFont="1" applyBorder="1"/>
    <xf numFmtId="0" fontId="19" fillId="0" borderId="121" xfId="0" applyFont="1" applyBorder="1" applyAlignment="1">
      <alignment horizontal="center" vertical="center" wrapText="1"/>
    </xf>
    <xf numFmtId="0" fontId="2" fillId="0" borderId="58" xfId="0" applyFont="1" applyBorder="1"/>
    <xf numFmtId="0" fontId="2" fillId="0" borderId="67" xfId="0" applyFont="1" applyBorder="1"/>
    <xf numFmtId="0" fontId="19" fillId="0" borderId="51" xfId="0" applyFont="1" applyBorder="1" applyAlignment="1">
      <alignment horizontal="center" vertical="center" wrapText="1"/>
    </xf>
    <xf numFmtId="0" fontId="2" fillId="0" borderId="123" xfId="0" applyFont="1" applyBorder="1"/>
    <xf numFmtId="0" fontId="19" fillId="0" borderId="58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4" fillId="0" borderId="126" xfId="0" applyFont="1" applyBorder="1" applyAlignment="1">
      <alignment horizontal="center" wrapText="1"/>
    </xf>
    <xf numFmtId="0" fontId="4" fillId="0" borderId="80" xfId="0" applyFont="1" applyBorder="1" applyAlignment="1">
      <alignment horizontal="center" wrapText="1"/>
    </xf>
    <xf numFmtId="0" fontId="4" fillId="0" borderId="71" xfId="0" applyFont="1" applyBorder="1" applyAlignment="1">
      <alignment horizontal="center" wrapText="1"/>
    </xf>
    <xf numFmtId="0" fontId="3" fillId="0" borderId="126" xfId="0" applyFont="1" applyBorder="1"/>
    <xf numFmtId="0" fontId="3" fillId="0" borderId="80" xfId="0" applyFont="1" applyBorder="1"/>
    <xf numFmtId="0" fontId="3" fillId="0" borderId="71" xfId="0" applyFont="1" applyBorder="1"/>
    <xf numFmtId="0" fontId="18" fillId="3" borderId="156" xfId="0" applyFont="1" applyFill="1" applyBorder="1" applyAlignment="1">
      <alignment horizontal="center" vertical="top" wrapText="1"/>
    </xf>
    <xf numFmtId="0" fontId="18" fillId="3" borderId="132" xfId="0" applyFont="1" applyFill="1" applyBorder="1" applyAlignment="1">
      <alignment horizontal="center" vertical="top" wrapText="1"/>
    </xf>
    <xf numFmtId="0" fontId="18" fillId="3" borderId="153" xfId="0" applyFont="1" applyFill="1" applyBorder="1" applyAlignment="1">
      <alignment horizontal="center" vertical="top" wrapText="1"/>
    </xf>
    <xf numFmtId="0" fontId="19" fillId="0" borderId="209" xfId="0" applyFont="1" applyBorder="1" applyAlignment="1">
      <alignment horizontal="center" vertical="center" wrapText="1"/>
    </xf>
    <xf numFmtId="0" fontId="19" fillId="0" borderId="201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top" wrapText="1"/>
    </xf>
    <xf numFmtId="0" fontId="2" fillId="0" borderId="42" xfId="0" applyFont="1" applyBorder="1"/>
    <xf numFmtId="0" fontId="2" fillId="0" borderId="66" xfId="0" applyFont="1" applyBorder="1"/>
    <xf numFmtId="0" fontId="18" fillId="3" borderId="124" xfId="0" applyFont="1" applyFill="1" applyBorder="1" applyAlignment="1">
      <alignment horizontal="center" vertical="top" wrapText="1"/>
    </xf>
    <xf numFmtId="0" fontId="18" fillId="3" borderId="135" xfId="0" applyFont="1" applyFill="1" applyBorder="1" applyAlignment="1">
      <alignment horizontal="center" vertical="top" wrapText="1"/>
    </xf>
    <xf numFmtId="0" fontId="18" fillId="3" borderId="154" xfId="0" applyFont="1" applyFill="1" applyBorder="1" applyAlignment="1">
      <alignment horizontal="center" vertical="top" wrapText="1"/>
    </xf>
    <xf numFmtId="0" fontId="4" fillId="0" borderId="156" xfId="0" applyFont="1" applyBorder="1" applyAlignment="1">
      <alignment horizontal="center" wrapText="1"/>
    </xf>
    <xf numFmtId="0" fontId="4" fillId="0" borderId="132" xfId="0" applyFont="1" applyBorder="1" applyAlignment="1">
      <alignment horizontal="center" wrapText="1"/>
    </xf>
    <xf numFmtId="0" fontId="4" fillId="0" borderId="153" xfId="0" applyFont="1" applyBorder="1" applyAlignment="1">
      <alignment horizontal="center" wrapText="1"/>
    </xf>
    <xf numFmtId="0" fontId="4" fillId="0" borderId="124" xfId="0" applyFont="1" applyBorder="1" applyAlignment="1">
      <alignment horizontal="center" wrapText="1"/>
    </xf>
    <xf numFmtId="0" fontId="4" fillId="0" borderId="135" xfId="0" applyFont="1" applyBorder="1" applyAlignment="1">
      <alignment horizontal="center" wrapText="1"/>
    </xf>
    <xf numFmtId="0" fontId="4" fillId="0" borderId="154" xfId="0" applyFont="1" applyBorder="1" applyAlignment="1">
      <alignment horizontal="center" wrapText="1"/>
    </xf>
    <xf numFmtId="0" fontId="19" fillId="0" borderId="52" xfId="0" applyFont="1" applyBorder="1" applyAlignment="1">
      <alignment horizontal="center" vertical="center" wrapText="1"/>
    </xf>
    <xf numFmtId="0" fontId="2" fillId="0" borderId="83" xfId="0" applyFont="1" applyBorder="1"/>
    <xf numFmtId="0" fontId="21" fillId="0" borderId="52" xfId="0" applyFont="1" applyBorder="1" applyAlignment="1">
      <alignment horizontal="center" vertical="center" wrapText="1"/>
    </xf>
    <xf numFmtId="0" fontId="18" fillId="3" borderId="126" xfId="0" applyFont="1" applyFill="1" applyBorder="1" applyAlignment="1">
      <alignment horizontal="center" vertical="center" wrapText="1"/>
    </xf>
    <xf numFmtId="0" fontId="18" fillId="3" borderId="71" xfId="0" applyFont="1" applyFill="1" applyBorder="1" applyAlignment="1">
      <alignment horizontal="center" vertical="center" wrapText="1"/>
    </xf>
    <xf numFmtId="0" fontId="18" fillId="3" borderId="70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17" fillId="3" borderId="55" xfId="0" applyFont="1" applyFill="1" applyBorder="1" applyAlignment="1">
      <alignment horizontal="center" vertical="top" wrapText="1"/>
    </xf>
    <xf numFmtId="0" fontId="2" fillId="0" borderId="56" xfId="0" applyFont="1" applyBorder="1"/>
    <xf numFmtId="0" fontId="2" fillId="0" borderId="130" xfId="0" applyFont="1" applyBorder="1"/>
    <xf numFmtId="0" fontId="2" fillId="0" borderId="132" xfId="0" applyFont="1" applyBorder="1"/>
    <xf numFmtId="0" fontId="2" fillId="0" borderId="134" xfId="0" applyFont="1" applyBorder="1"/>
    <xf numFmtId="0" fontId="4" fillId="0" borderId="70" xfId="0" applyFont="1" applyBorder="1" applyAlignment="1">
      <alignment horizontal="center" wrapText="1"/>
    </xf>
    <xf numFmtId="0" fontId="1" fillId="12" borderId="62" xfId="0" applyFont="1" applyFill="1" applyBorder="1" applyAlignment="1">
      <alignment horizontal="center" vertical="center"/>
    </xf>
    <xf numFmtId="0" fontId="8" fillId="9" borderId="33" xfId="0" applyFont="1" applyFill="1" applyBorder="1" applyAlignment="1">
      <alignment horizontal="center" vertical="center"/>
    </xf>
    <xf numFmtId="0" fontId="3" fillId="0" borderId="156" xfId="0" applyFont="1" applyBorder="1" applyAlignment="1">
      <alignment horizontal="center"/>
    </xf>
    <xf numFmtId="0" fontId="3" fillId="0" borderId="132" xfId="0" applyFont="1" applyBorder="1" applyAlignment="1">
      <alignment horizontal="center"/>
    </xf>
    <xf numFmtId="0" fontId="3" fillId="0" borderId="153" xfId="0" applyFont="1" applyBorder="1" applyAlignment="1">
      <alignment horizontal="center"/>
    </xf>
    <xf numFmtId="0" fontId="3" fillId="0" borderId="162" xfId="0" applyFont="1" applyBorder="1" applyAlignment="1">
      <alignment horizontal="center"/>
    </xf>
    <xf numFmtId="0" fontId="3" fillId="0" borderId="143" xfId="0" applyFont="1" applyBorder="1" applyAlignment="1">
      <alignment horizontal="center"/>
    </xf>
    <xf numFmtId="0" fontId="3" fillId="0" borderId="152" xfId="0" applyFont="1" applyBorder="1" applyAlignment="1">
      <alignment horizontal="center"/>
    </xf>
    <xf numFmtId="0" fontId="3" fillId="0" borderId="124" xfId="0" applyFont="1" applyBorder="1" applyAlignment="1">
      <alignment horizontal="center"/>
    </xf>
    <xf numFmtId="0" fontId="3" fillId="0" borderId="135" xfId="0" applyFont="1" applyBorder="1" applyAlignment="1">
      <alignment horizontal="center"/>
    </xf>
    <xf numFmtId="0" fontId="3" fillId="0" borderId="154" xfId="0" applyFont="1" applyBorder="1" applyAlignment="1">
      <alignment horizontal="center"/>
    </xf>
    <xf numFmtId="0" fontId="21" fillId="0" borderId="121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left" vertical="center" wrapText="1"/>
    </xf>
    <xf numFmtId="0" fontId="8" fillId="0" borderId="74" xfId="0" applyFont="1" applyBorder="1" applyAlignment="1">
      <alignment horizontal="left" vertical="center" wrapText="1"/>
    </xf>
    <xf numFmtId="0" fontId="8" fillId="22" borderId="34" xfId="0" applyFont="1" applyFill="1" applyBorder="1" applyAlignment="1">
      <alignment horizontal="center" vertical="center" wrapText="1"/>
    </xf>
    <xf numFmtId="0" fontId="8" fillId="22" borderId="14" xfId="0" applyFont="1" applyFill="1" applyBorder="1" applyAlignment="1">
      <alignment horizontal="center" vertical="center" wrapText="1"/>
    </xf>
    <xf numFmtId="0" fontId="8" fillId="9" borderId="116" xfId="0" applyFont="1" applyFill="1" applyBorder="1" applyAlignment="1">
      <alignment horizontal="center" vertical="center"/>
    </xf>
    <xf numFmtId="0" fontId="2" fillId="0" borderId="125" xfId="0" applyFont="1" applyBorder="1"/>
    <xf numFmtId="0" fontId="8" fillId="0" borderId="37" xfId="0" applyFont="1" applyBorder="1" applyAlignment="1">
      <alignment horizontal="left" vertical="center" wrapText="1"/>
    </xf>
    <xf numFmtId="0" fontId="2" fillId="0" borderId="74" xfId="0" applyFont="1" applyBorder="1"/>
    <xf numFmtId="0" fontId="19" fillId="0" borderId="44" xfId="0" applyFont="1" applyBorder="1" applyAlignment="1">
      <alignment horizontal="center" wrapText="1"/>
    </xf>
    <xf numFmtId="0" fontId="2" fillId="0" borderId="45" xfId="0" applyFont="1" applyBorder="1"/>
    <xf numFmtId="0" fontId="2" fillId="0" borderId="46" xfId="0" applyFont="1" applyBorder="1"/>
    <xf numFmtId="0" fontId="8" fillId="0" borderId="126" xfId="0" applyFont="1" applyBorder="1" applyAlignment="1">
      <alignment horizontal="center"/>
    </xf>
    <xf numFmtId="0" fontId="8" fillId="0" borderId="80" xfId="0" applyFont="1" applyBorder="1" applyAlignment="1">
      <alignment horizontal="center"/>
    </xf>
    <xf numFmtId="0" fontId="8" fillId="0" borderId="71" xfId="0" applyFont="1" applyBorder="1" applyAlignment="1">
      <alignment horizontal="center"/>
    </xf>
    <xf numFmtId="0" fontId="17" fillId="3" borderId="126" xfId="0" applyFont="1" applyFill="1" applyBorder="1" applyAlignment="1">
      <alignment horizontal="center" vertical="top" wrapText="1"/>
    </xf>
    <xf numFmtId="0" fontId="17" fillId="3" borderId="80" xfId="0" applyFont="1" applyFill="1" applyBorder="1" applyAlignment="1">
      <alignment horizontal="center" vertical="top" wrapText="1"/>
    </xf>
    <xf numFmtId="0" fontId="17" fillId="3" borderId="71" xfId="0" applyFont="1" applyFill="1" applyBorder="1" applyAlignment="1">
      <alignment horizontal="center" vertical="top" wrapText="1"/>
    </xf>
    <xf numFmtId="0" fontId="19" fillId="2" borderId="121" xfId="0" applyFont="1" applyFill="1" applyBorder="1" applyAlignment="1">
      <alignment horizontal="center" vertical="center" wrapText="1"/>
    </xf>
    <xf numFmtId="0" fontId="2" fillId="0" borderId="82" xfId="0" applyFont="1" applyBorder="1"/>
    <xf numFmtId="0" fontId="19" fillId="2" borderId="145" xfId="0" applyFont="1" applyFill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21" fillId="2" borderId="121" xfId="0" applyFont="1" applyFill="1" applyBorder="1" applyAlignment="1">
      <alignment horizontal="center" vertical="center" wrapText="1"/>
    </xf>
    <xf numFmtId="0" fontId="3" fillId="0" borderId="126" xfId="0" applyFont="1" applyBorder="1" applyAlignment="1">
      <alignment horizontal="center"/>
    </xf>
    <xf numFmtId="0" fontId="3" fillId="0" borderId="80" xfId="0" applyFont="1" applyBorder="1" applyAlignment="1">
      <alignment horizontal="center"/>
    </xf>
    <xf numFmtId="0" fontId="3" fillId="0" borderId="71" xfId="0" applyFont="1" applyBorder="1" applyAlignment="1">
      <alignment horizontal="center"/>
    </xf>
    <xf numFmtId="0" fontId="17" fillId="3" borderId="130" xfId="0" applyFont="1" applyFill="1" applyBorder="1" applyAlignment="1">
      <alignment horizontal="center" vertical="top" wrapText="1"/>
    </xf>
    <xf numFmtId="0" fontId="17" fillId="3" borderId="57" xfId="0" applyFont="1" applyFill="1" applyBorder="1" applyAlignment="1">
      <alignment horizontal="center" vertical="top" wrapText="1"/>
    </xf>
    <xf numFmtId="0" fontId="2" fillId="0" borderId="57" xfId="0" applyFont="1" applyBorder="1"/>
    <xf numFmtId="0" fontId="19" fillId="0" borderId="63" xfId="0" applyFont="1" applyBorder="1" applyAlignment="1">
      <alignment horizontal="center" vertical="center" wrapText="1"/>
    </xf>
    <xf numFmtId="0" fontId="3" fillId="0" borderId="68" xfId="0" applyFont="1" applyBorder="1" applyAlignment="1">
      <alignment wrapText="1"/>
    </xf>
    <xf numFmtId="0" fontId="18" fillId="3" borderId="75" xfId="0" applyFont="1" applyFill="1" applyBorder="1" applyAlignment="1">
      <alignment horizontal="center" vertical="top" wrapText="1"/>
    </xf>
    <xf numFmtId="0" fontId="2" fillId="0" borderId="76" xfId="0" applyFont="1" applyBorder="1"/>
    <xf numFmtId="0" fontId="19" fillId="0" borderId="98" xfId="0" applyFont="1" applyBorder="1" applyAlignment="1">
      <alignment horizontal="center" wrapText="1"/>
    </xf>
    <xf numFmtId="0" fontId="2" fillId="0" borderId="96" xfId="0" applyFont="1" applyBorder="1"/>
    <xf numFmtId="0" fontId="2" fillId="0" borderId="97" xfId="0" applyFont="1" applyBorder="1"/>
    <xf numFmtId="0" fontId="1" fillId="14" borderId="44" xfId="0" applyFont="1" applyFill="1" applyBorder="1" applyAlignment="1">
      <alignment horizontal="center" vertical="top"/>
    </xf>
    <xf numFmtId="0" fontId="1" fillId="14" borderId="45" xfId="0" applyFont="1" applyFill="1" applyBorder="1" applyAlignment="1">
      <alignment horizontal="center" vertical="top"/>
    </xf>
    <xf numFmtId="0" fontId="1" fillId="14" borderId="46" xfId="0" applyFont="1" applyFill="1" applyBorder="1" applyAlignment="1">
      <alignment horizontal="center" vertical="top"/>
    </xf>
    <xf numFmtId="0" fontId="17" fillId="3" borderId="79" xfId="0" applyFont="1" applyFill="1" applyBorder="1" applyAlignment="1">
      <alignment horizontal="center" vertical="top" wrapText="1"/>
    </xf>
    <xf numFmtId="0" fontId="19" fillId="0" borderId="62" xfId="0" applyFont="1" applyBorder="1" applyAlignment="1">
      <alignment horizontal="center" vertical="top" wrapText="1"/>
    </xf>
    <xf numFmtId="0" fontId="17" fillId="0" borderId="63" xfId="0" applyFont="1" applyBorder="1" applyAlignment="1">
      <alignment horizontal="center" vertical="center"/>
    </xf>
    <xf numFmtId="0" fontId="24" fillId="7" borderId="31" xfId="0" applyFont="1" applyFill="1" applyBorder="1" applyAlignment="1">
      <alignment horizontal="center" vertical="center" wrapText="1"/>
    </xf>
    <xf numFmtId="0" fontId="24" fillId="7" borderId="80" xfId="0" applyFont="1" applyFill="1" applyBorder="1" applyAlignment="1">
      <alignment horizontal="center" vertical="center" wrapText="1"/>
    </xf>
    <xf numFmtId="0" fontId="24" fillId="7" borderId="18" xfId="0" applyFont="1" applyFill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80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top" wrapText="1"/>
    </xf>
    <xf numFmtId="0" fontId="8" fillId="0" borderId="44" xfId="0" applyFont="1" applyBorder="1" applyAlignment="1">
      <alignment horizontal="center" vertical="center" wrapText="1"/>
    </xf>
    <xf numFmtId="0" fontId="1" fillId="0" borderId="95" xfId="0" applyFont="1" applyBorder="1" applyAlignment="1">
      <alignment horizontal="center" vertical="top"/>
    </xf>
    <xf numFmtId="0" fontId="31" fillId="3" borderId="7" xfId="0" applyFont="1" applyFill="1" applyBorder="1" applyAlignment="1">
      <alignment horizontal="center" vertical="center" wrapText="1"/>
    </xf>
    <xf numFmtId="0" fontId="4" fillId="0" borderId="65" xfId="0" applyFont="1" applyBorder="1" applyAlignment="1">
      <alignment horizontal="center" wrapText="1"/>
    </xf>
    <xf numFmtId="0" fontId="3" fillId="0" borderId="65" xfId="0" applyFont="1" applyBorder="1" applyAlignment="1">
      <alignment horizontal="center"/>
    </xf>
    <xf numFmtId="0" fontId="2" fillId="0" borderId="87" xfId="0" applyFont="1" applyBorder="1"/>
    <xf numFmtId="0" fontId="2" fillId="0" borderId="88" xfId="0" applyFont="1" applyBorder="1"/>
    <xf numFmtId="0" fontId="2" fillId="0" borderId="89" xfId="0" applyFont="1" applyBorder="1"/>
    <xf numFmtId="0" fontId="18" fillId="3" borderId="55" xfId="0" applyFont="1" applyFill="1" applyBorder="1" applyAlignment="1">
      <alignment horizontal="center" vertical="top" wrapText="1"/>
    </xf>
    <xf numFmtId="0" fontId="2" fillId="0" borderId="53" xfId="0" applyFont="1" applyBorder="1"/>
    <xf numFmtId="0" fontId="2" fillId="0" borderId="54" xfId="0" applyFont="1" applyBorder="1"/>
    <xf numFmtId="0" fontId="8" fillId="0" borderId="59" xfId="0" applyFont="1" applyBorder="1" applyAlignment="1">
      <alignment vertical="center" wrapText="1"/>
    </xf>
    <xf numFmtId="0" fontId="19" fillId="4" borderId="137" xfId="0" applyFont="1" applyFill="1" applyBorder="1" applyAlignment="1">
      <alignment horizontal="center" vertical="center" wrapText="1"/>
    </xf>
    <xf numFmtId="0" fontId="2" fillId="0" borderId="138" xfId="0" applyFont="1" applyBorder="1"/>
    <xf numFmtId="0" fontId="2" fillId="0" borderId="139" xfId="0" applyFont="1" applyBorder="1"/>
    <xf numFmtId="0" fontId="3" fillId="0" borderId="68" xfId="0" applyFont="1" applyBorder="1" applyAlignment="1">
      <alignment horizontal="center"/>
    </xf>
    <xf numFmtId="0" fontId="3" fillId="0" borderId="59" xfId="0" applyFont="1" applyBorder="1" applyAlignment="1">
      <alignment horizontal="center" wrapText="1"/>
    </xf>
    <xf numFmtId="0" fontId="18" fillId="3" borderId="127" xfId="0" applyFont="1" applyFill="1" applyBorder="1" applyAlignment="1">
      <alignment horizontal="center" vertical="top" wrapText="1"/>
    </xf>
    <xf numFmtId="0" fontId="2" fillId="0" borderId="93" xfId="0" applyFont="1" applyBorder="1"/>
    <xf numFmtId="0" fontId="2" fillId="0" borderId="128" xfId="0" applyFont="1" applyBorder="1"/>
    <xf numFmtId="0" fontId="1" fillId="0" borderId="172" xfId="0" applyFont="1" applyBorder="1" applyAlignment="1">
      <alignment horizontal="center" vertical="top"/>
    </xf>
    <xf numFmtId="0" fontId="2" fillId="0" borderId="172" xfId="0" applyFont="1" applyBorder="1"/>
    <xf numFmtId="0" fontId="19" fillId="0" borderId="132" xfId="0" applyFont="1" applyBorder="1" applyAlignment="1">
      <alignment horizontal="center" vertical="center" wrapText="1"/>
    </xf>
    <xf numFmtId="0" fontId="19" fillId="0" borderId="20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top"/>
    </xf>
    <xf numFmtId="0" fontId="3" fillId="0" borderId="63" xfId="0" applyFont="1" applyBorder="1" applyAlignment="1">
      <alignment horizontal="center" vertical="center"/>
    </xf>
    <xf numFmtId="0" fontId="19" fillId="19" borderId="107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wrapText="1"/>
    </xf>
    <xf numFmtId="0" fontId="17" fillId="3" borderId="75" xfId="0" applyFont="1" applyFill="1" applyBorder="1" applyAlignment="1">
      <alignment horizontal="center" vertical="top" wrapText="1"/>
    </xf>
    <xf numFmtId="0" fontId="17" fillId="3" borderId="124" xfId="0" applyFont="1" applyFill="1" applyBorder="1" applyAlignment="1">
      <alignment horizontal="center" vertical="top" wrapText="1"/>
    </xf>
    <xf numFmtId="0" fontId="2" fillId="0" borderId="154" xfId="0" applyFont="1" applyBorder="1"/>
    <xf numFmtId="0" fontId="10" fillId="0" borderId="0" xfId="0" applyFont="1" applyAlignment="1">
      <alignment horizontal="center" vertical="top" wrapText="1"/>
    </xf>
    <xf numFmtId="0" fontId="2" fillId="0" borderId="84" xfId="0" applyFont="1" applyBorder="1"/>
    <xf numFmtId="0" fontId="2" fillId="0" borderId="85" xfId="0" applyFont="1" applyBorder="1"/>
    <xf numFmtId="0" fontId="21" fillId="9" borderId="52" xfId="0" applyFont="1" applyFill="1" applyBorder="1" applyAlignment="1">
      <alignment horizontal="center" vertical="center" wrapText="1"/>
    </xf>
    <xf numFmtId="0" fontId="2" fillId="0" borderId="153" xfId="0" applyFont="1" applyBorder="1"/>
    <xf numFmtId="0" fontId="2" fillId="0" borderId="105" xfId="0" applyFont="1" applyBorder="1"/>
    <xf numFmtId="0" fontId="2" fillId="0" borderId="106" xfId="0" applyFont="1" applyBorder="1"/>
    <xf numFmtId="0" fontId="21" fillId="0" borderId="62" xfId="0" applyFont="1" applyBorder="1" applyAlignment="1">
      <alignment horizontal="center" vertical="center" wrapText="1"/>
    </xf>
    <xf numFmtId="0" fontId="43" fillId="0" borderId="63" xfId="0" applyFont="1" applyBorder="1" applyAlignment="1">
      <alignment horizontal="center" vertical="center"/>
    </xf>
    <xf numFmtId="0" fontId="43" fillId="0" borderId="64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top" wrapText="1"/>
    </xf>
    <xf numFmtId="0" fontId="13" fillId="14" borderId="143" xfId="0" applyFont="1" applyFill="1" applyBorder="1" applyAlignment="1">
      <alignment horizontal="center" vertical="center"/>
    </xf>
    <xf numFmtId="0" fontId="13" fillId="14" borderId="119" xfId="0" applyFont="1" applyFill="1" applyBorder="1" applyAlignment="1">
      <alignment horizontal="center" vertical="center"/>
    </xf>
    <xf numFmtId="0" fontId="18" fillId="0" borderId="59" xfId="0" applyFont="1" applyBorder="1" applyAlignment="1">
      <alignment horizontal="center" vertical="top" wrapText="1"/>
    </xf>
    <xf numFmtId="0" fontId="3" fillId="0" borderId="98" xfId="0" applyFont="1" applyBorder="1" applyAlignment="1">
      <alignment horizontal="center" vertical="top"/>
    </xf>
    <xf numFmtId="0" fontId="4" fillId="0" borderId="65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top"/>
    </xf>
    <xf numFmtId="0" fontId="22" fillId="0" borderId="77" xfId="0" applyFont="1" applyBorder="1" applyAlignment="1">
      <alignment horizontal="left" vertical="top" wrapText="1"/>
    </xf>
    <xf numFmtId="0" fontId="2" fillId="0" borderId="37" xfId="0" applyFont="1" applyBorder="1"/>
    <xf numFmtId="0" fontId="23" fillId="0" borderId="8" xfId="0" applyFont="1" applyBorder="1" applyAlignment="1">
      <alignment horizontal="center" vertical="top" wrapText="1"/>
    </xf>
    <xf numFmtId="0" fontId="4" fillId="0" borderId="59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13" fillId="10" borderId="118" xfId="0" applyFont="1" applyFill="1" applyBorder="1" applyAlignment="1">
      <alignment horizontal="center"/>
    </xf>
    <xf numFmtId="0" fontId="2" fillId="0" borderId="119" xfId="0" applyFont="1" applyBorder="1"/>
    <xf numFmtId="0" fontId="2" fillId="0" borderId="120" xfId="0" applyFont="1" applyBorder="1"/>
    <xf numFmtId="0" fontId="7" fillId="3" borderId="65" xfId="0" applyFont="1" applyFill="1" applyBorder="1" applyAlignment="1">
      <alignment horizontal="center" vertical="center" wrapText="1"/>
    </xf>
    <xf numFmtId="0" fontId="17" fillId="3" borderId="52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/>
    </xf>
    <xf numFmtId="0" fontId="17" fillId="3" borderId="122" xfId="0" applyFont="1" applyFill="1" applyBorder="1" applyAlignment="1">
      <alignment horizontal="center" vertical="top" wrapText="1"/>
    </xf>
    <xf numFmtId="0" fontId="2" fillId="0" borderId="162" xfId="0" applyFont="1" applyBorder="1"/>
    <xf numFmtId="0" fontId="2" fillId="0" borderId="143" xfId="0" applyFont="1" applyBorder="1"/>
    <xf numFmtId="0" fontId="2" fillId="0" borderId="152" xfId="0" applyFont="1" applyBorder="1"/>
    <xf numFmtId="0" fontId="4" fillId="0" borderId="68" xfId="0" applyFont="1" applyBorder="1" applyAlignment="1">
      <alignment horizontal="center" wrapText="1"/>
    </xf>
    <xf numFmtId="0" fontId="41" fillId="0" borderId="156" xfId="0" applyFont="1" applyBorder="1" applyAlignment="1">
      <alignment horizontal="center" vertical="center"/>
    </xf>
    <xf numFmtId="0" fontId="41" fillId="0" borderId="132" xfId="0" applyFont="1" applyBorder="1" applyAlignment="1">
      <alignment horizontal="center" vertical="center"/>
    </xf>
    <xf numFmtId="0" fontId="41" fillId="0" borderId="153" xfId="0" applyFont="1" applyBorder="1" applyAlignment="1">
      <alignment horizontal="center" vertical="center"/>
    </xf>
    <xf numFmtId="0" fontId="41" fillId="0" borderId="162" xfId="0" applyFont="1" applyBorder="1" applyAlignment="1">
      <alignment horizontal="center" vertical="center"/>
    </xf>
    <xf numFmtId="0" fontId="41" fillId="0" borderId="143" xfId="0" applyFont="1" applyBorder="1" applyAlignment="1">
      <alignment horizontal="center" vertical="center"/>
    </xf>
    <xf numFmtId="0" fontId="41" fillId="0" borderId="124" xfId="0" applyFont="1" applyBorder="1" applyAlignment="1">
      <alignment horizontal="center" vertical="center"/>
    </xf>
    <xf numFmtId="0" fontId="41" fillId="0" borderId="135" xfId="0" applyFont="1" applyBorder="1" applyAlignment="1">
      <alignment horizontal="center" vertical="center"/>
    </xf>
    <xf numFmtId="0" fontId="3" fillId="0" borderId="173" xfId="0" applyFont="1" applyBorder="1" applyAlignment="1">
      <alignment horizontal="center" vertical="center" wrapText="1"/>
    </xf>
    <xf numFmtId="0" fontId="2" fillId="0" borderId="233" xfId="0" applyFont="1" applyBorder="1" applyAlignment="1">
      <alignment horizontal="center"/>
    </xf>
    <xf numFmtId="0" fontId="2" fillId="0" borderId="203" xfId="0" applyFont="1" applyBorder="1" applyAlignment="1">
      <alignment horizontal="center"/>
    </xf>
    <xf numFmtId="0" fontId="2" fillId="0" borderId="232" xfId="0" applyFont="1" applyBorder="1" applyAlignment="1">
      <alignment horizontal="center"/>
    </xf>
    <xf numFmtId="0" fontId="4" fillId="0" borderId="30" xfId="0" applyFont="1" applyBorder="1" applyAlignment="1">
      <alignment horizontal="center" vertical="center" wrapText="1"/>
    </xf>
    <xf numFmtId="0" fontId="25" fillId="18" borderId="62" xfId="0" applyFont="1" applyFill="1" applyBorder="1" applyAlignment="1">
      <alignment horizontal="center" vertical="center" wrapText="1"/>
    </xf>
    <xf numFmtId="0" fontId="8" fillId="0" borderId="225" xfId="0" applyFont="1" applyBorder="1" applyAlignment="1">
      <alignment horizontal="center" vertical="center" wrapText="1"/>
    </xf>
    <xf numFmtId="0" fontId="8" fillId="0" borderId="226" xfId="0" applyFont="1" applyBorder="1" applyAlignment="1">
      <alignment horizontal="center" vertical="center" wrapText="1"/>
    </xf>
    <xf numFmtId="0" fontId="19" fillId="0" borderId="172" xfId="0" applyFont="1" applyBorder="1" applyAlignment="1">
      <alignment horizontal="center" vertical="center"/>
    </xf>
    <xf numFmtId="0" fontId="4" fillId="0" borderId="172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/>
    </xf>
    <xf numFmtId="0" fontId="2" fillId="0" borderId="43" xfId="0" applyFont="1" applyBorder="1"/>
    <xf numFmtId="0" fontId="21" fillId="6" borderId="158" xfId="0" applyFont="1" applyFill="1" applyBorder="1" applyAlignment="1">
      <alignment horizontal="center" vertical="center" wrapText="1"/>
    </xf>
    <xf numFmtId="0" fontId="21" fillId="6" borderId="53" xfId="0" applyFont="1" applyFill="1" applyBorder="1" applyAlignment="1">
      <alignment horizontal="center" vertical="center" wrapText="1"/>
    </xf>
    <xf numFmtId="0" fontId="21" fillId="6" borderId="54" xfId="0" applyFont="1" applyFill="1" applyBorder="1" applyAlignment="1">
      <alignment horizontal="center" vertical="center" wrapText="1"/>
    </xf>
    <xf numFmtId="0" fontId="21" fillId="6" borderId="162" xfId="0" applyFont="1" applyFill="1" applyBorder="1" applyAlignment="1">
      <alignment horizontal="center" vertical="center" wrapText="1"/>
    </xf>
    <xf numFmtId="0" fontId="21" fillId="6" borderId="143" xfId="0" applyFont="1" applyFill="1" applyBorder="1" applyAlignment="1">
      <alignment horizontal="center" vertical="center" wrapText="1"/>
    </xf>
    <xf numFmtId="0" fontId="21" fillId="6" borderId="152" xfId="0" applyFont="1" applyFill="1" applyBorder="1" applyAlignment="1">
      <alignment horizontal="center" vertical="center" wrapText="1"/>
    </xf>
    <xf numFmtId="0" fontId="18" fillId="3" borderId="222" xfId="0" applyFont="1" applyFill="1" applyBorder="1" applyAlignment="1">
      <alignment horizontal="center" vertical="center" wrapText="1"/>
    </xf>
    <xf numFmtId="0" fontId="18" fillId="3" borderId="223" xfId="0" applyFont="1" applyFill="1" applyBorder="1" applyAlignment="1">
      <alignment horizontal="center" vertical="center" wrapText="1"/>
    </xf>
    <xf numFmtId="0" fontId="2" fillId="0" borderId="86" xfId="0" applyFont="1" applyBorder="1"/>
    <xf numFmtId="0" fontId="3" fillId="0" borderId="59" xfId="0" applyFont="1" applyBorder="1"/>
    <xf numFmtId="0" fontId="18" fillId="3" borderId="227" xfId="0" applyFont="1" applyFill="1" applyBorder="1" applyAlignment="1">
      <alignment horizontal="center" vertical="center" wrapText="1"/>
    </xf>
    <xf numFmtId="0" fontId="17" fillId="0" borderId="132" xfId="0" applyFont="1" applyBorder="1" applyAlignment="1">
      <alignment horizontal="center" vertical="center"/>
    </xf>
    <xf numFmtId="0" fontId="17" fillId="0" borderId="143" xfId="0" applyFont="1" applyBorder="1" applyAlignment="1">
      <alignment horizontal="center" vertical="center"/>
    </xf>
    <xf numFmtId="0" fontId="17" fillId="0" borderId="135" xfId="0" applyFont="1" applyBorder="1" applyAlignment="1">
      <alignment horizontal="center" vertical="center"/>
    </xf>
    <xf numFmtId="0" fontId="8" fillId="0" borderId="77" xfId="0" applyFont="1" applyBorder="1" applyAlignment="1">
      <alignment horizontal="left" vertical="top" wrapText="1"/>
    </xf>
    <xf numFmtId="0" fontId="21" fillId="0" borderId="42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top" wrapText="1"/>
    </xf>
    <xf numFmtId="0" fontId="1" fillId="12" borderId="153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vertical="center"/>
    </xf>
    <xf numFmtId="0" fontId="4" fillId="2" borderId="6" xfId="0" applyFont="1" applyFill="1" applyBorder="1" applyAlignment="1">
      <alignment vertical="center" wrapText="1"/>
    </xf>
    <xf numFmtId="0" fontId="36" fillId="6" borderId="6" xfId="0" applyFont="1" applyFill="1" applyBorder="1" applyAlignment="1">
      <alignment horizontal="center" vertical="center" wrapText="1"/>
    </xf>
    <xf numFmtId="0" fontId="36" fillId="6" borderId="38" xfId="0" applyFont="1" applyFill="1" applyBorder="1" applyAlignment="1">
      <alignment horizontal="center" vertical="center" wrapText="1"/>
    </xf>
    <xf numFmtId="0" fontId="36" fillId="6" borderId="14" xfId="0" applyFont="1" applyFill="1" applyBorder="1" applyAlignment="1">
      <alignment horizontal="center" vertical="center" wrapText="1"/>
    </xf>
    <xf numFmtId="0" fontId="1" fillId="6" borderId="33" xfId="0" applyFont="1" applyFill="1" applyBorder="1" applyAlignment="1">
      <alignment horizontal="center" wrapText="1"/>
    </xf>
    <xf numFmtId="0" fontId="33" fillId="6" borderId="6" xfId="0" applyFont="1" applyFill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top" wrapText="1"/>
    </xf>
    <xf numFmtId="0" fontId="19" fillId="12" borderId="6" xfId="0" applyFont="1" applyFill="1" applyBorder="1" applyAlignment="1">
      <alignment horizontal="center" vertical="center" wrapText="1"/>
    </xf>
    <xf numFmtId="0" fontId="17" fillId="12" borderId="62" xfId="0" applyFont="1" applyFill="1" applyBorder="1" applyAlignment="1">
      <alignment horizontal="center" vertical="center" wrapText="1"/>
    </xf>
    <xf numFmtId="0" fontId="3" fillId="0" borderId="42" xfId="0" applyFont="1" applyBorder="1" applyAlignment="1">
      <alignment horizontal="center"/>
    </xf>
    <xf numFmtId="0" fontId="21" fillId="6" borderId="65" xfId="0" applyFont="1" applyFill="1" applyBorder="1" applyAlignment="1">
      <alignment horizontal="center" vertical="center" wrapText="1"/>
    </xf>
    <xf numFmtId="0" fontId="1" fillId="0" borderId="143" xfId="0" applyFont="1" applyBorder="1" applyAlignment="1">
      <alignment horizontal="center" vertical="top"/>
    </xf>
    <xf numFmtId="0" fontId="3" fillId="0" borderId="70" xfId="0" applyFont="1" applyBorder="1" applyAlignment="1">
      <alignment horizontal="center"/>
    </xf>
    <xf numFmtId="0" fontId="1" fillId="14" borderId="65" xfId="0" applyFont="1" applyFill="1" applyBorder="1" applyAlignment="1">
      <alignment horizontal="center" vertical="top"/>
    </xf>
    <xf numFmtId="0" fontId="17" fillId="0" borderId="121" xfId="0" applyFont="1" applyBorder="1" applyAlignment="1">
      <alignment horizontal="center" vertical="center" wrapText="1"/>
    </xf>
    <xf numFmtId="0" fontId="8" fillId="0" borderId="205" xfId="0" applyFont="1" applyBorder="1" applyAlignment="1">
      <alignment horizontal="center" vertical="center" wrapText="1"/>
    </xf>
    <xf numFmtId="0" fontId="8" fillId="0" borderId="206" xfId="0" applyFont="1" applyBorder="1" applyAlignment="1">
      <alignment horizontal="center" vertical="center" wrapText="1"/>
    </xf>
    <xf numFmtId="0" fontId="8" fillId="0" borderId="200" xfId="0" applyFont="1" applyBorder="1" applyAlignment="1">
      <alignment horizontal="center" vertical="center" wrapText="1"/>
    </xf>
    <xf numFmtId="0" fontId="13" fillId="10" borderId="140" xfId="0" applyFont="1" applyFill="1" applyBorder="1" applyAlignment="1">
      <alignment horizontal="center" vertical="center" wrapText="1"/>
    </xf>
    <xf numFmtId="0" fontId="2" fillId="0" borderId="141" xfId="0" applyFont="1" applyBorder="1"/>
    <xf numFmtId="0" fontId="2" fillId="0" borderId="142" xfId="0" applyFont="1" applyBorder="1"/>
    <xf numFmtId="0" fontId="18" fillId="3" borderId="122" xfId="0" applyFont="1" applyFill="1" applyBorder="1" applyAlignment="1">
      <alignment horizontal="center" vertical="top" wrapText="1"/>
    </xf>
    <xf numFmtId="0" fontId="19" fillId="0" borderId="60" xfId="0" applyFont="1" applyBorder="1" applyAlignment="1">
      <alignment horizontal="center" vertical="center" wrapText="1"/>
    </xf>
    <xf numFmtId="0" fontId="17" fillId="14" borderId="51" xfId="0" applyFont="1" applyFill="1" applyBorder="1" applyAlignment="1">
      <alignment horizontal="center" vertical="top" wrapText="1"/>
    </xf>
    <xf numFmtId="0" fontId="19" fillId="0" borderId="62" xfId="0" applyFont="1" applyBorder="1" applyAlignment="1">
      <alignment horizontal="center" wrapText="1"/>
    </xf>
    <xf numFmtId="0" fontId="3" fillId="0" borderId="59" xfId="0" applyFont="1" applyBorder="1" applyAlignment="1">
      <alignment horizontal="center" vertical="top" wrapText="1"/>
    </xf>
    <xf numFmtId="0" fontId="1" fillId="2" borderId="143" xfId="0" applyFont="1" applyFill="1" applyBorder="1" applyAlignment="1">
      <alignment horizontal="center" vertical="top"/>
    </xf>
    <xf numFmtId="0" fontId="3" fillId="0" borderId="143" xfId="0" applyFont="1" applyBorder="1" applyAlignment="1">
      <alignment horizontal="center" vertical="top"/>
    </xf>
    <xf numFmtId="0" fontId="19" fillId="0" borderId="42" xfId="0" applyFont="1" applyBorder="1" applyAlignment="1">
      <alignment horizontal="center" vertical="center" wrapText="1"/>
    </xf>
    <xf numFmtId="0" fontId="17" fillId="12" borderId="107" xfId="0" applyFont="1" applyFill="1" applyBorder="1" applyAlignment="1">
      <alignment horizontal="center" vertical="center" wrapText="1"/>
    </xf>
    <xf numFmtId="0" fontId="19" fillId="0" borderId="205" xfId="0" applyFont="1" applyBorder="1" applyAlignment="1">
      <alignment horizontal="center" vertical="center" wrapText="1"/>
    </xf>
    <xf numFmtId="0" fontId="13" fillId="10" borderId="151" xfId="0" applyFont="1" applyFill="1" applyBorder="1" applyAlignment="1">
      <alignment horizontal="center"/>
    </xf>
    <xf numFmtId="0" fontId="21" fillId="3" borderId="52" xfId="0" applyFont="1" applyFill="1" applyBorder="1" applyAlignment="1">
      <alignment horizontal="center" vertical="center" wrapText="1"/>
    </xf>
    <xf numFmtId="0" fontId="4" fillId="0" borderId="65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wrapText="1"/>
    </xf>
    <xf numFmtId="0" fontId="4" fillId="4" borderId="65" xfId="0" applyFont="1" applyFill="1" applyBorder="1" applyAlignment="1">
      <alignment horizontal="center" vertical="top" wrapText="1"/>
    </xf>
    <xf numFmtId="0" fontId="22" fillId="6" borderId="24" xfId="0" applyFont="1" applyFill="1" applyBorder="1" applyAlignment="1">
      <alignment horizontal="center" vertical="top" wrapText="1"/>
    </xf>
    <xf numFmtId="0" fontId="19" fillId="0" borderId="176" xfId="0" applyFont="1" applyBorder="1" applyAlignment="1">
      <alignment horizontal="center" vertical="center" wrapText="1"/>
    </xf>
    <xf numFmtId="0" fontId="19" fillId="0" borderId="178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20" fillId="3" borderId="70" xfId="0" applyFont="1" applyFill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7" fillId="12" borderId="107" xfId="0" applyFont="1" applyFill="1" applyBorder="1" applyAlignment="1">
      <alignment horizontal="center" vertical="center"/>
    </xf>
    <xf numFmtId="0" fontId="3" fillId="0" borderId="30" xfId="0" applyFont="1" applyBorder="1"/>
    <xf numFmtId="0" fontId="17" fillId="3" borderId="19" xfId="0" applyFont="1" applyFill="1" applyBorder="1" applyAlignment="1">
      <alignment horizontal="center" vertical="top" wrapText="1"/>
    </xf>
    <xf numFmtId="0" fontId="17" fillId="12" borderId="163" xfId="0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/>
    </xf>
    <xf numFmtId="0" fontId="3" fillId="0" borderId="162" xfId="0" applyFont="1" applyBorder="1"/>
    <xf numFmtId="0" fontId="10" fillId="0" borderId="59" xfId="0" applyFont="1" applyBorder="1" applyAlignment="1">
      <alignment horizontal="center" vertical="top" wrapText="1"/>
    </xf>
    <xf numFmtId="0" fontId="21" fillId="6" borderId="104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1" fillId="0" borderId="63" xfId="0" applyFont="1" applyBorder="1" applyAlignment="1">
      <alignment horizontal="center" vertical="center"/>
    </xf>
    <xf numFmtId="0" fontId="18" fillId="6" borderId="151" xfId="0" applyFont="1" applyFill="1" applyBorder="1" applyAlignment="1">
      <alignment horizontal="center" vertical="top" wrapText="1"/>
    </xf>
    <xf numFmtId="0" fontId="23" fillId="0" borderId="70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center" wrapText="1"/>
    </xf>
    <xf numFmtId="0" fontId="17" fillId="2" borderId="158" xfId="0" applyFont="1" applyFill="1" applyBorder="1" applyAlignment="1">
      <alignment horizontal="center" vertical="center" wrapText="1"/>
    </xf>
    <xf numFmtId="0" fontId="2" fillId="0" borderId="159" xfId="0" applyFont="1" applyBorder="1"/>
    <xf numFmtId="0" fontId="2" fillId="0" borderId="160" xfId="0" applyFont="1" applyBorder="1"/>
    <xf numFmtId="0" fontId="17" fillId="0" borderId="59" xfId="0" applyFont="1" applyBorder="1" applyAlignment="1">
      <alignment horizontal="center" vertical="center" wrapText="1"/>
    </xf>
    <xf numFmtId="0" fontId="17" fillId="0" borderId="52" xfId="0" applyFont="1" applyBorder="1" applyAlignment="1">
      <alignment horizontal="center" vertical="center" wrapText="1"/>
    </xf>
    <xf numFmtId="0" fontId="17" fillId="2" borderId="161" xfId="0" applyFont="1" applyFill="1" applyBorder="1" applyAlignment="1">
      <alignment horizontal="center" vertical="center" wrapText="1"/>
    </xf>
    <xf numFmtId="0" fontId="21" fillId="15" borderId="70" xfId="0" applyFont="1" applyFill="1" applyBorder="1" applyAlignment="1">
      <alignment horizontal="center" vertical="top" wrapText="1"/>
    </xf>
    <xf numFmtId="0" fontId="17" fillId="0" borderId="41" xfId="0" applyFont="1" applyBorder="1" applyAlignment="1">
      <alignment horizontal="center" vertical="center" wrapText="1"/>
    </xf>
    <xf numFmtId="0" fontId="3" fillId="12" borderId="62" xfId="0" applyFont="1" applyFill="1" applyBorder="1" applyAlignment="1">
      <alignment horizontal="center" vertical="center"/>
    </xf>
    <xf numFmtId="0" fontId="1" fillId="14" borderId="98" xfId="0" applyFont="1" applyFill="1" applyBorder="1" applyAlignment="1">
      <alignment horizontal="center" vertical="top"/>
    </xf>
    <xf numFmtId="0" fontId="8" fillId="0" borderId="68" xfId="0" applyFont="1" applyBorder="1" applyAlignment="1">
      <alignment horizontal="center" vertical="top" wrapText="1"/>
    </xf>
    <xf numFmtId="0" fontId="13" fillId="14" borderId="140" xfId="0" applyFont="1" applyFill="1" applyBorder="1" applyAlignment="1">
      <alignment horizontal="center" vertical="center"/>
    </xf>
    <xf numFmtId="0" fontId="17" fillId="3" borderId="132" xfId="0" applyFont="1" applyFill="1" applyBorder="1" applyAlignment="1">
      <alignment horizontal="center" vertical="top" wrapText="1"/>
    </xf>
    <xf numFmtId="0" fontId="2" fillId="0" borderId="166" xfId="0" applyFont="1" applyBorder="1"/>
    <xf numFmtId="0" fontId="2" fillId="0" borderId="72" xfId="0" applyFont="1" applyBorder="1"/>
    <xf numFmtId="0" fontId="3" fillId="0" borderId="41" xfId="0" applyFont="1" applyBorder="1" applyAlignment="1">
      <alignment horizontal="center"/>
    </xf>
    <xf numFmtId="0" fontId="41" fillId="0" borderId="152" xfId="0" applyFont="1" applyBorder="1" applyAlignment="1">
      <alignment horizontal="center" vertical="center"/>
    </xf>
    <xf numFmtId="0" fontId="41" fillId="0" borderId="154" xfId="0" applyFont="1" applyBorder="1" applyAlignment="1">
      <alignment horizontal="center" vertical="center"/>
    </xf>
    <xf numFmtId="0" fontId="3" fillId="0" borderId="68" xfId="0" applyFont="1" applyBorder="1"/>
    <xf numFmtId="0" fontId="8" fillId="0" borderId="70" xfId="0" applyFont="1" applyBorder="1" applyAlignment="1">
      <alignment horizontal="center" vertical="center" wrapText="1"/>
    </xf>
    <xf numFmtId="0" fontId="24" fillId="7" borderId="36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62" xfId="0" applyFont="1" applyBorder="1" applyAlignment="1">
      <alignment horizontal="center" vertical="center"/>
    </xf>
    <xf numFmtId="0" fontId="2" fillId="0" borderId="164" xfId="0" applyFont="1" applyBorder="1"/>
    <xf numFmtId="0" fontId="3" fillId="0" borderId="59" xfId="0" applyFont="1" applyBorder="1" applyAlignment="1">
      <alignment horizontal="center"/>
    </xf>
    <xf numFmtId="0" fontId="4" fillId="0" borderId="65" xfId="0" applyFont="1" applyBorder="1" applyAlignment="1">
      <alignment vertical="top" wrapText="1"/>
    </xf>
    <xf numFmtId="0" fontId="26" fillId="3" borderId="70" xfId="0" applyFont="1" applyFill="1" applyBorder="1" applyAlignment="1">
      <alignment horizontal="center" vertical="top" wrapText="1"/>
    </xf>
    <xf numFmtId="0" fontId="19" fillId="4" borderId="153" xfId="0" applyFont="1" applyFill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top" wrapText="1"/>
    </xf>
    <xf numFmtId="0" fontId="1" fillId="6" borderId="70" xfId="0" applyFont="1" applyFill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8" fillId="4" borderId="104" xfId="0" applyFont="1" applyFill="1" applyBorder="1" applyAlignment="1">
      <alignment horizontal="center" vertical="center" wrapText="1"/>
    </xf>
    <xf numFmtId="0" fontId="2" fillId="0" borderId="155" xfId="0" applyFont="1" applyBorder="1"/>
    <xf numFmtId="0" fontId="17" fillId="0" borderId="172" xfId="0" applyFont="1" applyBorder="1" applyAlignment="1">
      <alignment horizontal="center" vertical="center"/>
    </xf>
    <xf numFmtId="0" fontId="19" fillId="13" borderId="153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34" fillId="5" borderId="78" xfId="0" applyFont="1" applyFill="1" applyBorder="1" applyAlignment="1">
      <alignment horizontal="center" vertical="center" wrapText="1"/>
    </xf>
    <xf numFmtId="0" fontId="34" fillId="5" borderId="166" xfId="0" applyFont="1" applyFill="1" applyBorder="1" applyAlignment="1">
      <alignment horizontal="center" vertical="center" wrapText="1"/>
    </xf>
    <xf numFmtId="0" fontId="34" fillId="5" borderId="7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7" borderId="36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 vertical="center" wrapText="1"/>
    </xf>
    <xf numFmtId="0" fontId="8" fillId="0" borderId="98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wrapText="1"/>
    </xf>
    <xf numFmtId="0" fontId="17" fillId="19" borderId="62" xfId="0" applyFont="1" applyFill="1" applyBorder="1" applyAlignment="1">
      <alignment horizontal="center" vertical="center"/>
    </xf>
    <xf numFmtId="0" fontId="19" fillId="0" borderId="70" xfId="0" applyFont="1" applyBorder="1" applyAlignment="1">
      <alignment horizontal="center" wrapText="1"/>
    </xf>
    <xf numFmtId="0" fontId="21" fillId="6" borderId="52" xfId="0" applyFont="1" applyFill="1" applyBorder="1" applyAlignment="1">
      <alignment horizontal="center" vertical="center" wrapText="1"/>
    </xf>
    <xf numFmtId="0" fontId="2" fillId="0" borderId="124" xfId="0" applyFont="1" applyBorder="1"/>
    <xf numFmtId="0" fontId="1" fillId="14" borderId="127" xfId="0" applyFont="1" applyFill="1" applyBorder="1" applyAlignment="1">
      <alignment horizontal="center" vertical="top" wrapText="1"/>
    </xf>
    <xf numFmtId="0" fontId="27" fillId="0" borderId="65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top" wrapText="1"/>
    </xf>
    <xf numFmtId="0" fontId="3" fillId="12" borderId="107" xfId="0" applyFont="1" applyFill="1" applyBorder="1" applyAlignment="1">
      <alignment horizontal="center" vertical="center"/>
    </xf>
    <xf numFmtId="0" fontId="3" fillId="0" borderId="70" xfId="0" applyFont="1" applyBorder="1" applyAlignment="1">
      <alignment horizontal="center" wrapText="1"/>
    </xf>
    <xf numFmtId="0" fontId="1" fillId="2" borderId="36" xfId="0" applyFont="1" applyFill="1" applyBorder="1" applyAlignment="1">
      <alignment horizontal="center" vertical="top"/>
    </xf>
    <xf numFmtId="0" fontId="17" fillId="12" borderId="107" xfId="0" applyFont="1" applyFill="1" applyBorder="1" applyAlignment="1">
      <alignment horizontal="center" vertical="top" wrapText="1"/>
    </xf>
    <xf numFmtId="0" fontId="3" fillId="0" borderId="62" xfId="0" applyFont="1" applyBorder="1" applyAlignment="1">
      <alignment horizontal="center"/>
    </xf>
    <xf numFmtId="0" fontId="8" fillId="9" borderId="6" xfId="0" applyFont="1" applyFill="1" applyBorder="1" applyAlignment="1">
      <alignment horizontal="center" vertical="center"/>
    </xf>
    <xf numFmtId="0" fontId="2" fillId="0" borderId="147" xfId="0" applyFont="1" applyBorder="1"/>
    <xf numFmtId="0" fontId="2" fillId="0" borderId="168" xfId="0" applyFont="1" applyBorder="1"/>
    <xf numFmtId="0" fontId="2" fillId="0" borderId="169" xfId="0" applyFont="1" applyBorder="1"/>
    <xf numFmtId="0" fontId="3" fillId="0" borderId="62" xfId="0" applyFont="1" applyBorder="1" applyAlignment="1">
      <alignment horizontal="center" vertical="top"/>
    </xf>
    <xf numFmtId="0" fontId="12" fillId="0" borderId="70" xfId="0" applyFont="1" applyBorder="1" applyAlignment="1">
      <alignment horizontal="center" vertical="top" wrapText="1"/>
    </xf>
    <xf numFmtId="0" fontId="1" fillId="14" borderId="127" xfId="0" applyFont="1" applyFill="1" applyBorder="1" applyAlignment="1">
      <alignment horizontal="center" vertical="top"/>
    </xf>
    <xf numFmtId="0" fontId="17" fillId="3" borderId="221" xfId="0" applyFont="1" applyFill="1" applyBorder="1" applyAlignment="1">
      <alignment horizontal="center" vertical="center" wrapText="1"/>
    </xf>
    <xf numFmtId="0" fontId="17" fillId="3" borderId="222" xfId="0" applyFont="1" applyFill="1" applyBorder="1" applyAlignment="1">
      <alignment horizontal="center" vertical="center" wrapText="1"/>
    </xf>
    <xf numFmtId="0" fontId="17" fillId="3" borderId="223" xfId="0" applyFont="1" applyFill="1" applyBorder="1" applyAlignment="1">
      <alignment horizontal="center" vertical="center" wrapText="1"/>
    </xf>
    <xf numFmtId="0" fontId="8" fillId="4" borderId="172" xfId="0" applyFont="1" applyFill="1" applyBorder="1" applyAlignment="1">
      <alignment horizontal="center" vertical="center" wrapText="1"/>
    </xf>
    <xf numFmtId="0" fontId="0" fillId="0" borderId="172" xfId="0" applyBorder="1"/>
    <xf numFmtId="0" fontId="3" fillId="0" borderId="70" xfId="0" applyFont="1" applyBorder="1" applyAlignment="1">
      <alignment horizontal="center" vertical="top" wrapText="1"/>
    </xf>
    <xf numFmtId="0" fontId="21" fillId="13" borderId="62" xfId="0" applyFont="1" applyFill="1" applyBorder="1" applyAlignment="1">
      <alignment horizontal="center" vertical="center" wrapText="1"/>
    </xf>
    <xf numFmtId="0" fontId="26" fillId="3" borderId="55" xfId="0" applyFont="1" applyFill="1" applyBorder="1" applyAlignment="1">
      <alignment horizontal="center" vertical="top" wrapText="1"/>
    </xf>
    <xf numFmtId="0" fontId="20" fillId="12" borderId="16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25" fillId="12" borderId="62" xfId="0" applyFont="1" applyFill="1" applyBorder="1" applyAlignment="1">
      <alignment horizontal="center" vertical="center" wrapText="1"/>
    </xf>
    <xf numFmtId="0" fontId="13" fillId="14" borderId="41" xfId="0" applyFont="1" applyFill="1" applyBorder="1" applyAlignment="1">
      <alignment horizontal="center" vertical="center"/>
    </xf>
    <xf numFmtId="0" fontId="3" fillId="0" borderId="172" xfId="0" applyFont="1" applyBorder="1" applyAlignment="1">
      <alignment horizontal="center"/>
    </xf>
    <xf numFmtId="0" fontId="9" fillId="0" borderId="172" xfId="0" applyFont="1" applyBorder="1" applyAlignment="1">
      <alignment horizontal="center" vertical="center"/>
    </xf>
    <xf numFmtId="0" fontId="3" fillId="0" borderId="98" xfId="0" applyFont="1" applyBorder="1" applyAlignment="1">
      <alignment horizontal="center"/>
    </xf>
    <xf numFmtId="0" fontId="31" fillId="3" borderId="78" xfId="0" applyFont="1" applyFill="1" applyBorder="1" applyAlignment="1">
      <alignment horizontal="center" vertical="center" wrapText="1"/>
    </xf>
    <xf numFmtId="0" fontId="2" fillId="0" borderId="171" xfId="0" applyFont="1" applyBorder="1"/>
    <xf numFmtId="0" fontId="17" fillId="13" borderId="163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/>
    </xf>
    <xf numFmtId="0" fontId="13" fillId="10" borderId="7" xfId="0" applyFont="1" applyFill="1" applyBorder="1" applyAlignment="1">
      <alignment horizontal="center"/>
    </xf>
    <xf numFmtId="0" fontId="21" fillId="9" borderId="65" xfId="0" applyFont="1" applyFill="1" applyBorder="1" applyAlignment="1">
      <alignment horizontal="center" vertical="center" wrapText="1"/>
    </xf>
    <xf numFmtId="0" fontId="2" fillId="0" borderId="229" xfId="0" applyFont="1" applyBorder="1" applyAlignment="1">
      <alignment horizontal="center" vertical="center"/>
    </xf>
    <xf numFmtId="0" fontId="2" fillId="0" borderId="230" xfId="0" applyFont="1" applyBorder="1" applyAlignment="1">
      <alignment horizontal="center" vertical="center"/>
    </xf>
    <xf numFmtId="0" fontId="2" fillId="0" borderId="231" xfId="0" applyFont="1" applyBorder="1" applyAlignment="1">
      <alignment horizontal="center" vertical="center"/>
    </xf>
    <xf numFmtId="0" fontId="0" fillId="0" borderId="175" xfId="0" applyBorder="1" applyAlignment="1">
      <alignment horizontal="center" vertical="center"/>
    </xf>
    <xf numFmtId="0" fontId="13" fillId="10" borderId="166" xfId="0" applyFont="1" applyFill="1" applyBorder="1" applyAlignment="1">
      <alignment horizontal="center" vertical="center" wrapText="1"/>
    </xf>
    <xf numFmtId="0" fontId="2" fillId="0" borderId="167" xfId="0" applyFont="1" applyBorder="1"/>
    <xf numFmtId="0" fontId="19" fillId="0" borderId="65" xfId="0" applyFont="1" applyBorder="1" applyAlignment="1">
      <alignment horizontal="center" vertical="center" wrapText="1"/>
    </xf>
    <xf numFmtId="0" fontId="19" fillId="0" borderId="7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/>
    </xf>
    <xf numFmtId="0" fontId="8" fillId="0" borderId="41" xfId="0" applyFont="1" applyBorder="1" applyAlignment="1">
      <alignment horizontal="center" vertical="center" wrapText="1"/>
    </xf>
    <xf numFmtId="0" fontId="8" fillId="0" borderId="228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7" fillId="0" borderId="62" xfId="0" applyFont="1" applyBorder="1" applyAlignment="1">
      <alignment horizontal="center" vertical="center" wrapText="1"/>
    </xf>
    <xf numFmtId="0" fontId="8" fillId="4" borderId="137" xfId="0" applyFont="1" applyFill="1" applyBorder="1" applyAlignment="1">
      <alignment horizontal="center" vertical="center" wrapText="1"/>
    </xf>
    <xf numFmtId="0" fontId="19" fillId="0" borderId="68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/>
    </xf>
    <xf numFmtId="0" fontId="3" fillId="0" borderId="68" xfId="0" applyFont="1" applyBorder="1" applyAlignment="1">
      <alignment horizontal="center" vertical="center" wrapText="1"/>
    </xf>
    <xf numFmtId="0" fontId="7" fillId="0" borderId="59" xfId="0" applyFont="1" applyBorder="1" applyAlignment="1">
      <alignment horizontal="center" vertical="center" wrapText="1"/>
    </xf>
    <xf numFmtId="0" fontId="17" fillId="19" borderId="107" xfId="0" applyFont="1" applyFill="1" applyBorder="1" applyAlignment="1">
      <alignment horizontal="center" vertical="center"/>
    </xf>
    <xf numFmtId="0" fontId="4" fillId="0" borderId="68" xfId="0" applyFont="1" applyBorder="1" applyAlignment="1">
      <alignment horizontal="center" vertical="top" wrapText="1"/>
    </xf>
    <xf numFmtId="0" fontId="19" fillId="3" borderId="127" xfId="0" applyFont="1" applyFill="1" applyBorder="1" applyAlignment="1">
      <alignment horizontal="center" vertical="center" wrapText="1"/>
    </xf>
    <xf numFmtId="0" fontId="1" fillId="12" borderId="6" xfId="0" applyFont="1" applyFill="1" applyBorder="1" applyAlignment="1">
      <alignment horizontal="center" vertical="center"/>
    </xf>
    <xf numFmtId="0" fontId="4" fillId="0" borderId="70" xfId="0" applyFont="1" applyBorder="1" applyAlignment="1">
      <alignment horizontal="center" vertical="top" wrapText="1"/>
    </xf>
    <xf numFmtId="0" fontId="18" fillId="20" borderId="62" xfId="0" applyFont="1" applyFill="1" applyBorder="1" applyAlignment="1">
      <alignment horizontal="center" vertical="center" wrapText="1"/>
    </xf>
    <xf numFmtId="0" fontId="23" fillId="0" borderId="65" xfId="0" applyFont="1" applyBorder="1" applyAlignment="1">
      <alignment horizontal="center" vertical="top" wrapText="1"/>
    </xf>
    <xf numFmtId="0" fontId="17" fillId="3" borderId="227" xfId="0" applyFont="1" applyFill="1" applyBorder="1" applyAlignment="1">
      <alignment horizontal="center" vertical="center" wrapText="1"/>
    </xf>
    <xf numFmtId="0" fontId="25" fillId="0" borderId="6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left" vertical="top" wrapText="1"/>
    </xf>
    <xf numFmtId="0" fontId="3" fillId="0" borderId="4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3" fillId="14" borderId="140" xfId="0" applyFont="1" applyFill="1" applyBorder="1" applyAlignment="1">
      <alignment horizontal="center" vertical="center" wrapText="1"/>
    </xf>
    <xf numFmtId="0" fontId="3" fillId="0" borderId="70" xfId="0" applyFont="1" applyBorder="1"/>
    <xf numFmtId="0" fontId="19" fillId="0" borderId="216" xfId="0" applyFont="1" applyBorder="1" applyAlignment="1">
      <alignment horizontal="center" vertical="center"/>
    </xf>
    <xf numFmtId="0" fontId="19" fillId="0" borderId="177" xfId="0" applyFont="1" applyBorder="1" applyAlignment="1">
      <alignment horizontal="center" vertical="center"/>
    </xf>
    <xf numFmtId="0" fontId="26" fillId="3" borderId="79" xfId="0" applyFont="1" applyFill="1" applyBorder="1" applyAlignment="1">
      <alignment horizontal="center" vertical="top" wrapText="1"/>
    </xf>
    <xf numFmtId="0" fontId="0" fillId="0" borderId="173" xfId="0" applyBorder="1" applyAlignment="1">
      <alignment horizontal="center" vertical="center"/>
    </xf>
    <xf numFmtId="0" fontId="2" fillId="0" borderId="173" xfId="0" applyFont="1" applyBorder="1" applyAlignment="1">
      <alignment horizontal="center"/>
    </xf>
    <xf numFmtId="0" fontId="2" fillId="0" borderId="174" xfId="0" applyFont="1" applyBorder="1" applyAlignment="1">
      <alignment horizontal="center"/>
    </xf>
    <xf numFmtId="0" fontId="2" fillId="0" borderId="175" xfId="0" applyFont="1" applyBorder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top" wrapText="1"/>
    </xf>
    <xf numFmtId="0" fontId="22" fillId="0" borderId="43" xfId="0" applyFont="1" applyBorder="1" applyAlignment="1">
      <alignment horizontal="left" vertical="top" wrapText="1"/>
    </xf>
    <xf numFmtId="0" fontId="3" fillId="0" borderId="96" xfId="0" applyFont="1" applyBorder="1" applyAlignment="1">
      <alignment horizontal="center" vertical="top"/>
    </xf>
    <xf numFmtId="0" fontId="19" fillId="0" borderId="226" xfId="0" applyFont="1" applyBorder="1" applyAlignment="1">
      <alignment horizontal="center" vertical="center" wrapText="1"/>
    </xf>
    <xf numFmtId="0" fontId="19" fillId="0" borderId="23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1.jpg"/><Relationship Id="rId1" Type="http://schemas.openxmlformats.org/officeDocument/2006/relationships/image" Target="../media/image2.jp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2.jp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8</xdr:row>
      <xdr:rowOff>142875</xdr:rowOff>
    </xdr:from>
    <xdr:ext cx="1838325" cy="9239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247650</xdr:colOff>
      <xdr:row>1</xdr:row>
      <xdr:rowOff>47625</xdr:rowOff>
    </xdr:from>
    <xdr:ext cx="8848725" cy="2647950"/>
    <xdr:pic>
      <xdr:nvPicPr>
        <xdr:cNvPr id="3" name="image3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523875</xdr:colOff>
      <xdr:row>11</xdr:row>
      <xdr:rowOff>85725</xdr:rowOff>
    </xdr:from>
    <xdr:ext cx="1095375" cy="609600"/>
    <xdr:pic>
      <xdr:nvPicPr>
        <xdr:cNvPr id="4" name="image1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1228725</xdr:colOff>
      <xdr:row>52</xdr:row>
      <xdr:rowOff>190500</xdr:rowOff>
    </xdr:from>
    <xdr:ext cx="1314450" cy="381000"/>
    <xdr:pic>
      <xdr:nvPicPr>
        <xdr:cNvPr id="5" name="image2.png" title="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238125</xdr:colOff>
      <xdr:row>96</xdr:row>
      <xdr:rowOff>180975</xdr:rowOff>
    </xdr:from>
    <xdr:ext cx="1314450" cy="381000"/>
    <xdr:pic>
      <xdr:nvPicPr>
        <xdr:cNvPr id="6" name="image2.png" title="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1228725</xdr:colOff>
      <xdr:row>144</xdr:row>
      <xdr:rowOff>190500</xdr:rowOff>
    </xdr:from>
    <xdr:ext cx="2085975" cy="314325"/>
    <xdr:pic>
      <xdr:nvPicPr>
        <xdr:cNvPr id="7" name="image4.png" title="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361950</xdr:colOff>
      <xdr:row>191</xdr:row>
      <xdr:rowOff>190500</xdr:rowOff>
    </xdr:from>
    <xdr:ext cx="2085975" cy="314325"/>
    <xdr:pic>
      <xdr:nvPicPr>
        <xdr:cNvPr id="8" name="image4.png" title="Image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666750</xdr:colOff>
      <xdr:row>231</xdr:row>
      <xdr:rowOff>190500</xdr:rowOff>
    </xdr:from>
    <xdr:ext cx="2085975" cy="314325"/>
    <xdr:pic>
      <xdr:nvPicPr>
        <xdr:cNvPr id="9" name="image4.png" title="Image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847725</xdr:colOff>
      <xdr:row>278</xdr:row>
      <xdr:rowOff>9525</xdr:rowOff>
    </xdr:from>
    <xdr:ext cx="2085975" cy="314325"/>
    <xdr:pic>
      <xdr:nvPicPr>
        <xdr:cNvPr id="10" name="image4.png" title="Image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152400</xdr:colOff>
      <xdr:row>324</xdr:row>
      <xdr:rowOff>19050</xdr:rowOff>
    </xdr:from>
    <xdr:ext cx="2085975" cy="314325"/>
    <xdr:pic>
      <xdr:nvPicPr>
        <xdr:cNvPr id="11" name="image4.png" title="Imagen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238125</xdr:colOff>
      <xdr:row>375</xdr:row>
      <xdr:rowOff>19050</xdr:rowOff>
    </xdr:from>
    <xdr:ext cx="2085975" cy="314325"/>
    <xdr:pic>
      <xdr:nvPicPr>
        <xdr:cNvPr id="12" name="image4.png" title="Imagen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771525</xdr:colOff>
      <xdr:row>421</xdr:row>
      <xdr:rowOff>19050</xdr:rowOff>
    </xdr:from>
    <xdr:ext cx="2085975" cy="314325"/>
    <xdr:pic>
      <xdr:nvPicPr>
        <xdr:cNvPr id="13" name="image4.png" title="Imagen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1476375</xdr:colOff>
      <xdr:row>472</xdr:row>
      <xdr:rowOff>28575</xdr:rowOff>
    </xdr:from>
    <xdr:ext cx="2085975" cy="314325"/>
    <xdr:pic>
      <xdr:nvPicPr>
        <xdr:cNvPr id="14" name="image4.png" title="Imagen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1228725</xdr:colOff>
      <xdr:row>518</xdr:row>
      <xdr:rowOff>28575</xdr:rowOff>
    </xdr:from>
    <xdr:ext cx="2085975" cy="314325"/>
    <xdr:pic>
      <xdr:nvPicPr>
        <xdr:cNvPr id="15" name="image4.png" title="Imagen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1000125</xdr:colOff>
      <xdr:row>564</xdr:row>
      <xdr:rowOff>28575</xdr:rowOff>
    </xdr:from>
    <xdr:ext cx="2085975" cy="314325"/>
    <xdr:pic>
      <xdr:nvPicPr>
        <xdr:cNvPr id="16" name="image4.png" title="Imagen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1228725</xdr:colOff>
      <xdr:row>610</xdr:row>
      <xdr:rowOff>28575</xdr:rowOff>
    </xdr:from>
    <xdr:ext cx="2085975" cy="314325"/>
    <xdr:pic>
      <xdr:nvPicPr>
        <xdr:cNvPr id="17" name="image4.png" title="Imagen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1314450</xdr:colOff>
      <xdr:row>659</xdr:row>
      <xdr:rowOff>38100</xdr:rowOff>
    </xdr:from>
    <xdr:ext cx="2085975" cy="314325"/>
    <xdr:pic>
      <xdr:nvPicPr>
        <xdr:cNvPr id="18" name="image4.png" title="Imagen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1476375</xdr:colOff>
      <xdr:row>699</xdr:row>
      <xdr:rowOff>28575</xdr:rowOff>
    </xdr:from>
    <xdr:ext cx="2085975" cy="314325"/>
    <xdr:pic>
      <xdr:nvPicPr>
        <xdr:cNvPr id="19" name="image4.png" title="Imagen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1228725</xdr:colOff>
      <xdr:row>745</xdr:row>
      <xdr:rowOff>28575</xdr:rowOff>
    </xdr:from>
    <xdr:ext cx="2085975" cy="314325"/>
    <xdr:pic>
      <xdr:nvPicPr>
        <xdr:cNvPr id="20" name="image4.png" title="Imagen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1181100</xdr:colOff>
      <xdr:row>794</xdr:row>
      <xdr:rowOff>28575</xdr:rowOff>
    </xdr:from>
    <xdr:ext cx="2085975" cy="314325"/>
    <xdr:pic>
      <xdr:nvPicPr>
        <xdr:cNvPr id="21" name="image4.png" title="Imagen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1314450</xdr:colOff>
      <xdr:row>843</xdr:row>
      <xdr:rowOff>190500</xdr:rowOff>
    </xdr:from>
    <xdr:ext cx="2085975" cy="314325"/>
    <xdr:pic>
      <xdr:nvPicPr>
        <xdr:cNvPr id="22" name="image4.png" title="Imagen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1895475</xdr:colOff>
      <xdr:row>889</xdr:row>
      <xdr:rowOff>190500</xdr:rowOff>
    </xdr:from>
    <xdr:ext cx="2085975" cy="314325"/>
    <xdr:pic>
      <xdr:nvPicPr>
        <xdr:cNvPr id="23" name="image4.png" title="Imagen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929</xdr:row>
      <xdr:rowOff>0</xdr:rowOff>
    </xdr:from>
    <xdr:ext cx="742950" cy="381000"/>
    <xdr:pic>
      <xdr:nvPicPr>
        <xdr:cNvPr id="24" name="image4.png" title="Imagen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895350</xdr:colOff>
      <xdr:row>0</xdr:row>
      <xdr:rowOff>152400</xdr:rowOff>
    </xdr:from>
    <xdr:ext cx="14868525" cy="2543175"/>
    <xdr:pic>
      <xdr:nvPicPr>
        <xdr:cNvPr id="2" name="image3.jpg" title="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457200</xdr:colOff>
      <xdr:row>1</xdr:row>
      <xdr:rowOff>1552575</xdr:rowOff>
    </xdr:from>
    <xdr:ext cx="1152525" cy="819150"/>
    <xdr:pic>
      <xdr:nvPicPr>
        <xdr:cNvPr id="4" name="image1.jpg" title="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542925</xdr:colOff>
      <xdr:row>8</xdr:row>
      <xdr:rowOff>104775</xdr:rowOff>
    </xdr:from>
    <xdr:ext cx="1838325" cy="91440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285750</xdr:colOff>
      <xdr:row>1</xdr:row>
      <xdr:rowOff>28575</xdr:rowOff>
    </xdr:from>
    <xdr:ext cx="8858250" cy="2609850"/>
    <xdr:pic>
      <xdr:nvPicPr>
        <xdr:cNvPr id="3" name="image3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561975</xdr:colOff>
      <xdr:row>11</xdr:row>
      <xdr:rowOff>76200</xdr:rowOff>
    </xdr:from>
    <xdr:ext cx="1095375" cy="600075"/>
    <xdr:pic>
      <xdr:nvPicPr>
        <xdr:cNvPr id="4" name="image1.jp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1466850</xdr:colOff>
      <xdr:row>54</xdr:row>
      <xdr:rowOff>19050</xdr:rowOff>
    </xdr:from>
    <xdr:ext cx="2085975" cy="314325"/>
    <xdr:pic>
      <xdr:nvPicPr>
        <xdr:cNvPr id="5" name="image4.png" title="Image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1304925</xdr:colOff>
      <xdr:row>98</xdr:row>
      <xdr:rowOff>57150</xdr:rowOff>
    </xdr:from>
    <xdr:ext cx="2085975" cy="314325"/>
    <xdr:pic>
      <xdr:nvPicPr>
        <xdr:cNvPr id="6" name="image4.png" title="Imagen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1304925</xdr:colOff>
      <xdr:row>145</xdr:row>
      <xdr:rowOff>190500</xdr:rowOff>
    </xdr:from>
    <xdr:ext cx="2085975" cy="314325"/>
    <xdr:pic>
      <xdr:nvPicPr>
        <xdr:cNvPr id="7" name="image4.png" title="Imagen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1304925</xdr:colOff>
      <xdr:row>192</xdr:row>
      <xdr:rowOff>190500</xdr:rowOff>
    </xdr:from>
    <xdr:ext cx="2085975" cy="314325"/>
    <xdr:pic>
      <xdr:nvPicPr>
        <xdr:cNvPr id="8" name="image4.png" title="Imagen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1304925</xdr:colOff>
      <xdr:row>232</xdr:row>
      <xdr:rowOff>190500</xdr:rowOff>
    </xdr:from>
    <xdr:ext cx="2085975" cy="314325"/>
    <xdr:pic>
      <xdr:nvPicPr>
        <xdr:cNvPr id="9" name="image4.png" title="Imagen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1304925</xdr:colOff>
      <xdr:row>233</xdr:row>
      <xdr:rowOff>57150</xdr:rowOff>
    </xdr:from>
    <xdr:ext cx="2085975" cy="314325"/>
    <xdr:pic>
      <xdr:nvPicPr>
        <xdr:cNvPr id="10" name="image4.png" title="Imagen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1304925</xdr:colOff>
      <xdr:row>233</xdr:row>
      <xdr:rowOff>57150</xdr:rowOff>
    </xdr:from>
    <xdr:ext cx="2085975" cy="314325"/>
    <xdr:pic>
      <xdr:nvPicPr>
        <xdr:cNvPr id="11" name="image4.png" title="Imagen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1514475</xdr:colOff>
      <xdr:row>279</xdr:row>
      <xdr:rowOff>9525</xdr:rowOff>
    </xdr:from>
    <xdr:ext cx="2085975" cy="314325"/>
    <xdr:pic>
      <xdr:nvPicPr>
        <xdr:cNvPr id="12" name="image4.png" title="Imagen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1381125</xdr:colOff>
      <xdr:row>325</xdr:row>
      <xdr:rowOff>19050</xdr:rowOff>
    </xdr:from>
    <xdr:ext cx="2085975" cy="314325"/>
    <xdr:pic>
      <xdr:nvPicPr>
        <xdr:cNvPr id="13" name="image4.png" title="Imagen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1466850</xdr:colOff>
      <xdr:row>375</xdr:row>
      <xdr:rowOff>38100</xdr:rowOff>
    </xdr:from>
    <xdr:ext cx="2085975" cy="314325"/>
    <xdr:pic>
      <xdr:nvPicPr>
        <xdr:cNvPr id="14" name="image4.png" title="Imagen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1466850</xdr:colOff>
      <xdr:row>421</xdr:row>
      <xdr:rowOff>19050</xdr:rowOff>
    </xdr:from>
    <xdr:ext cx="2085975" cy="314325"/>
    <xdr:pic>
      <xdr:nvPicPr>
        <xdr:cNvPr id="15" name="image4.png" title="Imagen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1704975</xdr:colOff>
      <xdr:row>471</xdr:row>
      <xdr:rowOff>190500</xdr:rowOff>
    </xdr:from>
    <xdr:ext cx="2085975" cy="314325"/>
    <xdr:pic>
      <xdr:nvPicPr>
        <xdr:cNvPr id="16" name="image4.png" title="Imagen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1466850</xdr:colOff>
      <xdr:row>518</xdr:row>
      <xdr:rowOff>9525</xdr:rowOff>
    </xdr:from>
    <xdr:ext cx="2085975" cy="314325"/>
    <xdr:pic>
      <xdr:nvPicPr>
        <xdr:cNvPr id="17" name="image4.png" title="Imagen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1381125</xdr:colOff>
      <xdr:row>564</xdr:row>
      <xdr:rowOff>19050</xdr:rowOff>
    </xdr:from>
    <xdr:ext cx="2085975" cy="314325"/>
    <xdr:pic>
      <xdr:nvPicPr>
        <xdr:cNvPr id="18" name="image4.png" title="Imagen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1381125</xdr:colOff>
      <xdr:row>610</xdr:row>
      <xdr:rowOff>28575</xdr:rowOff>
    </xdr:from>
    <xdr:ext cx="2085975" cy="314325"/>
    <xdr:pic>
      <xdr:nvPicPr>
        <xdr:cNvPr id="19" name="image4.png" title="Imagen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1514475</xdr:colOff>
      <xdr:row>658</xdr:row>
      <xdr:rowOff>190500</xdr:rowOff>
    </xdr:from>
    <xdr:ext cx="2085975" cy="314325"/>
    <xdr:pic>
      <xdr:nvPicPr>
        <xdr:cNvPr id="20" name="image4.png" title="Imagen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699</xdr:row>
      <xdr:rowOff>57150</xdr:rowOff>
    </xdr:from>
    <xdr:ext cx="2009775" cy="295275"/>
    <xdr:pic>
      <xdr:nvPicPr>
        <xdr:cNvPr id="21" name="image4.png" title="Imagen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745</xdr:row>
      <xdr:rowOff>57150</xdr:rowOff>
    </xdr:from>
    <xdr:ext cx="2009775" cy="295275"/>
    <xdr:pic>
      <xdr:nvPicPr>
        <xdr:cNvPr id="22" name="image4.png" title="Imagen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794</xdr:row>
      <xdr:rowOff>57150</xdr:rowOff>
    </xdr:from>
    <xdr:ext cx="2009775" cy="295275"/>
    <xdr:pic>
      <xdr:nvPicPr>
        <xdr:cNvPr id="23" name="image4.png" title="Imagen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844</xdr:row>
      <xdr:rowOff>57150</xdr:rowOff>
    </xdr:from>
    <xdr:ext cx="2009775" cy="295275"/>
    <xdr:pic>
      <xdr:nvPicPr>
        <xdr:cNvPr id="24" name="image4.png" title="Imagen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890</xdr:row>
      <xdr:rowOff>57150</xdr:rowOff>
    </xdr:from>
    <xdr:ext cx="2009775" cy="295275"/>
    <xdr:pic>
      <xdr:nvPicPr>
        <xdr:cNvPr id="25" name="image4.png" title="Imagen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929</xdr:row>
      <xdr:rowOff>57150</xdr:rowOff>
    </xdr:from>
    <xdr:ext cx="2009775" cy="295275"/>
    <xdr:pic>
      <xdr:nvPicPr>
        <xdr:cNvPr id="26" name="image4.png" title="Imagen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0</xdr:rowOff>
    </xdr:from>
    <xdr:ext cx="15925800" cy="2543175"/>
    <xdr:pic>
      <xdr:nvPicPr>
        <xdr:cNvPr id="2" name="image3.jpg" title="Imagen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819150</xdr:colOff>
      <xdr:row>1</xdr:row>
      <xdr:rowOff>1314450</xdr:rowOff>
    </xdr:from>
    <xdr:ext cx="1466850" cy="971550"/>
    <xdr:pic>
      <xdr:nvPicPr>
        <xdr:cNvPr id="4" name="image1.jp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628650</xdr:colOff>
      <xdr:row>8</xdr:row>
      <xdr:rowOff>171450</xdr:rowOff>
    </xdr:from>
    <xdr:ext cx="1838325" cy="9239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2</xdr:row>
      <xdr:rowOff>9525</xdr:rowOff>
    </xdr:from>
    <xdr:ext cx="8743950" cy="2638425"/>
    <xdr:pic>
      <xdr:nvPicPr>
        <xdr:cNvPr id="3" name="image3.jp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504825</xdr:colOff>
      <xdr:row>12</xdr:row>
      <xdr:rowOff>9525</xdr:rowOff>
    </xdr:from>
    <xdr:ext cx="1095375" cy="609600"/>
    <xdr:pic>
      <xdr:nvPicPr>
        <xdr:cNvPr id="4" name="image1.jpg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54</xdr:row>
      <xdr:rowOff>57150</xdr:rowOff>
    </xdr:from>
    <xdr:ext cx="2009775" cy="295275"/>
    <xdr:pic>
      <xdr:nvPicPr>
        <xdr:cNvPr id="5" name="image4.png" title="Imagen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98</xdr:row>
      <xdr:rowOff>57150</xdr:rowOff>
    </xdr:from>
    <xdr:ext cx="2009775" cy="295275"/>
    <xdr:pic>
      <xdr:nvPicPr>
        <xdr:cNvPr id="6" name="image4.png" title="Imagen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146</xdr:row>
      <xdr:rowOff>57150</xdr:rowOff>
    </xdr:from>
    <xdr:ext cx="2009775" cy="295275"/>
    <xdr:pic>
      <xdr:nvPicPr>
        <xdr:cNvPr id="7" name="image4.png" title="Imagen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193</xdr:row>
      <xdr:rowOff>57150</xdr:rowOff>
    </xdr:from>
    <xdr:ext cx="2009775" cy="295275"/>
    <xdr:pic>
      <xdr:nvPicPr>
        <xdr:cNvPr id="8" name="image4.png" title="Imagen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233</xdr:row>
      <xdr:rowOff>57150</xdr:rowOff>
    </xdr:from>
    <xdr:ext cx="2009775" cy="295275"/>
    <xdr:pic>
      <xdr:nvPicPr>
        <xdr:cNvPr id="9" name="image4.png" title="Imagen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279</xdr:row>
      <xdr:rowOff>57150</xdr:rowOff>
    </xdr:from>
    <xdr:ext cx="2009775" cy="295275"/>
    <xdr:pic>
      <xdr:nvPicPr>
        <xdr:cNvPr id="10" name="image4.png" title="Imagen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325</xdr:row>
      <xdr:rowOff>57150</xdr:rowOff>
    </xdr:from>
    <xdr:ext cx="2009775" cy="295275"/>
    <xdr:pic>
      <xdr:nvPicPr>
        <xdr:cNvPr id="11" name="image4.png" title="Imagen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375</xdr:row>
      <xdr:rowOff>57150</xdr:rowOff>
    </xdr:from>
    <xdr:ext cx="2009775" cy="295275"/>
    <xdr:pic>
      <xdr:nvPicPr>
        <xdr:cNvPr id="12" name="image4.png" title="Imagen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421</xdr:row>
      <xdr:rowOff>57150</xdr:rowOff>
    </xdr:from>
    <xdr:ext cx="2009775" cy="295275"/>
    <xdr:pic>
      <xdr:nvPicPr>
        <xdr:cNvPr id="13" name="image4.png" title="Imagen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472</xdr:row>
      <xdr:rowOff>57150</xdr:rowOff>
    </xdr:from>
    <xdr:ext cx="2009775" cy="295275"/>
    <xdr:pic>
      <xdr:nvPicPr>
        <xdr:cNvPr id="14" name="image4.png" title="Imagen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518</xdr:row>
      <xdr:rowOff>57150</xdr:rowOff>
    </xdr:from>
    <xdr:ext cx="2009775" cy="295275"/>
    <xdr:pic>
      <xdr:nvPicPr>
        <xdr:cNvPr id="15" name="image4.png" title="Imagen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564</xdr:row>
      <xdr:rowOff>57150</xdr:rowOff>
    </xdr:from>
    <xdr:ext cx="2009775" cy="295275"/>
    <xdr:pic>
      <xdr:nvPicPr>
        <xdr:cNvPr id="16" name="image4.png" title="Imagen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610</xdr:row>
      <xdr:rowOff>57150</xdr:rowOff>
    </xdr:from>
    <xdr:ext cx="2009775" cy="295275"/>
    <xdr:pic>
      <xdr:nvPicPr>
        <xdr:cNvPr id="17" name="image4.png" title="Imagen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659</xdr:row>
      <xdr:rowOff>19050</xdr:rowOff>
    </xdr:from>
    <xdr:ext cx="2286000" cy="342900"/>
    <xdr:pic>
      <xdr:nvPicPr>
        <xdr:cNvPr id="18" name="image4.png" title="Imagen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699</xdr:row>
      <xdr:rowOff>19050</xdr:rowOff>
    </xdr:from>
    <xdr:ext cx="2286000" cy="342900"/>
    <xdr:pic>
      <xdr:nvPicPr>
        <xdr:cNvPr id="19" name="image4.png" title="Imagen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745</xdr:row>
      <xdr:rowOff>19050</xdr:rowOff>
    </xdr:from>
    <xdr:ext cx="2286000" cy="342900"/>
    <xdr:pic>
      <xdr:nvPicPr>
        <xdr:cNvPr id="20" name="image4.png" title="Imagen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794</xdr:row>
      <xdr:rowOff>19050</xdr:rowOff>
    </xdr:from>
    <xdr:ext cx="2286000" cy="342900"/>
    <xdr:pic>
      <xdr:nvPicPr>
        <xdr:cNvPr id="21" name="image4.png" title="Imagen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844</xdr:row>
      <xdr:rowOff>19050</xdr:rowOff>
    </xdr:from>
    <xdr:ext cx="2286000" cy="342900"/>
    <xdr:pic>
      <xdr:nvPicPr>
        <xdr:cNvPr id="22" name="image4.png" title="Imagen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890</xdr:row>
      <xdr:rowOff>19050</xdr:rowOff>
    </xdr:from>
    <xdr:ext cx="2286000" cy="342900"/>
    <xdr:pic>
      <xdr:nvPicPr>
        <xdr:cNvPr id="23" name="image4.png" title="Imagen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929</xdr:row>
      <xdr:rowOff>19050</xdr:rowOff>
    </xdr:from>
    <xdr:ext cx="2286000" cy="342900"/>
    <xdr:pic>
      <xdr:nvPicPr>
        <xdr:cNvPr id="24" name="image4.png" title="Imagen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</xdr:row>
      <xdr:rowOff>19050</xdr:rowOff>
    </xdr:from>
    <xdr:ext cx="15925800" cy="2543175"/>
    <xdr:pic>
      <xdr:nvPicPr>
        <xdr:cNvPr id="2" name="image3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1257300</xdr:colOff>
      <xdr:row>1</xdr:row>
      <xdr:rowOff>1562100</xdr:rowOff>
    </xdr:from>
    <xdr:ext cx="1228725" cy="704850"/>
    <xdr:pic>
      <xdr:nvPicPr>
        <xdr:cNvPr id="4" name="image1.jpg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361950</xdr:colOff>
      <xdr:row>1</xdr:row>
      <xdr:rowOff>104775</xdr:rowOff>
    </xdr:from>
    <xdr:ext cx="8763000" cy="2562225"/>
    <xdr:pic>
      <xdr:nvPicPr>
        <xdr:cNvPr id="2" name="image3.jp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628650</xdr:colOff>
      <xdr:row>9</xdr:row>
      <xdr:rowOff>9525</xdr:rowOff>
    </xdr:from>
    <xdr:ext cx="1838325" cy="895350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54</xdr:row>
      <xdr:rowOff>19050</xdr:rowOff>
    </xdr:from>
    <xdr:ext cx="2286000" cy="342900"/>
    <xdr:pic>
      <xdr:nvPicPr>
        <xdr:cNvPr id="4" name="image4.png" title="Imagen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98</xdr:row>
      <xdr:rowOff>19050</xdr:rowOff>
    </xdr:from>
    <xdr:ext cx="2286000" cy="342900"/>
    <xdr:pic>
      <xdr:nvPicPr>
        <xdr:cNvPr id="5" name="image4.png" title="Imagen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146</xdr:row>
      <xdr:rowOff>19050</xdr:rowOff>
    </xdr:from>
    <xdr:ext cx="2286000" cy="342900"/>
    <xdr:pic>
      <xdr:nvPicPr>
        <xdr:cNvPr id="6" name="image4.png" title="Imagen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193</xdr:row>
      <xdr:rowOff>19050</xdr:rowOff>
    </xdr:from>
    <xdr:ext cx="2286000" cy="342900"/>
    <xdr:pic>
      <xdr:nvPicPr>
        <xdr:cNvPr id="7" name="image4.png" title="Imagen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233</xdr:row>
      <xdr:rowOff>19050</xdr:rowOff>
    </xdr:from>
    <xdr:ext cx="2286000" cy="342900"/>
    <xdr:pic>
      <xdr:nvPicPr>
        <xdr:cNvPr id="8" name="image4.png" title="Imagen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279</xdr:row>
      <xdr:rowOff>19050</xdr:rowOff>
    </xdr:from>
    <xdr:ext cx="2286000" cy="342900"/>
    <xdr:pic>
      <xdr:nvPicPr>
        <xdr:cNvPr id="9" name="image4.png" title="Imagen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325</xdr:row>
      <xdr:rowOff>19050</xdr:rowOff>
    </xdr:from>
    <xdr:ext cx="2286000" cy="342900"/>
    <xdr:pic>
      <xdr:nvPicPr>
        <xdr:cNvPr id="10" name="image4.png" title="Imagen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375</xdr:row>
      <xdr:rowOff>19050</xdr:rowOff>
    </xdr:from>
    <xdr:ext cx="2286000" cy="342900"/>
    <xdr:pic>
      <xdr:nvPicPr>
        <xdr:cNvPr id="11" name="image4.png" title="Imagen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421</xdr:row>
      <xdr:rowOff>19050</xdr:rowOff>
    </xdr:from>
    <xdr:ext cx="2286000" cy="342900"/>
    <xdr:pic>
      <xdr:nvPicPr>
        <xdr:cNvPr id="12" name="image4.png" title="Imagen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472</xdr:row>
      <xdr:rowOff>19050</xdr:rowOff>
    </xdr:from>
    <xdr:ext cx="2286000" cy="342900"/>
    <xdr:pic>
      <xdr:nvPicPr>
        <xdr:cNvPr id="13" name="image4.png" title="Imagen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518</xdr:row>
      <xdr:rowOff>19050</xdr:rowOff>
    </xdr:from>
    <xdr:ext cx="2286000" cy="342900"/>
    <xdr:pic>
      <xdr:nvPicPr>
        <xdr:cNvPr id="14" name="image4.png" title="Imagen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564</xdr:row>
      <xdr:rowOff>19050</xdr:rowOff>
    </xdr:from>
    <xdr:ext cx="2286000" cy="342900"/>
    <xdr:pic>
      <xdr:nvPicPr>
        <xdr:cNvPr id="15" name="image4.png" title="Imagen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610</xdr:row>
      <xdr:rowOff>19050</xdr:rowOff>
    </xdr:from>
    <xdr:ext cx="2286000" cy="342900"/>
    <xdr:pic>
      <xdr:nvPicPr>
        <xdr:cNvPr id="16" name="image4.png" title="Imagen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659</xdr:row>
      <xdr:rowOff>19050</xdr:rowOff>
    </xdr:from>
    <xdr:ext cx="2286000" cy="342900"/>
    <xdr:pic>
      <xdr:nvPicPr>
        <xdr:cNvPr id="17" name="image4.png" title="Imagen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699</xdr:row>
      <xdr:rowOff>19050</xdr:rowOff>
    </xdr:from>
    <xdr:ext cx="2286000" cy="342900"/>
    <xdr:pic>
      <xdr:nvPicPr>
        <xdr:cNvPr id="18" name="image4.png" title="Imagen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745</xdr:row>
      <xdr:rowOff>19050</xdr:rowOff>
    </xdr:from>
    <xdr:ext cx="2286000" cy="342900"/>
    <xdr:pic>
      <xdr:nvPicPr>
        <xdr:cNvPr id="19" name="image4.png" title="Imagen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794</xdr:row>
      <xdr:rowOff>19050</xdr:rowOff>
    </xdr:from>
    <xdr:ext cx="2286000" cy="342900"/>
    <xdr:pic>
      <xdr:nvPicPr>
        <xdr:cNvPr id="20" name="image4.png" title="Imagen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844</xdr:row>
      <xdr:rowOff>19050</xdr:rowOff>
    </xdr:from>
    <xdr:ext cx="2286000" cy="342900"/>
    <xdr:pic>
      <xdr:nvPicPr>
        <xdr:cNvPr id="21" name="image4.png" title="Imagen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890</xdr:row>
      <xdr:rowOff>19050</xdr:rowOff>
    </xdr:from>
    <xdr:ext cx="2286000" cy="342900"/>
    <xdr:pic>
      <xdr:nvPicPr>
        <xdr:cNvPr id="22" name="image4.png" title="Imagen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929</xdr:row>
      <xdr:rowOff>19050</xdr:rowOff>
    </xdr:from>
    <xdr:ext cx="2286000" cy="342900"/>
    <xdr:pic>
      <xdr:nvPicPr>
        <xdr:cNvPr id="23" name="image4.png" title="Imagen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</xdr:row>
      <xdr:rowOff>19050</xdr:rowOff>
    </xdr:from>
    <xdr:ext cx="15925800" cy="2543175"/>
    <xdr:pic>
      <xdr:nvPicPr>
        <xdr:cNvPr id="2" name="image3.jp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47625</xdr:colOff>
      <xdr:row>1</xdr:row>
      <xdr:rowOff>1628775</xdr:rowOff>
    </xdr:from>
    <xdr:ext cx="1304925" cy="809625"/>
    <xdr:pic>
      <xdr:nvPicPr>
        <xdr:cNvPr id="4" name="image1.jpg" title="Imagen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647700</xdr:colOff>
      <xdr:row>8</xdr:row>
      <xdr:rowOff>152400</xdr:rowOff>
    </xdr:from>
    <xdr:ext cx="1838325" cy="9239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304800</xdr:colOff>
      <xdr:row>1</xdr:row>
      <xdr:rowOff>28575</xdr:rowOff>
    </xdr:from>
    <xdr:ext cx="8724900" cy="2667000"/>
    <xdr:pic>
      <xdr:nvPicPr>
        <xdr:cNvPr id="3" name="image3.jpg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54</xdr:row>
      <xdr:rowOff>19050</xdr:rowOff>
    </xdr:from>
    <xdr:ext cx="2286000" cy="342900"/>
    <xdr:pic>
      <xdr:nvPicPr>
        <xdr:cNvPr id="4" name="image4.png" title="Imagen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98</xdr:row>
      <xdr:rowOff>19050</xdr:rowOff>
    </xdr:from>
    <xdr:ext cx="2286000" cy="342900"/>
    <xdr:pic>
      <xdr:nvPicPr>
        <xdr:cNvPr id="5" name="image4.png" title="Imagen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146</xdr:row>
      <xdr:rowOff>19050</xdr:rowOff>
    </xdr:from>
    <xdr:ext cx="2286000" cy="342900"/>
    <xdr:pic>
      <xdr:nvPicPr>
        <xdr:cNvPr id="6" name="image4.png" title="Imagen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193</xdr:row>
      <xdr:rowOff>19050</xdr:rowOff>
    </xdr:from>
    <xdr:ext cx="2286000" cy="342900"/>
    <xdr:pic>
      <xdr:nvPicPr>
        <xdr:cNvPr id="7" name="image4.png" title="Imagen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233</xdr:row>
      <xdr:rowOff>19050</xdr:rowOff>
    </xdr:from>
    <xdr:ext cx="2286000" cy="342900"/>
    <xdr:pic>
      <xdr:nvPicPr>
        <xdr:cNvPr id="8" name="image4.png" title="Imagen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279</xdr:row>
      <xdr:rowOff>19050</xdr:rowOff>
    </xdr:from>
    <xdr:ext cx="2286000" cy="342900"/>
    <xdr:pic>
      <xdr:nvPicPr>
        <xdr:cNvPr id="9" name="image4.png" title="Imagen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325</xdr:row>
      <xdr:rowOff>19050</xdr:rowOff>
    </xdr:from>
    <xdr:ext cx="2286000" cy="342900"/>
    <xdr:pic>
      <xdr:nvPicPr>
        <xdr:cNvPr id="10" name="image4.png" title="Imagen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375</xdr:row>
      <xdr:rowOff>19050</xdr:rowOff>
    </xdr:from>
    <xdr:ext cx="2286000" cy="342900"/>
    <xdr:pic>
      <xdr:nvPicPr>
        <xdr:cNvPr id="11" name="image4.png" title="Imagen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421</xdr:row>
      <xdr:rowOff>19050</xdr:rowOff>
    </xdr:from>
    <xdr:ext cx="2286000" cy="342900"/>
    <xdr:pic>
      <xdr:nvPicPr>
        <xdr:cNvPr id="12" name="image4.png" title="Imagen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473</xdr:row>
      <xdr:rowOff>19050</xdr:rowOff>
    </xdr:from>
    <xdr:ext cx="2286000" cy="342900"/>
    <xdr:pic>
      <xdr:nvPicPr>
        <xdr:cNvPr id="13" name="image4.png" title="Imagen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519</xdr:row>
      <xdr:rowOff>19050</xdr:rowOff>
    </xdr:from>
    <xdr:ext cx="2286000" cy="342900"/>
    <xdr:pic>
      <xdr:nvPicPr>
        <xdr:cNvPr id="14" name="image4.png" title="Imagen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564</xdr:row>
      <xdr:rowOff>19050</xdr:rowOff>
    </xdr:from>
    <xdr:ext cx="2286000" cy="342900"/>
    <xdr:pic>
      <xdr:nvPicPr>
        <xdr:cNvPr id="15" name="image4.png" title="Imagen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610</xdr:row>
      <xdr:rowOff>19050</xdr:rowOff>
    </xdr:from>
    <xdr:ext cx="2286000" cy="342900"/>
    <xdr:pic>
      <xdr:nvPicPr>
        <xdr:cNvPr id="16" name="image4.png" title="Imagen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660</xdr:row>
      <xdr:rowOff>19050</xdr:rowOff>
    </xdr:from>
    <xdr:ext cx="2286000" cy="342900"/>
    <xdr:pic>
      <xdr:nvPicPr>
        <xdr:cNvPr id="17" name="image4.png" title="Imagen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700</xdr:row>
      <xdr:rowOff>19050</xdr:rowOff>
    </xdr:from>
    <xdr:ext cx="2286000" cy="342900"/>
    <xdr:pic>
      <xdr:nvPicPr>
        <xdr:cNvPr id="18" name="image4.png" title="Imagen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745</xdr:row>
      <xdr:rowOff>19050</xdr:rowOff>
    </xdr:from>
    <xdr:ext cx="2286000" cy="342900"/>
    <xdr:pic>
      <xdr:nvPicPr>
        <xdr:cNvPr id="19" name="image4.png" title="Imagen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794</xdr:row>
      <xdr:rowOff>19050</xdr:rowOff>
    </xdr:from>
    <xdr:ext cx="2286000" cy="342900"/>
    <xdr:pic>
      <xdr:nvPicPr>
        <xdr:cNvPr id="20" name="image4.png" title="Imagen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844</xdr:row>
      <xdr:rowOff>19050</xdr:rowOff>
    </xdr:from>
    <xdr:ext cx="2286000" cy="342900"/>
    <xdr:pic>
      <xdr:nvPicPr>
        <xdr:cNvPr id="21" name="image4.png" title="Imagen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890</xdr:row>
      <xdr:rowOff>19050</xdr:rowOff>
    </xdr:from>
    <xdr:ext cx="2286000" cy="342900"/>
    <xdr:pic>
      <xdr:nvPicPr>
        <xdr:cNvPr id="22" name="image4.png" title="Imagen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1419225</xdr:colOff>
      <xdr:row>929</xdr:row>
      <xdr:rowOff>19050</xdr:rowOff>
    </xdr:from>
    <xdr:ext cx="2286000" cy="342900"/>
    <xdr:pic>
      <xdr:nvPicPr>
        <xdr:cNvPr id="23" name="image4.png" title="Imagen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</xdr:row>
      <xdr:rowOff>19050</xdr:rowOff>
    </xdr:from>
    <xdr:ext cx="15925800" cy="2266950"/>
    <xdr:pic>
      <xdr:nvPicPr>
        <xdr:cNvPr id="2" name="image3.jp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1466850</xdr:colOff>
      <xdr:row>1</xdr:row>
      <xdr:rowOff>1504950</xdr:rowOff>
    </xdr:from>
    <xdr:ext cx="1162050" cy="723900"/>
    <xdr:pic>
      <xdr:nvPicPr>
        <xdr:cNvPr id="3" name="image1.jpg" title="Imagen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MINUTA%202024%20PAE%20ALMUERZ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mposicion 2018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30"/>
  <sheetViews>
    <sheetView workbookViewId="0">
      <selection activeCell="C219" sqref="C219"/>
    </sheetView>
  </sheetViews>
  <sheetFormatPr baseColWidth="10" defaultColWidth="14.42578125" defaultRowHeight="15" customHeight="1" x14ac:dyDescent="0.25"/>
  <cols>
    <col min="1" max="1" width="18.42578125" customWidth="1"/>
    <col min="2" max="2" width="39.7109375" customWidth="1"/>
    <col min="3" max="3" width="42.42578125" customWidth="1"/>
    <col min="4" max="4" width="14" customWidth="1"/>
    <col min="5" max="5" width="11.85546875" customWidth="1"/>
    <col min="6" max="6" width="11" customWidth="1"/>
    <col min="7" max="7" width="14.28515625" customWidth="1"/>
    <col min="8" max="13" width="14.140625" customWidth="1"/>
    <col min="14" max="25" width="11.42578125" customWidth="1"/>
  </cols>
  <sheetData>
    <row r="1" spans="1:12" ht="15" customHeight="1" x14ac:dyDescent="0.25">
      <c r="A1" s="824" t="s">
        <v>0</v>
      </c>
      <c r="B1" s="825"/>
      <c r="C1" s="825"/>
      <c r="D1" s="825"/>
      <c r="E1" s="825"/>
      <c r="F1" s="825"/>
      <c r="G1" s="825"/>
      <c r="H1" s="825"/>
      <c r="I1" s="825"/>
      <c r="J1" s="825"/>
      <c r="K1" s="825"/>
      <c r="L1" s="873"/>
    </row>
    <row r="2" spans="1:12" ht="15" customHeight="1" x14ac:dyDescent="0.25">
      <c r="A2" s="2"/>
      <c r="B2" s="3"/>
      <c r="C2" s="4"/>
      <c r="D2" s="1"/>
      <c r="E2" s="3"/>
      <c r="F2" s="3"/>
      <c r="G2" s="3"/>
      <c r="H2" s="3"/>
      <c r="I2" s="3"/>
      <c r="J2" s="3"/>
      <c r="K2" s="3"/>
      <c r="L2" s="3"/>
    </row>
    <row r="3" spans="1:12" ht="15" customHeight="1" x14ac:dyDescent="0.25">
      <c r="A3" s="834" t="s">
        <v>1</v>
      </c>
      <c r="B3" s="873"/>
      <c r="C3" s="5" t="s">
        <v>2</v>
      </c>
      <c r="D3" s="6"/>
      <c r="E3" s="7"/>
      <c r="F3" s="7"/>
      <c r="G3" s="7"/>
      <c r="H3" s="7"/>
      <c r="I3" s="7"/>
      <c r="J3" s="7"/>
      <c r="K3" s="7"/>
      <c r="L3" s="7"/>
    </row>
    <row r="4" spans="1:12" ht="15" customHeight="1" x14ac:dyDescent="0.25">
      <c r="A4" s="8"/>
      <c r="B4" s="4"/>
      <c r="C4" s="4"/>
      <c r="D4" s="9"/>
      <c r="E4" s="3"/>
      <c r="F4" s="3"/>
      <c r="G4" s="3"/>
      <c r="H4" s="3"/>
      <c r="I4" s="3"/>
      <c r="J4" s="3"/>
      <c r="K4" s="3"/>
      <c r="L4" s="3"/>
    </row>
    <row r="5" spans="1:12" ht="15" customHeight="1" x14ac:dyDescent="0.25">
      <c r="A5" s="834" t="s">
        <v>3</v>
      </c>
      <c r="B5" s="873"/>
      <c r="C5" s="5" t="s">
        <v>4</v>
      </c>
      <c r="D5" s="9"/>
      <c r="E5" s="3"/>
      <c r="F5" s="3"/>
      <c r="G5" s="3"/>
      <c r="H5" s="3"/>
      <c r="I5" s="3"/>
      <c r="J5" s="3"/>
      <c r="K5" s="3"/>
      <c r="L5" s="3"/>
    </row>
    <row r="6" spans="1:12" ht="15" customHeight="1" x14ac:dyDescent="0.25">
      <c r="A6" s="8"/>
      <c r="B6" s="4"/>
      <c r="C6" s="4"/>
      <c r="D6" s="10"/>
      <c r="E6" s="1"/>
      <c r="F6" s="1"/>
      <c r="G6" s="1"/>
      <c r="H6" s="1"/>
      <c r="I6" s="1"/>
      <c r="J6" s="1"/>
      <c r="K6" s="3"/>
      <c r="L6" s="3"/>
    </row>
    <row r="7" spans="1:12" ht="15" customHeight="1" x14ac:dyDescent="0.25">
      <c r="A7" s="8" t="s">
        <v>5</v>
      </c>
      <c r="B7" s="4"/>
      <c r="C7" s="11" t="s">
        <v>6</v>
      </c>
      <c r="D7" s="7"/>
      <c r="E7" s="1"/>
      <c r="F7" s="1"/>
      <c r="G7" s="3"/>
      <c r="H7" s="3"/>
      <c r="I7" s="3"/>
      <c r="J7" s="3"/>
      <c r="K7" s="3"/>
      <c r="L7" s="3"/>
    </row>
    <row r="8" spans="1:12" ht="15" customHeight="1" x14ac:dyDescent="0.25">
      <c r="A8" s="8"/>
      <c r="B8" s="4"/>
      <c r="C8" s="4"/>
      <c r="D8" s="10"/>
      <c r="E8" s="1"/>
      <c r="F8" s="1"/>
      <c r="G8" s="1"/>
      <c r="H8" s="1"/>
      <c r="I8" s="1"/>
      <c r="J8" s="1"/>
      <c r="K8" s="3"/>
      <c r="L8" s="3"/>
    </row>
    <row r="9" spans="1:12" ht="15" customHeight="1" x14ac:dyDescent="0.25">
      <c r="A9" s="834" t="s">
        <v>7</v>
      </c>
      <c r="B9" s="873"/>
      <c r="C9" s="11" t="s">
        <v>8</v>
      </c>
      <c r="D9" s="7"/>
      <c r="E9" s="1"/>
      <c r="F9" s="1"/>
      <c r="G9" s="1"/>
      <c r="H9" s="1"/>
      <c r="I9" s="1"/>
      <c r="J9" s="1"/>
      <c r="K9" s="3"/>
      <c r="L9" s="3"/>
    </row>
    <row r="10" spans="1:12" ht="15" customHeight="1" x14ac:dyDescent="0.25">
      <c r="A10" s="8"/>
      <c r="B10" s="4"/>
      <c r="C10" s="4"/>
      <c r="D10" s="10"/>
      <c r="E10" s="1"/>
      <c r="F10" s="1"/>
      <c r="G10" s="1"/>
      <c r="H10" s="1"/>
      <c r="I10" s="1"/>
      <c r="J10" s="1"/>
      <c r="K10" s="3"/>
      <c r="L10" s="3"/>
    </row>
    <row r="11" spans="1:12" ht="15" customHeight="1" x14ac:dyDescent="0.25">
      <c r="A11" s="882" t="s">
        <v>9</v>
      </c>
      <c r="B11" s="832"/>
      <c r="C11" s="5" t="s">
        <v>10</v>
      </c>
      <c r="D11" s="9"/>
      <c r="E11" s="3"/>
      <c r="F11" s="3"/>
      <c r="G11" s="3"/>
      <c r="H11" s="3"/>
      <c r="I11" s="3"/>
      <c r="J11" s="3"/>
      <c r="K11" s="3"/>
      <c r="L11" s="3"/>
    </row>
    <row r="12" spans="1:12" ht="15" customHeight="1" x14ac:dyDescent="0.25">
      <c r="A12" s="8"/>
      <c r="B12" s="4"/>
      <c r="C12" s="4"/>
      <c r="D12" s="9"/>
      <c r="E12" s="1"/>
      <c r="F12" s="1"/>
      <c r="G12" s="1"/>
      <c r="H12" s="1"/>
      <c r="I12" s="1"/>
      <c r="J12" s="1"/>
      <c r="K12" s="3"/>
      <c r="L12" s="3"/>
    </row>
    <row r="13" spans="1:12" ht="15" customHeight="1" x14ac:dyDescent="0.25">
      <c r="A13" s="12" t="s">
        <v>11</v>
      </c>
      <c r="B13" s="13"/>
      <c r="C13" s="5" t="s">
        <v>12</v>
      </c>
      <c r="D13" s="9"/>
      <c r="E13" s="1"/>
      <c r="F13" s="1"/>
      <c r="G13" s="1"/>
      <c r="H13" s="1"/>
      <c r="I13" s="1"/>
      <c r="J13" s="1"/>
      <c r="K13" s="3"/>
      <c r="L13" s="3"/>
    </row>
    <row r="14" spans="1:12" ht="15" customHeight="1" x14ac:dyDescent="0.25">
      <c r="A14" s="8"/>
      <c r="B14" s="4"/>
      <c r="C14" s="9"/>
      <c r="D14" s="1"/>
      <c r="E14" s="1"/>
      <c r="F14" s="1"/>
      <c r="G14" s="1"/>
      <c r="H14" s="1"/>
      <c r="I14" s="1"/>
      <c r="J14" s="1"/>
      <c r="K14" s="3"/>
      <c r="L14" s="3"/>
    </row>
    <row r="15" spans="1:12" ht="15" customHeight="1" x14ac:dyDescent="0.25">
      <c r="A15" s="2" t="s">
        <v>13</v>
      </c>
      <c r="B15" s="14">
        <v>1</v>
      </c>
      <c r="C15" s="4"/>
      <c r="D15" s="1"/>
      <c r="E15" s="3"/>
      <c r="F15" s="3"/>
      <c r="G15" s="3"/>
      <c r="H15" s="3"/>
      <c r="I15" s="3"/>
      <c r="J15" s="3"/>
      <c r="K15" s="3"/>
      <c r="L15" s="3"/>
    </row>
    <row r="17" spans="1:13" ht="36" customHeight="1" x14ac:dyDescent="0.25">
      <c r="A17" s="840" t="s">
        <v>14</v>
      </c>
      <c r="B17" s="838" t="s">
        <v>15</v>
      </c>
      <c r="C17" s="838" t="s">
        <v>16</v>
      </c>
      <c r="D17" s="839" t="s">
        <v>17</v>
      </c>
      <c r="E17" s="838" t="s">
        <v>18</v>
      </c>
      <c r="F17" s="838" t="s">
        <v>19</v>
      </c>
      <c r="G17" s="827" t="s">
        <v>20</v>
      </c>
      <c r="H17" s="828"/>
      <c r="I17" s="828"/>
      <c r="J17" s="828"/>
      <c r="K17" s="828"/>
      <c r="L17" s="828"/>
      <c r="M17" s="829"/>
    </row>
    <row r="18" spans="1:13" ht="36" customHeight="1" x14ac:dyDescent="0.25">
      <c r="A18" s="837"/>
      <c r="B18" s="837"/>
      <c r="C18" s="837"/>
      <c r="D18" s="837"/>
      <c r="E18" s="837"/>
      <c r="F18" s="837"/>
      <c r="G18" s="16" t="s">
        <v>21</v>
      </c>
      <c r="H18" s="16" t="s">
        <v>22</v>
      </c>
      <c r="I18" s="16" t="s">
        <v>23</v>
      </c>
      <c r="J18" s="16" t="s">
        <v>24</v>
      </c>
      <c r="K18" s="16" t="s">
        <v>25</v>
      </c>
      <c r="L18" s="16" t="s">
        <v>26</v>
      </c>
      <c r="M18" s="16" t="s">
        <v>27</v>
      </c>
    </row>
    <row r="19" spans="1:13" ht="15" customHeight="1" x14ac:dyDescent="0.25">
      <c r="A19" s="840" t="s">
        <v>28</v>
      </c>
      <c r="B19" s="843" t="s">
        <v>29</v>
      </c>
      <c r="C19" s="17" t="s">
        <v>30</v>
      </c>
      <c r="D19" s="18" t="s">
        <v>31</v>
      </c>
      <c r="E19" s="19">
        <v>55</v>
      </c>
      <c r="F19" s="20">
        <v>51</v>
      </c>
      <c r="G19" s="21">
        <v>71</v>
      </c>
      <c r="H19" s="22">
        <v>11.118</v>
      </c>
      <c r="I19" s="22">
        <v>2.907</v>
      </c>
      <c r="J19" s="22">
        <v>0</v>
      </c>
      <c r="K19" s="22">
        <v>3.06</v>
      </c>
      <c r="L19" s="22">
        <v>1.377</v>
      </c>
      <c r="M19" s="22">
        <v>28.05</v>
      </c>
    </row>
    <row r="20" spans="1:13" ht="15" customHeight="1" x14ac:dyDescent="0.25">
      <c r="A20" s="836"/>
      <c r="B20" s="836"/>
      <c r="C20" s="17" t="s">
        <v>32</v>
      </c>
      <c r="D20" s="23" t="s">
        <v>33</v>
      </c>
      <c r="E20" s="19">
        <v>16</v>
      </c>
      <c r="F20" s="20">
        <v>15.2</v>
      </c>
      <c r="G20" s="21">
        <v>6</v>
      </c>
      <c r="H20" s="22">
        <v>0.21279999999999999</v>
      </c>
      <c r="I20" s="22">
        <v>1.52E-2</v>
      </c>
      <c r="J20" s="22">
        <v>1.1704000000000001</v>
      </c>
      <c r="K20" s="22">
        <v>3.6480000000000001</v>
      </c>
      <c r="L20" s="22">
        <v>4.5600000000000002E-2</v>
      </c>
      <c r="M20" s="24">
        <v>0.64</v>
      </c>
    </row>
    <row r="21" spans="1:13" ht="15" customHeight="1" x14ac:dyDescent="0.25">
      <c r="A21" s="836"/>
      <c r="B21" s="836"/>
      <c r="C21" s="25" t="s">
        <v>34</v>
      </c>
      <c r="D21" s="23" t="s">
        <v>35</v>
      </c>
      <c r="E21" s="26">
        <v>38</v>
      </c>
      <c r="F21" s="27">
        <v>15.2</v>
      </c>
      <c r="G21" s="24">
        <v>6</v>
      </c>
      <c r="H21" s="28">
        <v>0.18240000000000001</v>
      </c>
      <c r="I21" s="28">
        <v>1.52E-2</v>
      </c>
      <c r="J21" s="28">
        <v>1.0336000000000001</v>
      </c>
      <c r="K21" s="28">
        <v>8.6639999999999997</v>
      </c>
      <c r="L21" s="28">
        <v>7.5999999999999998E-2</v>
      </c>
      <c r="M21" s="24">
        <v>5.7</v>
      </c>
    </row>
    <row r="22" spans="1:13" ht="15" customHeight="1" x14ac:dyDescent="0.25">
      <c r="A22" s="836"/>
      <c r="B22" s="836"/>
      <c r="C22" s="25" t="s">
        <v>36</v>
      </c>
      <c r="D22" s="23" t="s">
        <v>37</v>
      </c>
      <c r="E22" s="26">
        <v>6</v>
      </c>
      <c r="F22" s="27">
        <v>5.4</v>
      </c>
      <c r="G22" s="24">
        <v>2</v>
      </c>
      <c r="H22" s="28">
        <v>0.1242</v>
      </c>
      <c r="I22" s="28">
        <v>3.2399999999999998E-2</v>
      </c>
      <c r="J22" s="28">
        <v>0.31859999999999999</v>
      </c>
      <c r="K22" s="28">
        <v>4.4279999999999999</v>
      </c>
      <c r="L22" s="28">
        <v>9.7199999999999995E-2</v>
      </c>
      <c r="M22" s="24">
        <v>2.76</v>
      </c>
    </row>
    <row r="23" spans="1:13" ht="15" customHeight="1" x14ac:dyDescent="0.25">
      <c r="A23" s="836"/>
      <c r="B23" s="836"/>
      <c r="C23" s="25" t="s">
        <v>38</v>
      </c>
      <c r="D23" s="23" t="s">
        <v>39</v>
      </c>
      <c r="E23" s="26">
        <v>3</v>
      </c>
      <c r="F23" s="29">
        <v>3</v>
      </c>
      <c r="G23" s="28">
        <v>0</v>
      </c>
      <c r="H23" s="28">
        <v>0</v>
      </c>
      <c r="I23" s="28">
        <v>0</v>
      </c>
      <c r="J23" s="28">
        <v>0.18</v>
      </c>
      <c r="K23" s="28">
        <v>0.21</v>
      </c>
      <c r="L23" s="28">
        <v>1.4999999999999999E-2</v>
      </c>
      <c r="M23" s="24">
        <v>0.15</v>
      </c>
    </row>
    <row r="24" spans="1:13" ht="15" customHeight="1" x14ac:dyDescent="0.25">
      <c r="A24" s="836"/>
      <c r="B24" s="836"/>
      <c r="C24" s="25" t="s">
        <v>40</v>
      </c>
      <c r="D24" s="23" t="s">
        <v>39</v>
      </c>
      <c r="E24" s="26">
        <v>3</v>
      </c>
      <c r="F24" s="29">
        <v>3</v>
      </c>
      <c r="G24" s="28">
        <v>0</v>
      </c>
      <c r="H24" s="28">
        <v>0</v>
      </c>
      <c r="I24" s="28">
        <v>0</v>
      </c>
      <c r="J24" s="28">
        <v>0.18</v>
      </c>
      <c r="K24" s="28">
        <v>0.21</v>
      </c>
      <c r="L24" s="28">
        <v>1.4999999999999999E-2</v>
      </c>
      <c r="M24" s="24">
        <v>0.15</v>
      </c>
    </row>
    <row r="25" spans="1:13" ht="15" customHeight="1" x14ac:dyDescent="0.25">
      <c r="A25" s="836"/>
      <c r="B25" s="836"/>
      <c r="C25" s="25" t="s">
        <v>41</v>
      </c>
      <c r="D25" s="23" t="s">
        <v>39</v>
      </c>
      <c r="E25" s="26">
        <v>3</v>
      </c>
      <c r="F25" s="29">
        <v>3</v>
      </c>
      <c r="G25" s="28">
        <v>0</v>
      </c>
      <c r="H25" s="28">
        <v>0</v>
      </c>
      <c r="I25" s="28">
        <v>0</v>
      </c>
      <c r="J25" s="28">
        <v>0.18</v>
      </c>
      <c r="K25" s="28">
        <v>0.21</v>
      </c>
      <c r="L25" s="28">
        <v>1.4999999999999999E-2</v>
      </c>
      <c r="M25" s="24">
        <v>0.15</v>
      </c>
    </row>
    <row r="26" spans="1:13" ht="15" customHeight="1" x14ac:dyDescent="0.25">
      <c r="A26" s="836"/>
      <c r="B26" s="836"/>
      <c r="C26" s="25" t="s">
        <v>42</v>
      </c>
      <c r="D26" s="23" t="s">
        <v>43</v>
      </c>
      <c r="E26" s="26">
        <v>1</v>
      </c>
      <c r="F26" s="29">
        <v>0.95</v>
      </c>
      <c r="G26" s="28">
        <v>4</v>
      </c>
      <c r="H26" s="28">
        <v>0.13395000000000001</v>
      </c>
      <c r="I26" s="28">
        <v>8.5500000000000003E-3</v>
      </c>
      <c r="J26" s="28">
        <v>0.83504999999999996</v>
      </c>
      <c r="K26" s="28">
        <v>1.1399999999999999</v>
      </c>
      <c r="L26" s="28">
        <v>3.705E-2</v>
      </c>
      <c r="M26" s="24">
        <v>0.56999999999999995</v>
      </c>
    </row>
    <row r="27" spans="1:13" ht="15" customHeight="1" x14ac:dyDescent="0.25">
      <c r="A27" s="837"/>
      <c r="B27" s="837"/>
      <c r="C27" s="17" t="s">
        <v>44</v>
      </c>
      <c r="D27" s="23" t="s">
        <v>45</v>
      </c>
      <c r="E27" s="19">
        <v>0.5</v>
      </c>
      <c r="F27" s="30">
        <v>0.5</v>
      </c>
      <c r="G27" s="22">
        <v>0</v>
      </c>
      <c r="H27" s="22">
        <v>0</v>
      </c>
      <c r="I27" s="22">
        <v>0</v>
      </c>
      <c r="J27" s="22">
        <v>0</v>
      </c>
      <c r="K27" s="22">
        <v>0.12</v>
      </c>
      <c r="L27" s="22">
        <v>1.5E-3</v>
      </c>
      <c r="M27" s="28">
        <v>193.905</v>
      </c>
    </row>
    <row r="28" spans="1:13" ht="15" customHeight="1" x14ac:dyDescent="0.25">
      <c r="A28" s="840" t="s">
        <v>46</v>
      </c>
      <c r="B28" s="843" t="s">
        <v>47</v>
      </c>
      <c r="C28" s="31" t="s">
        <v>48</v>
      </c>
      <c r="D28" s="23" t="s">
        <v>49</v>
      </c>
      <c r="E28" s="26">
        <v>54</v>
      </c>
      <c r="F28" s="29">
        <v>50</v>
      </c>
      <c r="G28" s="28">
        <v>36</v>
      </c>
      <c r="H28" s="28">
        <v>0.84</v>
      </c>
      <c r="I28" s="28">
        <v>0.04</v>
      </c>
      <c r="J28" s="28">
        <v>7.56</v>
      </c>
      <c r="K28" s="28">
        <v>4.8</v>
      </c>
      <c r="L28" s="28">
        <v>0.32</v>
      </c>
      <c r="M28" s="28">
        <v>2.4</v>
      </c>
    </row>
    <row r="29" spans="1:13" ht="15" customHeight="1" x14ac:dyDescent="0.25">
      <c r="A29" s="836"/>
      <c r="B29" s="836"/>
      <c r="C29" s="32" t="s">
        <v>50</v>
      </c>
      <c r="D29" s="23" t="s">
        <v>51</v>
      </c>
      <c r="E29" s="19">
        <v>12</v>
      </c>
      <c r="F29" s="30">
        <v>10.199999999999999</v>
      </c>
      <c r="G29" s="22">
        <v>5</v>
      </c>
      <c r="H29" s="22">
        <v>7.1400000000000005E-2</v>
      </c>
      <c r="I29" s="22">
        <v>1.0200000000000001E-2</v>
      </c>
      <c r="J29" s="22">
        <v>0.96899999999999997</v>
      </c>
      <c r="K29" s="22">
        <v>2.754</v>
      </c>
      <c r="L29" s="22">
        <v>4.0800000000000003E-2</v>
      </c>
      <c r="M29" s="24">
        <v>4.2</v>
      </c>
    </row>
    <row r="30" spans="1:13" ht="15" customHeight="1" x14ac:dyDescent="0.25">
      <c r="A30" s="836"/>
      <c r="B30" s="836"/>
      <c r="C30" s="31" t="s">
        <v>42</v>
      </c>
      <c r="D30" s="23" t="s">
        <v>43</v>
      </c>
      <c r="E30" s="26">
        <v>1</v>
      </c>
      <c r="F30" s="29">
        <v>0.95</v>
      </c>
      <c r="G30" s="28">
        <v>1</v>
      </c>
      <c r="H30" s="28">
        <v>4.4650000000000002E-2</v>
      </c>
      <c r="I30" s="28">
        <v>2.8500000000000001E-3</v>
      </c>
      <c r="J30" s="28">
        <v>0.27834999999999999</v>
      </c>
      <c r="K30" s="28">
        <v>0.38</v>
      </c>
      <c r="L30" s="28">
        <v>1.235E-2</v>
      </c>
      <c r="M30" s="24">
        <v>0.19</v>
      </c>
    </row>
    <row r="31" spans="1:13" ht="15" customHeight="1" x14ac:dyDescent="0.25">
      <c r="A31" s="836"/>
      <c r="B31" s="836"/>
      <c r="C31" s="31" t="s">
        <v>32</v>
      </c>
      <c r="D31" s="23" t="s">
        <v>33</v>
      </c>
      <c r="E31" s="26">
        <v>16</v>
      </c>
      <c r="F31" s="29">
        <v>15.2</v>
      </c>
      <c r="G31" s="28">
        <v>6</v>
      </c>
      <c r="H31" s="28">
        <v>0.21279999999999999</v>
      </c>
      <c r="I31" s="28">
        <v>1.52E-2</v>
      </c>
      <c r="J31" s="28">
        <v>1.1704000000000001</v>
      </c>
      <c r="K31" s="28">
        <v>3.6480000000000001</v>
      </c>
      <c r="L31" s="28">
        <v>4.5600000000000002E-2</v>
      </c>
      <c r="M31" s="24">
        <v>0.64</v>
      </c>
    </row>
    <row r="32" spans="1:13" ht="15" customHeight="1" x14ac:dyDescent="0.25">
      <c r="A32" s="836"/>
      <c r="B32" s="836"/>
      <c r="C32" s="31" t="s">
        <v>34</v>
      </c>
      <c r="D32" s="23" t="s">
        <v>35</v>
      </c>
      <c r="E32" s="26">
        <v>38</v>
      </c>
      <c r="F32" s="29">
        <v>15.2</v>
      </c>
      <c r="G32" s="28">
        <v>6</v>
      </c>
      <c r="H32" s="28">
        <v>0.18240000000000001</v>
      </c>
      <c r="I32" s="28">
        <v>1.52E-2</v>
      </c>
      <c r="J32" s="28">
        <v>1.0336000000000001</v>
      </c>
      <c r="K32" s="28">
        <v>8.6639999999999997</v>
      </c>
      <c r="L32" s="28">
        <v>7.5999999999999998E-2</v>
      </c>
      <c r="M32" s="24">
        <v>5.7</v>
      </c>
    </row>
    <row r="33" spans="1:13" ht="15" customHeight="1" x14ac:dyDescent="0.25">
      <c r="A33" s="836"/>
      <c r="B33" s="836"/>
      <c r="C33" s="31" t="s">
        <v>36</v>
      </c>
      <c r="D33" s="23" t="s">
        <v>37</v>
      </c>
      <c r="E33" s="26">
        <v>6</v>
      </c>
      <c r="F33" s="29">
        <v>5.4</v>
      </c>
      <c r="G33" s="28">
        <v>2</v>
      </c>
      <c r="H33" s="28">
        <v>0.1242</v>
      </c>
      <c r="I33" s="28">
        <v>3.2399999999999998E-2</v>
      </c>
      <c r="J33" s="28">
        <v>0.31859999999999999</v>
      </c>
      <c r="K33" s="28">
        <v>4.4279999999999999</v>
      </c>
      <c r="L33" s="28">
        <v>9.7199999999999995E-2</v>
      </c>
      <c r="M33" s="24">
        <v>2.76</v>
      </c>
    </row>
    <row r="34" spans="1:13" ht="15" customHeight="1" x14ac:dyDescent="0.25">
      <c r="A34" s="836"/>
      <c r="B34" s="836"/>
      <c r="C34" s="31" t="s">
        <v>44</v>
      </c>
      <c r="D34" s="23" t="s">
        <v>45</v>
      </c>
      <c r="E34" s="26">
        <v>0.5</v>
      </c>
      <c r="F34" s="29">
        <v>0.5</v>
      </c>
      <c r="G34" s="28">
        <v>0</v>
      </c>
      <c r="H34" s="28">
        <v>0</v>
      </c>
      <c r="I34" s="28">
        <v>0</v>
      </c>
      <c r="J34" s="28">
        <v>0</v>
      </c>
      <c r="K34" s="28">
        <v>0.12</v>
      </c>
      <c r="L34" s="28">
        <v>1.5E-3</v>
      </c>
      <c r="M34" s="24">
        <v>193.905</v>
      </c>
    </row>
    <row r="35" spans="1:13" ht="15" customHeight="1" x14ac:dyDescent="0.25">
      <c r="A35" s="837"/>
      <c r="B35" s="837"/>
      <c r="C35" s="32" t="s">
        <v>52</v>
      </c>
      <c r="D35" s="23" t="s">
        <v>53</v>
      </c>
      <c r="E35" s="19">
        <v>1</v>
      </c>
      <c r="F35" s="30">
        <v>1</v>
      </c>
      <c r="G35" s="22">
        <v>9</v>
      </c>
      <c r="H35" s="22">
        <v>0</v>
      </c>
      <c r="I35" s="22">
        <v>1</v>
      </c>
      <c r="J35" s="22">
        <v>0</v>
      </c>
      <c r="K35" s="22">
        <v>0</v>
      </c>
      <c r="L35" s="22">
        <v>0</v>
      </c>
      <c r="M35" s="28">
        <v>0</v>
      </c>
    </row>
    <row r="36" spans="1:13" ht="15" customHeight="1" x14ac:dyDescent="0.25">
      <c r="A36" s="840" t="s">
        <v>54</v>
      </c>
      <c r="B36" s="835" t="s">
        <v>55</v>
      </c>
      <c r="C36" s="31" t="s">
        <v>56</v>
      </c>
      <c r="D36" s="23" t="s">
        <v>57</v>
      </c>
      <c r="E36" s="26">
        <v>24</v>
      </c>
      <c r="F36" s="29">
        <v>24</v>
      </c>
      <c r="G36" s="28">
        <v>85</v>
      </c>
      <c r="H36" s="28">
        <v>1.6080000000000001</v>
      </c>
      <c r="I36" s="28">
        <v>9.6000000000000002E-2</v>
      </c>
      <c r="J36" s="28">
        <v>19.224</v>
      </c>
      <c r="K36" s="28">
        <v>2.16</v>
      </c>
      <c r="L36" s="28">
        <v>0.192</v>
      </c>
      <c r="M36" s="28">
        <v>0.48</v>
      </c>
    </row>
    <row r="37" spans="1:13" ht="15" customHeight="1" x14ac:dyDescent="0.25">
      <c r="A37" s="836"/>
      <c r="B37" s="836"/>
      <c r="C37" s="32" t="s">
        <v>44</v>
      </c>
      <c r="D37" s="23" t="s">
        <v>45</v>
      </c>
      <c r="E37" s="19">
        <v>0.8</v>
      </c>
      <c r="F37" s="30">
        <v>0.8</v>
      </c>
      <c r="G37" s="22">
        <v>0</v>
      </c>
      <c r="H37" s="22">
        <v>0</v>
      </c>
      <c r="I37" s="22">
        <v>0</v>
      </c>
      <c r="J37" s="22">
        <v>0</v>
      </c>
      <c r="K37" s="22">
        <v>0.192</v>
      </c>
      <c r="L37" s="22">
        <v>2.3999999999999998E-3</v>
      </c>
      <c r="M37" s="24">
        <v>310.24799999999999</v>
      </c>
    </row>
    <row r="38" spans="1:13" ht="15" customHeight="1" x14ac:dyDescent="0.25">
      <c r="A38" s="837"/>
      <c r="B38" s="837"/>
      <c r="C38" s="33" t="s">
        <v>52</v>
      </c>
      <c r="D38" s="23" t="s">
        <v>53</v>
      </c>
      <c r="E38" s="19">
        <v>2</v>
      </c>
      <c r="F38" s="30">
        <v>2</v>
      </c>
      <c r="G38" s="22">
        <v>18</v>
      </c>
      <c r="H38" s="22">
        <v>0</v>
      </c>
      <c r="I38" s="22">
        <v>2</v>
      </c>
      <c r="J38" s="22">
        <v>0</v>
      </c>
      <c r="K38" s="22">
        <v>0</v>
      </c>
      <c r="L38" s="22">
        <v>0</v>
      </c>
      <c r="M38" s="28">
        <v>0</v>
      </c>
    </row>
    <row r="39" spans="1:13" ht="15" customHeight="1" x14ac:dyDescent="0.25">
      <c r="A39" s="840" t="s">
        <v>58</v>
      </c>
      <c r="B39" s="843" t="s">
        <v>59</v>
      </c>
      <c r="C39" s="32" t="s">
        <v>50</v>
      </c>
      <c r="D39" s="23" t="s">
        <v>51</v>
      </c>
      <c r="E39" s="26">
        <v>24</v>
      </c>
      <c r="F39" s="29">
        <v>20.399999999999999</v>
      </c>
      <c r="G39" s="28">
        <v>10</v>
      </c>
      <c r="H39" s="28">
        <v>0.14280000000000001</v>
      </c>
      <c r="I39" s="28">
        <v>2.0400000000000001E-2</v>
      </c>
      <c r="J39" s="28">
        <v>1.9379999999999999</v>
      </c>
      <c r="K39" s="28">
        <v>5.508</v>
      </c>
      <c r="L39" s="28">
        <v>8.1600000000000006E-2</v>
      </c>
      <c r="M39" s="28">
        <v>8.4</v>
      </c>
    </row>
    <row r="40" spans="1:13" ht="15" customHeight="1" x14ac:dyDescent="0.25">
      <c r="A40" s="836"/>
      <c r="B40" s="836"/>
      <c r="C40" s="32" t="s">
        <v>60</v>
      </c>
      <c r="D40" s="23" t="s">
        <v>61</v>
      </c>
      <c r="E40" s="19">
        <v>29</v>
      </c>
      <c r="F40" s="30">
        <v>20.3</v>
      </c>
      <c r="G40" s="22">
        <v>8</v>
      </c>
      <c r="H40" s="22">
        <v>0.3654</v>
      </c>
      <c r="I40" s="22">
        <v>6.0900000000000003E-2</v>
      </c>
      <c r="J40" s="22">
        <v>1.2991999999999999</v>
      </c>
      <c r="K40" s="22">
        <v>8.9320000000000004</v>
      </c>
      <c r="L40" s="22">
        <v>0.10150000000000001</v>
      </c>
      <c r="M40" s="24">
        <v>5.22</v>
      </c>
    </row>
    <row r="41" spans="1:13" ht="15" customHeight="1" x14ac:dyDescent="0.25">
      <c r="A41" s="836"/>
      <c r="B41" s="836"/>
      <c r="C41" s="31" t="s">
        <v>62</v>
      </c>
      <c r="D41" s="23" t="s">
        <v>63</v>
      </c>
      <c r="E41" s="26">
        <v>60</v>
      </c>
      <c r="F41" s="29">
        <v>30</v>
      </c>
      <c r="G41" s="28">
        <v>7</v>
      </c>
      <c r="H41" s="28">
        <v>4.4999999999999998E-2</v>
      </c>
      <c r="I41" s="28">
        <v>4.4999999999999998E-2</v>
      </c>
      <c r="J41" s="28">
        <v>1.395</v>
      </c>
      <c r="K41" s="28">
        <v>2.85</v>
      </c>
      <c r="L41" s="28">
        <v>7.4999999999999997E-2</v>
      </c>
      <c r="M41" s="24">
        <v>1.2</v>
      </c>
    </row>
    <row r="42" spans="1:13" ht="15" customHeight="1" x14ac:dyDescent="0.25">
      <c r="A42" s="836"/>
      <c r="B42" s="836"/>
      <c r="C42" s="31" t="s">
        <v>64</v>
      </c>
      <c r="D42" s="34" t="s">
        <v>65</v>
      </c>
      <c r="E42" s="26">
        <v>5</v>
      </c>
      <c r="F42" s="29">
        <v>5</v>
      </c>
      <c r="G42" s="28">
        <v>8</v>
      </c>
      <c r="H42" s="28">
        <v>0</v>
      </c>
      <c r="I42" s="28">
        <v>0</v>
      </c>
      <c r="J42" s="28">
        <v>1.986</v>
      </c>
      <c r="K42" s="28">
        <v>0</v>
      </c>
      <c r="L42" s="28">
        <v>2E-3</v>
      </c>
      <c r="M42" s="24">
        <v>0</v>
      </c>
    </row>
    <row r="43" spans="1:13" ht="15" customHeight="1" x14ac:dyDescent="0.25">
      <c r="A43" s="837"/>
      <c r="B43" s="837"/>
      <c r="C43" s="32" t="s">
        <v>66</v>
      </c>
      <c r="D43" s="23" t="s">
        <v>67</v>
      </c>
      <c r="E43" s="19">
        <v>108</v>
      </c>
      <c r="F43" s="30">
        <v>59.4</v>
      </c>
      <c r="G43" s="22">
        <v>33</v>
      </c>
      <c r="H43" s="22">
        <v>0.35</v>
      </c>
      <c r="I43" s="22">
        <v>5.9400000000000001E-2</v>
      </c>
      <c r="J43" s="22">
        <v>7.36</v>
      </c>
      <c r="K43" s="22">
        <v>9.5</v>
      </c>
      <c r="L43" s="22">
        <v>0.29699999999999999</v>
      </c>
      <c r="M43" s="28">
        <v>3.24</v>
      </c>
    </row>
    <row r="44" spans="1:13" ht="15" customHeight="1" x14ac:dyDescent="0.25">
      <c r="A44" s="840" t="s">
        <v>68</v>
      </c>
      <c r="B44" s="835" t="s">
        <v>69</v>
      </c>
      <c r="C44" s="31" t="s">
        <v>70</v>
      </c>
      <c r="D44" s="23" t="s">
        <v>71</v>
      </c>
      <c r="E44" s="26">
        <v>20</v>
      </c>
      <c r="F44" s="29">
        <v>20</v>
      </c>
      <c r="G44" s="28">
        <v>54</v>
      </c>
      <c r="H44" s="28">
        <v>1.3049999999999999</v>
      </c>
      <c r="I44" s="28">
        <v>0.13500000000000001</v>
      </c>
      <c r="J44" s="28">
        <v>11.685</v>
      </c>
      <c r="K44" s="28">
        <v>1.5</v>
      </c>
      <c r="L44" s="28">
        <v>0.3</v>
      </c>
      <c r="M44" s="21">
        <v>0.9</v>
      </c>
    </row>
    <row r="45" spans="1:13" ht="15" customHeight="1" x14ac:dyDescent="0.25">
      <c r="A45" s="837"/>
      <c r="B45" s="837"/>
      <c r="C45" s="32" t="s">
        <v>72</v>
      </c>
      <c r="D45" s="23" t="s">
        <v>73</v>
      </c>
      <c r="E45" s="19">
        <v>100</v>
      </c>
      <c r="F45" s="30">
        <v>100</v>
      </c>
      <c r="G45" s="22">
        <v>55</v>
      </c>
      <c r="H45" s="22">
        <v>3.2</v>
      </c>
      <c r="I45" s="22">
        <v>3.2</v>
      </c>
      <c r="J45" s="22">
        <v>3.4</v>
      </c>
      <c r="K45" s="22">
        <v>120</v>
      </c>
      <c r="L45" s="22">
        <v>0</v>
      </c>
      <c r="M45" s="21">
        <v>42</v>
      </c>
    </row>
    <row r="46" spans="1:13" ht="15" customHeight="1" x14ac:dyDescent="0.25">
      <c r="A46" s="35" t="s">
        <v>74</v>
      </c>
      <c r="B46" s="36" t="s">
        <v>75</v>
      </c>
      <c r="C46" s="32" t="s">
        <v>76</v>
      </c>
      <c r="D46" s="23" t="s">
        <v>77</v>
      </c>
      <c r="E46" s="19">
        <v>10</v>
      </c>
      <c r="F46" s="30">
        <v>10</v>
      </c>
      <c r="G46" s="22">
        <v>36</v>
      </c>
      <c r="H46" s="22">
        <v>0.28999999999999998</v>
      </c>
      <c r="I46" s="22">
        <v>0.18</v>
      </c>
      <c r="J46" s="22">
        <v>8.33</v>
      </c>
      <c r="K46" s="22">
        <v>13.4</v>
      </c>
      <c r="L46" s="22">
        <v>0.08</v>
      </c>
      <c r="M46" s="21">
        <v>0</v>
      </c>
    </row>
    <row r="47" spans="1:13" ht="15" customHeight="1" x14ac:dyDescent="0.25">
      <c r="A47" s="876"/>
      <c r="B47" s="856"/>
      <c r="C47" s="856"/>
      <c r="D47" s="856"/>
      <c r="E47" s="856"/>
      <c r="F47" s="856"/>
      <c r="G47" s="856"/>
      <c r="H47" s="856"/>
      <c r="I47" s="856"/>
      <c r="J47" s="856"/>
      <c r="K47" s="856"/>
      <c r="L47" s="856"/>
      <c r="M47" s="857"/>
    </row>
    <row r="48" spans="1:13" ht="15" customHeight="1" x14ac:dyDescent="0.25">
      <c r="A48" s="833" t="s">
        <v>78</v>
      </c>
      <c r="B48" s="828"/>
      <c r="C48" s="828"/>
      <c r="D48" s="828"/>
      <c r="E48" s="828"/>
      <c r="F48" s="829"/>
      <c r="G48" s="37">
        <v>443.3</v>
      </c>
      <c r="H48" s="38">
        <v>20.2</v>
      </c>
      <c r="I48" s="38">
        <v>9.9499999999999993</v>
      </c>
      <c r="J48" s="38">
        <v>64.599999999999994</v>
      </c>
      <c r="K48" s="38">
        <v>201.4</v>
      </c>
      <c r="L48" s="38">
        <v>3.1</v>
      </c>
      <c r="M48" s="37">
        <v>831.6</v>
      </c>
    </row>
    <row r="49" spans="1:13" ht="15" customHeight="1" x14ac:dyDescent="0.25">
      <c r="A49" s="833" t="s">
        <v>79</v>
      </c>
      <c r="B49" s="828"/>
      <c r="C49" s="828"/>
      <c r="D49" s="828"/>
      <c r="E49" s="828"/>
      <c r="F49" s="829"/>
      <c r="G49" s="39">
        <v>1300</v>
      </c>
      <c r="H49" s="40">
        <v>45.5</v>
      </c>
      <c r="I49" s="40">
        <v>43.3</v>
      </c>
      <c r="J49" s="40">
        <v>182</v>
      </c>
      <c r="K49" s="40">
        <v>700</v>
      </c>
      <c r="L49" s="40">
        <v>5.6</v>
      </c>
      <c r="M49" s="37">
        <v>1133</v>
      </c>
    </row>
    <row r="50" spans="1:13" ht="15" customHeight="1" x14ac:dyDescent="0.25">
      <c r="A50" s="833" t="s">
        <v>80</v>
      </c>
      <c r="B50" s="828"/>
      <c r="C50" s="828"/>
      <c r="D50" s="828"/>
      <c r="E50" s="828"/>
      <c r="F50" s="829"/>
      <c r="G50" s="41">
        <v>0.34</v>
      </c>
      <c r="H50" s="42">
        <v>0.44</v>
      </c>
      <c r="I50" s="42">
        <v>0.23</v>
      </c>
      <c r="J50" s="42">
        <v>0.36</v>
      </c>
      <c r="K50" s="42">
        <v>0.28999999999999998</v>
      </c>
      <c r="L50" s="42">
        <v>0.56000000000000005</v>
      </c>
      <c r="M50" s="43">
        <v>0.73</v>
      </c>
    </row>
    <row r="51" spans="1:13" ht="15" customHeight="1" x14ac:dyDescent="0.25">
      <c r="A51" s="44"/>
      <c r="B51" s="45"/>
      <c r="C51" s="45"/>
      <c r="D51" s="46"/>
      <c r="E51" s="47"/>
      <c r="F51" s="47"/>
      <c r="G51" s="47"/>
      <c r="H51" s="47"/>
      <c r="I51" s="47"/>
      <c r="J51" s="47"/>
      <c r="K51" s="47"/>
      <c r="L51" s="47"/>
      <c r="M51" s="47"/>
    </row>
    <row r="52" spans="1:13" ht="15" customHeight="1" x14ac:dyDescent="0.25">
      <c r="A52" s="834" t="s">
        <v>81</v>
      </c>
      <c r="B52" s="825"/>
      <c r="C52" s="826"/>
      <c r="D52" s="827" t="s">
        <v>82</v>
      </c>
      <c r="E52" s="828"/>
      <c r="F52" s="828"/>
      <c r="G52" s="828"/>
      <c r="H52" s="828"/>
      <c r="I52" s="828"/>
      <c r="J52" s="828"/>
      <c r="K52" s="828"/>
      <c r="L52" s="828"/>
      <c r="M52" s="829"/>
    </row>
    <row r="53" spans="1:13" ht="15" customHeight="1" x14ac:dyDescent="0.25">
      <c r="A53" s="44"/>
      <c r="B53" s="45"/>
      <c r="C53" s="47"/>
      <c r="D53" s="50"/>
      <c r="E53" s="47"/>
      <c r="F53" s="47"/>
      <c r="G53" s="47"/>
      <c r="H53" s="47"/>
      <c r="I53" s="47"/>
      <c r="J53" s="47"/>
      <c r="K53" s="47"/>
      <c r="L53" s="47"/>
      <c r="M53" s="51"/>
    </row>
    <row r="54" spans="1:13" ht="30" customHeight="1" x14ac:dyDescent="0.25">
      <c r="A54" s="52" t="s">
        <v>83</v>
      </c>
      <c r="B54" s="827"/>
      <c r="C54" s="828"/>
      <c r="D54" s="828"/>
      <c r="E54" s="829"/>
      <c r="F54" s="1"/>
      <c r="G54" s="824" t="s">
        <v>84</v>
      </c>
      <c r="H54" s="825"/>
      <c r="I54" s="826"/>
      <c r="J54" s="827">
        <v>1088350061</v>
      </c>
      <c r="K54" s="828"/>
      <c r="L54" s="828"/>
      <c r="M54" s="829"/>
    </row>
    <row r="55" spans="1:13" ht="15" customHeight="1" x14ac:dyDescent="0.25">
      <c r="A55" s="53"/>
      <c r="B55" s="49"/>
      <c r="C55" s="49"/>
      <c r="D55" s="49"/>
      <c r="E55" s="51"/>
      <c r="F55" s="51"/>
      <c r="G55" s="51"/>
      <c r="H55" s="51"/>
      <c r="I55" s="51"/>
      <c r="J55" s="51"/>
      <c r="K55" s="51"/>
      <c r="L55" s="51"/>
      <c r="M55" s="51"/>
    </row>
    <row r="56" spans="1:13" ht="15" customHeight="1" x14ac:dyDescent="0.25">
      <c r="A56" s="54"/>
      <c r="B56" s="55"/>
      <c r="C56" s="55"/>
      <c r="D56" s="55"/>
      <c r="E56" s="56"/>
      <c r="F56" s="56"/>
      <c r="G56" s="56"/>
      <c r="H56" s="56"/>
      <c r="I56" s="56"/>
      <c r="J56" s="56"/>
      <c r="K56" s="56"/>
      <c r="L56" s="56"/>
      <c r="M56" s="56"/>
    </row>
    <row r="57" spans="1:13" ht="15" customHeight="1" x14ac:dyDescent="0.25">
      <c r="A57" s="52"/>
      <c r="B57" s="9"/>
      <c r="C57" s="9"/>
      <c r="D57" s="9"/>
      <c r="E57" s="1"/>
      <c r="F57" s="1"/>
      <c r="G57" s="1"/>
      <c r="H57" s="1"/>
      <c r="I57" s="1"/>
      <c r="J57" s="3"/>
      <c r="K57" s="3"/>
      <c r="L57" s="51"/>
      <c r="M57" s="51"/>
    </row>
    <row r="58" spans="1:13" ht="15" customHeight="1" x14ac:dyDescent="0.25">
      <c r="A58" s="57">
        <v>2</v>
      </c>
      <c r="B58" s="58"/>
      <c r="C58" s="58"/>
      <c r="D58" s="59"/>
      <c r="E58" s="3"/>
      <c r="F58" s="3"/>
      <c r="G58" s="3"/>
      <c r="H58" s="3"/>
      <c r="I58" s="3"/>
      <c r="J58" s="3"/>
      <c r="K58" s="3"/>
      <c r="L58" s="51"/>
      <c r="M58" s="51"/>
    </row>
    <row r="59" spans="1:13" ht="15" customHeight="1" x14ac:dyDescent="0.25">
      <c r="A59" s="52"/>
      <c r="B59" s="9"/>
      <c r="C59" s="9"/>
      <c r="D59" s="9"/>
      <c r="E59" s="1"/>
      <c r="F59" s="1"/>
      <c r="G59" s="1"/>
      <c r="H59" s="1"/>
      <c r="I59" s="1"/>
      <c r="J59" s="3"/>
      <c r="K59" s="3"/>
      <c r="L59" s="51"/>
      <c r="M59" s="51"/>
    </row>
    <row r="60" spans="1:13" ht="15" customHeight="1" x14ac:dyDescent="0.25">
      <c r="A60" s="840" t="s">
        <v>14</v>
      </c>
      <c r="B60" s="838" t="s">
        <v>15</v>
      </c>
      <c r="C60" s="838" t="s">
        <v>16</v>
      </c>
      <c r="D60" s="839" t="s">
        <v>17</v>
      </c>
      <c r="E60" s="838" t="s">
        <v>18</v>
      </c>
      <c r="F60" s="838" t="s">
        <v>19</v>
      </c>
      <c r="G60" s="827" t="s">
        <v>20</v>
      </c>
      <c r="H60" s="828"/>
      <c r="I60" s="828"/>
      <c r="J60" s="828"/>
      <c r="K60" s="828"/>
      <c r="L60" s="828"/>
      <c r="M60" s="829"/>
    </row>
    <row r="61" spans="1:13" ht="15" customHeight="1" x14ac:dyDescent="0.25">
      <c r="A61" s="837"/>
      <c r="B61" s="837"/>
      <c r="C61" s="837"/>
      <c r="D61" s="837"/>
      <c r="E61" s="837"/>
      <c r="F61" s="837"/>
      <c r="G61" s="16" t="s">
        <v>21</v>
      </c>
      <c r="H61" s="16" t="s">
        <v>22</v>
      </c>
      <c r="I61" s="16" t="s">
        <v>23</v>
      </c>
      <c r="J61" s="16" t="s">
        <v>24</v>
      </c>
      <c r="K61" s="16" t="s">
        <v>25</v>
      </c>
      <c r="L61" s="16" t="s">
        <v>26</v>
      </c>
      <c r="M61" s="16" t="s">
        <v>27</v>
      </c>
    </row>
    <row r="62" spans="1:13" ht="15" customHeight="1" x14ac:dyDescent="0.25">
      <c r="A62" s="840" t="s">
        <v>85</v>
      </c>
      <c r="B62" s="843" t="s">
        <v>86</v>
      </c>
      <c r="C62" s="32" t="s">
        <v>87</v>
      </c>
      <c r="D62" s="60" t="s">
        <v>88</v>
      </c>
      <c r="E62" s="19">
        <v>10</v>
      </c>
      <c r="F62" s="30">
        <v>10</v>
      </c>
      <c r="G62" s="22">
        <v>39</v>
      </c>
      <c r="H62" s="22">
        <v>2.2799999999999998</v>
      </c>
      <c r="I62" s="22">
        <v>0.15</v>
      </c>
      <c r="J62" s="22">
        <v>6.04</v>
      </c>
      <c r="K62" s="22">
        <v>11.9</v>
      </c>
      <c r="L62" s="22">
        <v>0.53</v>
      </c>
      <c r="M62" s="22">
        <v>1</v>
      </c>
    </row>
    <row r="63" spans="1:13" ht="15" customHeight="1" x14ac:dyDescent="0.25">
      <c r="A63" s="836"/>
      <c r="B63" s="836"/>
      <c r="C63" s="31" t="s">
        <v>89</v>
      </c>
      <c r="D63" s="60" t="s">
        <v>90</v>
      </c>
      <c r="E63" s="19">
        <v>22</v>
      </c>
      <c r="F63" s="30">
        <v>14.96</v>
      </c>
      <c r="G63" s="22">
        <v>25</v>
      </c>
      <c r="H63" s="22">
        <v>0.17952000000000001</v>
      </c>
      <c r="I63" s="22">
        <v>2.9919999999999999E-2</v>
      </c>
      <c r="J63" s="22">
        <v>5.8792799999999996</v>
      </c>
      <c r="K63" s="22">
        <v>1.1968000000000001</v>
      </c>
      <c r="L63" s="22">
        <v>5.9839999999999997E-2</v>
      </c>
      <c r="M63" s="24">
        <v>5.72</v>
      </c>
    </row>
    <row r="64" spans="1:13" ht="15" customHeight="1" x14ac:dyDescent="0.25">
      <c r="A64" s="836"/>
      <c r="B64" s="836"/>
      <c r="C64" s="31" t="s">
        <v>50</v>
      </c>
      <c r="D64" s="61" t="s">
        <v>51</v>
      </c>
      <c r="E64" s="26">
        <v>12</v>
      </c>
      <c r="F64" s="29">
        <v>10.199999999999999</v>
      </c>
      <c r="G64" s="28">
        <v>5</v>
      </c>
      <c r="H64" s="28">
        <v>7.1400000000000005E-2</v>
      </c>
      <c r="I64" s="28">
        <v>1.0200000000000001E-2</v>
      </c>
      <c r="J64" s="28">
        <v>0.96899999999999997</v>
      </c>
      <c r="K64" s="28">
        <v>2.754</v>
      </c>
      <c r="L64" s="28">
        <v>4.0800000000000003E-2</v>
      </c>
      <c r="M64" s="24">
        <v>4.2</v>
      </c>
    </row>
    <row r="65" spans="1:13" ht="15" customHeight="1" x14ac:dyDescent="0.25">
      <c r="A65" s="836"/>
      <c r="B65" s="836"/>
      <c r="C65" s="31" t="s">
        <v>91</v>
      </c>
      <c r="D65" s="61" t="s">
        <v>92</v>
      </c>
      <c r="E65" s="26">
        <v>5</v>
      </c>
      <c r="F65" s="29">
        <v>5</v>
      </c>
      <c r="G65" s="28">
        <v>5</v>
      </c>
      <c r="H65" s="28">
        <v>0.11</v>
      </c>
      <c r="I65" s="28">
        <v>5.0000000000000001E-3</v>
      </c>
      <c r="J65" s="28">
        <v>1.0549999999999999</v>
      </c>
      <c r="K65" s="28">
        <v>0.55000000000000004</v>
      </c>
      <c r="L65" s="28">
        <v>0.05</v>
      </c>
      <c r="M65" s="24">
        <v>0.9</v>
      </c>
    </row>
    <row r="66" spans="1:13" ht="15" customHeight="1" x14ac:dyDescent="0.25">
      <c r="A66" s="836"/>
      <c r="B66" s="836"/>
      <c r="C66" s="31" t="s">
        <v>36</v>
      </c>
      <c r="D66" s="61" t="s">
        <v>37</v>
      </c>
      <c r="E66" s="26">
        <v>6</v>
      </c>
      <c r="F66" s="29">
        <v>5.4</v>
      </c>
      <c r="G66" s="28">
        <v>2</v>
      </c>
      <c r="H66" s="28">
        <v>0.1242</v>
      </c>
      <c r="I66" s="28">
        <v>3.2399999999999998E-2</v>
      </c>
      <c r="J66" s="28">
        <v>0.31859999999999999</v>
      </c>
      <c r="K66" s="28">
        <v>4.4279999999999999</v>
      </c>
      <c r="L66" s="28">
        <v>9.7199999999999995E-2</v>
      </c>
      <c r="M66" s="24">
        <v>2.76</v>
      </c>
    </row>
    <row r="67" spans="1:13" ht="15" customHeight="1" x14ac:dyDescent="0.25">
      <c r="A67" s="836"/>
      <c r="B67" s="836"/>
      <c r="C67" s="31" t="s">
        <v>34</v>
      </c>
      <c r="D67" s="61" t="s">
        <v>35</v>
      </c>
      <c r="E67" s="26">
        <v>38</v>
      </c>
      <c r="F67" s="29">
        <v>15.2</v>
      </c>
      <c r="G67" s="28">
        <v>6</v>
      </c>
      <c r="H67" s="28">
        <v>0.18240000000000001</v>
      </c>
      <c r="I67" s="28">
        <v>1.52E-2</v>
      </c>
      <c r="J67" s="28">
        <v>1.0336000000000001</v>
      </c>
      <c r="K67" s="28">
        <v>8.6639999999999997</v>
      </c>
      <c r="L67" s="28">
        <v>7.5999999999999998E-2</v>
      </c>
      <c r="M67" s="24">
        <v>5.7</v>
      </c>
    </row>
    <row r="68" spans="1:13" ht="15" customHeight="1" x14ac:dyDescent="0.25">
      <c r="A68" s="836"/>
      <c r="B68" s="836"/>
      <c r="C68" s="31" t="s">
        <v>32</v>
      </c>
      <c r="D68" s="61" t="s">
        <v>33</v>
      </c>
      <c r="E68" s="26">
        <v>16</v>
      </c>
      <c r="F68" s="29">
        <v>15.2</v>
      </c>
      <c r="G68" s="28">
        <v>6</v>
      </c>
      <c r="H68" s="28">
        <v>0.21279999999999999</v>
      </c>
      <c r="I68" s="28">
        <v>1.52E-2</v>
      </c>
      <c r="J68" s="28">
        <v>1.1704000000000001</v>
      </c>
      <c r="K68" s="28">
        <v>3.6480000000000001</v>
      </c>
      <c r="L68" s="28">
        <v>4.5600000000000002E-2</v>
      </c>
      <c r="M68" s="24">
        <v>0.64</v>
      </c>
    </row>
    <row r="69" spans="1:13" ht="15" customHeight="1" x14ac:dyDescent="0.25">
      <c r="A69" s="837"/>
      <c r="B69" s="837"/>
      <c r="C69" s="25" t="s">
        <v>44</v>
      </c>
      <c r="D69" s="60" t="s">
        <v>45</v>
      </c>
      <c r="E69" s="19">
        <v>0.8</v>
      </c>
      <c r="F69" s="30">
        <v>0.8</v>
      </c>
      <c r="G69" s="22">
        <v>0</v>
      </c>
      <c r="H69" s="22">
        <v>0</v>
      </c>
      <c r="I69" s="22">
        <v>0</v>
      </c>
      <c r="J69" s="22">
        <v>0</v>
      </c>
      <c r="K69" s="22">
        <v>0.192</v>
      </c>
      <c r="L69" s="22">
        <v>2.3999999999999998E-3</v>
      </c>
      <c r="M69" s="28">
        <v>310.24799999999999</v>
      </c>
    </row>
    <row r="70" spans="1:13" ht="15" customHeight="1" x14ac:dyDescent="0.25">
      <c r="A70" s="840" t="s">
        <v>28</v>
      </c>
      <c r="B70" s="843" t="s">
        <v>93</v>
      </c>
      <c r="C70" s="25" t="s">
        <v>94</v>
      </c>
      <c r="D70" s="61" t="s">
        <v>95</v>
      </c>
      <c r="E70" s="26">
        <v>46</v>
      </c>
      <c r="F70" s="29">
        <v>43</v>
      </c>
      <c r="G70" s="28">
        <v>60</v>
      </c>
      <c r="H70" s="28">
        <v>9.202</v>
      </c>
      <c r="I70" s="28">
        <v>2.58</v>
      </c>
      <c r="J70" s="28">
        <v>8.5999999999999993E-2</v>
      </c>
      <c r="K70" s="28">
        <v>8.33</v>
      </c>
      <c r="L70" s="28">
        <v>0.39200000000000002</v>
      </c>
      <c r="M70" s="28">
        <v>27.04</v>
      </c>
    </row>
    <row r="71" spans="1:13" ht="15" customHeight="1" x14ac:dyDescent="0.25">
      <c r="A71" s="836"/>
      <c r="B71" s="836"/>
      <c r="C71" s="25" t="s">
        <v>34</v>
      </c>
      <c r="D71" s="60" t="s">
        <v>35</v>
      </c>
      <c r="E71" s="19">
        <v>38</v>
      </c>
      <c r="F71" s="30">
        <v>15.2</v>
      </c>
      <c r="G71" s="22">
        <v>6</v>
      </c>
      <c r="H71" s="22">
        <v>0.18240000000000001</v>
      </c>
      <c r="I71" s="22">
        <v>1.52E-2</v>
      </c>
      <c r="J71" s="22">
        <v>1.0336000000000001</v>
      </c>
      <c r="K71" s="22">
        <v>8.6639999999999997</v>
      </c>
      <c r="L71" s="22">
        <v>7.5999999999999998E-2</v>
      </c>
      <c r="M71" s="24">
        <v>5.7</v>
      </c>
    </row>
    <row r="72" spans="1:13" ht="15" customHeight="1" x14ac:dyDescent="0.25">
      <c r="A72" s="836"/>
      <c r="B72" s="836"/>
      <c r="C72" s="25" t="s">
        <v>36</v>
      </c>
      <c r="D72" s="61" t="s">
        <v>37</v>
      </c>
      <c r="E72" s="26">
        <v>6</v>
      </c>
      <c r="F72" s="29">
        <v>5.4</v>
      </c>
      <c r="G72" s="28">
        <v>2</v>
      </c>
      <c r="H72" s="28">
        <v>0.1242</v>
      </c>
      <c r="I72" s="28">
        <v>3.2399999999999998E-2</v>
      </c>
      <c r="J72" s="28">
        <v>0.31859999999999999</v>
      </c>
      <c r="K72" s="28">
        <v>4.4279999999999999</v>
      </c>
      <c r="L72" s="28">
        <v>9.7199999999999995E-2</v>
      </c>
      <c r="M72" s="24">
        <v>2.76</v>
      </c>
    </row>
    <row r="73" spans="1:13" ht="15" customHeight="1" x14ac:dyDescent="0.25">
      <c r="A73" s="836"/>
      <c r="B73" s="836"/>
      <c r="C73" s="25" t="s">
        <v>38</v>
      </c>
      <c r="D73" s="61" t="s">
        <v>39</v>
      </c>
      <c r="E73" s="26">
        <v>3</v>
      </c>
      <c r="F73" s="29">
        <v>3</v>
      </c>
      <c r="G73" s="28">
        <v>0</v>
      </c>
      <c r="H73" s="28">
        <v>0</v>
      </c>
      <c r="I73" s="28">
        <v>0</v>
      </c>
      <c r="J73" s="28">
        <v>0.18</v>
      </c>
      <c r="K73" s="28">
        <v>0.21</v>
      </c>
      <c r="L73" s="28">
        <v>1.4999999999999999E-2</v>
      </c>
      <c r="M73" s="24">
        <v>0.15</v>
      </c>
    </row>
    <row r="74" spans="1:13" ht="15" customHeight="1" x14ac:dyDescent="0.25">
      <c r="A74" s="836"/>
      <c r="B74" s="836"/>
      <c r="C74" s="25" t="s">
        <v>40</v>
      </c>
      <c r="D74" s="61" t="s">
        <v>39</v>
      </c>
      <c r="E74" s="26">
        <v>3</v>
      </c>
      <c r="F74" s="29">
        <v>3</v>
      </c>
      <c r="G74" s="28">
        <v>0</v>
      </c>
      <c r="H74" s="28">
        <v>0</v>
      </c>
      <c r="I74" s="28">
        <v>0</v>
      </c>
      <c r="J74" s="28">
        <v>0.18</v>
      </c>
      <c r="K74" s="28">
        <v>0.21</v>
      </c>
      <c r="L74" s="28">
        <v>1.4999999999999999E-2</v>
      </c>
      <c r="M74" s="24">
        <v>0.15</v>
      </c>
    </row>
    <row r="75" spans="1:13" ht="15" customHeight="1" x14ac:dyDescent="0.25">
      <c r="A75" s="836"/>
      <c r="B75" s="836"/>
      <c r="C75" s="25" t="s">
        <v>41</v>
      </c>
      <c r="D75" s="61" t="s">
        <v>39</v>
      </c>
      <c r="E75" s="26">
        <v>3</v>
      </c>
      <c r="F75" s="29">
        <v>3</v>
      </c>
      <c r="G75" s="28">
        <v>0</v>
      </c>
      <c r="H75" s="28">
        <v>0</v>
      </c>
      <c r="I75" s="28">
        <v>0</v>
      </c>
      <c r="J75" s="28">
        <v>0.18</v>
      </c>
      <c r="K75" s="28">
        <v>0.21</v>
      </c>
      <c r="L75" s="28">
        <v>1.4999999999999999E-2</v>
      </c>
      <c r="M75" s="24">
        <v>0.15</v>
      </c>
    </row>
    <row r="76" spans="1:13" ht="15" customHeight="1" x14ac:dyDescent="0.25">
      <c r="A76" s="836"/>
      <c r="B76" s="836"/>
      <c r="C76" s="25" t="s">
        <v>96</v>
      </c>
      <c r="D76" s="61" t="s">
        <v>39</v>
      </c>
      <c r="E76" s="26">
        <v>3</v>
      </c>
      <c r="F76" s="29">
        <v>3</v>
      </c>
      <c r="G76" s="28">
        <v>0</v>
      </c>
      <c r="H76" s="28">
        <v>0</v>
      </c>
      <c r="I76" s="28">
        <v>0</v>
      </c>
      <c r="J76" s="28">
        <v>0.18</v>
      </c>
      <c r="K76" s="28">
        <v>0.21</v>
      </c>
      <c r="L76" s="28">
        <v>1.4999999999999999E-2</v>
      </c>
      <c r="M76" s="24">
        <v>0.15</v>
      </c>
    </row>
    <row r="77" spans="1:13" ht="15" customHeight="1" x14ac:dyDescent="0.25">
      <c r="A77" s="836"/>
      <c r="B77" s="836"/>
      <c r="C77" s="25" t="s">
        <v>44</v>
      </c>
      <c r="D77" s="61" t="s">
        <v>45</v>
      </c>
      <c r="E77" s="26">
        <v>0.5</v>
      </c>
      <c r="F77" s="29">
        <v>0.5</v>
      </c>
      <c r="G77" s="28">
        <v>0</v>
      </c>
      <c r="H77" s="28">
        <v>0</v>
      </c>
      <c r="I77" s="28">
        <v>0</v>
      </c>
      <c r="J77" s="28">
        <v>0</v>
      </c>
      <c r="K77" s="28">
        <v>0.12</v>
      </c>
      <c r="L77" s="28">
        <v>1.5E-3</v>
      </c>
      <c r="M77" s="24">
        <v>193.905</v>
      </c>
    </row>
    <row r="78" spans="1:13" ht="15" customHeight="1" x14ac:dyDescent="0.25">
      <c r="A78" s="837"/>
      <c r="B78" s="837"/>
      <c r="C78" s="25" t="s">
        <v>52</v>
      </c>
      <c r="D78" s="60" t="s">
        <v>53</v>
      </c>
      <c r="E78" s="19">
        <v>1</v>
      </c>
      <c r="F78" s="30">
        <v>1</v>
      </c>
      <c r="G78" s="22">
        <v>9</v>
      </c>
      <c r="H78" s="22">
        <v>0</v>
      </c>
      <c r="I78" s="22">
        <v>1</v>
      </c>
      <c r="J78" s="22">
        <v>0</v>
      </c>
      <c r="K78" s="22">
        <v>0</v>
      </c>
      <c r="L78" s="22">
        <v>0</v>
      </c>
      <c r="M78" s="28">
        <v>0</v>
      </c>
    </row>
    <row r="79" spans="1:13" ht="15" customHeight="1" x14ac:dyDescent="0.25">
      <c r="A79" s="840" t="s">
        <v>54</v>
      </c>
      <c r="B79" s="843" t="s">
        <v>55</v>
      </c>
      <c r="C79" s="25" t="s">
        <v>56</v>
      </c>
      <c r="D79" s="61" t="s">
        <v>57</v>
      </c>
      <c r="E79" s="26">
        <v>24</v>
      </c>
      <c r="F79" s="29">
        <v>24</v>
      </c>
      <c r="G79" s="28">
        <v>85</v>
      </c>
      <c r="H79" s="28">
        <v>1.6080000000000001</v>
      </c>
      <c r="I79" s="28">
        <v>9.6000000000000002E-2</v>
      </c>
      <c r="J79" s="28">
        <v>19.224</v>
      </c>
      <c r="K79" s="28">
        <v>2.16</v>
      </c>
      <c r="L79" s="28">
        <v>0.192</v>
      </c>
      <c r="M79" s="28">
        <v>0.48</v>
      </c>
    </row>
    <row r="80" spans="1:13" ht="15" customHeight="1" x14ac:dyDescent="0.25">
      <c r="A80" s="836"/>
      <c r="B80" s="836"/>
      <c r="C80" s="25" t="s">
        <v>44</v>
      </c>
      <c r="D80" s="60" t="s">
        <v>45</v>
      </c>
      <c r="E80" s="19">
        <v>0.8</v>
      </c>
      <c r="F80" s="30">
        <v>0.8</v>
      </c>
      <c r="G80" s="22">
        <v>0</v>
      </c>
      <c r="H80" s="22">
        <v>0</v>
      </c>
      <c r="I80" s="22">
        <v>0</v>
      </c>
      <c r="J80" s="22">
        <v>0</v>
      </c>
      <c r="K80" s="22">
        <v>0.192</v>
      </c>
      <c r="L80" s="22">
        <v>2.3999999999999998E-3</v>
      </c>
      <c r="M80" s="24">
        <v>310.24799999999999</v>
      </c>
    </row>
    <row r="81" spans="1:13" ht="15" customHeight="1" x14ac:dyDescent="0.25">
      <c r="A81" s="837"/>
      <c r="B81" s="837"/>
      <c r="C81" s="25" t="s">
        <v>52</v>
      </c>
      <c r="D81" s="60" t="s">
        <v>53</v>
      </c>
      <c r="E81" s="19">
        <v>2</v>
      </c>
      <c r="F81" s="30">
        <v>2</v>
      </c>
      <c r="G81" s="22">
        <v>18</v>
      </c>
      <c r="H81" s="22">
        <v>0</v>
      </c>
      <c r="I81" s="22">
        <v>2</v>
      </c>
      <c r="J81" s="22">
        <v>0</v>
      </c>
      <c r="K81" s="22">
        <v>0</v>
      </c>
      <c r="L81" s="22">
        <v>0</v>
      </c>
      <c r="M81" s="28">
        <v>0</v>
      </c>
    </row>
    <row r="82" spans="1:13" ht="15" customHeight="1" x14ac:dyDescent="0.25">
      <c r="A82" s="840" t="s">
        <v>46</v>
      </c>
      <c r="B82" s="843" t="s">
        <v>97</v>
      </c>
      <c r="C82" s="25" t="s">
        <v>98</v>
      </c>
      <c r="D82" s="61" t="s">
        <v>99</v>
      </c>
      <c r="E82" s="26">
        <v>46</v>
      </c>
      <c r="F82" s="29">
        <v>27</v>
      </c>
      <c r="G82" s="28">
        <v>27</v>
      </c>
      <c r="H82" s="28">
        <v>0.22176000000000001</v>
      </c>
      <c r="I82" s="28">
        <v>4.0320000000000002E-2</v>
      </c>
      <c r="J82" s="28">
        <v>6.1084800000000001</v>
      </c>
      <c r="K82" s="28">
        <v>0.81</v>
      </c>
      <c r="L82" s="28">
        <v>0.13500000000000001</v>
      </c>
      <c r="M82" s="28">
        <v>1.88</v>
      </c>
    </row>
    <row r="83" spans="1:13" ht="15" customHeight="1" x14ac:dyDescent="0.25">
      <c r="A83" s="837"/>
      <c r="B83" s="837"/>
      <c r="C83" s="25" t="s">
        <v>52</v>
      </c>
      <c r="D83" s="61" t="s">
        <v>53</v>
      </c>
      <c r="E83" s="26">
        <v>4</v>
      </c>
      <c r="F83" s="29">
        <v>4</v>
      </c>
      <c r="G83" s="28">
        <v>36</v>
      </c>
      <c r="H83" s="28">
        <v>0</v>
      </c>
      <c r="I83" s="28">
        <v>4</v>
      </c>
      <c r="J83" s="28">
        <v>0</v>
      </c>
      <c r="K83" s="28">
        <v>0</v>
      </c>
      <c r="L83" s="28">
        <v>0</v>
      </c>
      <c r="M83" s="28">
        <v>0</v>
      </c>
    </row>
    <row r="84" spans="1:13" ht="15" customHeight="1" x14ac:dyDescent="0.25">
      <c r="A84" s="840" t="s">
        <v>58</v>
      </c>
      <c r="B84" s="843" t="s">
        <v>100</v>
      </c>
      <c r="C84" s="25" t="s">
        <v>101</v>
      </c>
      <c r="D84" s="61" t="s">
        <v>102</v>
      </c>
      <c r="E84" s="26">
        <v>38</v>
      </c>
      <c r="F84" s="29">
        <v>30.4</v>
      </c>
      <c r="G84" s="28">
        <v>7</v>
      </c>
      <c r="H84" s="28">
        <v>0.27360000000000001</v>
      </c>
      <c r="I84" s="28">
        <v>3.04E-2</v>
      </c>
      <c r="J84" s="28">
        <v>1.2464</v>
      </c>
      <c r="K84" s="28">
        <v>2.7360000000000002</v>
      </c>
      <c r="L84" s="28">
        <v>0.152</v>
      </c>
      <c r="M84" s="28">
        <v>2.2799999999999998</v>
      </c>
    </row>
    <row r="85" spans="1:13" ht="15" customHeight="1" x14ac:dyDescent="0.25">
      <c r="A85" s="836"/>
      <c r="B85" s="836"/>
      <c r="C85" s="25" t="s">
        <v>103</v>
      </c>
      <c r="D85" s="60" t="s">
        <v>104</v>
      </c>
      <c r="E85" s="19">
        <v>20</v>
      </c>
      <c r="F85" s="30">
        <v>10</v>
      </c>
      <c r="G85" s="22">
        <v>8</v>
      </c>
      <c r="H85" s="22">
        <v>0.06</v>
      </c>
      <c r="I85" s="22">
        <v>0</v>
      </c>
      <c r="J85" s="22">
        <v>1.71</v>
      </c>
      <c r="K85" s="22">
        <v>1.5</v>
      </c>
      <c r="L85" s="22">
        <v>0.05</v>
      </c>
      <c r="M85" s="24">
        <v>0.8</v>
      </c>
    </row>
    <row r="86" spans="1:13" ht="15" customHeight="1" x14ac:dyDescent="0.25">
      <c r="A86" s="836"/>
      <c r="B86" s="836"/>
      <c r="C86" s="25" t="s">
        <v>62</v>
      </c>
      <c r="D86" s="61" t="s">
        <v>63</v>
      </c>
      <c r="E86" s="26">
        <v>60</v>
      </c>
      <c r="F86" s="29">
        <v>30</v>
      </c>
      <c r="G86" s="28">
        <v>7</v>
      </c>
      <c r="H86" s="28">
        <v>4.4999999999999998E-2</v>
      </c>
      <c r="I86" s="28">
        <v>4.4999999999999998E-2</v>
      </c>
      <c r="J86" s="28">
        <v>1.395</v>
      </c>
      <c r="K86" s="28">
        <v>2.85</v>
      </c>
      <c r="L86" s="28">
        <v>7.4999999999999997E-2</v>
      </c>
      <c r="M86" s="24">
        <v>1.2</v>
      </c>
    </row>
    <row r="87" spans="1:13" ht="15" customHeight="1" x14ac:dyDescent="0.25">
      <c r="A87" s="842"/>
      <c r="B87" s="842"/>
      <c r="C87" s="25" t="s">
        <v>36</v>
      </c>
      <c r="D87" s="60" t="s">
        <v>37</v>
      </c>
      <c r="E87" s="19">
        <v>6</v>
      </c>
      <c r="F87" s="30">
        <v>5.4</v>
      </c>
      <c r="G87" s="22">
        <v>2</v>
      </c>
      <c r="H87" s="22">
        <v>0.1242</v>
      </c>
      <c r="I87" s="22">
        <v>3.2399999999999998E-2</v>
      </c>
      <c r="J87" s="22">
        <v>0.31859999999999999</v>
      </c>
      <c r="K87" s="22">
        <v>4.4279999999999999</v>
      </c>
      <c r="L87" s="22">
        <v>9.7199999999999995E-2</v>
      </c>
      <c r="M87" s="21">
        <v>2.76</v>
      </c>
    </row>
    <row r="88" spans="1:13" ht="15" customHeight="1" x14ac:dyDescent="0.25">
      <c r="A88" s="35" t="s">
        <v>105</v>
      </c>
      <c r="B88" s="879" t="s">
        <v>106</v>
      </c>
      <c r="C88" s="25" t="s">
        <v>107</v>
      </c>
      <c r="D88" s="61" t="s">
        <v>108</v>
      </c>
      <c r="E88" s="26">
        <v>190</v>
      </c>
      <c r="F88" s="29">
        <v>60.8</v>
      </c>
      <c r="G88" s="28">
        <v>36</v>
      </c>
      <c r="H88" s="28">
        <v>0.91200000000000003</v>
      </c>
      <c r="I88" s="28">
        <v>0.30399999999999999</v>
      </c>
      <c r="J88" s="28">
        <v>7.5392000000000001</v>
      </c>
      <c r="K88" s="28">
        <v>5.4720000000000004</v>
      </c>
      <c r="L88" s="28">
        <v>1.0336000000000001</v>
      </c>
      <c r="M88" s="21">
        <v>11.4</v>
      </c>
    </row>
    <row r="89" spans="1:13" ht="15" customHeight="1" x14ac:dyDescent="0.25">
      <c r="A89" s="35" t="s">
        <v>109</v>
      </c>
      <c r="B89" s="847"/>
      <c r="C89" s="25" t="s">
        <v>64</v>
      </c>
      <c r="D89" s="60" t="s">
        <v>65</v>
      </c>
      <c r="E89" s="19">
        <v>8</v>
      </c>
      <c r="F89" s="30">
        <v>8</v>
      </c>
      <c r="G89" s="22">
        <v>32</v>
      </c>
      <c r="H89" s="22">
        <v>0</v>
      </c>
      <c r="I89" s="22">
        <v>0</v>
      </c>
      <c r="J89" s="22">
        <v>7.944</v>
      </c>
      <c r="K89" s="22">
        <v>0</v>
      </c>
      <c r="L89" s="22">
        <v>8.0000000000000002E-3</v>
      </c>
      <c r="M89" s="21">
        <v>0</v>
      </c>
    </row>
    <row r="90" spans="1:13" ht="15" customHeight="1" x14ac:dyDescent="0.25">
      <c r="A90" s="35"/>
      <c r="B90" s="874"/>
      <c r="C90" s="25" t="s">
        <v>110</v>
      </c>
      <c r="D90" s="60" t="s">
        <v>39</v>
      </c>
      <c r="E90" s="19">
        <v>2</v>
      </c>
      <c r="F90" s="30">
        <v>2</v>
      </c>
      <c r="G90" s="22">
        <v>0</v>
      </c>
      <c r="H90" s="22">
        <v>0</v>
      </c>
      <c r="I90" s="22">
        <v>0</v>
      </c>
      <c r="J90" s="22">
        <v>0.12</v>
      </c>
      <c r="K90" s="22">
        <v>0.14000000000000001</v>
      </c>
      <c r="L90" s="22">
        <v>0.01</v>
      </c>
      <c r="M90" s="21">
        <v>0.1</v>
      </c>
    </row>
    <row r="91" spans="1:13" ht="15" customHeight="1" x14ac:dyDescent="0.25">
      <c r="A91" s="876"/>
      <c r="B91" s="856"/>
      <c r="C91" s="856"/>
      <c r="D91" s="856"/>
      <c r="E91" s="856"/>
      <c r="F91" s="856"/>
      <c r="G91" s="856"/>
      <c r="H91" s="856"/>
      <c r="I91" s="856"/>
      <c r="J91" s="856"/>
      <c r="K91" s="856"/>
      <c r="L91" s="856"/>
      <c r="M91" s="857"/>
    </row>
    <row r="92" spans="1:13" ht="15" customHeight="1" x14ac:dyDescent="0.25">
      <c r="A92" s="833" t="s">
        <v>78</v>
      </c>
      <c r="B92" s="828"/>
      <c r="C92" s="828"/>
      <c r="D92" s="828"/>
      <c r="E92" s="828"/>
      <c r="F92" s="829"/>
      <c r="G92" s="37">
        <v>423</v>
      </c>
      <c r="H92" s="38">
        <v>16</v>
      </c>
      <c r="I92" s="38">
        <v>10.8</v>
      </c>
      <c r="J92" s="38">
        <v>64.2</v>
      </c>
      <c r="K92" s="38">
        <v>76</v>
      </c>
      <c r="L92" s="38">
        <v>3.3</v>
      </c>
      <c r="M92" s="37">
        <v>892.3</v>
      </c>
    </row>
    <row r="93" spans="1:13" ht="15" customHeight="1" x14ac:dyDescent="0.25">
      <c r="A93" s="833" t="s">
        <v>79</v>
      </c>
      <c r="B93" s="828"/>
      <c r="C93" s="828"/>
      <c r="D93" s="828"/>
      <c r="E93" s="828"/>
      <c r="F93" s="829"/>
      <c r="G93" s="39">
        <v>1300</v>
      </c>
      <c r="H93" s="40">
        <v>45.5</v>
      </c>
      <c r="I93" s="40">
        <v>43.3</v>
      </c>
      <c r="J93" s="40">
        <v>182</v>
      </c>
      <c r="K93" s="40">
        <v>700</v>
      </c>
      <c r="L93" s="40">
        <v>5.6</v>
      </c>
      <c r="M93" s="37">
        <v>1133</v>
      </c>
    </row>
    <row r="94" spans="1:13" ht="15" customHeight="1" x14ac:dyDescent="0.25">
      <c r="A94" s="833" t="s">
        <v>80</v>
      </c>
      <c r="B94" s="828"/>
      <c r="C94" s="828"/>
      <c r="D94" s="828"/>
      <c r="E94" s="828"/>
      <c r="F94" s="829"/>
      <c r="G94" s="41">
        <v>0.33</v>
      </c>
      <c r="H94" s="42">
        <v>0.25</v>
      </c>
      <c r="I94" s="42">
        <v>0.25</v>
      </c>
      <c r="J94" s="42">
        <v>0.35</v>
      </c>
      <c r="K94" s="42">
        <v>0.11</v>
      </c>
      <c r="L94" s="42">
        <v>0.59</v>
      </c>
      <c r="M94" s="43">
        <v>0.79</v>
      </c>
    </row>
    <row r="95" spans="1:13" ht="15" customHeight="1" x14ac:dyDescent="0.25">
      <c r="A95" s="44"/>
      <c r="B95" s="45"/>
      <c r="C95" s="45"/>
      <c r="D95" s="46"/>
      <c r="E95" s="47"/>
      <c r="F95" s="47"/>
      <c r="G95" s="47"/>
      <c r="H95" s="47"/>
      <c r="I95" s="47"/>
      <c r="J95" s="47"/>
      <c r="K95" s="47"/>
      <c r="L95" s="47"/>
      <c r="M95" s="47"/>
    </row>
    <row r="96" spans="1:13" ht="15" customHeight="1" x14ac:dyDescent="0.25">
      <c r="A96" s="834" t="s">
        <v>81</v>
      </c>
      <c r="B96" s="825"/>
      <c r="C96" s="826"/>
      <c r="D96" s="827" t="s">
        <v>82</v>
      </c>
      <c r="E96" s="828"/>
      <c r="F96" s="828"/>
      <c r="G96" s="828"/>
      <c r="H96" s="828"/>
      <c r="I96" s="828"/>
      <c r="J96" s="828"/>
      <c r="K96" s="828"/>
      <c r="L96" s="828"/>
      <c r="M96" s="829"/>
    </row>
    <row r="98" spans="1:13" ht="30" customHeight="1" x14ac:dyDescent="0.25">
      <c r="A98" s="52" t="s">
        <v>83</v>
      </c>
      <c r="B98" s="827"/>
      <c r="C98" s="828"/>
      <c r="D98" s="828"/>
      <c r="E98" s="829"/>
      <c r="F98" s="1"/>
      <c r="G98" s="824" t="s">
        <v>84</v>
      </c>
      <c r="H98" s="825"/>
      <c r="I98" s="826"/>
      <c r="J98" s="827">
        <v>1088350061</v>
      </c>
      <c r="K98" s="828"/>
      <c r="L98" s="828"/>
      <c r="M98" s="829"/>
    </row>
    <row r="99" spans="1:13" ht="15" customHeight="1" x14ac:dyDescent="0.25">
      <c r="A99" s="53"/>
      <c r="B99" s="49"/>
      <c r="C99" s="49"/>
      <c r="D99" s="49"/>
      <c r="E99" s="51"/>
      <c r="F99" s="51"/>
      <c r="G99" s="51"/>
      <c r="H99" s="51"/>
      <c r="I99" s="51"/>
      <c r="J99" s="51"/>
      <c r="K99" s="51"/>
      <c r="L99" s="51"/>
      <c r="M99" s="51"/>
    </row>
    <row r="100" spans="1:13" ht="15" customHeight="1" x14ac:dyDescent="0.25">
      <c r="A100" s="54"/>
      <c r="B100" s="55"/>
      <c r="C100" s="55"/>
      <c r="D100" s="55"/>
      <c r="E100" s="56"/>
      <c r="F100" s="56"/>
      <c r="G100" s="56"/>
      <c r="H100" s="56"/>
      <c r="I100" s="56"/>
      <c r="J100" s="56"/>
      <c r="K100" s="56"/>
      <c r="L100" s="56"/>
      <c r="M100" s="56"/>
    </row>
    <row r="101" spans="1:13" ht="15" customHeight="1" x14ac:dyDescent="0.25">
      <c r="A101" s="52"/>
      <c r="B101" s="9"/>
      <c r="C101" s="9"/>
      <c r="D101" s="9"/>
      <c r="E101" s="1"/>
      <c r="F101" s="1"/>
      <c r="G101" s="1"/>
      <c r="H101" s="1"/>
      <c r="I101" s="1"/>
      <c r="J101" s="3"/>
      <c r="K101" s="3"/>
      <c r="L101" s="51"/>
      <c r="M101" s="51"/>
    </row>
    <row r="102" spans="1:13" ht="15" customHeight="1" x14ac:dyDescent="0.25">
      <c r="A102" s="57">
        <v>3</v>
      </c>
      <c r="B102" s="58"/>
      <c r="C102" s="58"/>
      <c r="D102" s="59"/>
      <c r="E102" s="3"/>
      <c r="F102" s="3"/>
      <c r="G102" s="3"/>
      <c r="H102" s="3"/>
      <c r="I102" s="3"/>
      <c r="J102" s="3"/>
      <c r="K102" s="3"/>
      <c r="L102" s="51"/>
      <c r="M102" s="51"/>
    </row>
    <row r="103" spans="1:13" ht="15" customHeight="1" x14ac:dyDescent="0.25">
      <c r="A103" s="52"/>
      <c r="B103" s="9"/>
      <c r="C103" s="9"/>
      <c r="D103" s="9"/>
      <c r="E103" s="1"/>
      <c r="F103" s="1"/>
      <c r="G103" s="1"/>
      <c r="H103" s="1"/>
      <c r="I103" s="1"/>
      <c r="J103" s="3"/>
      <c r="K103" s="3"/>
      <c r="L103" s="51"/>
      <c r="M103" s="51"/>
    </row>
    <row r="104" spans="1:13" ht="15" customHeight="1" x14ac:dyDescent="0.25">
      <c r="A104" s="840" t="s">
        <v>14</v>
      </c>
      <c r="B104" s="838" t="s">
        <v>15</v>
      </c>
      <c r="C104" s="838" t="s">
        <v>16</v>
      </c>
      <c r="D104" s="839" t="s">
        <v>17</v>
      </c>
      <c r="E104" s="838" t="s">
        <v>18</v>
      </c>
      <c r="F104" s="838" t="s">
        <v>19</v>
      </c>
      <c r="G104" s="827" t="s">
        <v>20</v>
      </c>
      <c r="H104" s="828"/>
      <c r="I104" s="828"/>
      <c r="J104" s="828"/>
      <c r="K104" s="828"/>
      <c r="L104" s="828"/>
      <c r="M104" s="829"/>
    </row>
    <row r="105" spans="1:13" ht="15" customHeight="1" x14ac:dyDescent="0.25">
      <c r="A105" s="837"/>
      <c r="B105" s="837"/>
      <c r="C105" s="837"/>
      <c r="D105" s="837"/>
      <c r="E105" s="837"/>
      <c r="F105" s="837"/>
      <c r="G105" s="16" t="s">
        <v>21</v>
      </c>
      <c r="H105" s="16" t="s">
        <v>22</v>
      </c>
      <c r="I105" s="16" t="s">
        <v>23</v>
      </c>
      <c r="J105" s="16" t="s">
        <v>24</v>
      </c>
      <c r="K105" s="16" t="s">
        <v>25</v>
      </c>
      <c r="L105" s="16" t="s">
        <v>26</v>
      </c>
      <c r="M105" s="16" t="s">
        <v>27</v>
      </c>
    </row>
    <row r="106" spans="1:13" ht="15" customHeight="1" x14ac:dyDescent="0.25">
      <c r="A106" s="840" t="s">
        <v>85</v>
      </c>
      <c r="B106" s="843" t="s">
        <v>111</v>
      </c>
      <c r="C106" s="32" t="s">
        <v>112</v>
      </c>
      <c r="D106" s="18" t="s">
        <v>113</v>
      </c>
      <c r="E106" s="30">
        <v>10</v>
      </c>
      <c r="F106" s="20">
        <v>10</v>
      </c>
      <c r="G106" s="21">
        <v>15</v>
      </c>
      <c r="H106" s="22">
        <v>0.34</v>
      </c>
      <c r="I106" s="22">
        <v>0.12</v>
      </c>
      <c r="J106" s="22">
        <v>3.05</v>
      </c>
      <c r="K106" s="22">
        <v>0.5</v>
      </c>
      <c r="L106" s="22">
        <v>0.08</v>
      </c>
      <c r="M106" s="22">
        <v>0.3</v>
      </c>
    </row>
    <row r="107" spans="1:13" ht="15" customHeight="1" x14ac:dyDescent="0.25">
      <c r="A107" s="836"/>
      <c r="B107" s="836"/>
      <c r="C107" s="31" t="s">
        <v>91</v>
      </c>
      <c r="D107" s="18" t="s">
        <v>92</v>
      </c>
      <c r="E107" s="30">
        <v>10</v>
      </c>
      <c r="F107" s="20">
        <v>10</v>
      </c>
      <c r="G107" s="21">
        <v>10</v>
      </c>
      <c r="H107" s="22">
        <v>0.22</v>
      </c>
      <c r="I107" s="22">
        <v>0.01</v>
      </c>
      <c r="J107" s="22">
        <v>2.11</v>
      </c>
      <c r="K107" s="22">
        <v>1.1000000000000001</v>
      </c>
      <c r="L107" s="22">
        <v>0.1</v>
      </c>
      <c r="M107" s="24">
        <v>1.8</v>
      </c>
    </row>
    <row r="108" spans="1:13" ht="15" customHeight="1" x14ac:dyDescent="0.25">
      <c r="A108" s="836"/>
      <c r="B108" s="836"/>
      <c r="C108" s="31" t="s">
        <v>114</v>
      </c>
      <c r="D108" s="23" t="s">
        <v>115</v>
      </c>
      <c r="E108" s="29">
        <v>10</v>
      </c>
      <c r="F108" s="27">
        <v>10</v>
      </c>
      <c r="G108" s="24">
        <v>10</v>
      </c>
      <c r="H108" s="28">
        <v>0.23</v>
      </c>
      <c r="I108" s="28">
        <v>0.01</v>
      </c>
      <c r="J108" s="28">
        <v>2.1</v>
      </c>
      <c r="K108" s="28">
        <v>0.8</v>
      </c>
      <c r="L108" s="28">
        <v>0.08</v>
      </c>
      <c r="M108" s="24">
        <v>0.9</v>
      </c>
    </row>
    <row r="109" spans="1:13" ht="15" customHeight="1" x14ac:dyDescent="0.25">
      <c r="A109" s="836"/>
      <c r="B109" s="836"/>
      <c r="C109" s="31" t="s">
        <v>116</v>
      </c>
      <c r="D109" s="23" t="s">
        <v>117</v>
      </c>
      <c r="E109" s="29">
        <v>2</v>
      </c>
      <c r="F109" s="27">
        <v>2</v>
      </c>
      <c r="G109" s="24">
        <v>15</v>
      </c>
      <c r="H109" s="28">
        <v>1.2E-2</v>
      </c>
      <c r="I109" s="28">
        <v>1.62</v>
      </c>
      <c r="J109" s="28">
        <v>0</v>
      </c>
      <c r="K109" s="28">
        <v>0.06</v>
      </c>
      <c r="L109" s="28">
        <v>2E-3</v>
      </c>
      <c r="M109" s="24">
        <v>13.7</v>
      </c>
    </row>
    <row r="110" spans="1:13" ht="10.5" customHeight="1" x14ac:dyDescent="0.25">
      <c r="A110" s="836"/>
      <c r="B110" s="836"/>
      <c r="C110" s="31" t="s">
        <v>50</v>
      </c>
      <c r="D110" s="23" t="s">
        <v>51</v>
      </c>
      <c r="E110" s="29">
        <v>12</v>
      </c>
      <c r="F110" s="27">
        <v>10.199999999999999</v>
      </c>
      <c r="G110" s="24">
        <v>5</v>
      </c>
      <c r="H110" s="28">
        <v>7.1400000000000005E-2</v>
      </c>
      <c r="I110" s="28">
        <v>1.0200000000000001E-2</v>
      </c>
      <c r="J110" s="28">
        <v>0.96899999999999997</v>
      </c>
      <c r="K110" s="28">
        <v>2.754</v>
      </c>
      <c r="L110" s="28">
        <v>4.0800000000000003E-2</v>
      </c>
      <c r="M110" s="24">
        <v>4.2</v>
      </c>
    </row>
    <row r="111" spans="1:13" ht="15" customHeight="1" x14ac:dyDescent="0.25">
      <c r="A111" s="836"/>
      <c r="B111" s="836"/>
      <c r="C111" s="31" t="s">
        <v>32</v>
      </c>
      <c r="D111" s="23" t="s">
        <v>33</v>
      </c>
      <c r="E111" s="29">
        <v>10</v>
      </c>
      <c r="F111" s="27">
        <v>9.5</v>
      </c>
      <c r="G111" s="24">
        <v>4</v>
      </c>
      <c r="H111" s="28">
        <v>0.13300000000000001</v>
      </c>
      <c r="I111" s="28">
        <v>9.4999999999999998E-3</v>
      </c>
      <c r="J111" s="28">
        <v>0.73150000000000004</v>
      </c>
      <c r="K111" s="28">
        <v>2.2799999999999998</v>
      </c>
      <c r="L111" s="28">
        <v>2.8500000000000001E-2</v>
      </c>
      <c r="M111" s="24">
        <v>0.4</v>
      </c>
    </row>
    <row r="112" spans="1:13" ht="15" customHeight="1" x14ac:dyDescent="0.25">
      <c r="A112" s="836"/>
      <c r="B112" s="836"/>
      <c r="C112" s="31" t="s">
        <v>36</v>
      </c>
      <c r="D112" s="23" t="s">
        <v>37</v>
      </c>
      <c r="E112" s="29">
        <v>6</v>
      </c>
      <c r="F112" s="27">
        <v>5.4</v>
      </c>
      <c r="G112" s="24">
        <v>2</v>
      </c>
      <c r="H112" s="28">
        <v>0.1242</v>
      </c>
      <c r="I112" s="28">
        <v>3.2399999999999998E-2</v>
      </c>
      <c r="J112" s="28">
        <v>0.31859999999999999</v>
      </c>
      <c r="K112" s="28">
        <v>4.4279999999999999</v>
      </c>
      <c r="L112" s="28">
        <v>9.7199999999999995E-2</v>
      </c>
      <c r="M112" s="24">
        <v>2.76</v>
      </c>
    </row>
    <row r="113" spans="1:13" ht="15" customHeight="1" x14ac:dyDescent="0.25">
      <c r="A113" s="836"/>
      <c r="B113" s="836"/>
      <c r="C113" s="31" t="s">
        <v>44</v>
      </c>
      <c r="D113" s="23" t="s">
        <v>45</v>
      </c>
      <c r="E113" s="29">
        <v>0.8</v>
      </c>
      <c r="F113" s="27">
        <v>0.8</v>
      </c>
      <c r="G113" s="24">
        <v>0</v>
      </c>
      <c r="H113" s="28">
        <v>0</v>
      </c>
      <c r="I113" s="28">
        <v>0</v>
      </c>
      <c r="J113" s="28">
        <v>0</v>
      </c>
      <c r="K113" s="28">
        <v>0.192</v>
      </c>
      <c r="L113" s="28">
        <v>2.3999999999999998E-3</v>
      </c>
      <c r="M113" s="24">
        <v>310.24799999999999</v>
      </c>
    </row>
    <row r="114" spans="1:13" ht="15" customHeight="1" x14ac:dyDescent="0.25">
      <c r="A114" s="837"/>
      <c r="B114" s="837"/>
      <c r="C114" s="31" t="s">
        <v>42</v>
      </c>
      <c r="D114" s="18" t="s">
        <v>43</v>
      </c>
      <c r="E114" s="30">
        <v>1</v>
      </c>
      <c r="F114" s="20">
        <v>0.95</v>
      </c>
      <c r="G114" s="21">
        <v>1</v>
      </c>
      <c r="H114" s="22">
        <v>4.4650000000000002E-2</v>
      </c>
      <c r="I114" s="22">
        <v>2.8500000000000001E-3</v>
      </c>
      <c r="J114" s="22">
        <v>0.27834999999999999</v>
      </c>
      <c r="K114" s="22">
        <v>0.38</v>
      </c>
      <c r="L114" s="22">
        <v>1.235E-2</v>
      </c>
      <c r="M114" s="28">
        <v>0.19</v>
      </c>
    </row>
    <row r="115" spans="1:13" ht="15" customHeight="1" x14ac:dyDescent="0.25">
      <c r="A115" s="840" t="s">
        <v>28</v>
      </c>
      <c r="B115" s="843" t="s">
        <v>118</v>
      </c>
      <c r="C115" s="31" t="s">
        <v>119</v>
      </c>
      <c r="D115" s="23" t="s">
        <v>120</v>
      </c>
      <c r="E115" s="29">
        <v>48</v>
      </c>
      <c r="F115" s="27">
        <v>44</v>
      </c>
      <c r="G115" s="24">
        <v>74</v>
      </c>
      <c r="H115" s="28">
        <v>9.24</v>
      </c>
      <c r="I115" s="28">
        <v>4.0999999999999996</v>
      </c>
      <c r="J115" s="28">
        <v>4.836E-2</v>
      </c>
      <c r="K115" s="28">
        <v>5.3196000000000003</v>
      </c>
      <c r="L115" s="28">
        <v>0.33851999999999999</v>
      </c>
      <c r="M115" s="28">
        <v>32.76</v>
      </c>
    </row>
    <row r="116" spans="1:13" ht="15" customHeight="1" x14ac:dyDescent="0.25">
      <c r="A116" s="836"/>
      <c r="B116" s="836"/>
      <c r="C116" s="31" t="s">
        <v>32</v>
      </c>
      <c r="D116" s="18" t="s">
        <v>33</v>
      </c>
      <c r="E116" s="30">
        <v>16</v>
      </c>
      <c r="F116" s="20">
        <v>15.2</v>
      </c>
      <c r="G116" s="21">
        <v>6</v>
      </c>
      <c r="H116" s="22">
        <v>0.21279999999999999</v>
      </c>
      <c r="I116" s="22">
        <v>1.52E-2</v>
      </c>
      <c r="J116" s="22">
        <v>1.1704000000000001</v>
      </c>
      <c r="K116" s="22">
        <v>3.6480000000000001</v>
      </c>
      <c r="L116" s="22">
        <v>4.5600000000000002E-2</v>
      </c>
      <c r="M116" s="24">
        <v>0.64</v>
      </c>
    </row>
    <row r="117" spans="1:13" ht="15" customHeight="1" x14ac:dyDescent="0.25">
      <c r="A117" s="836"/>
      <c r="B117" s="836"/>
      <c r="C117" s="31" t="s">
        <v>34</v>
      </c>
      <c r="D117" s="23" t="s">
        <v>35</v>
      </c>
      <c r="E117" s="29">
        <v>38</v>
      </c>
      <c r="F117" s="27">
        <v>15.2</v>
      </c>
      <c r="G117" s="24">
        <v>6</v>
      </c>
      <c r="H117" s="28">
        <v>0.18240000000000001</v>
      </c>
      <c r="I117" s="28">
        <v>1.52E-2</v>
      </c>
      <c r="J117" s="28">
        <v>1.0336000000000001</v>
      </c>
      <c r="K117" s="28">
        <v>8.6639999999999997</v>
      </c>
      <c r="L117" s="28">
        <v>7.5999999999999998E-2</v>
      </c>
      <c r="M117" s="24">
        <v>5.7</v>
      </c>
    </row>
    <row r="118" spans="1:13" ht="15" customHeight="1" x14ac:dyDescent="0.25">
      <c r="A118" s="836"/>
      <c r="B118" s="836"/>
      <c r="C118" s="31" t="s">
        <v>36</v>
      </c>
      <c r="D118" s="23" t="s">
        <v>37</v>
      </c>
      <c r="E118" s="29">
        <v>6</v>
      </c>
      <c r="F118" s="27">
        <v>5.4</v>
      </c>
      <c r="G118" s="24">
        <v>2</v>
      </c>
      <c r="H118" s="28">
        <v>0.1242</v>
      </c>
      <c r="I118" s="28">
        <v>3.2399999999999998E-2</v>
      </c>
      <c r="J118" s="28">
        <v>0.31859999999999999</v>
      </c>
      <c r="K118" s="28">
        <v>4.4279999999999999</v>
      </c>
      <c r="L118" s="28">
        <v>9.7199999999999995E-2</v>
      </c>
      <c r="M118" s="24">
        <v>2.76</v>
      </c>
    </row>
    <row r="119" spans="1:13" ht="15" customHeight="1" x14ac:dyDescent="0.25">
      <c r="A119" s="836"/>
      <c r="B119" s="836"/>
      <c r="C119" s="31" t="s">
        <v>121</v>
      </c>
      <c r="D119" s="23" t="s">
        <v>39</v>
      </c>
      <c r="E119" s="29">
        <v>1</v>
      </c>
      <c r="F119" s="27">
        <v>1</v>
      </c>
      <c r="G119" s="24">
        <v>0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4">
        <v>0</v>
      </c>
    </row>
    <row r="120" spans="1:13" ht="15" customHeight="1" x14ac:dyDescent="0.25">
      <c r="A120" s="836"/>
      <c r="B120" s="836"/>
      <c r="C120" s="31" t="s">
        <v>38</v>
      </c>
      <c r="D120" s="23" t="s">
        <v>39</v>
      </c>
      <c r="E120" s="29">
        <v>3</v>
      </c>
      <c r="F120" s="27">
        <v>3</v>
      </c>
      <c r="G120" s="24">
        <v>0</v>
      </c>
      <c r="H120" s="28">
        <v>0</v>
      </c>
      <c r="I120" s="28">
        <v>0</v>
      </c>
      <c r="J120" s="28">
        <v>0.18</v>
      </c>
      <c r="K120" s="28">
        <v>0.21</v>
      </c>
      <c r="L120" s="28">
        <v>1.4999999999999999E-2</v>
      </c>
      <c r="M120" s="24">
        <v>0.15</v>
      </c>
    </row>
    <row r="121" spans="1:13" ht="15" customHeight="1" x14ac:dyDescent="0.25">
      <c r="A121" s="836"/>
      <c r="B121" s="836"/>
      <c r="C121" s="31" t="s">
        <v>40</v>
      </c>
      <c r="D121" s="23" t="s">
        <v>39</v>
      </c>
      <c r="E121" s="29">
        <v>3</v>
      </c>
      <c r="F121" s="27">
        <v>3</v>
      </c>
      <c r="G121" s="24">
        <v>0</v>
      </c>
      <c r="H121" s="28">
        <v>0</v>
      </c>
      <c r="I121" s="28">
        <v>0</v>
      </c>
      <c r="J121" s="28">
        <v>0.18</v>
      </c>
      <c r="K121" s="28">
        <v>0.21</v>
      </c>
      <c r="L121" s="28">
        <v>1.4999999999999999E-2</v>
      </c>
      <c r="M121" s="24">
        <v>0.15</v>
      </c>
    </row>
    <row r="122" spans="1:13" ht="15" customHeight="1" x14ac:dyDescent="0.25">
      <c r="A122" s="836"/>
      <c r="B122" s="836"/>
      <c r="C122" s="31" t="s">
        <v>41</v>
      </c>
      <c r="D122" s="23" t="s">
        <v>39</v>
      </c>
      <c r="E122" s="29">
        <v>3</v>
      </c>
      <c r="F122" s="27">
        <v>3</v>
      </c>
      <c r="G122" s="24">
        <v>0</v>
      </c>
      <c r="H122" s="28">
        <v>0</v>
      </c>
      <c r="I122" s="28">
        <v>0</v>
      </c>
      <c r="J122" s="28">
        <v>0.18</v>
      </c>
      <c r="K122" s="28">
        <v>0.21</v>
      </c>
      <c r="L122" s="28">
        <v>1.4999999999999999E-2</v>
      </c>
      <c r="M122" s="24">
        <v>0.15</v>
      </c>
    </row>
    <row r="123" spans="1:13" ht="15" customHeight="1" x14ac:dyDescent="0.25">
      <c r="A123" s="836"/>
      <c r="B123" s="836"/>
      <c r="C123" s="31" t="s">
        <v>42</v>
      </c>
      <c r="D123" s="23" t="s">
        <v>43</v>
      </c>
      <c r="E123" s="29">
        <v>1</v>
      </c>
      <c r="F123" s="27">
        <v>0.95</v>
      </c>
      <c r="G123" s="24">
        <v>1</v>
      </c>
      <c r="H123" s="28">
        <v>0.04</v>
      </c>
      <c r="I123" s="28">
        <v>8.5500000000000003E-3</v>
      </c>
      <c r="J123" s="28">
        <v>0.83504999999999996</v>
      </c>
      <c r="K123" s="28">
        <v>1.1399999999999999</v>
      </c>
      <c r="L123" s="28">
        <v>3.705E-2</v>
      </c>
      <c r="M123" s="24">
        <v>0.56999999999999995</v>
      </c>
    </row>
    <row r="124" spans="1:13" ht="15" customHeight="1" x14ac:dyDescent="0.25">
      <c r="A124" s="842"/>
      <c r="B124" s="842"/>
      <c r="C124" s="31" t="s">
        <v>44</v>
      </c>
      <c r="D124" s="18" t="s">
        <v>45</v>
      </c>
      <c r="E124" s="30">
        <v>0.5</v>
      </c>
      <c r="F124" s="20">
        <v>0.5</v>
      </c>
      <c r="G124" s="21">
        <v>0</v>
      </c>
      <c r="H124" s="22">
        <v>0</v>
      </c>
      <c r="I124" s="22">
        <v>0</v>
      </c>
      <c r="J124" s="22">
        <v>0</v>
      </c>
      <c r="K124" s="22">
        <v>0.12</v>
      </c>
      <c r="L124" s="22">
        <v>1.5E-3</v>
      </c>
      <c r="M124" s="28">
        <v>193.905</v>
      </c>
    </row>
    <row r="125" spans="1:13" ht="15" customHeight="1" x14ac:dyDescent="0.25">
      <c r="A125" s="840" t="s">
        <v>54</v>
      </c>
      <c r="B125" s="843" t="s">
        <v>122</v>
      </c>
      <c r="C125" s="31" t="s">
        <v>56</v>
      </c>
      <c r="D125" s="23" t="s">
        <v>57</v>
      </c>
      <c r="E125" s="29">
        <v>24</v>
      </c>
      <c r="F125" s="27">
        <v>24</v>
      </c>
      <c r="G125" s="24">
        <v>85</v>
      </c>
      <c r="H125" s="28">
        <v>1.6080000000000001</v>
      </c>
      <c r="I125" s="28">
        <v>9.6000000000000002E-2</v>
      </c>
      <c r="J125" s="28">
        <v>19.224</v>
      </c>
      <c r="K125" s="28">
        <v>2.16</v>
      </c>
      <c r="L125" s="28">
        <v>0.192</v>
      </c>
      <c r="M125" s="28">
        <v>0.48</v>
      </c>
    </row>
    <row r="126" spans="1:13" ht="15" customHeight="1" x14ac:dyDescent="0.25">
      <c r="A126" s="836"/>
      <c r="B126" s="836"/>
      <c r="C126" s="31" t="s">
        <v>52</v>
      </c>
      <c r="D126" s="18" t="s">
        <v>53</v>
      </c>
      <c r="E126" s="30">
        <v>2</v>
      </c>
      <c r="F126" s="20">
        <v>2</v>
      </c>
      <c r="G126" s="21">
        <v>18</v>
      </c>
      <c r="H126" s="22">
        <v>0</v>
      </c>
      <c r="I126" s="22">
        <v>2</v>
      </c>
      <c r="J126" s="22">
        <v>0</v>
      </c>
      <c r="K126" s="22">
        <v>0</v>
      </c>
      <c r="L126" s="22">
        <v>0</v>
      </c>
      <c r="M126" s="24">
        <v>0</v>
      </c>
    </row>
    <row r="127" spans="1:13" ht="15" customHeight="1" x14ac:dyDescent="0.25">
      <c r="A127" s="836"/>
      <c r="B127" s="836"/>
      <c r="C127" s="31" t="s">
        <v>44</v>
      </c>
      <c r="D127" s="23" t="s">
        <v>45</v>
      </c>
      <c r="E127" s="29">
        <v>0.8</v>
      </c>
      <c r="F127" s="27">
        <v>0.8</v>
      </c>
      <c r="G127" s="24">
        <v>0</v>
      </c>
      <c r="H127" s="28">
        <v>0</v>
      </c>
      <c r="I127" s="28">
        <v>0</v>
      </c>
      <c r="J127" s="28">
        <v>0</v>
      </c>
      <c r="K127" s="28">
        <v>0.192</v>
      </c>
      <c r="L127" s="28">
        <v>2.3999999999999998E-3</v>
      </c>
      <c r="M127" s="24">
        <v>310.24799999999999</v>
      </c>
    </row>
    <row r="128" spans="1:13" ht="15" customHeight="1" x14ac:dyDescent="0.25">
      <c r="A128" s="837"/>
      <c r="B128" s="837"/>
      <c r="C128" s="31" t="s">
        <v>36</v>
      </c>
      <c r="D128" s="18" t="s">
        <v>37</v>
      </c>
      <c r="E128" s="30">
        <v>5</v>
      </c>
      <c r="F128" s="20">
        <v>4.5</v>
      </c>
      <c r="G128" s="21">
        <v>2</v>
      </c>
      <c r="H128" s="22">
        <v>0.10349999999999999</v>
      </c>
      <c r="I128" s="22">
        <v>2.7E-2</v>
      </c>
      <c r="J128" s="22">
        <v>0.26550000000000001</v>
      </c>
      <c r="K128" s="22">
        <v>3.69</v>
      </c>
      <c r="L128" s="22">
        <v>8.1000000000000003E-2</v>
      </c>
      <c r="M128" s="28">
        <v>2.2999999999999998</v>
      </c>
    </row>
    <row r="129" spans="1:13" ht="15" customHeight="1" x14ac:dyDescent="0.25">
      <c r="A129" s="878" t="s">
        <v>46</v>
      </c>
      <c r="B129" s="843" t="s">
        <v>123</v>
      </c>
      <c r="C129" s="31" t="s">
        <v>48</v>
      </c>
      <c r="D129" s="23" t="s">
        <v>49</v>
      </c>
      <c r="E129" s="29">
        <v>27</v>
      </c>
      <c r="F129" s="27">
        <v>25</v>
      </c>
      <c r="G129" s="24">
        <v>18</v>
      </c>
      <c r="H129" s="28">
        <v>0.42</v>
      </c>
      <c r="I129" s="28">
        <v>0.02</v>
      </c>
      <c r="J129" s="28">
        <v>3.78</v>
      </c>
      <c r="K129" s="28">
        <v>2.4</v>
      </c>
      <c r="L129" s="28">
        <v>0.16</v>
      </c>
      <c r="M129" s="28">
        <v>1.5</v>
      </c>
    </row>
    <row r="130" spans="1:13" ht="15" customHeight="1" x14ac:dyDescent="0.25">
      <c r="A130" s="850"/>
      <c r="B130" s="836"/>
      <c r="C130" s="31" t="s">
        <v>116</v>
      </c>
      <c r="D130" s="18" t="s">
        <v>117</v>
      </c>
      <c r="E130" s="30">
        <v>2</v>
      </c>
      <c r="F130" s="20">
        <v>2</v>
      </c>
      <c r="G130" s="21">
        <v>15</v>
      </c>
      <c r="H130" s="22">
        <v>1.2E-2</v>
      </c>
      <c r="I130" s="22">
        <v>1.62</v>
      </c>
      <c r="J130" s="22">
        <v>0</v>
      </c>
      <c r="K130" s="22">
        <v>0.06</v>
      </c>
      <c r="L130" s="22">
        <v>2E-3</v>
      </c>
      <c r="M130" s="24">
        <v>13.7</v>
      </c>
    </row>
    <row r="131" spans="1:13" ht="15" customHeight="1" x14ac:dyDescent="0.25">
      <c r="A131" s="851"/>
      <c r="B131" s="837"/>
      <c r="C131" s="31" t="s">
        <v>36</v>
      </c>
      <c r="D131" s="18" t="s">
        <v>37</v>
      </c>
      <c r="E131" s="30">
        <v>1</v>
      </c>
      <c r="F131" s="20">
        <v>0.9</v>
      </c>
      <c r="G131" s="21">
        <v>0</v>
      </c>
      <c r="H131" s="22">
        <v>2.07E-2</v>
      </c>
      <c r="I131" s="22">
        <v>5.4000000000000003E-3</v>
      </c>
      <c r="J131" s="22">
        <v>5.3100000000000001E-2</v>
      </c>
      <c r="K131" s="22">
        <v>0.73799999999999999</v>
      </c>
      <c r="L131" s="22">
        <v>1.6199999999999999E-2</v>
      </c>
      <c r="M131" s="28">
        <v>0.46</v>
      </c>
    </row>
    <row r="132" spans="1:13" ht="15" customHeight="1" x14ac:dyDescent="0.25">
      <c r="A132" s="840" t="s">
        <v>58</v>
      </c>
      <c r="B132" s="843" t="s">
        <v>124</v>
      </c>
      <c r="C132" s="31" t="s">
        <v>125</v>
      </c>
      <c r="D132" s="23" t="s">
        <v>126</v>
      </c>
      <c r="E132" s="29">
        <v>28</v>
      </c>
      <c r="F132" s="27">
        <v>21</v>
      </c>
      <c r="G132" s="24">
        <v>3</v>
      </c>
      <c r="H132" s="28">
        <v>0.105</v>
      </c>
      <c r="I132" s="28">
        <v>2.1000000000000001E-2</v>
      </c>
      <c r="J132" s="28">
        <v>0.48299999999999998</v>
      </c>
      <c r="K132" s="28">
        <v>3.78</v>
      </c>
      <c r="L132" s="28">
        <v>6.3E-2</v>
      </c>
      <c r="M132" s="28">
        <v>0.56000000000000005</v>
      </c>
    </row>
    <row r="133" spans="1:13" ht="15" customHeight="1" x14ac:dyDescent="0.25">
      <c r="A133" s="836"/>
      <c r="B133" s="836"/>
      <c r="C133" s="31" t="s">
        <v>127</v>
      </c>
      <c r="D133" s="23" t="s">
        <v>128</v>
      </c>
      <c r="E133" s="29">
        <v>3</v>
      </c>
      <c r="F133" s="27">
        <v>3</v>
      </c>
      <c r="G133" s="24">
        <v>1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</row>
    <row r="134" spans="1:13" ht="15" customHeight="1" x14ac:dyDescent="0.25">
      <c r="A134" s="836"/>
      <c r="B134" s="836"/>
      <c r="C134" s="31" t="s">
        <v>66</v>
      </c>
      <c r="D134" s="18" t="s">
        <v>67</v>
      </c>
      <c r="E134" s="30">
        <v>36</v>
      </c>
      <c r="F134" s="20">
        <v>19.8</v>
      </c>
      <c r="G134" s="21">
        <v>11</v>
      </c>
      <c r="H134" s="22">
        <v>0.1188</v>
      </c>
      <c r="I134" s="22">
        <v>1.9800000000000002E-2</v>
      </c>
      <c r="J134" s="22">
        <v>2.4552</v>
      </c>
      <c r="K134" s="22">
        <v>3.1680000000000001</v>
      </c>
      <c r="L134" s="22">
        <v>9.9000000000000005E-2</v>
      </c>
      <c r="M134" s="24">
        <v>1.08</v>
      </c>
    </row>
    <row r="135" spans="1:13" ht="15" customHeight="1" x14ac:dyDescent="0.25">
      <c r="A135" s="842"/>
      <c r="B135" s="837"/>
      <c r="C135" s="31" t="s">
        <v>64</v>
      </c>
      <c r="D135" s="18" t="s">
        <v>65</v>
      </c>
      <c r="E135" s="30">
        <v>2</v>
      </c>
      <c r="F135" s="20">
        <v>2</v>
      </c>
      <c r="G135" s="21">
        <v>8</v>
      </c>
      <c r="H135" s="22">
        <v>0</v>
      </c>
      <c r="I135" s="22">
        <v>0</v>
      </c>
      <c r="J135" s="22">
        <v>1.986</v>
      </c>
      <c r="K135" s="22">
        <v>0</v>
      </c>
      <c r="L135" s="22">
        <v>2E-3</v>
      </c>
      <c r="M135" s="28">
        <v>0</v>
      </c>
    </row>
    <row r="136" spans="1:13" ht="15" customHeight="1" x14ac:dyDescent="0.25">
      <c r="A136" s="35" t="s">
        <v>105</v>
      </c>
      <c r="B136" s="843" t="s">
        <v>129</v>
      </c>
      <c r="C136" s="31" t="s">
        <v>103</v>
      </c>
      <c r="D136" s="23" t="s">
        <v>104</v>
      </c>
      <c r="E136" s="29">
        <v>120</v>
      </c>
      <c r="F136" s="27">
        <v>60</v>
      </c>
      <c r="G136" s="24">
        <v>47</v>
      </c>
      <c r="H136" s="28">
        <v>0.36</v>
      </c>
      <c r="I136" s="28">
        <v>0</v>
      </c>
      <c r="J136" s="28">
        <v>10.26</v>
      </c>
      <c r="K136" s="28">
        <v>9</v>
      </c>
      <c r="L136" s="28">
        <v>0.3</v>
      </c>
      <c r="M136" s="28">
        <v>4.8</v>
      </c>
    </row>
    <row r="137" spans="1:13" ht="15" customHeight="1" x14ac:dyDescent="0.25">
      <c r="A137" s="35" t="s">
        <v>68</v>
      </c>
      <c r="B137" s="836"/>
      <c r="C137" s="31" t="s">
        <v>72</v>
      </c>
      <c r="D137" s="18" t="s">
        <v>73</v>
      </c>
      <c r="E137" s="30">
        <v>100</v>
      </c>
      <c r="F137" s="20">
        <v>100</v>
      </c>
      <c r="G137" s="21">
        <v>55</v>
      </c>
      <c r="H137" s="22">
        <v>3.2</v>
      </c>
      <c r="I137" s="22">
        <v>3.2</v>
      </c>
      <c r="J137" s="22">
        <v>3.4</v>
      </c>
      <c r="K137" s="22">
        <v>120</v>
      </c>
      <c r="L137" s="22">
        <v>0</v>
      </c>
      <c r="M137" s="24">
        <v>42</v>
      </c>
    </row>
    <row r="138" spans="1:13" ht="15" customHeight="1" x14ac:dyDescent="0.25">
      <c r="A138" s="35" t="s">
        <v>109</v>
      </c>
      <c r="B138" s="837"/>
      <c r="C138" s="31" t="s">
        <v>64</v>
      </c>
      <c r="D138" s="18" t="s">
        <v>65</v>
      </c>
      <c r="E138" s="30">
        <v>6</v>
      </c>
      <c r="F138" s="20">
        <v>6</v>
      </c>
      <c r="G138" s="21">
        <v>24</v>
      </c>
      <c r="H138" s="22">
        <v>0</v>
      </c>
      <c r="I138" s="22">
        <v>0</v>
      </c>
      <c r="J138" s="22">
        <v>5.9580000000000002</v>
      </c>
      <c r="K138" s="22">
        <v>0</v>
      </c>
      <c r="L138" s="22">
        <v>6.0000000000000001E-3</v>
      </c>
      <c r="M138" s="62">
        <v>0</v>
      </c>
    </row>
    <row r="139" spans="1:13" ht="15" customHeight="1" x14ac:dyDescent="0.25">
      <c r="A139" s="876"/>
      <c r="B139" s="856"/>
      <c r="C139" s="856"/>
      <c r="D139" s="856"/>
      <c r="E139" s="856"/>
      <c r="F139" s="856"/>
      <c r="G139" s="856"/>
      <c r="H139" s="856"/>
      <c r="I139" s="856"/>
      <c r="J139" s="856"/>
      <c r="K139" s="856"/>
      <c r="L139" s="856"/>
      <c r="M139" s="857"/>
    </row>
    <row r="140" spans="1:13" ht="15" customHeight="1" x14ac:dyDescent="0.25">
      <c r="A140" s="833" t="s">
        <v>78</v>
      </c>
      <c r="B140" s="828"/>
      <c r="C140" s="828"/>
      <c r="D140" s="828"/>
      <c r="E140" s="828"/>
      <c r="F140" s="829"/>
      <c r="G140" s="37">
        <v>440</v>
      </c>
      <c r="H140" s="38">
        <v>17</v>
      </c>
      <c r="I140" s="38">
        <v>13</v>
      </c>
      <c r="J140" s="38">
        <v>61.3</v>
      </c>
      <c r="K140" s="38">
        <v>187.8</v>
      </c>
      <c r="L140" s="38">
        <v>2.1</v>
      </c>
      <c r="M140" s="63">
        <v>951.8</v>
      </c>
    </row>
    <row r="141" spans="1:13" ht="15" customHeight="1" x14ac:dyDescent="0.25">
      <c r="A141" s="833" t="s">
        <v>79</v>
      </c>
      <c r="B141" s="828"/>
      <c r="C141" s="828"/>
      <c r="D141" s="828"/>
      <c r="E141" s="828"/>
      <c r="F141" s="829"/>
      <c r="G141" s="39">
        <v>1300</v>
      </c>
      <c r="H141" s="40">
        <v>45.5</v>
      </c>
      <c r="I141" s="40">
        <v>43.3</v>
      </c>
      <c r="J141" s="40">
        <v>182</v>
      </c>
      <c r="K141" s="40">
        <v>700</v>
      </c>
      <c r="L141" s="40">
        <v>5.6</v>
      </c>
      <c r="M141" s="40">
        <v>1133</v>
      </c>
    </row>
    <row r="142" spans="1:13" ht="15" customHeight="1" x14ac:dyDescent="0.25">
      <c r="A142" s="833" t="s">
        <v>80</v>
      </c>
      <c r="B142" s="828"/>
      <c r="C142" s="828"/>
      <c r="D142" s="828"/>
      <c r="E142" s="828"/>
      <c r="F142" s="829"/>
      <c r="G142" s="41">
        <v>0.34</v>
      </c>
      <c r="H142" s="42">
        <v>0.37</v>
      </c>
      <c r="I142" s="42">
        <v>0.3</v>
      </c>
      <c r="J142" s="42">
        <v>0.34</v>
      </c>
      <c r="K142" s="42">
        <v>0.27</v>
      </c>
      <c r="L142" s="42">
        <v>0.37</v>
      </c>
      <c r="M142" s="42">
        <v>0.84</v>
      </c>
    </row>
    <row r="143" spans="1:13" ht="15" customHeight="1" x14ac:dyDescent="0.25">
      <c r="A143" s="44"/>
      <c r="B143" s="45"/>
      <c r="C143" s="45"/>
      <c r="D143" s="46"/>
      <c r="E143" s="47"/>
      <c r="F143" s="47"/>
      <c r="G143" s="47"/>
      <c r="H143" s="47"/>
      <c r="I143" s="47"/>
      <c r="J143" s="47"/>
      <c r="K143" s="47"/>
      <c r="L143" s="47"/>
      <c r="M143" s="47"/>
    </row>
    <row r="144" spans="1:13" ht="15" customHeight="1" x14ac:dyDescent="0.25">
      <c r="A144" s="834" t="s">
        <v>81</v>
      </c>
      <c r="B144" s="825"/>
      <c r="C144" s="826"/>
      <c r="D144" s="827" t="s">
        <v>82</v>
      </c>
      <c r="E144" s="828"/>
      <c r="F144" s="828"/>
      <c r="G144" s="828"/>
      <c r="H144" s="828"/>
      <c r="I144" s="828"/>
      <c r="J144" s="828"/>
      <c r="K144" s="828"/>
      <c r="L144" s="828"/>
      <c r="M144" s="829"/>
    </row>
    <row r="146" spans="1:13" ht="30" customHeight="1" x14ac:dyDescent="0.25">
      <c r="A146" s="52" t="s">
        <v>83</v>
      </c>
      <c r="B146" s="827"/>
      <c r="C146" s="828"/>
      <c r="D146" s="828"/>
      <c r="E146" s="829"/>
      <c r="F146" s="1"/>
      <c r="G146" s="824" t="s">
        <v>84</v>
      </c>
      <c r="H146" s="825"/>
      <c r="I146" s="826"/>
      <c r="J146" s="827">
        <v>1088350061</v>
      </c>
      <c r="K146" s="828"/>
      <c r="L146" s="828"/>
      <c r="M146" s="829"/>
    </row>
    <row r="147" spans="1:13" ht="15" customHeight="1" x14ac:dyDescent="0.25">
      <c r="A147" s="53"/>
      <c r="B147" s="49"/>
      <c r="C147" s="49"/>
      <c r="D147" s="49"/>
      <c r="E147" s="51"/>
      <c r="F147" s="51"/>
      <c r="G147" s="51"/>
      <c r="H147" s="51"/>
      <c r="I147" s="51"/>
      <c r="J147" s="51"/>
      <c r="K147" s="51"/>
      <c r="L147" s="51"/>
      <c r="M147" s="51"/>
    </row>
    <row r="148" spans="1:13" ht="15" customHeight="1" x14ac:dyDescent="0.25">
      <c r="A148" s="54"/>
      <c r="B148" s="55"/>
      <c r="C148" s="55"/>
      <c r="D148" s="55"/>
      <c r="E148" s="56"/>
      <c r="F148" s="56"/>
      <c r="G148" s="56"/>
      <c r="H148" s="56"/>
      <c r="I148" s="56"/>
      <c r="J148" s="56"/>
      <c r="K148" s="56"/>
      <c r="L148" s="56"/>
      <c r="M148" s="56"/>
    </row>
    <row r="149" spans="1:13" ht="15" customHeight="1" x14ac:dyDescent="0.25">
      <c r="A149" s="52"/>
      <c r="B149" s="9"/>
      <c r="C149" s="9"/>
      <c r="D149" s="9"/>
      <c r="E149" s="1"/>
      <c r="F149" s="1"/>
      <c r="G149" s="1"/>
      <c r="H149" s="1"/>
      <c r="I149" s="1"/>
      <c r="J149" s="3"/>
      <c r="K149" s="3"/>
      <c r="L149" s="51"/>
      <c r="M149" s="51"/>
    </row>
    <row r="150" spans="1:13" ht="15" customHeight="1" x14ac:dyDescent="0.25">
      <c r="A150" s="57">
        <v>4</v>
      </c>
      <c r="B150" s="58"/>
      <c r="C150" s="58"/>
      <c r="D150" s="59"/>
      <c r="E150" s="3"/>
      <c r="F150" s="3"/>
      <c r="G150" s="3"/>
      <c r="H150" s="3"/>
      <c r="I150" s="3"/>
      <c r="J150" s="3"/>
      <c r="K150" s="3"/>
      <c r="L150" s="51"/>
      <c r="M150" s="51"/>
    </row>
    <row r="151" spans="1:13" ht="15" customHeight="1" x14ac:dyDescent="0.25">
      <c r="A151" s="52"/>
      <c r="B151" s="9"/>
      <c r="C151" s="9"/>
      <c r="D151" s="9"/>
      <c r="E151" s="1"/>
      <c r="F151" s="1"/>
      <c r="G151" s="1"/>
      <c r="H151" s="1"/>
      <c r="I151" s="1"/>
      <c r="J151" s="3"/>
      <c r="K151" s="3"/>
      <c r="L151" s="51"/>
      <c r="M151" s="51"/>
    </row>
    <row r="152" spans="1:13" ht="15" customHeight="1" x14ac:dyDescent="0.25">
      <c r="A152" s="840" t="s">
        <v>14</v>
      </c>
      <c r="B152" s="838" t="s">
        <v>15</v>
      </c>
      <c r="C152" s="838" t="s">
        <v>16</v>
      </c>
      <c r="D152" s="839" t="s">
        <v>17</v>
      </c>
      <c r="E152" s="838" t="s">
        <v>18</v>
      </c>
      <c r="F152" s="838" t="s">
        <v>19</v>
      </c>
      <c r="G152" s="827" t="s">
        <v>20</v>
      </c>
      <c r="H152" s="828"/>
      <c r="I152" s="828"/>
      <c r="J152" s="828"/>
      <c r="K152" s="828"/>
      <c r="L152" s="828"/>
      <c r="M152" s="829"/>
    </row>
    <row r="153" spans="1:13" ht="15" customHeight="1" x14ac:dyDescent="0.25">
      <c r="A153" s="837"/>
      <c r="B153" s="837"/>
      <c r="C153" s="837"/>
      <c r="D153" s="837"/>
      <c r="E153" s="837"/>
      <c r="F153" s="837"/>
      <c r="G153" s="16" t="s">
        <v>21</v>
      </c>
      <c r="H153" s="16" t="s">
        <v>22</v>
      </c>
      <c r="I153" s="16" t="s">
        <v>23</v>
      </c>
      <c r="J153" s="16" t="s">
        <v>24</v>
      </c>
      <c r="K153" s="16" t="s">
        <v>25</v>
      </c>
      <c r="L153" s="16" t="s">
        <v>26</v>
      </c>
      <c r="M153" s="16" t="s">
        <v>27</v>
      </c>
    </row>
    <row r="154" spans="1:13" ht="15" customHeight="1" x14ac:dyDescent="0.25">
      <c r="A154" s="840" t="s">
        <v>85</v>
      </c>
      <c r="B154" s="843" t="s">
        <v>130</v>
      </c>
      <c r="C154" s="32" t="s">
        <v>131</v>
      </c>
      <c r="D154" s="64" t="s">
        <v>132</v>
      </c>
      <c r="E154" s="19">
        <v>10</v>
      </c>
      <c r="F154" s="30">
        <v>10</v>
      </c>
      <c r="G154" s="22">
        <v>37</v>
      </c>
      <c r="H154" s="22">
        <v>2.39</v>
      </c>
      <c r="I154" s="22">
        <v>0.11</v>
      </c>
      <c r="J154" s="22">
        <v>6.02</v>
      </c>
      <c r="K154" s="22">
        <v>6</v>
      </c>
      <c r="L154" s="22">
        <v>0.46</v>
      </c>
      <c r="M154" s="21">
        <v>1.5</v>
      </c>
    </row>
    <row r="155" spans="1:13" ht="15" customHeight="1" x14ac:dyDescent="0.25">
      <c r="A155" s="836"/>
      <c r="B155" s="836"/>
      <c r="C155" s="31" t="s">
        <v>133</v>
      </c>
      <c r="D155" s="65" t="s">
        <v>134</v>
      </c>
      <c r="E155" s="19">
        <v>13</v>
      </c>
      <c r="F155" s="30">
        <v>10.4</v>
      </c>
      <c r="G155" s="22">
        <v>8</v>
      </c>
      <c r="H155" s="22">
        <v>0.1976</v>
      </c>
      <c r="I155" s="22">
        <v>1.04E-2</v>
      </c>
      <c r="J155" s="22">
        <v>1.5911999999999999</v>
      </c>
      <c r="K155" s="22">
        <v>1.456</v>
      </c>
      <c r="L155" s="22">
        <v>3.1199999999999999E-2</v>
      </c>
      <c r="M155" s="24">
        <v>1.43</v>
      </c>
    </row>
    <row r="156" spans="1:13" ht="15" customHeight="1" x14ac:dyDescent="0.25">
      <c r="A156" s="836"/>
      <c r="B156" s="836"/>
      <c r="C156" s="31" t="s">
        <v>91</v>
      </c>
      <c r="D156" s="66" t="s">
        <v>92</v>
      </c>
      <c r="E156" s="26">
        <v>10</v>
      </c>
      <c r="F156" s="29">
        <v>10</v>
      </c>
      <c r="G156" s="28">
        <v>10</v>
      </c>
      <c r="H156" s="28">
        <v>0.22</v>
      </c>
      <c r="I156" s="28">
        <v>0.01</v>
      </c>
      <c r="J156" s="28">
        <v>2.11</v>
      </c>
      <c r="K156" s="28">
        <v>1.1000000000000001</v>
      </c>
      <c r="L156" s="28">
        <v>0.1</v>
      </c>
      <c r="M156" s="24">
        <v>1.8</v>
      </c>
    </row>
    <row r="157" spans="1:13" ht="15" customHeight="1" x14ac:dyDescent="0.25">
      <c r="A157" s="836"/>
      <c r="B157" s="836"/>
      <c r="C157" s="31" t="s">
        <v>50</v>
      </c>
      <c r="D157" s="66" t="s">
        <v>51</v>
      </c>
      <c r="E157" s="26">
        <v>12</v>
      </c>
      <c r="F157" s="29">
        <v>10.199999999999999</v>
      </c>
      <c r="G157" s="28">
        <v>5</v>
      </c>
      <c r="H157" s="28">
        <v>7.1400000000000005E-2</v>
      </c>
      <c r="I157" s="28">
        <v>1.0200000000000001E-2</v>
      </c>
      <c r="J157" s="28">
        <v>0.96899999999999997</v>
      </c>
      <c r="K157" s="28">
        <v>2.754</v>
      </c>
      <c r="L157" s="28">
        <v>4.0800000000000003E-2</v>
      </c>
      <c r="M157" s="24">
        <v>4.2</v>
      </c>
    </row>
    <row r="158" spans="1:13" ht="15" customHeight="1" x14ac:dyDescent="0.25">
      <c r="A158" s="836"/>
      <c r="B158" s="836"/>
      <c r="C158" s="31" t="s">
        <v>36</v>
      </c>
      <c r="D158" s="66" t="s">
        <v>37</v>
      </c>
      <c r="E158" s="26">
        <v>5</v>
      </c>
      <c r="F158" s="29">
        <v>4.5</v>
      </c>
      <c r="G158" s="28">
        <v>2</v>
      </c>
      <c r="H158" s="28">
        <v>0.10349999999999999</v>
      </c>
      <c r="I158" s="28">
        <v>2.7E-2</v>
      </c>
      <c r="J158" s="28">
        <v>0.26550000000000001</v>
      </c>
      <c r="K158" s="28">
        <v>3.69</v>
      </c>
      <c r="L158" s="28">
        <v>8.1000000000000003E-2</v>
      </c>
      <c r="M158" s="24">
        <v>2.2999999999999998</v>
      </c>
    </row>
    <row r="159" spans="1:13" ht="15" customHeight="1" x14ac:dyDescent="0.25">
      <c r="A159" s="836"/>
      <c r="B159" s="836"/>
      <c r="C159" s="31" t="s">
        <v>34</v>
      </c>
      <c r="D159" s="66" t="s">
        <v>35</v>
      </c>
      <c r="E159" s="26">
        <v>38</v>
      </c>
      <c r="F159" s="29">
        <v>15.2</v>
      </c>
      <c r="G159" s="28">
        <v>6</v>
      </c>
      <c r="H159" s="28">
        <v>0.18240000000000001</v>
      </c>
      <c r="I159" s="28">
        <v>1.52E-2</v>
      </c>
      <c r="J159" s="28">
        <v>1.0336000000000001</v>
      </c>
      <c r="K159" s="28">
        <v>8.6639999999999997</v>
      </c>
      <c r="L159" s="28">
        <v>7.5999999999999998E-2</v>
      </c>
      <c r="M159" s="24">
        <v>5.7</v>
      </c>
    </row>
    <row r="160" spans="1:13" ht="15" customHeight="1" x14ac:dyDescent="0.25">
      <c r="A160" s="836"/>
      <c r="B160" s="836"/>
      <c r="C160" s="31" t="s">
        <v>32</v>
      </c>
      <c r="D160" s="66" t="s">
        <v>33</v>
      </c>
      <c r="E160" s="26">
        <v>16</v>
      </c>
      <c r="F160" s="29">
        <v>15.2</v>
      </c>
      <c r="G160" s="28">
        <v>6</v>
      </c>
      <c r="H160" s="28">
        <v>0.21279999999999999</v>
      </c>
      <c r="I160" s="28">
        <v>1.52E-2</v>
      </c>
      <c r="J160" s="28">
        <v>1.1704000000000001</v>
      </c>
      <c r="K160" s="28">
        <v>3.6480000000000001</v>
      </c>
      <c r="L160" s="28">
        <v>4.5600000000000002E-2</v>
      </c>
      <c r="M160" s="24">
        <v>0.64</v>
      </c>
    </row>
    <row r="161" spans="1:13" ht="15" customHeight="1" x14ac:dyDescent="0.25">
      <c r="A161" s="836"/>
      <c r="B161" s="836"/>
      <c r="C161" s="31" t="s">
        <v>44</v>
      </c>
      <c r="D161" s="66" t="s">
        <v>45</v>
      </c>
      <c r="E161" s="26">
        <v>0.8</v>
      </c>
      <c r="F161" s="29">
        <v>0.8</v>
      </c>
      <c r="G161" s="28">
        <v>0</v>
      </c>
      <c r="H161" s="28">
        <v>0</v>
      </c>
      <c r="I161" s="28">
        <v>0</v>
      </c>
      <c r="J161" s="28">
        <v>0</v>
      </c>
      <c r="K161" s="28">
        <v>0.192</v>
      </c>
      <c r="L161" s="28">
        <v>2.3999999999999998E-3</v>
      </c>
      <c r="M161" s="24">
        <v>310.24799999999999</v>
      </c>
    </row>
    <row r="162" spans="1:13" ht="15" customHeight="1" x14ac:dyDescent="0.25">
      <c r="A162" s="837"/>
      <c r="B162" s="837"/>
      <c r="C162" s="31" t="s">
        <v>42</v>
      </c>
      <c r="D162" s="64" t="s">
        <v>43</v>
      </c>
      <c r="E162" s="19">
        <v>1</v>
      </c>
      <c r="F162" s="30">
        <v>0.95</v>
      </c>
      <c r="G162" s="22">
        <v>1</v>
      </c>
      <c r="H162" s="22">
        <v>4.4650000000000002E-2</v>
      </c>
      <c r="I162" s="22">
        <v>2.8500000000000001E-3</v>
      </c>
      <c r="J162" s="22">
        <v>0.27834999999999999</v>
      </c>
      <c r="K162" s="22">
        <v>0.38</v>
      </c>
      <c r="L162" s="22">
        <v>1.235E-2</v>
      </c>
      <c r="M162" s="24">
        <v>0.19</v>
      </c>
    </row>
    <row r="163" spans="1:13" ht="15" customHeight="1" x14ac:dyDescent="0.25">
      <c r="A163" s="840" t="s">
        <v>28</v>
      </c>
      <c r="B163" s="854" t="s">
        <v>217</v>
      </c>
      <c r="C163" s="25" t="s">
        <v>94</v>
      </c>
      <c r="D163" s="61" t="s">
        <v>95</v>
      </c>
      <c r="E163" s="26">
        <v>46</v>
      </c>
      <c r="F163" s="29">
        <v>43</v>
      </c>
      <c r="G163" s="28">
        <v>60</v>
      </c>
      <c r="H163" s="28">
        <v>9.202</v>
      </c>
      <c r="I163" s="28">
        <v>2.58</v>
      </c>
      <c r="J163" s="28">
        <v>8.5999999999999993E-2</v>
      </c>
      <c r="K163" s="28">
        <v>8.33</v>
      </c>
      <c r="L163" s="28">
        <v>0.39200000000000002</v>
      </c>
      <c r="M163" s="28">
        <v>27.04</v>
      </c>
    </row>
    <row r="164" spans="1:13" ht="15" customHeight="1" x14ac:dyDescent="0.25">
      <c r="A164" s="836"/>
      <c r="B164" s="836"/>
      <c r="C164" s="31" t="s">
        <v>32</v>
      </c>
      <c r="D164" s="65" t="s">
        <v>33</v>
      </c>
      <c r="E164" s="19">
        <v>16</v>
      </c>
      <c r="F164" s="30">
        <v>15.2</v>
      </c>
      <c r="G164" s="22">
        <v>6</v>
      </c>
      <c r="H164" s="22">
        <v>0.21279999999999999</v>
      </c>
      <c r="I164" s="22">
        <v>1.52E-2</v>
      </c>
      <c r="J164" s="22">
        <v>1.1704000000000001</v>
      </c>
      <c r="K164" s="22">
        <v>3.6480000000000001</v>
      </c>
      <c r="L164" s="22">
        <v>4.5600000000000002E-2</v>
      </c>
      <c r="M164" s="24">
        <v>0.64</v>
      </c>
    </row>
    <row r="165" spans="1:13" ht="15" customHeight="1" x14ac:dyDescent="0.25">
      <c r="A165" s="836"/>
      <c r="B165" s="836"/>
      <c r="C165" s="31" t="s">
        <v>34</v>
      </c>
      <c r="D165" s="66" t="s">
        <v>35</v>
      </c>
      <c r="E165" s="26">
        <v>38</v>
      </c>
      <c r="F165" s="29">
        <v>15.2</v>
      </c>
      <c r="G165" s="28">
        <v>6</v>
      </c>
      <c r="H165" s="28">
        <v>0.18240000000000001</v>
      </c>
      <c r="I165" s="28">
        <v>1.52E-2</v>
      </c>
      <c r="J165" s="28">
        <v>1.0336000000000001</v>
      </c>
      <c r="K165" s="28">
        <v>8.6639999999999997</v>
      </c>
      <c r="L165" s="28">
        <v>7.5999999999999998E-2</v>
      </c>
      <c r="M165" s="24">
        <v>5.7</v>
      </c>
    </row>
    <row r="166" spans="1:13" ht="15" customHeight="1" x14ac:dyDescent="0.25">
      <c r="A166" s="836"/>
      <c r="B166" s="836"/>
      <c r="C166" s="31" t="s">
        <v>36</v>
      </c>
      <c r="D166" s="66" t="s">
        <v>37</v>
      </c>
      <c r="E166" s="26">
        <v>6</v>
      </c>
      <c r="F166" s="29">
        <v>5.4</v>
      </c>
      <c r="G166" s="28">
        <v>2</v>
      </c>
      <c r="H166" s="28">
        <v>0.1242</v>
      </c>
      <c r="I166" s="28">
        <v>3.2399999999999998E-2</v>
      </c>
      <c r="J166" s="28">
        <v>0.31859999999999999</v>
      </c>
      <c r="K166" s="28">
        <v>4.4279999999999999</v>
      </c>
      <c r="L166" s="28">
        <v>9.7199999999999995E-2</v>
      </c>
      <c r="M166" s="24">
        <v>2.76</v>
      </c>
    </row>
    <row r="167" spans="1:13" ht="15" customHeight="1" x14ac:dyDescent="0.25">
      <c r="A167" s="836"/>
      <c r="B167" s="836"/>
      <c r="C167" s="31" t="s">
        <v>42</v>
      </c>
      <c r="D167" s="66" t="s">
        <v>43</v>
      </c>
      <c r="E167" s="26">
        <v>1</v>
      </c>
      <c r="F167" s="29">
        <v>0.95</v>
      </c>
      <c r="G167" s="28">
        <v>1</v>
      </c>
      <c r="H167" s="28">
        <v>4.4650000000000002E-2</v>
      </c>
      <c r="I167" s="28">
        <v>2.8500000000000001E-3</v>
      </c>
      <c r="J167" s="28">
        <v>0.27834999999999999</v>
      </c>
      <c r="K167" s="28">
        <v>0.38</v>
      </c>
      <c r="L167" s="28">
        <v>1.235E-2</v>
      </c>
      <c r="M167" s="24">
        <v>0.19</v>
      </c>
    </row>
    <row r="168" spans="1:13" ht="15" customHeight="1" x14ac:dyDescent="0.25">
      <c r="A168" s="836"/>
      <c r="B168" s="836"/>
      <c r="C168" s="31" t="s">
        <v>44</v>
      </c>
      <c r="D168" s="66" t="s">
        <v>45</v>
      </c>
      <c r="E168" s="26">
        <v>0.5</v>
      </c>
      <c r="F168" s="29">
        <v>0.5</v>
      </c>
      <c r="G168" s="28">
        <v>0</v>
      </c>
      <c r="H168" s="28">
        <v>0</v>
      </c>
      <c r="I168" s="28">
        <v>0</v>
      </c>
      <c r="J168" s="28">
        <v>0</v>
      </c>
      <c r="K168" s="28">
        <v>0.12</v>
      </c>
      <c r="L168" s="28">
        <v>1.5E-3</v>
      </c>
      <c r="M168" s="24">
        <v>193.905</v>
      </c>
    </row>
    <row r="169" spans="1:13" ht="15" customHeight="1" x14ac:dyDescent="0.25">
      <c r="A169" s="836"/>
      <c r="B169" s="836"/>
      <c r="C169" s="31" t="s">
        <v>38</v>
      </c>
      <c r="D169" s="66" t="s">
        <v>39</v>
      </c>
      <c r="E169" s="26">
        <v>3</v>
      </c>
      <c r="F169" s="29">
        <v>3</v>
      </c>
      <c r="G169" s="28">
        <v>0</v>
      </c>
      <c r="H169" s="28">
        <v>0</v>
      </c>
      <c r="I169" s="28">
        <v>0</v>
      </c>
      <c r="J169" s="28">
        <v>0.18</v>
      </c>
      <c r="K169" s="28">
        <v>0.21</v>
      </c>
      <c r="L169" s="28">
        <v>1.4999999999999999E-2</v>
      </c>
      <c r="M169" s="24">
        <v>0.15</v>
      </c>
    </row>
    <row r="170" spans="1:13" ht="15" customHeight="1" x14ac:dyDescent="0.25">
      <c r="A170" s="836"/>
      <c r="B170" s="836"/>
      <c r="C170" s="31" t="s">
        <v>40</v>
      </c>
      <c r="D170" s="66" t="s">
        <v>39</v>
      </c>
      <c r="E170" s="26">
        <v>3</v>
      </c>
      <c r="F170" s="29">
        <v>3</v>
      </c>
      <c r="G170" s="28">
        <v>0</v>
      </c>
      <c r="H170" s="28">
        <v>0</v>
      </c>
      <c r="I170" s="28">
        <v>0</v>
      </c>
      <c r="J170" s="28">
        <v>0.18</v>
      </c>
      <c r="K170" s="28">
        <v>0.21</v>
      </c>
      <c r="L170" s="28">
        <v>1.4999999999999999E-2</v>
      </c>
      <c r="M170" s="24">
        <v>0.15</v>
      </c>
    </row>
    <row r="171" spans="1:13" ht="15" customHeight="1" x14ac:dyDescent="0.25">
      <c r="A171" s="836"/>
      <c r="B171" s="836"/>
      <c r="C171" s="31" t="s">
        <v>41</v>
      </c>
      <c r="D171" s="66" t="s">
        <v>39</v>
      </c>
      <c r="E171" s="26">
        <v>3</v>
      </c>
      <c r="F171" s="29">
        <v>3</v>
      </c>
      <c r="G171" s="28">
        <v>0</v>
      </c>
      <c r="H171" s="28">
        <v>0</v>
      </c>
      <c r="I171" s="28">
        <v>0</v>
      </c>
      <c r="J171" s="28">
        <v>0.18</v>
      </c>
      <c r="K171" s="28">
        <v>0.21</v>
      </c>
      <c r="L171" s="28">
        <v>1.4999999999999999E-2</v>
      </c>
      <c r="M171" s="24">
        <v>0.15</v>
      </c>
    </row>
    <row r="172" spans="1:13" ht="15" customHeight="1" x14ac:dyDescent="0.25">
      <c r="A172" s="836"/>
      <c r="B172" s="836"/>
      <c r="C172" s="31" t="s">
        <v>96</v>
      </c>
      <c r="D172" s="66" t="s">
        <v>39</v>
      </c>
      <c r="E172" s="26">
        <v>3</v>
      </c>
      <c r="F172" s="29">
        <v>3</v>
      </c>
      <c r="G172" s="28">
        <v>0</v>
      </c>
      <c r="H172" s="28">
        <v>0</v>
      </c>
      <c r="I172" s="28">
        <v>0</v>
      </c>
      <c r="J172" s="28">
        <v>0.18</v>
      </c>
      <c r="K172" s="28">
        <v>0.21</v>
      </c>
      <c r="L172" s="28">
        <v>1.4999999999999999E-2</v>
      </c>
      <c r="M172" s="24">
        <v>0.15</v>
      </c>
    </row>
    <row r="173" spans="1:13" ht="15" customHeight="1" x14ac:dyDescent="0.25">
      <c r="A173" s="842"/>
      <c r="B173" s="837"/>
      <c r="C173" s="31" t="s">
        <v>52</v>
      </c>
      <c r="D173" s="64" t="s">
        <v>53</v>
      </c>
      <c r="E173" s="19">
        <v>4</v>
      </c>
      <c r="F173" s="30">
        <v>4</v>
      </c>
      <c r="G173" s="22">
        <v>36</v>
      </c>
      <c r="H173" s="22">
        <v>0</v>
      </c>
      <c r="I173" s="22">
        <v>4</v>
      </c>
      <c r="J173" s="22">
        <v>0</v>
      </c>
      <c r="K173" s="22">
        <v>0</v>
      </c>
      <c r="L173" s="22">
        <v>0</v>
      </c>
      <c r="M173" s="24">
        <v>0</v>
      </c>
    </row>
    <row r="174" spans="1:13" ht="15" customHeight="1" x14ac:dyDescent="0.25">
      <c r="A174" s="840" t="s">
        <v>54</v>
      </c>
      <c r="B174" s="843" t="s">
        <v>55</v>
      </c>
      <c r="C174" s="31" t="s">
        <v>56</v>
      </c>
      <c r="D174" s="67" t="s">
        <v>57</v>
      </c>
      <c r="E174" s="26">
        <v>24</v>
      </c>
      <c r="F174" s="29">
        <v>24</v>
      </c>
      <c r="G174" s="28">
        <v>85</v>
      </c>
      <c r="H174" s="28">
        <v>1.6080000000000001</v>
      </c>
      <c r="I174" s="28">
        <v>9.6000000000000002E-2</v>
      </c>
      <c r="J174" s="28">
        <v>19.224</v>
      </c>
      <c r="K174" s="28">
        <v>2.16</v>
      </c>
      <c r="L174" s="28">
        <v>0.192</v>
      </c>
      <c r="M174" s="24">
        <v>0.48</v>
      </c>
    </row>
    <row r="175" spans="1:13" ht="15" customHeight="1" x14ac:dyDescent="0.25">
      <c r="A175" s="836"/>
      <c r="B175" s="836"/>
      <c r="C175" s="31" t="s">
        <v>52</v>
      </c>
      <c r="D175" s="65" t="s">
        <v>53</v>
      </c>
      <c r="E175" s="19">
        <v>2</v>
      </c>
      <c r="F175" s="30">
        <v>2</v>
      </c>
      <c r="G175" s="22">
        <v>18</v>
      </c>
      <c r="H175" s="22">
        <v>0</v>
      </c>
      <c r="I175" s="22">
        <v>2</v>
      </c>
      <c r="J175" s="22">
        <v>0</v>
      </c>
      <c r="K175" s="22">
        <v>0</v>
      </c>
      <c r="L175" s="22">
        <v>0</v>
      </c>
      <c r="M175" s="24">
        <v>0</v>
      </c>
    </row>
    <row r="176" spans="1:13" ht="15" customHeight="1" x14ac:dyDescent="0.25">
      <c r="A176" s="837"/>
      <c r="B176" s="837"/>
      <c r="C176" s="31" t="s">
        <v>44</v>
      </c>
      <c r="D176" s="64" t="s">
        <v>45</v>
      </c>
      <c r="E176" s="19">
        <v>0.8</v>
      </c>
      <c r="F176" s="30">
        <v>0.8</v>
      </c>
      <c r="G176" s="22">
        <v>0</v>
      </c>
      <c r="H176" s="22">
        <v>0</v>
      </c>
      <c r="I176" s="22">
        <v>0</v>
      </c>
      <c r="J176" s="22">
        <v>0</v>
      </c>
      <c r="K176" s="22">
        <v>0.192</v>
      </c>
      <c r="L176" s="22">
        <v>2.3999999999999998E-3</v>
      </c>
      <c r="M176" s="24">
        <v>310.24799999999999</v>
      </c>
    </row>
    <row r="177" spans="1:13" ht="15" customHeight="1" x14ac:dyDescent="0.25">
      <c r="A177" s="840" t="s">
        <v>46</v>
      </c>
      <c r="B177" s="843" t="s">
        <v>136</v>
      </c>
      <c r="C177" s="31" t="s">
        <v>98</v>
      </c>
      <c r="D177" s="67" t="s">
        <v>99</v>
      </c>
      <c r="E177" s="26">
        <v>40</v>
      </c>
      <c r="F177" s="29">
        <v>24</v>
      </c>
      <c r="G177" s="28">
        <v>27</v>
      </c>
      <c r="H177" s="28">
        <v>0.22176000000000001</v>
      </c>
      <c r="I177" s="28">
        <v>4.0320000000000002E-2</v>
      </c>
      <c r="J177" s="28">
        <v>6.1084800000000001</v>
      </c>
      <c r="K177" s="28">
        <v>0.6048</v>
      </c>
      <c r="L177" s="28">
        <v>0.1008</v>
      </c>
      <c r="M177" s="24">
        <v>1.1200000000000001</v>
      </c>
    </row>
    <row r="178" spans="1:13" ht="15" customHeight="1" x14ac:dyDescent="0.25">
      <c r="A178" s="837"/>
      <c r="B178" s="837"/>
      <c r="C178" s="31" t="s">
        <v>137</v>
      </c>
      <c r="D178" s="67" t="s">
        <v>39</v>
      </c>
      <c r="E178" s="26">
        <v>1</v>
      </c>
      <c r="F178" s="29">
        <v>1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0</v>
      </c>
      <c r="M178" s="24">
        <v>0</v>
      </c>
    </row>
    <row r="179" spans="1:13" ht="15" customHeight="1" x14ac:dyDescent="0.25">
      <c r="A179" s="840" t="s">
        <v>58</v>
      </c>
      <c r="B179" s="843" t="s">
        <v>138</v>
      </c>
      <c r="C179" s="31" t="s">
        <v>139</v>
      </c>
      <c r="D179" s="67" t="s">
        <v>140</v>
      </c>
      <c r="E179" s="26">
        <v>10</v>
      </c>
      <c r="F179" s="29">
        <v>10</v>
      </c>
      <c r="G179" s="28">
        <v>3</v>
      </c>
      <c r="H179" s="28">
        <v>0.1</v>
      </c>
      <c r="I179" s="28">
        <v>0.02</v>
      </c>
      <c r="J179" s="28">
        <v>0.47</v>
      </c>
      <c r="K179" s="28">
        <v>4.0999999999999996</v>
      </c>
      <c r="L179" s="28">
        <v>0.05</v>
      </c>
      <c r="M179" s="24">
        <v>0.5</v>
      </c>
    </row>
    <row r="180" spans="1:13" ht="15" customHeight="1" x14ac:dyDescent="0.25">
      <c r="A180" s="836"/>
      <c r="B180" s="836"/>
      <c r="C180" s="31" t="s">
        <v>101</v>
      </c>
      <c r="D180" s="65" t="s">
        <v>102</v>
      </c>
      <c r="E180" s="19">
        <v>38</v>
      </c>
      <c r="F180" s="30">
        <v>30.4</v>
      </c>
      <c r="G180" s="22">
        <v>7</v>
      </c>
      <c r="H180" s="22">
        <v>0.27360000000000001</v>
      </c>
      <c r="I180" s="22">
        <v>3.04E-2</v>
      </c>
      <c r="J180" s="22">
        <v>1.2464</v>
      </c>
      <c r="K180" s="22">
        <v>2.7360000000000002</v>
      </c>
      <c r="L180" s="22">
        <v>0.152</v>
      </c>
      <c r="M180" s="24">
        <v>2.2799999999999998</v>
      </c>
    </row>
    <row r="181" spans="1:13" ht="15" customHeight="1" x14ac:dyDescent="0.25">
      <c r="A181" s="836"/>
      <c r="B181" s="836"/>
      <c r="C181" s="31" t="s">
        <v>127</v>
      </c>
      <c r="D181" s="23" t="s">
        <v>128</v>
      </c>
      <c r="E181" s="29">
        <v>3</v>
      </c>
      <c r="F181" s="27">
        <v>3</v>
      </c>
      <c r="G181" s="24">
        <v>1</v>
      </c>
      <c r="H181" s="28">
        <v>0</v>
      </c>
      <c r="I181" s="28">
        <v>0</v>
      </c>
      <c r="J181" s="28">
        <v>0</v>
      </c>
      <c r="K181" s="28">
        <v>0</v>
      </c>
      <c r="L181" s="28">
        <v>0</v>
      </c>
      <c r="M181" s="24">
        <v>0</v>
      </c>
    </row>
    <row r="182" spans="1:13" ht="15" customHeight="1" x14ac:dyDescent="0.25">
      <c r="A182" s="836"/>
      <c r="B182" s="836"/>
      <c r="C182" s="31" t="s">
        <v>64</v>
      </c>
      <c r="D182" s="66" t="s">
        <v>65</v>
      </c>
      <c r="E182" s="26">
        <v>2</v>
      </c>
      <c r="F182" s="29">
        <v>2</v>
      </c>
      <c r="G182" s="28">
        <v>8</v>
      </c>
      <c r="H182" s="28">
        <v>0</v>
      </c>
      <c r="I182" s="28">
        <v>0</v>
      </c>
      <c r="J182" s="28">
        <v>1.986</v>
      </c>
      <c r="K182" s="28">
        <v>0</v>
      </c>
      <c r="L182" s="28">
        <v>2E-3</v>
      </c>
      <c r="M182" s="24">
        <v>0</v>
      </c>
    </row>
    <row r="183" spans="1:13" ht="15" customHeight="1" x14ac:dyDescent="0.25">
      <c r="A183" s="836"/>
      <c r="B183" s="836"/>
      <c r="C183" s="68" t="s">
        <v>52</v>
      </c>
      <c r="D183" s="69" t="s">
        <v>53</v>
      </c>
      <c r="E183" s="70">
        <v>5</v>
      </c>
      <c r="F183" s="70">
        <v>5</v>
      </c>
      <c r="G183" s="71">
        <v>45</v>
      </c>
      <c r="H183" s="72">
        <v>0</v>
      </c>
      <c r="I183" s="73">
        <v>5</v>
      </c>
      <c r="J183" s="73">
        <v>0</v>
      </c>
      <c r="K183" s="74">
        <v>0</v>
      </c>
      <c r="L183" s="71">
        <v>0</v>
      </c>
      <c r="M183" s="71">
        <v>0</v>
      </c>
    </row>
    <row r="184" spans="1:13" ht="15" customHeight="1" x14ac:dyDescent="0.25">
      <c r="A184" s="842"/>
      <c r="B184" s="842"/>
      <c r="C184" s="31" t="s">
        <v>36</v>
      </c>
      <c r="D184" s="64" t="s">
        <v>37</v>
      </c>
      <c r="E184" s="19">
        <v>5</v>
      </c>
      <c r="F184" s="30">
        <v>4.5</v>
      </c>
      <c r="G184" s="22">
        <v>2</v>
      </c>
      <c r="H184" s="22">
        <v>0.10349999999999999</v>
      </c>
      <c r="I184" s="22">
        <v>2.7E-2</v>
      </c>
      <c r="J184" s="22">
        <v>0.26550000000000001</v>
      </c>
      <c r="K184" s="22">
        <v>3.69</v>
      </c>
      <c r="L184" s="22">
        <v>8.1000000000000003E-2</v>
      </c>
      <c r="M184" s="24">
        <v>2.2999999999999998</v>
      </c>
    </row>
    <row r="185" spans="1:13" ht="15" customHeight="1" x14ac:dyDescent="0.25">
      <c r="A185" s="578" t="s">
        <v>514</v>
      </c>
      <c r="B185" s="880" t="s">
        <v>513</v>
      </c>
      <c r="C185" s="31" t="s">
        <v>62</v>
      </c>
      <c r="D185" s="18" t="s">
        <v>63</v>
      </c>
      <c r="E185" s="26">
        <v>120</v>
      </c>
      <c r="F185" s="29">
        <v>60</v>
      </c>
      <c r="G185" s="28">
        <v>26</v>
      </c>
      <c r="H185" s="62">
        <v>0.18</v>
      </c>
      <c r="I185" s="61">
        <v>0.18</v>
      </c>
      <c r="J185" s="61">
        <v>5.58</v>
      </c>
      <c r="K185" s="24">
        <v>11.4</v>
      </c>
      <c r="L185" s="28">
        <v>0.3</v>
      </c>
      <c r="M185" s="28">
        <v>4.8</v>
      </c>
    </row>
    <row r="186" spans="1:13" ht="15" customHeight="1" x14ac:dyDescent="0.25">
      <c r="A186" s="579" t="s">
        <v>109</v>
      </c>
      <c r="B186" s="881"/>
      <c r="C186" s="31" t="s">
        <v>205</v>
      </c>
      <c r="D186" s="18" t="s">
        <v>206</v>
      </c>
      <c r="E186" s="26">
        <v>10</v>
      </c>
      <c r="F186" s="29">
        <v>10</v>
      </c>
      <c r="G186" s="28">
        <v>36</v>
      </c>
      <c r="H186" s="62">
        <v>0.06</v>
      </c>
      <c r="I186" s="61">
        <v>0.01</v>
      </c>
      <c r="J186" s="61">
        <v>9.02</v>
      </c>
      <c r="K186" s="24">
        <v>4.2</v>
      </c>
      <c r="L186" s="28">
        <v>0.49</v>
      </c>
      <c r="M186" s="28">
        <v>3.9</v>
      </c>
    </row>
    <row r="187" spans="1:13" ht="15" customHeight="1" x14ac:dyDescent="0.25">
      <c r="A187" s="833" t="s">
        <v>78</v>
      </c>
      <c r="B187" s="828"/>
      <c r="C187" s="828"/>
      <c r="D187" s="828"/>
      <c r="E187" s="828"/>
      <c r="F187" s="829"/>
      <c r="G187" s="37">
        <v>410</v>
      </c>
      <c r="H187" s="38">
        <v>18.100000000000001</v>
      </c>
      <c r="I187" s="38">
        <v>11.2</v>
      </c>
      <c r="J187" s="38">
        <v>56</v>
      </c>
      <c r="K187" s="38">
        <v>95.3</v>
      </c>
      <c r="L187" s="63">
        <v>3.35</v>
      </c>
      <c r="M187" s="37">
        <v>881</v>
      </c>
    </row>
    <row r="188" spans="1:13" ht="15" customHeight="1" x14ac:dyDescent="0.25">
      <c r="A188" s="833" t="s">
        <v>79</v>
      </c>
      <c r="B188" s="828"/>
      <c r="C188" s="828"/>
      <c r="D188" s="828"/>
      <c r="E188" s="828"/>
      <c r="F188" s="829"/>
      <c r="G188" s="39">
        <v>1300</v>
      </c>
      <c r="H188" s="40">
        <v>45.5</v>
      </c>
      <c r="I188" s="40">
        <v>43.3</v>
      </c>
      <c r="J188" s="40">
        <v>182</v>
      </c>
      <c r="K188" s="40">
        <v>700</v>
      </c>
      <c r="L188" s="78">
        <v>5.6</v>
      </c>
      <c r="M188" s="37">
        <v>1133</v>
      </c>
    </row>
    <row r="189" spans="1:13" ht="15" customHeight="1" x14ac:dyDescent="0.25">
      <c r="A189" s="833" t="s">
        <v>80</v>
      </c>
      <c r="B189" s="828"/>
      <c r="C189" s="828"/>
      <c r="D189" s="828"/>
      <c r="E189" s="828"/>
      <c r="F189" s="829"/>
      <c r="G189" s="41">
        <v>0.32</v>
      </c>
      <c r="H189" s="42">
        <v>0.4</v>
      </c>
      <c r="I189" s="42">
        <v>0.26</v>
      </c>
      <c r="J189" s="42">
        <v>0.31</v>
      </c>
      <c r="K189" s="42">
        <v>0.14000000000000001</v>
      </c>
      <c r="L189" s="42">
        <v>0.6</v>
      </c>
      <c r="M189" s="42">
        <v>0.78</v>
      </c>
    </row>
    <row r="190" spans="1:13" ht="15" customHeight="1" x14ac:dyDescent="0.25">
      <c r="A190" s="44"/>
      <c r="B190" s="45"/>
      <c r="C190" s="45"/>
      <c r="D190" s="46"/>
      <c r="E190" s="47"/>
      <c r="F190" s="47"/>
      <c r="G190" s="47"/>
      <c r="H190" s="47"/>
      <c r="I190" s="47"/>
      <c r="J190" s="47"/>
      <c r="K190" s="47"/>
      <c r="L190" s="47"/>
      <c r="M190" s="47"/>
    </row>
    <row r="191" spans="1:13" ht="15" customHeight="1" x14ac:dyDescent="0.25">
      <c r="A191" s="834" t="s">
        <v>81</v>
      </c>
      <c r="B191" s="825"/>
      <c r="C191" s="826"/>
      <c r="D191" s="827" t="s">
        <v>82</v>
      </c>
      <c r="E191" s="828"/>
      <c r="F191" s="828"/>
      <c r="G191" s="828"/>
      <c r="H191" s="828"/>
      <c r="I191" s="828"/>
      <c r="J191" s="828"/>
      <c r="K191" s="828"/>
      <c r="L191" s="828"/>
      <c r="M191" s="829"/>
    </row>
    <row r="193" spans="1:13" ht="30" customHeight="1" x14ac:dyDescent="0.25">
      <c r="A193" s="52" t="s">
        <v>83</v>
      </c>
      <c r="B193" s="827"/>
      <c r="C193" s="828"/>
      <c r="D193" s="828"/>
      <c r="E193" s="829"/>
      <c r="F193" s="1"/>
      <c r="G193" s="824" t="s">
        <v>84</v>
      </c>
      <c r="H193" s="825"/>
      <c r="I193" s="826"/>
      <c r="J193" s="827">
        <v>1088350061</v>
      </c>
      <c r="K193" s="828"/>
      <c r="L193" s="828"/>
      <c r="M193" s="829"/>
    </row>
    <row r="194" spans="1:13" ht="15" customHeight="1" x14ac:dyDescent="0.25">
      <c r="A194" s="53"/>
      <c r="B194" s="49"/>
      <c r="C194" s="49"/>
      <c r="D194" s="49"/>
      <c r="E194" s="51"/>
      <c r="F194" s="51"/>
      <c r="G194" s="51"/>
      <c r="H194" s="51"/>
      <c r="I194" s="51"/>
      <c r="J194" s="51"/>
      <c r="K194" s="51"/>
      <c r="L194" s="51"/>
      <c r="M194" s="51"/>
    </row>
    <row r="195" spans="1:13" ht="15" customHeight="1" x14ac:dyDescent="0.25">
      <c r="A195" s="54"/>
      <c r="B195" s="55"/>
      <c r="C195" s="55"/>
      <c r="D195" s="55"/>
      <c r="E195" s="56"/>
      <c r="F195" s="56"/>
      <c r="G195" s="56"/>
      <c r="H195" s="56"/>
      <c r="I195" s="56"/>
      <c r="J195" s="56"/>
      <c r="K195" s="56"/>
      <c r="L195" s="56"/>
      <c r="M195" s="56"/>
    </row>
    <row r="196" spans="1:13" ht="15" customHeight="1" x14ac:dyDescent="0.25">
      <c r="A196" s="52"/>
      <c r="B196" s="9"/>
      <c r="C196" s="9"/>
      <c r="D196" s="9"/>
      <c r="E196" s="1"/>
      <c r="F196" s="1"/>
      <c r="G196" s="1"/>
      <c r="H196" s="1"/>
      <c r="I196" s="1"/>
      <c r="J196" s="3"/>
      <c r="K196" s="3"/>
      <c r="L196" s="51"/>
      <c r="M196" s="51"/>
    </row>
    <row r="197" spans="1:13" ht="15" customHeight="1" x14ac:dyDescent="0.25">
      <c r="A197" s="57">
        <v>5</v>
      </c>
      <c r="B197" s="58"/>
      <c r="C197" s="58"/>
      <c r="D197" s="59"/>
      <c r="E197" s="3"/>
      <c r="F197" s="3"/>
      <c r="G197" s="3"/>
      <c r="H197" s="3"/>
      <c r="I197" s="3"/>
      <c r="J197" s="3"/>
      <c r="K197" s="3"/>
      <c r="L197" s="51"/>
      <c r="M197" s="51"/>
    </row>
    <row r="198" spans="1:13" ht="15" customHeight="1" x14ac:dyDescent="0.25">
      <c r="A198" s="52"/>
      <c r="B198" s="9"/>
      <c r="C198" s="9"/>
      <c r="D198" s="9"/>
      <c r="E198" s="1"/>
      <c r="F198" s="1"/>
      <c r="G198" s="1"/>
      <c r="H198" s="1"/>
      <c r="I198" s="1"/>
      <c r="J198" s="3"/>
      <c r="K198" s="3"/>
      <c r="L198" s="51"/>
      <c r="M198" s="51"/>
    </row>
    <row r="199" spans="1:13" ht="15" customHeight="1" x14ac:dyDescent="0.25">
      <c r="A199" s="840" t="s">
        <v>14</v>
      </c>
      <c r="B199" s="838" t="s">
        <v>15</v>
      </c>
      <c r="C199" s="838" t="s">
        <v>16</v>
      </c>
      <c r="D199" s="839" t="s">
        <v>17</v>
      </c>
      <c r="E199" s="838" t="s">
        <v>18</v>
      </c>
      <c r="F199" s="838" t="s">
        <v>19</v>
      </c>
      <c r="G199" s="827" t="s">
        <v>20</v>
      </c>
      <c r="H199" s="828"/>
      <c r="I199" s="828"/>
      <c r="J199" s="828"/>
      <c r="K199" s="828"/>
      <c r="L199" s="828"/>
      <c r="M199" s="829"/>
    </row>
    <row r="200" spans="1:13" ht="15" customHeight="1" x14ac:dyDescent="0.25">
      <c r="A200" s="837"/>
      <c r="B200" s="837"/>
      <c r="C200" s="837"/>
      <c r="D200" s="837"/>
      <c r="E200" s="837"/>
      <c r="F200" s="837"/>
      <c r="G200" s="16" t="s">
        <v>21</v>
      </c>
      <c r="H200" s="16" t="s">
        <v>22</v>
      </c>
      <c r="I200" s="16" t="s">
        <v>23</v>
      </c>
      <c r="J200" s="16" t="s">
        <v>24</v>
      </c>
      <c r="K200" s="16" t="s">
        <v>25</v>
      </c>
      <c r="L200" s="16" t="s">
        <v>26</v>
      </c>
      <c r="M200" s="16" t="s">
        <v>27</v>
      </c>
    </row>
    <row r="201" spans="1:13" ht="15" customHeight="1" x14ac:dyDescent="0.25">
      <c r="A201" s="840" t="s">
        <v>28</v>
      </c>
      <c r="B201" s="843" t="s">
        <v>141</v>
      </c>
      <c r="C201" s="32" t="s">
        <v>119</v>
      </c>
      <c r="D201" s="64" t="s">
        <v>120</v>
      </c>
      <c r="E201" s="19">
        <v>52</v>
      </c>
      <c r="F201" s="20">
        <v>48.36</v>
      </c>
      <c r="G201" s="21">
        <v>80</v>
      </c>
      <c r="H201" s="22">
        <v>10.01052</v>
      </c>
      <c r="I201" s="22">
        <v>4.4491199999999997</v>
      </c>
      <c r="J201" s="22">
        <v>4.836E-2</v>
      </c>
      <c r="K201" s="22">
        <v>5.3196000000000003</v>
      </c>
      <c r="L201" s="22">
        <v>0.33851999999999999</v>
      </c>
      <c r="M201" s="22">
        <v>32.76</v>
      </c>
    </row>
    <row r="202" spans="1:13" ht="15" customHeight="1" x14ac:dyDescent="0.25">
      <c r="A202" s="836"/>
      <c r="B202" s="836"/>
      <c r="C202" s="31" t="s">
        <v>34</v>
      </c>
      <c r="D202" s="65" t="s">
        <v>35</v>
      </c>
      <c r="E202" s="19">
        <v>38</v>
      </c>
      <c r="F202" s="20">
        <v>15.2</v>
      </c>
      <c r="G202" s="21">
        <v>6</v>
      </c>
      <c r="H202" s="22">
        <v>0.18240000000000001</v>
      </c>
      <c r="I202" s="22">
        <v>1.52E-2</v>
      </c>
      <c r="J202" s="22">
        <v>1.0336000000000001</v>
      </c>
      <c r="K202" s="22">
        <v>8.6639999999999997</v>
      </c>
      <c r="L202" s="22">
        <v>7.5999999999999998E-2</v>
      </c>
      <c r="M202" s="24">
        <v>5.7</v>
      </c>
    </row>
    <row r="203" spans="1:13" ht="15" customHeight="1" x14ac:dyDescent="0.25">
      <c r="A203" s="836"/>
      <c r="B203" s="836"/>
      <c r="C203" s="31" t="s">
        <v>32</v>
      </c>
      <c r="D203" s="66" t="s">
        <v>33</v>
      </c>
      <c r="E203" s="26">
        <v>16</v>
      </c>
      <c r="F203" s="27">
        <v>15.2</v>
      </c>
      <c r="G203" s="24">
        <v>6</v>
      </c>
      <c r="H203" s="28">
        <v>0.21279999999999999</v>
      </c>
      <c r="I203" s="28">
        <v>1.52E-2</v>
      </c>
      <c r="J203" s="28">
        <v>1.1704000000000001</v>
      </c>
      <c r="K203" s="28">
        <v>3.6480000000000001</v>
      </c>
      <c r="L203" s="28">
        <v>4.5600000000000002E-2</v>
      </c>
      <c r="M203" s="24">
        <v>0.64</v>
      </c>
    </row>
    <row r="204" spans="1:13" ht="15" customHeight="1" x14ac:dyDescent="0.25">
      <c r="A204" s="836"/>
      <c r="B204" s="836"/>
      <c r="C204" s="31" t="s">
        <v>44</v>
      </c>
      <c r="D204" s="66" t="s">
        <v>45</v>
      </c>
      <c r="E204" s="26">
        <v>0.5</v>
      </c>
      <c r="F204" s="27">
        <v>0.5</v>
      </c>
      <c r="G204" s="24">
        <v>0</v>
      </c>
      <c r="H204" s="28">
        <v>0</v>
      </c>
      <c r="I204" s="28">
        <v>0</v>
      </c>
      <c r="J204" s="28">
        <v>0</v>
      </c>
      <c r="K204" s="28">
        <v>0.12</v>
      </c>
      <c r="L204" s="28">
        <v>1.5E-3</v>
      </c>
      <c r="M204" s="24">
        <v>193.905</v>
      </c>
    </row>
    <row r="205" spans="1:13" ht="15" customHeight="1" x14ac:dyDescent="0.25">
      <c r="A205" s="836"/>
      <c r="B205" s="836"/>
      <c r="C205" s="31" t="s">
        <v>42</v>
      </c>
      <c r="D205" s="66" t="s">
        <v>43</v>
      </c>
      <c r="E205" s="26">
        <v>1</v>
      </c>
      <c r="F205" s="27">
        <v>0.95</v>
      </c>
      <c r="G205" s="24">
        <v>1</v>
      </c>
      <c r="H205" s="28">
        <v>4.4650000000000002E-2</v>
      </c>
      <c r="I205" s="28">
        <v>2.8500000000000001E-3</v>
      </c>
      <c r="J205" s="28">
        <v>0.27834999999999999</v>
      </c>
      <c r="K205" s="28">
        <v>0.38</v>
      </c>
      <c r="L205" s="28">
        <v>1.235E-2</v>
      </c>
      <c r="M205" s="24">
        <v>0.19</v>
      </c>
    </row>
    <row r="206" spans="1:13" ht="15" customHeight="1" x14ac:dyDescent="0.25">
      <c r="A206" s="836"/>
      <c r="B206" s="836"/>
      <c r="C206" s="31" t="s">
        <v>36</v>
      </c>
      <c r="D206" s="66" t="s">
        <v>37</v>
      </c>
      <c r="E206" s="26">
        <v>6</v>
      </c>
      <c r="F206" s="27">
        <v>5.4</v>
      </c>
      <c r="G206" s="24">
        <v>2</v>
      </c>
      <c r="H206" s="28">
        <v>0.1242</v>
      </c>
      <c r="I206" s="28">
        <v>3.2399999999999998E-2</v>
      </c>
      <c r="J206" s="28">
        <v>0.31859999999999999</v>
      </c>
      <c r="K206" s="28">
        <v>4.4279999999999999</v>
      </c>
      <c r="L206" s="28">
        <v>9.7199999999999995E-2</v>
      </c>
      <c r="M206" s="24">
        <v>2.76</v>
      </c>
    </row>
    <row r="207" spans="1:13" ht="15" customHeight="1" x14ac:dyDescent="0.25">
      <c r="A207" s="836"/>
      <c r="B207" s="836"/>
      <c r="C207" s="31" t="s">
        <v>38</v>
      </c>
      <c r="D207" s="66" t="s">
        <v>39</v>
      </c>
      <c r="E207" s="26">
        <v>3</v>
      </c>
      <c r="F207" s="27">
        <v>3</v>
      </c>
      <c r="G207" s="24">
        <v>0</v>
      </c>
      <c r="H207" s="28">
        <v>0</v>
      </c>
      <c r="I207" s="28">
        <v>0</v>
      </c>
      <c r="J207" s="28">
        <v>0.18</v>
      </c>
      <c r="K207" s="28">
        <v>0.21</v>
      </c>
      <c r="L207" s="28">
        <v>1.4999999999999999E-2</v>
      </c>
      <c r="M207" s="24">
        <v>0.15</v>
      </c>
    </row>
    <row r="208" spans="1:13" ht="15" customHeight="1" x14ac:dyDescent="0.25">
      <c r="A208" s="836"/>
      <c r="B208" s="836"/>
      <c r="C208" s="31" t="s">
        <v>40</v>
      </c>
      <c r="D208" s="66" t="s">
        <v>39</v>
      </c>
      <c r="E208" s="26">
        <v>3</v>
      </c>
      <c r="F208" s="27">
        <v>3</v>
      </c>
      <c r="G208" s="24">
        <v>0</v>
      </c>
      <c r="H208" s="28">
        <v>0</v>
      </c>
      <c r="I208" s="28">
        <v>0</v>
      </c>
      <c r="J208" s="28">
        <v>0.18</v>
      </c>
      <c r="K208" s="28">
        <v>0.21</v>
      </c>
      <c r="L208" s="28">
        <v>1.4999999999999999E-2</v>
      </c>
      <c r="M208" s="24">
        <v>0.15</v>
      </c>
    </row>
    <row r="209" spans="1:13" ht="15" customHeight="1" x14ac:dyDescent="0.25">
      <c r="A209" s="836"/>
      <c r="B209" s="836"/>
      <c r="C209" s="31" t="s">
        <v>41</v>
      </c>
      <c r="D209" s="66" t="s">
        <v>39</v>
      </c>
      <c r="E209" s="26">
        <v>3</v>
      </c>
      <c r="F209" s="27">
        <v>3</v>
      </c>
      <c r="G209" s="24">
        <v>0</v>
      </c>
      <c r="H209" s="28">
        <v>0</v>
      </c>
      <c r="I209" s="28">
        <v>0</v>
      </c>
      <c r="J209" s="28">
        <v>0.18</v>
      </c>
      <c r="K209" s="28">
        <v>0.21</v>
      </c>
      <c r="L209" s="28">
        <v>1.4999999999999999E-2</v>
      </c>
      <c r="M209" s="24">
        <v>0.15</v>
      </c>
    </row>
    <row r="210" spans="1:13" ht="15" customHeight="1" x14ac:dyDescent="0.25">
      <c r="A210" s="836"/>
      <c r="B210" s="836"/>
      <c r="C210" s="31" t="s">
        <v>142</v>
      </c>
      <c r="D210" s="66" t="s">
        <v>143</v>
      </c>
      <c r="E210" s="26">
        <v>5</v>
      </c>
      <c r="F210" s="27">
        <v>5</v>
      </c>
      <c r="G210" s="24">
        <v>18</v>
      </c>
      <c r="H210" s="28">
        <v>0.66</v>
      </c>
      <c r="I210" s="28">
        <v>9.5000000000000001E-2</v>
      </c>
      <c r="J210" s="28">
        <v>3.605</v>
      </c>
      <c r="K210" s="28">
        <v>0.9</v>
      </c>
      <c r="L210" s="28">
        <v>0.255</v>
      </c>
      <c r="M210" s="24">
        <v>0.1</v>
      </c>
    </row>
    <row r="211" spans="1:13" ht="15" customHeight="1" x14ac:dyDescent="0.25">
      <c r="A211" s="842"/>
      <c r="B211" s="837"/>
      <c r="C211" s="31" t="s">
        <v>144</v>
      </c>
      <c r="D211" s="64" t="s">
        <v>145</v>
      </c>
      <c r="E211" s="19">
        <v>11</v>
      </c>
      <c r="F211" s="20">
        <v>9.9</v>
      </c>
      <c r="G211" s="21">
        <v>15</v>
      </c>
      <c r="H211" s="22">
        <v>1.2474000000000001</v>
      </c>
      <c r="I211" s="22">
        <v>1.0691999999999999</v>
      </c>
      <c r="J211" s="22">
        <v>2.9700000000000001E-2</v>
      </c>
      <c r="K211" s="22">
        <v>5.2469999999999999</v>
      </c>
      <c r="L211" s="22">
        <v>0.16830000000000001</v>
      </c>
      <c r="M211" s="28">
        <v>15.29</v>
      </c>
    </row>
    <row r="212" spans="1:13" ht="15" customHeight="1" x14ac:dyDescent="0.25">
      <c r="A212" s="840" t="s">
        <v>54</v>
      </c>
      <c r="B212" s="843" t="s">
        <v>55</v>
      </c>
      <c r="C212" s="31" t="s">
        <v>56</v>
      </c>
      <c r="D212" s="67" t="s">
        <v>57</v>
      </c>
      <c r="E212" s="26">
        <v>24</v>
      </c>
      <c r="F212" s="27">
        <v>24</v>
      </c>
      <c r="G212" s="24">
        <v>85</v>
      </c>
      <c r="H212" s="28">
        <v>1.6080000000000001</v>
      </c>
      <c r="I212" s="28">
        <v>9.6000000000000002E-2</v>
      </c>
      <c r="J212" s="28">
        <v>19.224</v>
      </c>
      <c r="K212" s="28">
        <v>2.16</v>
      </c>
      <c r="L212" s="28">
        <v>0.192</v>
      </c>
      <c r="M212" s="28">
        <v>0.48</v>
      </c>
    </row>
    <row r="213" spans="1:13" ht="15" customHeight="1" x14ac:dyDescent="0.25">
      <c r="A213" s="836"/>
      <c r="B213" s="836"/>
      <c r="C213" s="31" t="s">
        <v>44</v>
      </c>
      <c r="D213" s="65" t="s">
        <v>45</v>
      </c>
      <c r="E213" s="19">
        <v>0.8</v>
      </c>
      <c r="F213" s="20">
        <v>0.8</v>
      </c>
      <c r="G213" s="21">
        <v>0</v>
      </c>
      <c r="H213" s="22">
        <v>0</v>
      </c>
      <c r="I213" s="22">
        <v>0</v>
      </c>
      <c r="J213" s="22">
        <v>0</v>
      </c>
      <c r="K213" s="22">
        <v>0.192</v>
      </c>
      <c r="L213" s="22">
        <v>2.3999999999999998E-3</v>
      </c>
      <c r="M213" s="24">
        <v>310.24799999999999</v>
      </c>
    </row>
    <row r="214" spans="1:13" ht="15" customHeight="1" x14ac:dyDescent="0.25">
      <c r="A214" s="842"/>
      <c r="B214" s="837"/>
      <c r="C214" s="31" t="s">
        <v>52</v>
      </c>
      <c r="D214" s="64" t="s">
        <v>53</v>
      </c>
      <c r="E214" s="19">
        <v>2</v>
      </c>
      <c r="F214" s="20">
        <v>2</v>
      </c>
      <c r="G214" s="21">
        <v>18</v>
      </c>
      <c r="H214" s="22">
        <v>0</v>
      </c>
      <c r="I214" s="22">
        <v>2</v>
      </c>
      <c r="J214" s="22">
        <v>0</v>
      </c>
      <c r="K214" s="22">
        <v>0</v>
      </c>
      <c r="L214" s="22">
        <v>0</v>
      </c>
      <c r="M214" s="28">
        <v>0</v>
      </c>
    </row>
    <row r="215" spans="1:13" ht="15" customHeight="1" x14ac:dyDescent="0.25">
      <c r="A215" s="840" t="s">
        <v>46</v>
      </c>
      <c r="B215" s="843" t="s">
        <v>146</v>
      </c>
      <c r="C215" s="31" t="s">
        <v>114</v>
      </c>
      <c r="D215" s="67" t="s">
        <v>115</v>
      </c>
      <c r="E215" s="26">
        <v>69</v>
      </c>
      <c r="F215" s="27">
        <v>66</v>
      </c>
      <c r="G215" s="24">
        <v>20</v>
      </c>
      <c r="H215" s="28">
        <v>0.46</v>
      </c>
      <c r="I215" s="28">
        <v>0.02</v>
      </c>
      <c r="J215" s="28">
        <v>4.2</v>
      </c>
      <c r="K215" s="28">
        <v>1.6</v>
      </c>
      <c r="L215" s="28">
        <v>0.16</v>
      </c>
      <c r="M215" s="28">
        <v>1.8</v>
      </c>
    </row>
    <row r="216" spans="1:13" ht="15" customHeight="1" x14ac:dyDescent="0.25">
      <c r="A216" s="836"/>
      <c r="B216" s="836"/>
      <c r="C216" s="31" t="s">
        <v>147</v>
      </c>
      <c r="D216" s="65">
        <v>1534</v>
      </c>
      <c r="E216" s="19">
        <v>0.5</v>
      </c>
      <c r="F216" s="20">
        <v>0.5</v>
      </c>
      <c r="G216" s="21">
        <v>2</v>
      </c>
      <c r="H216" s="22">
        <v>7.3999999999999996E-2</v>
      </c>
      <c r="I216" s="22">
        <v>6.5000000000000002E-2</v>
      </c>
      <c r="J216" s="22">
        <v>0.27850000000000003</v>
      </c>
      <c r="K216" s="22">
        <v>0.88500000000000001</v>
      </c>
      <c r="L216" s="22">
        <v>0.11799999999999999</v>
      </c>
      <c r="M216" s="24">
        <v>0.17</v>
      </c>
    </row>
    <row r="217" spans="1:13" ht="15" customHeight="1" x14ac:dyDescent="0.25">
      <c r="A217" s="836"/>
      <c r="B217" s="836"/>
      <c r="C217" s="31" t="s">
        <v>36</v>
      </c>
      <c r="D217" s="66" t="s">
        <v>37</v>
      </c>
      <c r="E217" s="26">
        <v>2</v>
      </c>
      <c r="F217" s="27">
        <v>1.8</v>
      </c>
      <c r="G217" s="24">
        <v>1</v>
      </c>
      <c r="H217" s="28">
        <v>4.1399999999999999E-2</v>
      </c>
      <c r="I217" s="28">
        <v>1.0800000000000001E-2</v>
      </c>
      <c r="J217" s="28">
        <v>0.1062</v>
      </c>
      <c r="K217" s="28">
        <v>1.476</v>
      </c>
      <c r="L217" s="28">
        <v>3.2399999999999998E-2</v>
      </c>
      <c r="M217" s="24">
        <v>0.92</v>
      </c>
    </row>
    <row r="218" spans="1:13" ht="15" customHeight="1" x14ac:dyDescent="0.25">
      <c r="A218" s="837"/>
      <c r="B218" s="837"/>
      <c r="C218" s="31" t="s">
        <v>52</v>
      </c>
      <c r="D218" s="64" t="s">
        <v>53</v>
      </c>
      <c r="E218" s="19">
        <v>1</v>
      </c>
      <c r="F218" s="20">
        <v>1</v>
      </c>
      <c r="G218" s="21">
        <v>9</v>
      </c>
      <c r="H218" s="22">
        <v>0</v>
      </c>
      <c r="I218" s="22">
        <v>1</v>
      </c>
      <c r="J218" s="22">
        <v>0</v>
      </c>
      <c r="K218" s="22">
        <v>0</v>
      </c>
      <c r="L218" s="22">
        <v>0</v>
      </c>
      <c r="M218" s="28">
        <v>0</v>
      </c>
    </row>
    <row r="219" spans="1:13" ht="15" customHeight="1" x14ac:dyDescent="0.25">
      <c r="A219" s="840" t="s">
        <v>58</v>
      </c>
      <c r="B219" s="843" t="s">
        <v>148</v>
      </c>
      <c r="C219" s="31" t="s">
        <v>60</v>
      </c>
      <c r="D219" s="67" t="s">
        <v>61</v>
      </c>
      <c r="E219" s="26">
        <v>29</v>
      </c>
      <c r="F219" s="27">
        <v>20.3</v>
      </c>
      <c r="G219" s="24">
        <v>8</v>
      </c>
      <c r="H219" s="28">
        <v>0.3654</v>
      </c>
      <c r="I219" s="28">
        <v>6.0900000000000003E-2</v>
      </c>
      <c r="J219" s="28">
        <v>1.2991999999999999</v>
      </c>
      <c r="K219" s="28">
        <v>8.9320000000000004</v>
      </c>
      <c r="L219" s="28">
        <v>0.10150000000000001</v>
      </c>
      <c r="M219" s="28">
        <v>5.22</v>
      </c>
    </row>
    <row r="220" spans="1:13" ht="15" customHeight="1" x14ac:dyDescent="0.25">
      <c r="A220" s="836"/>
      <c r="B220" s="836"/>
      <c r="C220" s="31" t="s">
        <v>50</v>
      </c>
      <c r="D220" s="65" t="s">
        <v>51</v>
      </c>
      <c r="E220" s="19">
        <v>24</v>
      </c>
      <c r="F220" s="20">
        <v>20.399999999999999</v>
      </c>
      <c r="G220" s="21">
        <v>10</v>
      </c>
      <c r="H220" s="22">
        <v>0.14280000000000001</v>
      </c>
      <c r="I220" s="22">
        <v>2.0400000000000001E-2</v>
      </c>
      <c r="J220" s="22">
        <v>1.9379999999999999</v>
      </c>
      <c r="K220" s="22">
        <v>5.508</v>
      </c>
      <c r="L220" s="22">
        <v>8.1600000000000006E-2</v>
      </c>
      <c r="M220" s="24">
        <v>8.4</v>
      </c>
    </row>
    <row r="221" spans="1:13" ht="15" customHeight="1" x14ac:dyDescent="0.25">
      <c r="A221" s="836"/>
      <c r="B221" s="836"/>
      <c r="C221" s="31" t="s">
        <v>62</v>
      </c>
      <c r="D221" s="66" t="s">
        <v>63</v>
      </c>
      <c r="E221" s="26">
        <v>60</v>
      </c>
      <c r="F221" s="27">
        <v>30</v>
      </c>
      <c r="G221" s="24">
        <v>7</v>
      </c>
      <c r="H221" s="28">
        <v>4.4999999999999998E-2</v>
      </c>
      <c r="I221" s="28">
        <v>4.4999999999999998E-2</v>
      </c>
      <c r="J221" s="28">
        <v>1.395</v>
      </c>
      <c r="K221" s="28">
        <v>2.85</v>
      </c>
      <c r="L221" s="28">
        <v>7.4999999999999997E-2</v>
      </c>
      <c r="M221" s="24">
        <v>1.2</v>
      </c>
    </row>
    <row r="222" spans="1:13" ht="15" customHeight="1" x14ac:dyDescent="0.25">
      <c r="A222" s="842"/>
      <c r="B222" s="837"/>
      <c r="C222" s="31" t="s">
        <v>64</v>
      </c>
      <c r="D222" s="64" t="s">
        <v>65</v>
      </c>
      <c r="E222" s="19">
        <v>2</v>
      </c>
      <c r="F222" s="20">
        <v>2</v>
      </c>
      <c r="G222" s="21">
        <v>8</v>
      </c>
      <c r="H222" s="22">
        <v>0</v>
      </c>
      <c r="I222" s="22">
        <v>0</v>
      </c>
      <c r="J222" s="22">
        <v>1.986</v>
      </c>
      <c r="K222" s="22">
        <v>0</v>
      </c>
      <c r="L222" s="22">
        <v>2E-3</v>
      </c>
      <c r="M222" s="28">
        <v>0</v>
      </c>
    </row>
    <row r="223" spans="1:13" ht="15" customHeight="1" x14ac:dyDescent="0.25">
      <c r="A223" s="35" t="s">
        <v>105</v>
      </c>
      <c r="B223" s="843" t="s">
        <v>149</v>
      </c>
      <c r="C223" s="31" t="s">
        <v>150</v>
      </c>
      <c r="D223" s="67" t="s">
        <v>151</v>
      </c>
      <c r="E223" s="26">
        <v>80</v>
      </c>
      <c r="F223" s="27">
        <v>60</v>
      </c>
      <c r="G223" s="24">
        <v>43</v>
      </c>
      <c r="H223" s="28">
        <v>0.54</v>
      </c>
      <c r="I223" s="28">
        <v>0.18</v>
      </c>
      <c r="J223" s="28">
        <v>8.0399999999999991</v>
      </c>
      <c r="K223" s="28">
        <v>7.8</v>
      </c>
      <c r="L223" s="28">
        <v>0.18</v>
      </c>
      <c r="M223" s="28">
        <v>2.4</v>
      </c>
    </row>
    <row r="224" spans="1:13" ht="15" customHeight="1" x14ac:dyDescent="0.25">
      <c r="A224" s="35" t="s">
        <v>68</v>
      </c>
      <c r="B224" s="836"/>
      <c r="C224" s="31" t="s">
        <v>72</v>
      </c>
      <c r="D224" s="65" t="s">
        <v>73</v>
      </c>
      <c r="E224" s="19">
        <v>100</v>
      </c>
      <c r="F224" s="20">
        <v>100</v>
      </c>
      <c r="G224" s="21">
        <v>55</v>
      </c>
      <c r="H224" s="22">
        <v>3.2</v>
      </c>
      <c r="I224" s="22">
        <v>3.2</v>
      </c>
      <c r="J224" s="22">
        <v>3.4</v>
      </c>
      <c r="K224" s="22">
        <v>120</v>
      </c>
      <c r="L224" s="22">
        <v>0</v>
      </c>
      <c r="M224" s="24">
        <v>42</v>
      </c>
    </row>
    <row r="225" spans="1:25" ht="15" customHeight="1" x14ac:dyDescent="0.25">
      <c r="A225" s="35" t="s">
        <v>109</v>
      </c>
      <c r="B225" s="837"/>
      <c r="C225" s="31" t="s">
        <v>64</v>
      </c>
      <c r="D225" s="64" t="s">
        <v>65</v>
      </c>
      <c r="E225" s="19">
        <v>6</v>
      </c>
      <c r="F225" s="20">
        <v>6</v>
      </c>
      <c r="G225" s="21">
        <v>24</v>
      </c>
      <c r="H225" s="22">
        <v>0</v>
      </c>
      <c r="I225" s="22">
        <v>0</v>
      </c>
      <c r="J225" s="22">
        <v>5.9580000000000002</v>
      </c>
      <c r="K225" s="22">
        <v>0</v>
      </c>
      <c r="L225" s="22">
        <v>6.0000000000000001E-3</v>
      </c>
      <c r="M225" s="28">
        <v>0</v>
      </c>
      <c r="N225" s="831"/>
      <c r="O225" s="832"/>
      <c r="P225" s="832"/>
      <c r="Q225" s="832"/>
      <c r="R225" s="832"/>
      <c r="S225" s="832"/>
      <c r="T225" s="832"/>
      <c r="U225" s="832"/>
      <c r="V225" s="832"/>
      <c r="W225" s="832"/>
      <c r="X225" s="832"/>
      <c r="Y225" s="832"/>
    </row>
    <row r="226" spans="1:25" ht="15" customHeight="1" x14ac:dyDescent="0.25">
      <c r="A226" s="875"/>
      <c r="B226" s="828"/>
      <c r="C226" s="828"/>
      <c r="D226" s="828"/>
      <c r="E226" s="828"/>
      <c r="F226" s="828"/>
      <c r="G226" s="828"/>
      <c r="H226" s="828"/>
      <c r="I226" s="828"/>
      <c r="J226" s="828"/>
      <c r="K226" s="828"/>
      <c r="L226" s="828"/>
      <c r="M226" s="829"/>
      <c r="N226" s="832"/>
      <c r="O226" s="832"/>
      <c r="P226" s="832"/>
      <c r="Q226" s="832"/>
      <c r="R226" s="832"/>
      <c r="S226" s="832"/>
      <c r="T226" s="832"/>
      <c r="U226" s="832"/>
      <c r="V226" s="832"/>
      <c r="W226" s="832"/>
      <c r="X226" s="832"/>
      <c r="Y226" s="832"/>
    </row>
    <row r="227" spans="1:25" ht="15" customHeight="1" x14ac:dyDescent="0.25">
      <c r="A227" s="833" t="s">
        <v>78</v>
      </c>
      <c r="B227" s="828"/>
      <c r="C227" s="828"/>
      <c r="D227" s="828"/>
      <c r="E227" s="828"/>
      <c r="F227" s="829"/>
      <c r="G227" s="37">
        <v>416.6</v>
      </c>
      <c r="H227" s="37">
        <v>19</v>
      </c>
      <c r="I227" s="37">
        <v>12.4</v>
      </c>
      <c r="J227" s="37">
        <v>54.8</v>
      </c>
      <c r="K227" s="37">
        <v>180.7</v>
      </c>
      <c r="L227" s="37">
        <v>2</v>
      </c>
      <c r="M227" s="37">
        <v>624.6</v>
      </c>
      <c r="N227" s="832"/>
      <c r="O227" s="832"/>
      <c r="P227" s="832"/>
      <c r="Q227" s="832"/>
      <c r="R227" s="832"/>
      <c r="S227" s="832"/>
      <c r="T227" s="832"/>
      <c r="U227" s="832"/>
      <c r="V227" s="832"/>
      <c r="W227" s="832"/>
      <c r="X227" s="832"/>
      <c r="Y227" s="832"/>
    </row>
    <row r="228" spans="1:25" ht="15" customHeight="1" x14ac:dyDescent="0.25">
      <c r="A228" s="833" t="s">
        <v>79</v>
      </c>
      <c r="B228" s="828"/>
      <c r="C228" s="828"/>
      <c r="D228" s="828"/>
      <c r="E228" s="828"/>
      <c r="F228" s="829"/>
      <c r="G228" s="37">
        <v>1300</v>
      </c>
      <c r="H228" s="37">
        <v>45.5</v>
      </c>
      <c r="I228" s="37">
        <v>43.3</v>
      </c>
      <c r="J228" s="37">
        <v>182</v>
      </c>
      <c r="K228" s="37">
        <v>700</v>
      </c>
      <c r="L228" s="37">
        <v>5.6</v>
      </c>
      <c r="M228" s="37">
        <v>1133</v>
      </c>
      <c r="N228" s="832"/>
      <c r="O228" s="832"/>
      <c r="P228" s="832"/>
      <c r="Q228" s="832"/>
      <c r="R228" s="832"/>
      <c r="S228" s="832"/>
      <c r="T228" s="832"/>
      <c r="U228" s="832"/>
      <c r="V228" s="832"/>
      <c r="W228" s="832"/>
      <c r="X228" s="832"/>
      <c r="Y228" s="832"/>
    </row>
    <row r="229" spans="1:25" ht="15" customHeight="1" x14ac:dyDescent="0.25">
      <c r="A229" s="833" t="s">
        <v>80</v>
      </c>
      <c r="B229" s="828"/>
      <c r="C229" s="828"/>
      <c r="D229" s="828"/>
      <c r="E229" s="828"/>
      <c r="F229" s="829"/>
      <c r="G229" s="41">
        <v>0.32</v>
      </c>
      <c r="H229" s="42">
        <v>0.4</v>
      </c>
      <c r="I229" s="42">
        <v>0.28999999999999998</v>
      </c>
      <c r="J229" s="42">
        <v>0.3</v>
      </c>
      <c r="K229" s="42">
        <v>0.26</v>
      </c>
      <c r="L229" s="42">
        <v>0.36</v>
      </c>
      <c r="M229" s="42">
        <v>0.55000000000000004</v>
      </c>
      <c r="N229" s="832"/>
      <c r="O229" s="832"/>
      <c r="P229" s="832"/>
      <c r="Q229" s="832"/>
      <c r="R229" s="832"/>
      <c r="S229" s="832"/>
      <c r="T229" s="832"/>
      <c r="U229" s="832"/>
      <c r="V229" s="832"/>
      <c r="W229" s="832"/>
      <c r="X229" s="832"/>
      <c r="Y229" s="832"/>
    </row>
    <row r="230" spans="1:25" ht="15" customHeight="1" x14ac:dyDescent="0.25">
      <c r="A230" s="44"/>
      <c r="B230" s="45"/>
      <c r="C230" s="45"/>
      <c r="D230" s="46"/>
      <c r="E230" s="47"/>
      <c r="F230" s="47"/>
      <c r="G230" s="47"/>
      <c r="H230" s="47"/>
      <c r="I230" s="47"/>
      <c r="J230" s="47"/>
      <c r="K230" s="47"/>
      <c r="L230" s="47"/>
      <c r="M230" s="47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</row>
    <row r="231" spans="1:25" ht="15" customHeight="1" x14ac:dyDescent="0.25">
      <c r="A231" s="834" t="s">
        <v>81</v>
      </c>
      <c r="B231" s="825"/>
      <c r="C231" s="826"/>
      <c r="D231" s="827" t="s">
        <v>82</v>
      </c>
      <c r="E231" s="828"/>
      <c r="F231" s="828"/>
      <c r="G231" s="828"/>
      <c r="H231" s="828"/>
      <c r="I231" s="828"/>
      <c r="J231" s="828"/>
      <c r="K231" s="828"/>
      <c r="L231" s="828"/>
      <c r="M231" s="82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49"/>
      <c r="Y231" s="49"/>
    </row>
    <row r="232" spans="1:25" ht="15" customHeight="1" x14ac:dyDescent="0.25">
      <c r="A232" s="44"/>
      <c r="B232" s="45"/>
      <c r="C232" s="47"/>
      <c r="D232" s="50"/>
      <c r="E232" s="47"/>
      <c r="F232" s="47"/>
      <c r="G232" s="47"/>
      <c r="H232" s="47"/>
      <c r="I232" s="47"/>
      <c r="J232" s="47"/>
      <c r="K232" s="47"/>
      <c r="L232" s="47"/>
      <c r="M232" s="51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49"/>
      <c r="Y232" s="49"/>
    </row>
    <row r="233" spans="1:25" ht="30" customHeight="1" x14ac:dyDescent="0.25">
      <c r="A233" s="52" t="s">
        <v>83</v>
      </c>
      <c r="B233" s="827"/>
      <c r="C233" s="828"/>
      <c r="D233" s="828"/>
      <c r="E233" s="829"/>
      <c r="F233" s="1"/>
      <c r="G233" s="824" t="s">
        <v>84</v>
      </c>
      <c r="H233" s="825"/>
      <c r="I233" s="826"/>
      <c r="J233" s="827">
        <v>1088350061</v>
      </c>
      <c r="K233" s="828"/>
      <c r="L233" s="828"/>
      <c r="M233" s="82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49"/>
      <c r="Y233" s="49"/>
    </row>
    <row r="234" spans="1:25" ht="15" customHeight="1" x14ac:dyDescent="0.25">
      <c r="A234" s="53"/>
      <c r="B234" s="49"/>
      <c r="C234" s="49"/>
      <c r="D234" s="49"/>
      <c r="E234" s="51"/>
      <c r="F234" s="51"/>
      <c r="G234" s="51"/>
      <c r="H234" s="51"/>
      <c r="I234" s="51"/>
      <c r="J234" s="51"/>
      <c r="K234" s="51"/>
      <c r="L234" s="51"/>
      <c r="M234" s="51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49"/>
      <c r="Y234" s="49"/>
    </row>
    <row r="235" spans="1:25" ht="15" customHeight="1" x14ac:dyDescent="0.25">
      <c r="A235" s="54"/>
      <c r="B235" s="55"/>
      <c r="C235" s="55"/>
      <c r="D235" s="55"/>
      <c r="E235" s="56"/>
      <c r="F235" s="56"/>
      <c r="G235" s="56"/>
      <c r="H235" s="56"/>
      <c r="I235" s="56"/>
      <c r="J235" s="56"/>
      <c r="K235" s="56"/>
      <c r="L235" s="56"/>
      <c r="M235" s="56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</row>
    <row r="236" spans="1:25" ht="15" customHeight="1" x14ac:dyDescent="0.25">
      <c r="A236" s="52"/>
      <c r="B236" s="9"/>
      <c r="C236" s="9"/>
      <c r="D236" s="9"/>
      <c r="E236" s="1"/>
      <c r="F236" s="1"/>
      <c r="G236" s="1"/>
      <c r="H236" s="1"/>
      <c r="I236" s="1"/>
      <c r="J236" s="3"/>
      <c r="K236" s="3"/>
      <c r="L236" s="51"/>
      <c r="M236" s="51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49"/>
      <c r="Y236" s="49"/>
    </row>
    <row r="237" spans="1:25" ht="15" customHeight="1" x14ac:dyDescent="0.25">
      <c r="A237" s="57">
        <v>6</v>
      </c>
      <c r="B237" s="58"/>
      <c r="C237" s="58"/>
      <c r="D237" s="59"/>
      <c r="E237" s="3"/>
      <c r="F237" s="3"/>
      <c r="G237" s="3"/>
      <c r="H237" s="3"/>
      <c r="I237" s="3"/>
      <c r="J237" s="3"/>
      <c r="K237" s="3"/>
      <c r="L237" s="51"/>
      <c r="M237" s="51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49"/>
      <c r="Y237" s="49"/>
    </row>
    <row r="238" spans="1:25" ht="15" customHeight="1" x14ac:dyDescent="0.25">
      <c r="A238" s="52"/>
      <c r="B238" s="9"/>
      <c r="C238" s="9"/>
      <c r="D238" s="9"/>
      <c r="E238" s="1"/>
      <c r="F238" s="1"/>
      <c r="G238" s="1"/>
      <c r="H238" s="1"/>
      <c r="I238" s="1"/>
      <c r="J238" s="3"/>
      <c r="K238" s="3"/>
      <c r="L238" s="51"/>
      <c r="M238" s="51"/>
      <c r="N238" s="49"/>
      <c r="O238" s="49"/>
      <c r="P238" s="49"/>
      <c r="Q238" s="49"/>
      <c r="R238" s="49"/>
      <c r="S238" s="49"/>
      <c r="T238" s="49"/>
      <c r="U238" s="49"/>
      <c r="V238" s="49"/>
      <c r="W238" s="49"/>
      <c r="X238" s="49"/>
      <c r="Y238" s="49"/>
    </row>
    <row r="239" spans="1:25" ht="15" customHeight="1" x14ac:dyDescent="0.25">
      <c r="A239" s="840" t="s">
        <v>14</v>
      </c>
      <c r="B239" s="838" t="s">
        <v>15</v>
      </c>
      <c r="C239" s="838" t="s">
        <v>16</v>
      </c>
      <c r="D239" s="839" t="s">
        <v>17</v>
      </c>
      <c r="E239" s="838" t="s">
        <v>18</v>
      </c>
      <c r="F239" s="838" t="s">
        <v>19</v>
      </c>
      <c r="G239" s="827" t="s">
        <v>20</v>
      </c>
      <c r="H239" s="828"/>
      <c r="I239" s="828"/>
      <c r="J239" s="828"/>
      <c r="K239" s="828"/>
      <c r="L239" s="828"/>
      <c r="M239" s="82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5"/>
    </row>
    <row r="240" spans="1:25" ht="15" customHeight="1" x14ac:dyDescent="0.25">
      <c r="A240" s="837"/>
      <c r="B240" s="837"/>
      <c r="C240" s="837"/>
      <c r="D240" s="837"/>
      <c r="E240" s="837"/>
      <c r="F240" s="837"/>
      <c r="G240" s="16" t="s">
        <v>21</v>
      </c>
      <c r="H240" s="16" t="s">
        <v>22</v>
      </c>
      <c r="I240" s="16" t="s">
        <v>23</v>
      </c>
      <c r="J240" s="16" t="s">
        <v>24</v>
      </c>
      <c r="K240" s="16" t="s">
        <v>25</v>
      </c>
      <c r="L240" s="16" t="s">
        <v>26</v>
      </c>
      <c r="M240" s="16" t="s">
        <v>27</v>
      </c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5"/>
    </row>
    <row r="241" spans="1:13" ht="15" customHeight="1" x14ac:dyDescent="0.25">
      <c r="A241" s="840" t="s">
        <v>152</v>
      </c>
      <c r="B241" s="843" t="s">
        <v>153</v>
      </c>
      <c r="C241" s="32" t="s">
        <v>30</v>
      </c>
      <c r="D241" s="64" t="s">
        <v>31</v>
      </c>
      <c r="E241" s="79">
        <v>55</v>
      </c>
      <c r="F241" s="20">
        <v>51</v>
      </c>
      <c r="G241" s="21">
        <v>71</v>
      </c>
      <c r="H241" s="22">
        <v>11.118</v>
      </c>
      <c r="I241" s="22">
        <v>2.907</v>
      </c>
      <c r="J241" s="22">
        <v>0</v>
      </c>
      <c r="K241" s="22">
        <v>3.06</v>
      </c>
      <c r="L241" s="22">
        <v>1.377</v>
      </c>
      <c r="M241" s="22">
        <v>28.05</v>
      </c>
    </row>
    <row r="242" spans="1:13" ht="15" customHeight="1" x14ac:dyDescent="0.25">
      <c r="A242" s="836"/>
      <c r="B242" s="836"/>
      <c r="C242" s="31" t="s">
        <v>32</v>
      </c>
      <c r="D242" s="65" t="s">
        <v>33</v>
      </c>
      <c r="E242" s="79">
        <v>16</v>
      </c>
      <c r="F242" s="20">
        <v>15.2</v>
      </c>
      <c r="G242" s="21">
        <v>6</v>
      </c>
      <c r="H242" s="22">
        <v>0.21279999999999999</v>
      </c>
      <c r="I242" s="22">
        <v>1.52E-2</v>
      </c>
      <c r="J242" s="22">
        <v>1.1704000000000001</v>
      </c>
      <c r="K242" s="22">
        <v>3.6480000000000001</v>
      </c>
      <c r="L242" s="22">
        <v>4.5600000000000002E-2</v>
      </c>
      <c r="M242" s="24">
        <v>0.64</v>
      </c>
    </row>
    <row r="243" spans="1:13" ht="15" customHeight="1" x14ac:dyDescent="0.25">
      <c r="A243" s="836"/>
      <c r="B243" s="836"/>
      <c r="C243" s="31" t="s">
        <v>34</v>
      </c>
      <c r="D243" s="66" t="s">
        <v>35</v>
      </c>
      <c r="E243" s="80">
        <v>38</v>
      </c>
      <c r="F243" s="27">
        <v>15.2</v>
      </c>
      <c r="G243" s="24">
        <v>6</v>
      </c>
      <c r="H243" s="28">
        <v>0.18240000000000001</v>
      </c>
      <c r="I243" s="28">
        <v>1.52E-2</v>
      </c>
      <c r="J243" s="28">
        <v>1.0336000000000001</v>
      </c>
      <c r="K243" s="28">
        <v>8.6639999999999997</v>
      </c>
      <c r="L243" s="28">
        <v>7.5999999999999998E-2</v>
      </c>
      <c r="M243" s="24">
        <v>5.7</v>
      </c>
    </row>
    <row r="244" spans="1:13" ht="15" customHeight="1" x14ac:dyDescent="0.25">
      <c r="A244" s="836"/>
      <c r="B244" s="836"/>
      <c r="C244" s="31" t="s">
        <v>96</v>
      </c>
      <c r="D244" s="66" t="s">
        <v>39</v>
      </c>
      <c r="E244" s="80">
        <v>3</v>
      </c>
      <c r="F244" s="27">
        <v>3</v>
      </c>
      <c r="G244" s="24">
        <v>0</v>
      </c>
      <c r="H244" s="28">
        <v>0</v>
      </c>
      <c r="I244" s="28">
        <v>0</v>
      </c>
      <c r="J244" s="28">
        <v>0.18</v>
      </c>
      <c r="K244" s="28">
        <v>0.21</v>
      </c>
      <c r="L244" s="28">
        <v>1.4999999999999999E-2</v>
      </c>
      <c r="M244" s="24">
        <v>0.15</v>
      </c>
    </row>
    <row r="245" spans="1:13" ht="15" customHeight="1" x14ac:dyDescent="0.25">
      <c r="A245" s="836"/>
      <c r="B245" s="836"/>
      <c r="C245" s="31" t="s">
        <v>38</v>
      </c>
      <c r="D245" s="66" t="s">
        <v>39</v>
      </c>
      <c r="E245" s="80">
        <v>3</v>
      </c>
      <c r="F245" s="27">
        <v>3</v>
      </c>
      <c r="G245" s="24">
        <v>0</v>
      </c>
      <c r="H245" s="28">
        <v>0</v>
      </c>
      <c r="I245" s="28">
        <v>0</v>
      </c>
      <c r="J245" s="28">
        <v>0.18</v>
      </c>
      <c r="K245" s="28">
        <v>0.21</v>
      </c>
      <c r="L245" s="28">
        <v>1.4999999999999999E-2</v>
      </c>
      <c r="M245" s="24">
        <v>0.15</v>
      </c>
    </row>
    <row r="246" spans="1:13" ht="15" customHeight="1" x14ac:dyDescent="0.25">
      <c r="A246" s="836"/>
      <c r="B246" s="836"/>
      <c r="C246" s="31" t="s">
        <v>40</v>
      </c>
      <c r="D246" s="66" t="s">
        <v>39</v>
      </c>
      <c r="E246" s="80">
        <v>3</v>
      </c>
      <c r="F246" s="27">
        <v>3</v>
      </c>
      <c r="G246" s="24">
        <v>0</v>
      </c>
      <c r="H246" s="28">
        <v>0</v>
      </c>
      <c r="I246" s="28">
        <v>0</v>
      </c>
      <c r="J246" s="28">
        <v>0.18</v>
      </c>
      <c r="K246" s="28">
        <v>0.21</v>
      </c>
      <c r="L246" s="28">
        <v>1.4999999999999999E-2</v>
      </c>
      <c r="M246" s="24">
        <v>0.15</v>
      </c>
    </row>
    <row r="247" spans="1:13" ht="15" customHeight="1" x14ac:dyDescent="0.25">
      <c r="A247" s="836"/>
      <c r="B247" s="836"/>
      <c r="C247" s="31" t="s">
        <v>41</v>
      </c>
      <c r="D247" s="66" t="s">
        <v>39</v>
      </c>
      <c r="E247" s="80">
        <v>3</v>
      </c>
      <c r="F247" s="27">
        <v>3</v>
      </c>
      <c r="G247" s="24">
        <v>0</v>
      </c>
      <c r="H247" s="28">
        <v>0</v>
      </c>
      <c r="I247" s="28">
        <v>0</v>
      </c>
      <c r="J247" s="28">
        <v>0.18</v>
      </c>
      <c r="K247" s="28">
        <v>0.21</v>
      </c>
      <c r="L247" s="28">
        <v>1.4999999999999999E-2</v>
      </c>
      <c r="M247" s="24">
        <v>0.15</v>
      </c>
    </row>
    <row r="248" spans="1:13" ht="15" customHeight="1" x14ac:dyDescent="0.25">
      <c r="A248" s="836"/>
      <c r="B248" s="836"/>
      <c r="C248" s="31" t="s">
        <v>42</v>
      </c>
      <c r="D248" s="66" t="s">
        <v>43</v>
      </c>
      <c r="E248" s="80">
        <v>1</v>
      </c>
      <c r="F248" s="27">
        <v>0.95</v>
      </c>
      <c r="G248" s="24">
        <v>1</v>
      </c>
      <c r="H248" s="28">
        <v>4.4650000000000002E-2</v>
      </c>
      <c r="I248" s="28">
        <v>2.8500000000000001E-3</v>
      </c>
      <c r="J248" s="28">
        <v>0.27834999999999999</v>
      </c>
      <c r="K248" s="28">
        <v>0.38</v>
      </c>
      <c r="L248" s="28">
        <v>1.235E-2</v>
      </c>
      <c r="M248" s="24">
        <v>0.19</v>
      </c>
    </row>
    <row r="249" spans="1:13" ht="15" customHeight="1" x14ac:dyDescent="0.25">
      <c r="A249" s="836"/>
      <c r="B249" s="836"/>
      <c r="C249" s="31" t="s">
        <v>36</v>
      </c>
      <c r="D249" s="66" t="s">
        <v>37</v>
      </c>
      <c r="E249" s="80">
        <v>6</v>
      </c>
      <c r="F249" s="27">
        <v>5.4</v>
      </c>
      <c r="G249" s="24">
        <v>2</v>
      </c>
      <c r="H249" s="28">
        <v>0.1242</v>
      </c>
      <c r="I249" s="28">
        <v>3.2399999999999998E-2</v>
      </c>
      <c r="J249" s="28">
        <v>0.31859999999999999</v>
      </c>
      <c r="K249" s="28">
        <v>4.4279999999999999</v>
      </c>
      <c r="L249" s="28">
        <v>9.7199999999999995E-2</v>
      </c>
      <c r="M249" s="24">
        <v>2.76</v>
      </c>
    </row>
    <row r="250" spans="1:13" ht="15" customHeight="1" x14ac:dyDescent="0.25">
      <c r="A250" s="842"/>
      <c r="B250" s="837"/>
      <c r="C250" s="31" t="s">
        <v>44</v>
      </c>
      <c r="D250" s="64" t="s">
        <v>45</v>
      </c>
      <c r="E250" s="79">
        <v>0.5</v>
      </c>
      <c r="F250" s="20">
        <v>0.5</v>
      </c>
      <c r="G250" s="21">
        <v>0</v>
      </c>
      <c r="H250" s="22">
        <v>0</v>
      </c>
      <c r="I250" s="22">
        <v>0</v>
      </c>
      <c r="J250" s="22">
        <v>0</v>
      </c>
      <c r="K250" s="22">
        <v>0.12</v>
      </c>
      <c r="L250" s="22">
        <v>1.5E-3</v>
      </c>
      <c r="M250" s="28">
        <v>193.905</v>
      </c>
    </row>
    <row r="251" spans="1:13" ht="15" customHeight="1" x14ac:dyDescent="0.25">
      <c r="A251" s="840" t="s">
        <v>46</v>
      </c>
      <c r="B251" s="849" t="s">
        <v>154</v>
      </c>
      <c r="C251" s="31" t="s">
        <v>114</v>
      </c>
      <c r="D251" s="67" t="s">
        <v>115</v>
      </c>
      <c r="E251" s="80">
        <v>20</v>
      </c>
      <c r="F251" s="27">
        <v>20</v>
      </c>
      <c r="G251" s="24">
        <v>20</v>
      </c>
      <c r="H251" s="28">
        <v>0.46</v>
      </c>
      <c r="I251" s="28">
        <v>0.02</v>
      </c>
      <c r="J251" s="28">
        <v>4.2</v>
      </c>
      <c r="K251" s="28">
        <v>1.6</v>
      </c>
      <c r="L251" s="28">
        <v>0.16</v>
      </c>
      <c r="M251" s="28">
        <v>1.8</v>
      </c>
    </row>
    <row r="252" spans="1:13" ht="15" customHeight="1" x14ac:dyDescent="0.25">
      <c r="A252" s="836"/>
      <c r="B252" s="850"/>
      <c r="C252" s="31" t="s">
        <v>155</v>
      </c>
      <c r="D252" s="65" t="s">
        <v>156</v>
      </c>
      <c r="E252" s="79">
        <v>5</v>
      </c>
      <c r="F252" s="20">
        <v>4</v>
      </c>
      <c r="G252" s="21">
        <v>4</v>
      </c>
      <c r="H252" s="22">
        <v>3.5999999999999997E-2</v>
      </c>
      <c r="I252" s="22">
        <v>4.0000000000000001E-3</v>
      </c>
      <c r="J252" s="22">
        <v>1.052</v>
      </c>
      <c r="K252" s="22">
        <v>0.84</v>
      </c>
      <c r="L252" s="22">
        <v>3.5999999999999997E-2</v>
      </c>
      <c r="M252" s="24">
        <v>0.05</v>
      </c>
    </row>
    <row r="253" spans="1:13" ht="15" customHeight="1" x14ac:dyDescent="0.25">
      <c r="A253" s="836"/>
      <c r="B253" s="850"/>
      <c r="C253" s="31" t="s">
        <v>157</v>
      </c>
      <c r="D253" s="66" t="s">
        <v>158</v>
      </c>
      <c r="E253" s="80">
        <v>13</v>
      </c>
      <c r="F253" s="27">
        <v>10.4</v>
      </c>
      <c r="G253" s="24">
        <v>17</v>
      </c>
      <c r="H253" s="28">
        <v>9.3600000000000003E-2</v>
      </c>
      <c r="I253" s="28">
        <v>3.1199999999999999E-2</v>
      </c>
      <c r="J253" s="28">
        <v>3.8896000000000002</v>
      </c>
      <c r="K253" s="28">
        <v>1.6639999999999999</v>
      </c>
      <c r="L253" s="28">
        <v>3.1199999999999999E-2</v>
      </c>
      <c r="M253" s="24">
        <v>1.82</v>
      </c>
    </row>
    <row r="254" spans="1:13" ht="15" customHeight="1" x14ac:dyDescent="0.25">
      <c r="A254" s="836"/>
      <c r="B254" s="850"/>
      <c r="C254" s="31" t="s">
        <v>89</v>
      </c>
      <c r="D254" s="66" t="s">
        <v>90</v>
      </c>
      <c r="E254" s="80">
        <v>15</v>
      </c>
      <c r="F254" s="27">
        <v>10.199999999999999</v>
      </c>
      <c r="G254" s="24">
        <v>17</v>
      </c>
      <c r="H254" s="28">
        <v>0.12239999999999999</v>
      </c>
      <c r="I254" s="28">
        <v>2.0400000000000001E-2</v>
      </c>
      <c r="J254" s="28">
        <v>4.0086000000000004</v>
      </c>
      <c r="K254" s="28">
        <v>0.81599999999999995</v>
      </c>
      <c r="L254" s="28">
        <v>4.0800000000000003E-2</v>
      </c>
      <c r="M254" s="24">
        <v>3.9</v>
      </c>
    </row>
    <row r="255" spans="1:13" ht="15" customHeight="1" x14ac:dyDescent="0.25">
      <c r="A255" s="836"/>
      <c r="B255" s="850"/>
      <c r="C255" s="31" t="s">
        <v>50</v>
      </c>
      <c r="D255" s="66" t="s">
        <v>51</v>
      </c>
      <c r="E255" s="80">
        <v>12</v>
      </c>
      <c r="F255" s="27">
        <v>10.199999999999999</v>
      </c>
      <c r="G255" s="24">
        <v>5</v>
      </c>
      <c r="H255" s="28">
        <v>7.1400000000000005E-2</v>
      </c>
      <c r="I255" s="28">
        <v>1.0200000000000001E-2</v>
      </c>
      <c r="J255" s="28">
        <v>0.96899999999999997</v>
      </c>
      <c r="K255" s="28">
        <v>2.754</v>
      </c>
      <c r="L255" s="28">
        <v>4.0800000000000003E-2</v>
      </c>
      <c r="M255" s="24">
        <v>4.2</v>
      </c>
    </row>
    <row r="256" spans="1:13" ht="15" customHeight="1" x14ac:dyDescent="0.25">
      <c r="A256" s="836"/>
      <c r="B256" s="850"/>
      <c r="C256" s="31" t="s">
        <v>32</v>
      </c>
      <c r="D256" s="65" t="s">
        <v>33</v>
      </c>
      <c r="E256" s="79">
        <v>16</v>
      </c>
      <c r="F256" s="20">
        <v>15.2</v>
      </c>
      <c r="G256" s="21">
        <v>6</v>
      </c>
      <c r="H256" s="22">
        <v>0.21279999999999999</v>
      </c>
      <c r="I256" s="22">
        <v>1.52E-2</v>
      </c>
      <c r="J256" s="22">
        <v>1.1704000000000001</v>
      </c>
      <c r="K256" s="22">
        <v>3.6480000000000001</v>
      </c>
      <c r="L256" s="22">
        <v>4.5600000000000002E-2</v>
      </c>
      <c r="M256" s="24">
        <v>0.64</v>
      </c>
    </row>
    <row r="257" spans="1:15" ht="15" customHeight="1" x14ac:dyDescent="0.25">
      <c r="A257" s="836"/>
      <c r="B257" s="850"/>
      <c r="C257" s="31" t="s">
        <v>34</v>
      </c>
      <c r="D257" s="66" t="s">
        <v>35</v>
      </c>
      <c r="E257" s="80">
        <v>38</v>
      </c>
      <c r="F257" s="27">
        <v>15.2</v>
      </c>
      <c r="G257" s="24">
        <v>6</v>
      </c>
      <c r="H257" s="28">
        <v>0.18240000000000001</v>
      </c>
      <c r="I257" s="28">
        <v>1.52E-2</v>
      </c>
      <c r="J257" s="28">
        <v>1.0336000000000001</v>
      </c>
      <c r="K257" s="28">
        <v>8.6639999999999997</v>
      </c>
      <c r="L257" s="28">
        <v>7.5999999999999998E-2</v>
      </c>
      <c r="M257" s="24">
        <v>5.7</v>
      </c>
      <c r="N257" s="1"/>
      <c r="O257" s="1"/>
    </row>
    <row r="258" spans="1:15" ht="15" customHeight="1" x14ac:dyDescent="0.25">
      <c r="A258" s="836"/>
      <c r="B258" s="850"/>
      <c r="C258" s="31" t="s">
        <v>36</v>
      </c>
      <c r="D258" s="66" t="s">
        <v>37</v>
      </c>
      <c r="E258" s="80">
        <v>5</v>
      </c>
      <c r="F258" s="27">
        <v>4.5</v>
      </c>
      <c r="G258" s="24">
        <v>2</v>
      </c>
      <c r="H258" s="28">
        <v>0.10349999999999999</v>
      </c>
      <c r="I258" s="28">
        <v>2.7E-2</v>
      </c>
      <c r="J258" s="28">
        <v>0.26550000000000001</v>
      </c>
      <c r="K258" s="28">
        <v>3.69</v>
      </c>
      <c r="L258" s="28">
        <v>8.1000000000000003E-2</v>
      </c>
      <c r="M258" s="24">
        <v>2.2999999999999998</v>
      </c>
      <c r="N258" s="1"/>
      <c r="O258" s="1"/>
    </row>
    <row r="259" spans="1:15" ht="15" customHeight="1" x14ac:dyDescent="0.25">
      <c r="A259" s="836"/>
      <c r="B259" s="850"/>
      <c r="C259" s="31" t="s">
        <v>42</v>
      </c>
      <c r="D259" s="66" t="s">
        <v>43</v>
      </c>
      <c r="E259" s="80">
        <v>1</v>
      </c>
      <c r="F259" s="27">
        <v>0.95</v>
      </c>
      <c r="G259" s="24">
        <v>1</v>
      </c>
      <c r="H259" s="28">
        <v>4.4650000000000002E-2</v>
      </c>
      <c r="I259" s="28">
        <v>2.8500000000000001E-3</v>
      </c>
      <c r="J259" s="28">
        <v>0.27834999999999999</v>
      </c>
      <c r="K259" s="28">
        <v>0.38</v>
      </c>
      <c r="L259" s="28">
        <v>1.235E-2</v>
      </c>
      <c r="M259" s="24">
        <v>0.19</v>
      </c>
      <c r="N259" s="1"/>
      <c r="O259" s="1"/>
    </row>
    <row r="260" spans="1:15" ht="15" customHeight="1" x14ac:dyDescent="0.25">
      <c r="A260" s="836"/>
      <c r="B260" s="850"/>
      <c r="C260" s="31" t="s">
        <v>52</v>
      </c>
      <c r="D260" s="66" t="s">
        <v>53</v>
      </c>
      <c r="E260" s="80">
        <v>2</v>
      </c>
      <c r="F260" s="27">
        <v>2</v>
      </c>
      <c r="G260" s="24">
        <v>18</v>
      </c>
      <c r="H260" s="28">
        <v>0</v>
      </c>
      <c r="I260" s="28">
        <v>2</v>
      </c>
      <c r="J260" s="28">
        <v>0</v>
      </c>
      <c r="K260" s="28">
        <v>0</v>
      </c>
      <c r="L260" s="28">
        <v>0</v>
      </c>
      <c r="M260" s="24">
        <v>0</v>
      </c>
      <c r="N260" s="1"/>
      <c r="O260" s="1"/>
    </row>
    <row r="261" spans="1:15" ht="15" customHeight="1" x14ac:dyDescent="0.25">
      <c r="A261" s="842"/>
      <c r="B261" s="851"/>
      <c r="C261" s="31" t="s">
        <v>44</v>
      </c>
      <c r="D261" s="64" t="s">
        <v>45</v>
      </c>
      <c r="E261" s="79">
        <v>0.5</v>
      </c>
      <c r="F261" s="20">
        <v>0.5</v>
      </c>
      <c r="G261" s="21">
        <v>0</v>
      </c>
      <c r="H261" s="22">
        <v>0</v>
      </c>
      <c r="I261" s="22">
        <v>0</v>
      </c>
      <c r="J261" s="22">
        <v>0</v>
      </c>
      <c r="K261" s="22">
        <v>0.12</v>
      </c>
      <c r="L261" s="22">
        <v>1.5E-3</v>
      </c>
      <c r="M261" s="28">
        <v>193.905</v>
      </c>
      <c r="N261" s="1"/>
      <c r="O261" s="1"/>
    </row>
    <row r="262" spans="1:15" ht="15" customHeight="1" x14ac:dyDescent="0.25">
      <c r="A262" s="840" t="s">
        <v>54</v>
      </c>
      <c r="B262" s="843" t="s">
        <v>55</v>
      </c>
      <c r="C262" s="31" t="s">
        <v>56</v>
      </c>
      <c r="D262" s="67" t="s">
        <v>57</v>
      </c>
      <c r="E262" s="80">
        <v>24</v>
      </c>
      <c r="F262" s="27">
        <v>25</v>
      </c>
      <c r="G262" s="24">
        <v>88</v>
      </c>
      <c r="H262" s="28">
        <v>1.675</v>
      </c>
      <c r="I262" s="28">
        <v>0.1</v>
      </c>
      <c r="J262" s="28">
        <v>20.024999999999999</v>
      </c>
      <c r="K262" s="28">
        <v>2.25</v>
      </c>
      <c r="L262" s="28">
        <v>0.2</v>
      </c>
      <c r="M262" s="28">
        <v>0.48</v>
      </c>
      <c r="N262" s="1"/>
      <c r="O262" s="1"/>
    </row>
    <row r="263" spans="1:15" ht="15" customHeight="1" x14ac:dyDescent="0.25">
      <c r="A263" s="836"/>
      <c r="B263" s="836"/>
      <c r="C263" s="31" t="s">
        <v>44</v>
      </c>
      <c r="D263" s="65" t="s">
        <v>45</v>
      </c>
      <c r="E263" s="79">
        <v>0.8</v>
      </c>
      <c r="F263" s="20">
        <v>0.8</v>
      </c>
      <c r="G263" s="21">
        <v>0</v>
      </c>
      <c r="H263" s="22">
        <v>0</v>
      </c>
      <c r="I263" s="22">
        <v>0</v>
      </c>
      <c r="J263" s="22">
        <v>0</v>
      </c>
      <c r="K263" s="22">
        <v>0.192</v>
      </c>
      <c r="L263" s="22">
        <v>2.3999999999999998E-3</v>
      </c>
      <c r="M263" s="24">
        <v>310.24799999999999</v>
      </c>
      <c r="N263" s="1"/>
      <c r="O263" s="1"/>
    </row>
    <row r="264" spans="1:15" ht="15" customHeight="1" x14ac:dyDescent="0.25">
      <c r="A264" s="837"/>
      <c r="B264" s="837"/>
      <c r="C264" s="31" t="s">
        <v>52</v>
      </c>
      <c r="D264" s="64" t="s">
        <v>53</v>
      </c>
      <c r="E264" s="79">
        <v>2</v>
      </c>
      <c r="F264" s="20">
        <v>2</v>
      </c>
      <c r="G264" s="21">
        <v>18</v>
      </c>
      <c r="H264" s="22">
        <v>0</v>
      </c>
      <c r="I264" s="22">
        <v>2</v>
      </c>
      <c r="J264" s="22">
        <v>0</v>
      </c>
      <c r="K264" s="22">
        <v>0</v>
      </c>
      <c r="L264" s="22">
        <v>0</v>
      </c>
      <c r="M264" s="28">
        <v>0</v>
      </c>
      <c r="N264" s="1"/>
      <c r="O264" s="1"/>
    </row>
    <row r="265" spans="1:15" ht="15" customHeight="1" x14ac:dyDescent="0.25">
      <c r="A265" s="858" t="s">
        <v>58</v>
      </c>
      <c r="B265" s="843" t="s">
        <v>159</v>
      </c>
      <c r="C265" s="31" t="s">
        <v>32</v>
      </c>
      <c r="D265" s="67" t="s">
        <v>33</v>
      </c>
      <c r="E265" s="80">
        <v>17</v>
      </c>
      <c r="F265" s="27">
        <v>16.149999999999999</v>
      </c>
      <c r="G265" s="24">
        <v>6</v>
      </c>
      <c r="H265" s="28">
        <v>0.2261</v>
      </c>
      <c r="I265" s="28">
        <v>1.6150000000000001E-2</v>
      </c>
      <c r="J265" s="28">
        <v>1.2435499999999999</v>
      </c>
      <c r="K265" s="28">
        <v>3.8759999999999999</v>
      </c>
      <c r="L265" s="28">
        <v>4.845E-2</v>
      </c>
      <c r="M265" s="28">
        <v>0.68</v>
      </c>
      <c r="N265" s="1"/>
      <c r="O265" s="1"/>
    </row>
    <row r="266" spans="1:15" ht="15" customHeight="1" x14ac:dyDescent="0.25">
      <c r="A266" s="859"/>
      <c r="B266" s="836"/>
      <c r="C266" s="31" t="s">
        <v>101</v>
      </c>
      <c r="D266" s="65" t="s">
        <v>102</v>
      </c>
      <c r="E266" s="79">
        <v>30</v>
      </c>
      <c r="F266" s="20">
        <v>24</v>
      </c>
      <c r="G266" s="21">
        <v>6</v>
      </c>
      <c r="H266" s="22">
        <v>0.216</v>
      </c>
      <c r="I266" s="22">
        <v>2.4E-2</v>
      </c>
      <c r="J266" s="22">
        <v>0.98399999999999999</v>
      </c>
      <c r="K266" s="22">
        <v>2.16</v>
      </c>
      <c r="L266" s="22">
        <v>0.12</v>
      </c>
      <c r="M266" s="24">
        <v>1.8</v>
      </c>
      <c r="N266" s="1"/>
      <c r="O266" s="1"/>
    </row>
    <row r="267" spans="1:15" ht="15" customHeight="1" x14ac:dyDescent="0.25">
      <c r="A267" s="859"/>
      <c r="B267" s="836"/>
      <c r="C267" s="31" t="s">
        <v>36</v>
      </c>
      <c r="D267" s="66" t="s">
        <v>37</v>
      </c>
      <c r="E267" s="80">
        <v>12</v>
      </c>
      <c r="F267" s="27">
        <v>10.8</v>
      </c>
      <c r="G267" s="24">
        <v>5</v>
      </c>
      <c r="H267" s="28">
        <v>0.24840000000000001</v>
      </c>
      <c r="I267" s="28">
        <v>6.4799999999999996E-2</v>
      </c>
      <c r="J267" s="28">
        <v>0.63719999999999999</v>
      </c>
      <c r="K267" s="28">
        <v>8.8559999999999999</v>
      </c>
      <c r="L267" s="28">
        <v>0.19439999999999999</v>
      </c>
      <c r="M267" s="24">
        <v>5.52</v>
      </c>
      <c r="N267" s="1"/>
      <c r="O267" s="1"/>
    </row>
    <row r="268" spans="1:15" ht="15" customHeight="1" x14ac:dyDescent="0.25">
      <c r="A268" s="877"/>
      <c r="B268" s="837"/>
      <c r="C268" s="31" t="s">
        <v>62</v>
      </c>
      <c r="D268" s="64" t="s">
        <v>63</v>
      </c>
      <c r="E268" s="79">
        <v>60</v>
      </c>
      <c r="F268" s="20">
        <v>30</v>
      </c>
      <c r="G268" s="21">
        <v>7</v>
      </c>
      <c r="H268" s="22">
        <v>4.4999999999999998E-2</v>
      </c>
      <c r="I268" s="22">
        <v>4.4999999999999998E-2</v>
      </c>
      <c r="J268" s="22">
        <v>1.395</v>
      </c>
      <c r="K268" s="22">
        <v>2.85</v>
      </c>
      <c r="L268" s="22">
        <v>7.4999999999999997E-2</v>
      </c>
      <c r="M268" s="28">
        <v>1.2</v>
      </c>
      <c r="N268" s="831"/>
      <c r="O268" s="832"/>
    </row>
    <row r="269" spans="1:15" ht="15" customHeight="1" x14ac:dyDescent="0.25">
      <c r="A269" s="35" t="s">
        <v>105</v>
      </c>
      <c r="B269" s="843" t="s">
        <v>160</v>
      </c>
      <c r="C269" s="31" t="s">
        <v>161</v>
      </c>
      <c r="D269" s="67" t="s">
        <v>162</v>
      </c>
      <c r="E269" s="80">
        <v>86</v>
      </c>
      <c r="F269" s="27">
        <v>60.2</v>
      </c>
      <c r="G269" s="24">
        <v>61</v>
      </c>
      <c r="H269" s="28">
        <v>0.90300000000000002</v>
      </c>
      <c r="I269" s="28">
        <v>6.0199999999999997E-2</v>
      </c>
      <c r="J269" s="28">
        <v>13.4246</v>
      </c>
      <c r="K269" s="28">
        <v>4.8159999999999998</v>
      </c>
      <c r="L269" s="28">
        <v>0.54179999999999995</v>
      </c>
      <c r="M269" s="28">
        <v>2.58</v>
      </c>
      <c r="N269" s="832"/>
      <c r="O269" s="832"/>
    </row>
    <row r="270" spans="1:15" ht="15" customHeight="1" x14ac:dyDescent="0.25">
      <c r="A270" s="35" t="s">
        <v>163</v>
      </c>
      <c r="B270" s="836"/>
      <c r="C270" s="31" t="s">
        <v>72</v>
      </c>
      <c r="D270" s="65" t="s">
        <v>73</v>
      </c>
      <c r="E270" s="79">
        <v>100</v>
      </c>
      <c r="F270" s="20">
        <v>100</v>
      </c>
      <c r="G270" s="21">
        <v>55</v>
      </c>
      <c r="H270" s="22">
        <v>3.2</v>
      </c>
      <c r="I270" s="22">
        <v>3.2</v>
      </c>
      <c r="J270" s="22">
        <v>3.4</v>
      </c>
      <c r="K270" s="22">
        <v>120</v>
      </c>
      <c r="L270" s="22">
        <v>0</v>
      </c>
      <c r="M270" s="21">
        <v>42</v>
      </c>
      <c r="N270" s="832"/>
      <c r="O270" s="832"/>
    </row>
    <row r="271" spans="1:15" ht="15" customHeight="1" x14ac:dyDescent="0.25">
      <c r="A271" s="35" t="s">
        <v>164</v>
      </c>
      <c r="B271" s="837"/>
      <c r="C271" s="31" t="s">
        <v>64</v>
      </c>
      <c r="D271" s="64" t="s">
        <v>65</v>
      </c>
      <c r="E271" s="79">
        <v>6</v>
      </c>
      <c r="F271" s="20">
        <v>6</v>
      </c>
      <c r="G271" s="21">
        <v>24</v>
      </c>
      <c r="H271" s="22">
        <v>0</v>
      </c>
      <c r="I271" s="22">
        <v>0</v>
      </c>
      <c r="J271" s="22">
        <v>5.9580000000000002</v>
      </c>
      <c r="K271" s="22">
        <v>0</v>
      </c>
      <c r="L271" s="22">
        <v>6.0000000000000001E-3</v>
      </c>
      <c r="M271" s="21">
        <v>0</v>
      </c>
      <c r="N271" s="832"/>
      <c r="O271" s="832"/>
    </row>
    <row r="272" spans="1:15" ht="15" customHeight="1" x14ac:dyDescent="0.25">
      <c r="A272" s="876"/>
      <c r="B272" s="856"/>
      <c r="C272" s="856"/>
      <c r="D272" s="856"/>
      <c r="E272" s="856"/>
      <c r="F272" s="856"/>
      <c r="G272" s="856"/>
      <c r="H272" s="856"/>
      <c r="I272" s="856"/>
      <c r="J272" s="856"/>
      <c r="K272" s="856"/>
      <c r="L272" s="856"/>
      <c r="M272" s="857"/>
      <c r="N272" s="832"/>
      <c r="O272" s="832"/>
    </row>
    <row r="273" spans="1:15" ht="15" customHeight="1" x14ac:dyDescent="0.25">
      <c r="A273" s="833" t="s">
        <v>78</v>
      </c>
      <c r="B273" s="828"/>
      <c r="C273" s="828"/>
      <c r="D273" s="828"/>
      <c r="E273" s="828"/>
      <c r="F273" s="829"/>
      <c r="G273" s="81">
        <v>447.3</v>
      </c>
      <c r="H273" s="82">
        <v>19.399999999999999</v>
      </c>
      <c r="I273" s="82">
        <v>10.6</v>
      </c>
      <c r="J273" s="82">
        <v>66.7</v>
      </c>
      <c r="K273" s="82">
        <v>186.2</v>
      </c>
      <c r="L273" s="82">
        <v>3.3</v>
      </c>
      <c r="M273" s="81">
        <v>808.7</v>
      </c>
      <c r="N273" s="832"/>
      <c r="O273" s="832"/>
    </row>
    <row r="274" spans="1:15" ht="15" customHeight="1" x14ac:dyDescent="0.25">
      <c r="A274" s="833" t="s">
        <v>79</v>
      </c>
      <c r="B274" s="828"/>
      <c r="C274" s="828"/>
      <c r="D274" s="828"/>
      <c r="E274" s="828"/>
      <c r="F274" s="829"/>
      <c r="G274" s="83">
        <v>1300</v>
      </c>
      <c r="H274" s="84">
        <v>45.5</v>
      </c>
      <c r="I274" s="84">
        <v>43.3</v>
      </c>
      <c r="J274" s="84">
        <v>182</v>
      </c>
      <c r="K274" s="84">
        <v>700</v>
      </c>
      <c r="L274" s="84">
        <v>5.6</v>
      </c>
      <c r="M274" s="84">
        <v>1133</v>
      </c>
      <c r="N274" s="832"/>
      <c r="O274" s="832"/>
    </row>
    <row r="275" spans="1:15" ht="15" customHeight="1" x14ac:dyDescent="0.25">
      <c r="A275" s="833" t="s">
        <v>80</v>
      </c>
      <c r="B275" s="828"/>
      <c r="C275" s="828"/>
      <c r="D275" s="828"/>
      <c r="E275" s="828"/>
      <c r="F275" s="829"/>
      <c r="G275" s="85">
        <v>0.34</v>
      </c>
      <c r="H275" s="86">
        <v>0.43</v>
      </c>
      <c r="I275" s="86">
        <v>0.25</v>
      </c>
      <c r="J275" s="86">
        <v>0.37</v>
      </c>
      <c r="K275" s="86">
        <v>0.27</v>
      </c>
      <c r="L275" s="86">
        <v>0.6</v>
      </c>
      <c r="M275" s="86">
        <v>0.71</v>
      </c>
      <c r="N275" s="832"/>
      <c r="O275" s="832"/>
    </row>
    <row r="276" spans="1:15" ht="15" customHeight="1" x14ac:dyDescent="0.25">
      <c r="A276" s="44"/>
      <c r="B276" s="45"/>
      <c r="C276" s="45"/>
      <c r="D276" s="46"/>
      <c r="E276" s="47"/>
      <c r="F276" s="47"/>
      <c r="G276" s="47"/>
      <c r="H276" s="47"/>
      <c r="I276" s="47"/>
      <c r="J276" s="47"/>
      <c r="K276" s="47"/>
      <c r="L276" s="47"/>
      <c r="M276" s="47"/>
      <c r="N276" s="45"/>
      <c r="O276" s="45"/>
    </row>
    <row r="277" spans="1:15" ht="15" customHeight="1" x14ac:dyDescent="0.25">
      <c r="A277" s="834" t="s">
        <v>81</v>
      </c>
      <c r="B277" s="825"/>
      <c r="C277" s="826"/>
      <c r="D277" s="827" t="s">
        <v>82</v>
      </c>
      <c r="E277" s="828"/>
      <c r="F277" s="828"/>
      <c r="G277" s="828"/>
      <c r="H277" s="828"/>
      <c r="I277" s="828"/>
      <c r="J277" s="828"/>
      <c r="K277" s="828"/>
      <c r="L277" s="828"/>
      <c r="M277" s="829"/>
      <c r="N277" s="49"/>
      <c r="O277" s="49"/>
    </row>
    <row r="278" spans="1:15" ht="15" customHeight="1" x14ac:dyDescent="0.25">
      <c r="A278" s="44"/>
      <c r="B278" s="45"/>
      <c r="C278" s="47"/>
      <c r="D278" s="50"/>
      <c r="E278" s="47"/>
      <c r="F278" s="47"/>
      <c r="G278" s="47"/>
      <c r="H278" s="47"/>
      <c r="I278" s="47"/>
      <c r="J278" s="47"/>
      <c r="K278" s="47"/>
      <c r="L278" s="47"/>
      <c r="M278" s="51"/>
      <c r="N278" s="49"/>
      <c r="O278" s="49"/>
    </row>
    <row r="279" spans="1:15" ht="30" customHeight="1" x14ac:dyDescent="0.25">
      <c r="A279" s="52" t="s">
        <v>83</v>
      </c>
      <c r="B279" s="827"/>
      <c r="C279" s="828"/>
      <c r="D279" s="828"/>
      <c r="E279" s="829"/>
      <c r="F279" s="1"/>
      <c r="G279" s="824" t="s">
        <v>84</v>
      </c>
      <c r="H279" s="825"/>
      <c r="I279" s="826"/>
      <c r="J279" s="827">
        <v>1088350061</v>
      </c>
      <c r="K279" s="828"/>
      <c r="L279" s="828"/>
      <c r="M279" s="829"/>
      <c r="N279" s="49"/>
      <c r="O279" s="49"/>
    </row>
    <row r="280" spans="1:15" ht="15" customHeight="1" x14ac:dyDescent="0.25">
      <c r="A280" s="53"/>
      <c r="B280" s="49"/>
      <c r="C280" s="49"/>
      <c r="D280" s="49"/>
      <c r="E280" s="51"/>
      <c r="F280" s="51"/>
      <c r="G280" s="51"/>
      <c r="H280" s="51"/>
      <c r="I280" s="51"/>
      <c r="J280" s="51"/>
      <c r="K280" s="51"/>
      <c r="L280" s="51"/>
      <c r="M280" s="51"/>
      <c r="N280" s="49"/>
      <c r="O280" s="49"/>
    </row>
    <row r="281" spans="1:15" ht="15" customHeight="1" x14ac:dyDescent="0.25">
      <c r="A281" s="54"/>
      <c r="B281" s="55"/>
      <c r="C281" s="55"/>
      <c r="D281" s="55"/>
      <c r="E281" s="56"/>
      <c r="F281" s="56"/>
      <c r="G281" s="56"/>
      <c r="H281" s="56"/>
      <c r="I281" s="56"/>
      <c r="J281" s="56"/>
      <c r="K281" s="56"/>
      <c r="L281" s="56"/>
      <c r="M281" s="56"/>
      <c r="N281" s="55"/>
      <c r="O281" s="55"/>
    </row>
    <row r="282" spans="1:15" ht="15" customHeight="1" x14ac:dyDescent="0.25">
      <c r="A282" s="52"/>
      <c r="B282" s="9"/>
      <c r="C282" s="9"/>
      <c r="D282" s="9"/>
      <c r="E282" s="1"/>
      <c r="F282" s="1"/>
      <c r="G282" s="1"/>
      <c r="H282" s="1"/>
      <c r="I282" s="1"/>
      <c r="J282" s="3"/>
      <c r="K282" s="3"/>
      <c r="L282" s="51"/>
      <c r="M282" s="51"/>
      <c r="N282" s="49"/>
      <c r="O282" s="49"/>
    </row>
    <row r="283" spans="1:15" ht="15" customHeight="1" x14ac:dyDescent="0.25">
      <c r="A283" s="57">
        <v>7</v>
      </c>
      <c r="B283" s="58"/>
      <c r="C283" s="58"/>
      <c r="D283" s="59"/>
      <c r="E283" s="3"/>
      <c r="F283" s="3"/>
      <c r="G283" s="3"/>
      <c r="H283" s="3"/>
      <c r="I283" s="3"/>
      <c r="J283" s="3"/>
      <c r="K283" s="3"/>
      <c r="L283" s="51"/>
      <c r="M283" s="51"/>
      <c r="N283" s="49"/>
      <c r="O283" s="49"/>
    </row>
    <row r="284" spans="1:15" ht="15" customHeight="1" x14ac:dyDescent="0.25">
      <c r="A284" s="52"/>
      <c r="B284" s="9"/>
      <c r="C284" s="9"/>
      <c r="D284" s="9"/>
      <c r="E284" s="1"/>
      <c r="F284" s="1"/>
      <c r="G284" s="1"/>
      <c r="H284" s="1"/>
      <c r="I284" s="1"/>
      <c r="J284" s="3"/>
      <c r="K284" s="3"/>
      <c r="L284" s="51"/>
      <c r="M284" s="51"/>
      <c r="N284" s="49"/>
      <c r="O284" s="49"/>
    </row>
    <row r="285" spans="1:15" ht="15" customHeight="1" x14ac:dyDescent="0.25">
      <c r="A285" s="840" t="s">
        <v>14</v>
      </c>
      <c r="B285" s="838" t="s">
        <v>15</v>
      </c>
      <c r="C285" s="838" t="s">
        <v>16</v>
      </c>
      <c r="D285" s="839" t="s">
        <v>17</v>
      </c>
      <c r="E285" s="838" t="s">
        <v>18</v>
      </c>
      <c r="F285" s="838" t="s">
        <v>19</v>
      </c>
      <c r="G285" s="827" t="s">
        <v>20</v>
      </c>
      <c r="H285" s="828"/>
      <c r="I285" s="828"/>
      <c r="J285" s="828"/>
      <c r="K285" s="828"/>
      <c r="L285" s="828"/>
      <c r="M285" s="829"/>
      <c r="N285" s="1"/>
      <c r="O285" s="1"/>
    </row>
    <row r="286" spans="1:15" ht="15" customHeight="1" x14ac:dyDescent="0.25">
      <c r="A286" s="837"/>
      <c r="B286" s="837"/>
      <c r="C286" s="837"/>
      <c r="D286" s="837"/>
      <c r="E286" s="837"/>
      <c r="F286" s="837"/>
      <c r="G286" s="16" t="s">
        <v>21</v>
      </c>
      <c r="H286" s="16" t="s">
        <v>22</v>
      </c>
      <c r="I286" s="16" t="s">
        <v>23</v>
      </c>
      <c r="J286" s="16" t="s">
        <v>24</v>
      </c>
      <c r="K286" s="16" t="s">
        <v>25</v>
      </c>
      <c r="L286" s="16" t="s">
        <v>26</v>
      </c>
      <c r="M286" s="16" t="s">
        <v>27</v>
      </c>
      <c r="N286" s="1"/>
      <c r="O286" s="1"/>
    </row>
    <row r="287" spans="1:15" ht="15" customHeight="1" x14ac:dyDescent="0.25">
      <c r="A287" s="840" t="s">
        <v>85</v>
      </c>
      <c r="B287" s="843" t="s">
        <v>165</v>
      </c>
      <c r="C287" s="32" t="s">
        <v>166</v>
      </c>
      <c r="D287" s="87" t="s">
        <v>167</v>
      </c>
      <c r="E287" s="88">
        <v>10</v>
      </c>
      <c r="F287" s="89">
        <v>10</v>
      </c>
      <c r="G287" s="90">
        <v>37</v>
      </c>
      <c r="H287" s="90">
        <v>2.13</v>
      </c>
      <c r="I287" s="90">
        <v>0.11</v>
      </c>
      <c r="J287" s="90">
        <v>6.18</v>
      </c>
      <c r="K287" s="90">
        <v>13.3</v>
      </c>
      <c r="L287" s="90">
        <v>0.62</v>
      </c>
      <c r="M287" s="90">
        <v>1.5</v>
      </c>
      <c r="N287" s="1"/>
      <c r="O287" s="1"/>
    </row>
    <row r="288" spans="1:15" ht="15" customHeight="1" x14ac:dyDescent="0.25">
      <c r="A288" s="836"/>
      <c r="B288" s="836"/>
      <c r="C288" s="31" t="s">
        <v>133</v>
      </c>
      <c r="D288" s="18" t="s">
        <v>134</v>
      </c>
      <c r="E288" s="88">
        <v>13</v>
      </c>
      <c r="F288" s="89">
        <v>10.4</v>
      </c>
      <c r="G288" s="90">
        <v>10</v>
      </c>
      <c r="H288" s="90">
        <v>0.23</v>
      </c>
      <c r="I288" s="90">
        <v>1.04E-2</v>
      </c>
      <c r="J288" s="90">
        <v>1.5911999999999999</v>
      </c>
      <c r="K288" s="90">
        <v>1.456</v>
      </c>
      <c r="L288" s="90">
        <v>3.1199999999999999E-2</v>
      </c>
      <c r="M288" s="91">
        <v>1.43</v>
      </c>
      <c r="N288" s="1"/>
      <c r="O288" s="1"/>
    </row>
    <row r="289" spans="1:13" ht="15" customHeight="1" x14ac:dyDescent="0.25">
      <c r="A289" s="836"/>
      <c r="B289" s="836"/>
      <c r="C289" s="31" t="s">
        <v>91</v>
      </c>
      <c r="D289" s="23" t="s">
        <v>92</v>
      </c>
      <c r="E289" s="92">
        <v>10</v>
      </c>
      <c r="F289" s="93">
        <v>10</v>
      </c>
      <c r="G289" s="94">
        <v>10</v>
      </c>
      <c r="H289" s="94">
        <v>0.22</v>
      </c>
      <c r="I289" s="94">
        <v>0.01</v>
      </c>
      <c r="J289" s="94">
        <v>2.11</v>
      </c>
      <c r="K289" s="94">
        <v>1.1000000000000001</v>
      </c>
      <c r="L289" s="94">
        <v>0.1</v>
      </c>
      <c r="M289" s="91">
        <v>1.8</v>
      </c>
    </row>
    <row r="290" spans="1:13" ht="15" customHeight="1" x14ac:dyDescent="0.25">
      <c r="A290" s="836"/>
      <c r="B290" s="836"/>
      <c r="C290" s="31" t="s">
        <v>50</v>
      </c>
      <c r="D290" s="23" t="s">
        <v>51</v>
      </c>
      <c r="E290" s="92">
        <v>12</v>
      </c>
      <c r="F290" s="93">
        <v>10.199999999999999</v>
      </c>
      <c r="G290" s="94">
        <v>5</v>
      </c>
      <c r="H290" s="94">
        <v>7.1400000000000005E-2</v>
      </c>
      <c r="I290" s="94">
        <v>1.0200000000000001E-2</v>
      </c>
      <c r="J290" s="94">
        <v>0.96899999999999997</v>
      </c>
      <c r="K290" s="94">
        <v>2.754</v>
      </c>
      <c r="L290" s="94">
        <v>4.0800000000000003E-2</v>
      </c>
      <c r="M290" s="91">
        <v>4.2</v>
      </c>
    </row>
    <row r="291" spans="1:13" ht="15" customHeight="1" x14ac:dyDescent="0.25">
      <c r="A291" s="836"/>
      <c r="B291" s="836"/>
      <c r="C291" s="31" t="s">
        <v>36</v>
      </c>
      <c r="D291" s="23" t="s">
        <v>37</v>
      </c>
      <c r="E291" s="92">
        <v>6</v>
      </c>
      <c r="F291" s="93">
        <v>5.4</v>
      </c>
      <c r="G291" s="94">
        <v>2</v>
      </c>
      <c r="H291" s="94">
        <v>0.1242</v>
      </c>
      <c r="I291" s="94">
        <v>3.2399999999999998E-2</v>
      </c>
      <c r="J291" s="94">
        <v>0.31859999999999999</v>
      </c>
      <c r="K291" s="94">
        <v>4.4279999999999999</v>
      </c>
      <c r="L291" s="94">
        <v>9.7199999999999995E-2</v>
      </c>
      <c r="M291" s="91">
        <v>2.76</v>
      </c>
    </row>
    <row r="292" spans="1:13" ht="15" customHeight="1" x14ac:dyDescent="0.25">
      <c r="A292" s="836"/>
      <c r="B292" s="836"/>
      <c r="C292" s="31" t="s">
        <v>32</v>
      </c>
      <c r="D292" s="23" t="s">
        <v>33</v>
      </c>
      <c r="E292" s="92">
        <v>16</v>
      </c>
      <c r="F292" s="93">
        <v>15.2</v>
      </c>
      <c r="G292" s="94">
        <v>6</v>
      </c>
      <c r="H292" s="94">
        <v>0.21279999999999999</v>
      </c>
      <c r="I292" s="94">
        <v>1.52E-2</v>
      </c>
      <c r="J292" s="94">
        <v>1.1704000000000001</v>
      </c>
      <c r="K292" s="94">
        <v>3.6480000000000001</v>
      </c>
      <c r="L292" s="94">
        <v>4.5600000000000002E-2</v>
      </c>
      <c r="M292" s="91">
        <v>0.64</v>
      </c>
    </row>
    <row r="293" spans="1:13" ht="15" customHeight="1" x14ac:dyDescent="0.25">
      <c r="A293" s="836"/>
      <c r="B293" s="836"/>
      <c r="C293" s="31" t="s">
        <v>34</v>
      </c>
      <c r="D293" s="23" t="s">
        <v>35</v>
      </c>
      <c r="E293" s="92">
        <v>38</v>
      </c>
      <c r="F293" s="93">
        <v>15.2</v>
      </c>
      <c r="G293" s="94">
        <v>6</v>
      </c>
      <c r="H293" s="94">
        <v>0.18240000000000001</v>
      </c>
      <c r="I293" s="94">
        <v>1.52E-2</v>
      </c>
      <c r="J293" s="94">
        <v>1.0336000000000001</v>
      </c>
      <c r="K293" s="94">
        <v>8.6639999999999997</v>
      </c>
      <c r="L293" s="94">
        <v>7.5999999999999998E-2</v>
      </c>
      <c r="M293" s="91">
        <v>5.7</v>
      </c>
    </row>
    <row r="294" spans="1:13" ht="15" customHeight="1" x14ac:dyDescent="0.25">
      <c r="A294" s="836"/>
      <c r="B294" s="836"/>
      <c r="C294" s="31" t="s">
        <v>44</v>
      </c>
      <c r="D294" s="23" t="s">
        <v>45</v>
      </c>
      <c r="E294" s="92">
        <v>0.8</v>
      </c>
      <c r="F294" s="93">
        <v>0.8</v>
      </c>
      <c r="G294" s="94">
        <v>0</v>
      </c>
      <c r="H294" s="94">
        <v>0</v>
      </c>
      <c r="I294" s="94">
        <v>0</v>
      </c>
      <c r="J294" s="94">
        <v>0</v>
      </c>
      <c r="K294" s="94">
        <v>0.192</v>
      </c>
      <c r="L294" s="94">
        <v>2.3999999999999998E-3</v>
      </c>
      <c r="M294" s="91">
        <v>310.24799999999999</v>
      </c>
    </row>
    <row r="295" spans="1:13" ht="15" customHeight="1" x14ac:dyDescent="0.25">
      <c r="A295" s="842"/>
      <c r="B295" s="837"/>
      <c r="C295" s="31" t="s">
        <v>42</v>
      </c>
      <c r="D295" s="87" t="s">
        <v>43</v>
      </c>
      <c r="E295" s="88">
        <v>1</v>
      </c>
      <c r="F295" s="89">
        <v>0.95</v>
      </c>
      <c r="G295" s="90">
        <v>1</v>
      </c>
      <c r="H295" s="90">
        <v>4.4650000000000002E-2</v>
      </c>
      <c r="I295" s="90">
        <v>2.8500000000000001E-3</v>
      </c>
      <c r="J295" s="90">
        <v>0.27834999999999999</v>
      </c>
      <c r="K295" s="90">
        <v>0.38</v>
      </c>
      <c r="L295" s="90">
        <v>1.235E-2</v>
      </c>
      <c r="M295" s="94">
        <v>0.19</v>
      </c>
    </row>
    <row r="296" spans="1:13" ht="15" customHeight="1" x14ac:dyDescent="0.25">
      <c r="A296" s="840" t="s">
        <v>28</v>
      </c>
      <c r="B296" s="860" t="s">
        <v>168</v>
      </c>
      <c r="C296" s="31" t="s">
        <v>119</v>
      </c>
      <c r="D296" s="95" t="s">
        <v>120</v>
      </c>
      <c r="E296" s="92">
        <v>48</v>
      </c>
      <c r="F296" s="93">
        <v>44</v>
      </c>
      <c r="G296" s="94">
        <v>74</v>
      </c>
      <c r="H296" s="94">
        <v>9.24</v>
      </c>
      <c r="I296" s="94">
        <v>4.0999999999999996</v>
      </c>
      <c r="J296" s="94">
        <v>4.3999999999999997E-2</v>
      </c>
      <c r="K296" s="94">
        <v>4.91</v>
      </c>
      <c r="L296" s="94">
        <v>0.33851999999999999</v>
      </c>
      <c r="M296" s="94">
        <v>32.76</v>
      </c>
    </row>
    <row r="297" spans="1:13" ht="15" customHeight="1" x14ac:dyDescent="0.25">
      <c r="A297" s="836"/>
      <c r="B297" s="836"/>
      <c r="C297" s="31" t="s">
        <v>34</v>
      </c>
      <c r="D297" s="18" t="s">
        <v>35</v>
      </c>
      <c r="E297" s="88">
        <v>38</v>
      </c>
      <c r="F297" s="89">
        <v>15.2</v>
      </c>
      <c r="G297" s="90">
        <v>6</v>
      </c>
      <c r="H297" s="90">
        <v>0.18240000000000001</v>
      </c>
      <c r="I297" s="90">
        <v>1.52E-2</v>
      </c>
      <c r="J297" s="90">
        <v>1.0336000000000001</v>
      </c>
      <c r="K297" s="90">
        <v>8.6639999999999997</v>
      </c>
      <c r="L297" s="90">
        <v>7.5999999999999998E-2</v>
      </c>
      <c r="M297" s="91">
        <v>5.7</v>
      </c>
    </row>
    <row r="298" spans="1:13" ht="15" customHeight="1" x14ac:dyDescent="0.25">
      <c r="A298" s="836"/>
      <c r="B298" s="836"/>
      <c r="C298" s="31" t="s">
        <v>32</v>
      </c>
      <c r="D298" s="23" t="s">
        <v>33</v>
      </c>
      <c r="E298" s="92">
        <v>16</v>
      </c>
      <c r="F298" s="93">
        <v>15.2</v>
      </c>
      <c r="G298" s="94">
        <v>6</v>
      </c>
      <c r="H298" s="94">
        <v>0.21279999999999999</v>
      </c>
      <c r="I298" s="94">
        <v>1.52E-2</v>
      </c>
      <c r="J298" s="94">
        <v>1.1704000000000001</v>
      </c>
      <c r="K298" s="94">
        <v>3.6480000000000001</v>
      </c>
      <c r="L298" s="94">
        <v>4.5600000000000002E-2</v>
      </c>
      <c r="M298" s="91">
        <v>0.64</v>
      </c>
    </row>
    <row r="299" spans="1:13" ht="15" customHeight="1" x14ac:dyDescent="0.25">
      <c r="A299" s="836"/>
      <c r="B299" s="836"/>
      <c r="C299" s="31" t="s">
        <v>36</v>
      </c>
      <c r="D299" s="23" t="s">
        <v>37</v>
      </c>
      <c r="E299" s="92">
        <v>6</v>
      </c>
      <c r="F299" s="93">
        <v>5.4</v>
      </c>
      <c r="G299" s="94">
        <v>2</v>
      </c>
      <c r="H299" s="94">
        <v>0.1242</v>
      </c>
      <c r="I299" s="94">
        <v>3.2399999999999998E-2</v>
      </c>
      <c r="J299" s="94">
        <v>0.31859999999999999</v>
      </c>
      <c r="K299" s="94">
        <v>4.4279999999999999</v>
      </c>
      <c r="L299" s="94">
        <v>9.7199999999999995E-2</v>
      </c>
      <c r="M299" s="91">
        <v>2.76</v>
      </c>
    </row>
    <row r="300" spans="1:13" ht="15" customHeight="1" x14ac:dyDescent="0.25">
      <c r="A300" s="836"/>
      <c r="B300" s="836"/>
      <c r="C300" s="31" t="s">
        <v>38</v>
      </c>
      <c r="D300" s="23" t="s">
        <v>39</v>
      </c>
      <c r="E300" s="92">
        <v>3</v>
      </c>
      <c r="F300" s="93">
        <v>3</v>
      </c>
      <c r="G300" s="94">
        <v>0</v>
      </c>
      <c r="H300" s="94">
        <v>0</v>
      </c>
      <c r="I300" s="94">
        <v>0</v>
      </c>
      <c r="J300" s="94">
        <v>0.18</v>
      </c>
      <c r="K300" s="94">
        <v>0.21</v>
      </c>
      <c r="L300" s="94">
        <v>1.4999999999999999E-2</v>
      </c>
      <c r="M300" s="91">
        <v>0.15</v>
      </c>
    </row>
    <row r="301" spans="1:13" ht="15" customHeight="1" x14ac:dyDescent="0.25">
      <c r="A301" s="836"/>
      <c r="B301" s="836"/>
      <c r="C301" s="31" t="s">
        <v>40</v>
      </c>
      <c r="D301" s="23" t="s">
        <v>39</v>
      </c>
      <c r="E301" s="92">
        <v>3</v>
      </c>
      <c r="F301" s="93">
        <v>3</v>
      </c>
      <c r="G301" s="94">
        <v>0</v>
      </c>
      <c r="H301" s="94">
        <v>0</v>
      </c>
      <c r="I301" s="94">
        <v>0</v>
      </c>
      <c r="J301" s="94">
        <v>0.18</v>
      </c>
      <c r="K301" s="94">
        <v>0.21</v>
      </c>
      <c r="L301" s="94">
        <v>1.4999999999999999E-2</v>
      </c>
      <c r="M301" s="91">
        <v>0.15</v>
      </c>
    </row>
    <row r="302" spans="1:13" ht="15" customHeight="1" x14ac:dyDescent="0.25">
      <c r="A302" s="836"/>
      <c r="B302" s="836"/>
      <c r="C302" s="31" t="s">
        <v>41</v>
      </c>
      <c r="D302" s="23" t="s">
        <v>39</v>
      </c>
      <c r="E302" s="92">
        <v>3</v>
      </c>
      <c r="F302" s="93">
        <v>3</v>
      </c>
      <c r="G302" s="94">
        <v>0</v>
      </c>
      <c r="H302" s="94">
        <v>0</v>
      </c>
      <c r="I302" s="94">
        <v>0</v>
      </c>
      <c r="J302" s="94">
        <v>0.18</v>
      </c>
      <c r="K302" s="94">
        <v>0.21</v>
      </c>
      <c r="L302" s="94">
        <v>1.4999999999999999E-2</v>
      </c>
      <c r="M302" s="91">
        <v>0.15</v>
      </c>
    </row>
    <row r="303" spans="1:13" ht="15" customHeight="1" x14ac:dyDescent="0.25">
      <c r="A303" s="836"/>
      <c r="B303" s="836"/>
      <c r="C303" s="31" t="s">
        <v>42</v>
      </c>
      <c r="D303" s="23" t="s">
        <v>43</v>
      </c>
      <c r="E303" s="92">
        <v>1</v>
      </c>
      <c r="F303" s="93">
        <v>0.95</v>
      </c>
      <c r="G303" s="94">
        <v>0</v>
      </c>
      <c r="H303" s="94">
        <v>4.4650000000000002E-2</v>
      </c>
      <c r="I303" s="94">
        <v>2.8500000000000001E-3</v>
      </c>
      <c r="J303" s="94">
        <v>0.27834999999999999</v>
      </c>
      <c r="K303" s="94">
        <v>0.38</v>
      </c>
      <c r="L303" s="94">
        <v>1.235E-2</v>
      </c>
      <c r="M303" s="91">
        <v>0.19</v>
      </c>
    </row>
    <row r="304" spans="1:13" ht="15" customHeight="1" x14ac:dyDescent="0.25">
      <c r="A304" s="836"/>
      <c r="B304" s="836"/>
      <c r="C304" s="31" t="s">
        <v>44</v>
      </c>
      <c r="D304" s="23" t="s">
        <v>45</v>
      </c>
      <c r="E304" s="92">
        <v>0.5</v>
      </c>
      <c r="F304" s="93">
        <v>0.5</v>
      </c>
      <c r="G304" s="94">
        <v>0</v>
      </c>
      <c r="H304" s="94">
        <v>0</v>
      </c>
      <c r="I304" s="94">
        <v>0</v>
      </c>
      <c r="J304" s="94">
        <v>0</v>
      </c>
      <c r="K304" s="94">
        <v>0.12</v>
      </c>
      <c r="L304" s="94">
        <v>1.5E-3</v>
      </c>
      <c r="M304" s="91">
        <v>193.905</v>
      </c>
    </row>
    <row r="305" spans="1:14" ht="15" customHeight="1" x14ac:dyDescent="0.25">
      <c r="A305" s="842"/>
      <c r="B305" s="837"/>
      <c r="C305" s="31" t="s">
        <v>147</v>
      </c>
      <c r="D305" s="87">
        <v>1534</v>
      </c>
      <c r="E305" s="88">
        <v>1</v>
      </c>
      <c r="F305" s="89">
        <v>1</v>
      </c>
      <c r="G305" s="90">
        <v>4</v>
      </c>
      <c r="H305" s="90">
        <v>0.14799999999999999</v>
      </c>
      <c r="I305" s="90">
        <v>0.13</v>
      </c>
      <c r="J305" s="90">
        <v>0.55700000000000005</v>
      </c>
      <c r="K305" s="90">
        <v>1.77</v>
      </c>
      <c r="L305" s="90">
        <v>0.23599999999999999</v>
      </c>
      <c r="M305" s="94">
        <v>0.34</v>
      </c>
      <c r="N305" s="1"/>
    </row>
    <row r="306" spans="1:14" ht="15" customHeight="1" x14ac:dyDescent="0.25">
      <c r="A306" s="840" t="s">
        <v>54</v>
      </c>
      <c r="B306" s="860" t="s">
        <v>169</v>
      </c>
      <c r="C306" s="31" t="s">
        <v>56</v>
      </c>
      <c r="D306" s="95" t="s">
        <v>57</v>
      </c>
      <c r="E306" s="92">
        <v>24</v>
      </c>
      <c r="F306" s="93">
        <v>24</v>
      </c>
      <c r="G306" s="94">
        <v>85</v>
      </c>
      <c r="H306" s="94">
        <v>1.6080000000000001</v>
      </c>
      <c r="I306" s="94">
        <v>9.6000000000000002E-2</v>
      </c>
      <c r="J306" s="94">
        <v>19.224</v>
      </c>
      <c r="K306" s="94">
        <v>2.16</v>
      </c>
      <c r="L306" s="94">
        <v>0.192</v>
      </c>
      <c r="M306" s="94">
        <v>0.48</v>
      </c>
      <c r="N306" s="1"/>
    </row>
    <row r="307" spans="1:14" ht="15" customHeight="1" x14ac:dyDescent="0.25">
      <c r="A307" s="836"/>
      <c r="B307" s="836"/>
      <c r="C307" s="31" t="s">
        <v>44</v>
      </c>
      <c r="D307" s="18" t="s">
        <v>45</v>
      </c>
      <c r="E307" s="88">
        <v>0.8</v>
      </c>
      <c r="F307" s="89">
        <v>0.8</v>
      </c>
      <c r="G307" s="90">
        <v>0</v>
      </c>
      <c r="H307" s="90">
        <v>0</v>
      </c>
      <c r="I307" s="90">
        <v>0</v>
      </c>
      <c r="J307" s="90">
        <v>0</v>
      </c>
      <c r="K307" s="90">
        <v>0.192</v>
      </c>
      <c r="L307" s="90">
        <v>2.3999999999999998E-3</v>
      </c>
      <c r="M307" s="91">
        <v>310.24799999999999</v>
      </c>
      <c r="N307" s="1"/>
    </row>
    <row r="308" spans="1:14" ht="15" customHeight="1" x14ac:dyDescent="0.25">
      <c r="A308" s="842"/>
      <c r="B308" s="842"/>
      <c r="C308" s="31" t="s">
        <v>52</v>
      </c>
      <c r="D308" s="87" t="s">
        <v>53</v>
      </c>
      <c r="E308" s="88">
        <v>2</v>
      </c>
      <c r="F308" s="89">
        <v>2</v>
      </c>
      <c r="G308" s="90">
        <v>18</v>
      </c>
      <c r="H308" s="90">
        <v>0</v>
      </c>
      <c r="I308" s="90">
        <v>2</v>
      </c>
      <c r="J308" s="90">
        <v>0</v>
      </c>
      <c r="K308" s="90">
        <v>0</v>
      </c>
      <c r="L308" s="90">
        <v>0</v>
      </c>
      <c r="M308" s="94">
        <v>0</v>
      </c>
      <c r="N308" s="1"/>
    </row>
    <row r="309" spans="1:14" ht="15" customHeight="1" x14ac:dyDescent="0.25">
      <c r="A309" s="846" t="s">
        <v>46</v>
      </c>
      <c r="B309" s="843" t="s">
        <v>170</v>
      </c>
      <c r="C309" s="77" t="s">
        <v>91</v>
      </c>
      <c r="D309" s="95" t="s">
        <v>92</v>
      </c>
      <c r="E309" s="92">
        <v>34</v>
      </c>
      <c r="F309" s="93">
        <v>30</v>
      </c>
      <c r="G309" s="94">
        <v>19</v>
      </c>
      <c r="H309" s="94">
        <v>0.44</v>
      </c>
      <c r="I309" s="94">
        <v>0.02</v>
      </c>
      <c r="J309" s="94">
        <v>4.22</v>
      </c>
      <c r="K309" s="94">
        <v>2.2000000000000002</v>
      </c>
      <c r="L309" s="94">
        <v>0.2</v>
      </c>
      <c r="M309" s="94">
        <v>3.6</v>
      </c>
      <c r="N309" s="1"/>
    </row>
    <row r="310" spans="1:14" ht="15" customHeight="1" x14ac:dyDescent="0.25">
      <c r="A310" s="874"/>
      <c r="B310" s="837"/>
      <c r="C310" s="77" t="s">
        <v>52</v>
      </c>
      <c r="D310" s="95" t="s">
        <v>53</v>
      </c>
      <c r="E310" s="92">
        <v>2</v>
      </c>
      <c r="F310" s="93">
        <v>2</v>
      </c>
      <c r="G310" s="94">
        <v>18</v>
      </c>
      <c r="H310" s="94">
        <v>0</v>
      </c>
      <c r="I310" s="94">
        <v>2</v>
      </c>
      <c r="J310" s="94">
        <v>0</v>
      </c>
      <c r="K310" s="94">
        <v>0</v>
      </c>
      <c r="L310" s="94">
        <v>0</v>
      </c>
      <c r="M310" s="94">
        <v>0</v>
      </c>
      <c r="N310" s="1"/>
    </row>
    <row r="311" spans="1:14" ht="15" customHeight="1" x14ac:dyDescent="0.25">
      <c r="A311" s="840" t="s">
        <v>58</v>
      </c>
      <c r="B311" s="860" t="s">
        <v>171</v>
      </c>
      <c r="C311" s="68" t="s">
        <v>172</v>
      </c>
      <c r="D311" s="95" t="s">
        <v>173</v>
      </c>
      <c r="E311" s="92">
        <v>23</v>
      </c>
      <c r="F311" s="93">
        <v>20.010000000000002</v>
      </c>
      <c r="G311" s="94">
        <v>7</v>
      </c>
      <c r="H311" s="94">
        <v>4.002E-2</v>
      </c>
      <c r="I311" s="94">
        <v>8.004E-2</v>
      </c>
      <c r="J311" s="94">
        <v>1.50075</v>
      </c>
      <c r="K311" s="94">
        <v>1.4007000000000001</v>
      </c>
      <c r="L311" s="94">
        <v>0.18009</v>
      </c>
      <c r="M311" s="94">
        <v>0</v>
      </c>
      <c r="N311" s="1"/>
    </row>
    <row r="312" spans="1:14" ht="15" customHeight="1" x14ac:dyDescent="0.25">
      <c r="A312" s="836"/>
      <c r="B312" s="836"/>
      <c r="C312" s="31" t="s">
        <v>50</v>
      </c>
      <c r="D312" s="18" t="s">
        <v>51</v>
      </c>
      <c r="E312" s="88">
        <v>24</v>
      </c>
      <c r="F312" s="89">
        <v>20.399999999999999</v>
      </c>
      <c r="G312" s="90">
        <v>10</v>
      </c>
      <c r="H312" s="90">
        <v>0.14280000000000001</v>
      </c>
      <c r="I312" s="90">
        <v>2.0400000000000001E-2</v>
      </c>
      <c r="J312" s="90">
        <v>1.9379999999999999</v>
      </c>
      <c r="K312" s="90">
        <v>5.508</v>
      </c>
      <c r="L312" s="90">
        <v>8.1600000000000006E-2</v>
      </c>
      <c r="M312" s="91">
        <v>8.4</v>
      </c>
      <c r="N312" s="1"/>
    </row>
    <row r="313" spans="1:14" ht="15" customHeight="1" x14ac:dyDescent="0.25">
      <c r="A313" s="836"/>
      <c r="B313" s="836"/>
      <c r="C313" s="31" t="s">
        <v>174</v>
      </c>
      <c r="D313" s="23" t="s">
        <v>175</v>
      </c>
      <c r="E313" s="92">
        <v>5</v>
      </c>
      <c r="F313" s="93">
        <v>5</v>
      </c>
      <c r="G313" s="94">
        <v>16</v>
      </c>
      <c r="H313" s="94">
        <v>4.4999999999999998E-2</v>
      </c>
      <c r="I313" s="94">
        <v>1.67</v>
      </c>
      <c r="J313" s="94">
        <v>0.27</v>
      </c>
      <c r="K313" s="94">
        <v>0.7</v>
      </c>
      <c r="L313" s="94">
        <v>0.01</v>
      </c>
      <c r="M313" s="91">
        <v>35.549999999999997</v>
      </c>
      <c r="N313" s="1"/>
    </row>
    <row r="314" spans="1:14" ht="15" customHeight="1" x14ac:dyDescent="0.25">
      <c r="A314" s="836"/>
      <c r="B314" s="836"/>
      <c r="C314" s="31" t="s">
        <v>127</v>
      </c>
      <c r="D314" s="23" t="s">
        <v>128</v>
      </c>
      <c r="E314" s="92">
        <v>3</v>
      </c>
      <c r="F314" s="93">
        <v>3</v>
      </c>
      <c r="G314" s="94">
        <v>1</v>
      </c>
      <c r="H314" s="94">
        <v>0</v>
      </c>
      <c r="I314" s="94">
        <v>0</v>
      </c>
      <c r="J314" s="94">
        <v>0.18</v>
      </c>
      <c r="K314" s="94">
        <v>0.21</v>
      </c>
      <c r="L314" s="94">
        <v>1.4999999999999999E-2</v>
      </c>
      <c r="M314" s="91">
        <v>0.15</v>
      </c>
      <c r="N314" s="1"/>
    </row>
    <row r="315" spans="1:14" ht="15" customHeight="1" x14ac:dyDescent="0.25">
      <c r="A315" s="837"/>
      <c r="B315" s="837"/>
      <c r="C315" s="31" t="s">
        <v>64</v>
      </c>
      <c r="D315" s="87" t="s">
        <v>65</v>
      </c>
      <c r="E315" s="88">
        <v>2</v>
      </c>
      <c r="F315" s="89">
        <v>2</v>
      </c>
      <c r="G315" s="90">
        <v>8</v>
      </c>
      <c r="H315" s="90">
        <v>0</v>
      </c>
      <c r="I315" s="90">
        <v>0</v>
      </c>
      <c r="J315" s="90">
        <v>1.986</v>
      </c>
      <c r="K315" s="90">
        <v>0</v>
      </c>
      <c r="L315" s="90">
        <v>2E-3</v>
      </c>
      <c r="M315" s="94">
        <v>0</v>
      </c>
      <c r="N315" s="1"/>
    </row>
    <row r="316" spans="1:14" ht="15" customHeight="1" x14ac:dyDescent="0.25">
      <c r="A316" s="35" t="s">
        <v>105</v>
      </c>
      <c r="B316" s="860" t="s">
        <v>176</v>
      </c>
      <c r="C316" s="31" t="s">
        <v>177</v>
      </c>
      <c r="D316" s="95" t="s">
        <v>178</v>
      </c>
      <c r="E316" s="92">
        <v>100</v>
      </c>
      <c r="F316" s="93">
        <v>60</v>
      </c>
      <c r="G316" s="94">
        <v>35</v>
      </c>
      <c r="H316" s="94">
        <v>1.02</v>
      </c>
      <c r="I316" s="94">
        <v>0.06</v>
      </c>
      <c r="J316" s="94">
        <v>7.5</v>
      </c>
      <c r="K316" s="94">
        <v>6</v>
      </c>
      <c r="L316" s="94">
        <v>0.48</v>
      </c>
      <c r="M316" s="94">
        <v>1</v>
      </c>
      <c r="N316" s="1"/>
    </row>
    <row r="317" spans="1:14" ht="15" customHeight="1" x14ac:dyDescent="0.25">
      <c r="A317" s="35" t="s">
        <v>109</v>
      </c>
      <c r="B317" s="837"/>
      <c r="C317" s="31" t="s">
        <v>64</v>
      </c>
      <c r="D317" s="95" t="s">
        <v>65</v>
      </c>
      <c r="E317" s="92">
        <v>8</v>
      </c>
      <c r="F317" s="93">
        <v>8</v>
      </c>
      <c r="G317" s="94">
        <v>32</v>
      </c>
      <c r="H317" s="94">
        <v>0</v>
      </c>
      <c r="I317" s="94">
        <v>0</v>
      </c>
      <c r="J317" s="94">
        <v>7.944</v>
      </c>
      <c r="K317" s="94">
        <v>0</v>
      </c>
      <c r="L317" s="94">
        <v>8.0000000000000002E-3</v>
      </c>
      <c r="M317" s="94">
        <v>0</v>
      </c>
      <c r="N317" s="831"/>
    </row>
    <row r="318" spans="1:14" ht="15" customHeight="1" x14ac:dyDescent="0.25">
      <c r="A318" s="830"/>
      <c r="B318" s="825"/>
      <c r="C318" s="825"/>
      <c r="D318" s="825"/>
      <c r="E318" s="825"/>
      <c r="F318" s="825"/>
      <c r="G318" s="825"/>
      <c r="H318" s="825"/>
      <c r="I318" s="825"/>
      <c r="J318" s="825"/>
      <c r="K318" s="825"/>
      <c r="L318" s="826"/>
      <c r="M318" s="96"/>
      <c r="N318" s="832"/>
    </row>
    <row r="319" spans="1:14" ht="15" customHeight="1" x14ac:dyDescent="0.25">
      <c r="A319" s="833" t="s">
        <v>78</v>
      </c>
      <c r="B319" s="828"/>
      <c r="C319" s="828"/>
      <c r="D319" s="828"/>
      <c r="E319" s="828"/>
      <c r="F319" s="829"/>
      <c r="G319" s="37">
        <v>418</v>
      </c>
      <c r="H319" s="38">
        <v>16.5</v>
      </c>
      <c r="I319" s="38">
        <v>10.8</v>
      </c>
      <c r="J319" s="38">
        <v>62.9</v>
      </c>
      <c r="K319" s="38">
        <v>78.599999999999994</v>
      </c>
      <c r="L319" s="38">
        <v>3</v>
      </c>
      <c r="M319" s="38">
        <v>924.6</v>
      </c>
      <c r="N319" s="832"/>
    </row>
    <row r="320" spans="1:14" ht="15" customHeight="1" x14ac:dyDescent="0.25">
      <c r="A320" s="833" t="s">
        <v>79</v>
      </c>
      <c r="B320" s="828"/>
      <c r="C320" s="828"/>
      <c r="D320" s="828"/>
      <c r="E320" s="828"/>
      <c r="F320" s="829"/>
      <c r="G320" s="39">
        <v>1300</v>
      </c>
      <c r="H320" s="40">
        <v>45.5</v>
      </c>
      <c r="I320" s="40">
        <v>43.3</v>
      </c>
      <c r="J320" s="40">
        <v>182</v>
      </c>
      <c r="K320" s="40">
        <v>700</v>
      </c>
      <c r="L320" s="40">
        <v>5.6</v>
      </c>
      <c r="M320" s="40">
        <v>1133</v>
      </c>
      <c r="N320" s="832"/>
    </row>
    <row r="321" spans="1:14" ht="15" customHeight="1" x14ac:dyDescent="0.25">
      <c r="A321" s="833" t="s">
        <v>80</v>
      </c>
      <c r="B321" s="828"/>
      <c r="C321" s="828"/>
      <c r="D321" s="828"/>
      <c r="E321" s="828"/>
      <c r="F321" s="829"/>
      <c r="G321" s="41">
        <v>0.32</v>
      </c>
      <c r="H321" s="42">
        <v>0.36</v>
      </c>
      <c r="I321" s="42">
        <v>0.25</v>
      </c>
      <c r="J321" s="42">
        <v>0.35</v>
      </c>
      <c r="K321" s="42">
        <v>0.11</v>
      </c>
      <c r="L321" s="42">
        <v>0.54</v>
      </c>
      <c r="M321" s="42">
        <v>0.82</v>
      </c>
      <c r="N321" s="832"/>
    </row>
    <row r="322" spans="1:14" ht="15" customHeight="1" x14ac:dyDescent="0.25">
      <c r="A322" s="44"/>
      <c r="B322" s="45"/>
      <c r="C322" s="45"/>
      <c r="D322" s="46"/>
      <c r="E322" s="47"/>
      <c r="F322" s="47"/>
      <c r="G322" s="47"/>
      <c r="H322" s="47"/>
      <c r="I322" s="47"/>
      <c r="J322" s="47"/>
      <c r="K322" s="47"/>
      <c r="L322" s="47"/>
      <c r="M322" s="47"/>
      <c r="N322" s="45"/>
    </row>
    <row r="323" spans="1:14" ht="15" customHeight="1" x14ac:dyDescent="0.25">
      <c r="A323" s="834" t="s">
        <v>81</v>
      </c>
      <c r="B323" s="825"/>
      <c r="C323" s="826"/>
      <c r="D323" s="827" t="s">
        <v>82</v>
      </c>
      <c r="E323" s="828"/>
      <c r="F323" s="828"/>
      <c r="G323" s="828"/>
      <c r="H323" s="828"/>
      <c r="I323" s="828"/>
      <c r="J323" s="828"/>
      <c r="K323" s="828"/>
      <c r="L323" s="828"/>
      <c r="M323" s="829"/>
      <c r="N323" s="49"/>
    </row>
    <row r="324" spans="1:14" ht="15" customHeight="1" x14ac:dyDescent="0.25">
      <c r="A324" s="44"/>
      <c r="B324" s="45"/>
      <c r="C324" s="47"/>
      <c r="D324" s="50"/>
      <c r="E324" s="47"/>
      <c r="F324" s="47"/>
      <c r="G324" s="47"/>
      <c r="H324" s="47"/>
      <c r="I324" s="47"/>
      <c r="J324" s="47"/>
      <c r="K324" s="47"/>
      <c r="L324" s="47"/>
      <c r="M324" s="51"/>
      <c r="N324" s="49"/>
    </row>
    <row r="325" spans="1:14" ht="30" customHeight="1" x14ac:dyDescent="0.25">
      <c r="A325" s="52" t="s">
        <v>83</v>
      </c>
      <c r="B325" s="827"/>
      <c r="C325" s="828"/>
      <c r="D325" s="828"/>
      <c r="E325" s="829"/>
      <c r="F325" s="1"/>
      <c r="G325" s="824" t="s">
        <v>84</v>
      </c>
      <c r="H325" s="825"/>
      <c r="I325" s="826"/>
      <c r="J325" s="827">
        <v>1088350061</v>
      </c>
      <c r="K325" s="828"/>
      <c r="L325" s="828"/>
      <c r="M325" s="829"/>
      <c r="N325" s="49"/>
    </row>
    <row r="326" spans="1:14" ht="15" customHeight="1" x14ac:dyDescent="0.25">
      <c r="A326" s="53"/>
      <c r="B326" s="49"/>
      <c r="C326" s="49"/>
      <c r="D326" s="49"/>
      <c r="E326" s="51"/>
      <c r="F326" s="51"/>
      <c r="G326" s="51"/>
      <c r="H326" s="51"/>
      <c r="I326" s="51"/>
      <c r="J326" s="51"/>
      <c r="K326" s="51"/>
      <c r="L326" s="51"/>
      <c r="M326" s="51"/>
      <c r="N326" s="49"/>
    </row>
    <row r="327" spans="1:14" ht="15" customHeight="1" x14ac:dyDescent="0.25">
      <c r="A327" s="54"/>
      <c r="B327" s="55"/>
      <c r="C327" s="55"/>
      <c r="D327" s="55"/>
      <c r="E327" s="56"/>
      <c r="F327" s="56"/>
      <c r="G327" s="56"/>
      <c r="H327" s="56"/>
      <c r="I327" s="56"/>
      <c r="J327" s="56"/>
      <c r="K327" s="56"/>
      <c r="L327" s="56"/>
      <c r="M327" s="56"/>
      <c r="N327" s="55"/>
    </row>
    <row r="328" spans="1:14" ht="15" customHeight="1" x14ac:dyDescent="0.25">
      <c r="A328" s="52"/>
      <c r="B328" s="9"/>
      <c r="C328" s="9"/>
      <c r="D328" s="9"/>
      <c r="E328" s="1"/>
      <c r="F328" s="1"/>
      <c r="G328" s="1"/>
      <c r="H328" s="1"/>
      <c r="I328" s="1"/>
      <c r="J328" s="3"/>
      <c r="K328" s="3"/>
      <c r="L328" s="51"/>
      <c r="M328" s="51"/>
      <c r="N328" s="49"/>
    </row>
    <row r="329" spans="1:14" ht="15" customHeight="1" x14ac:dyDescent="0.25">
      <c r="A329" s="57">
        <v>8</v>
      </c>
      <c r="B329" s="58"/>
      <c r="C329" s="58"/>
      <c r="D329" s="59"/>
      <c r="E329" s="3"/>
      <c r="F329" s="3"/>
      <c r="G329" s="3"/>
      <c r="H329" s="3"/>
      <c r="I329" s="3"/>
      <c r="J329" s="3"/>
      <c r="K329" s="3"/>
      <c r="L329" s="51"/>
      <c r="M329" s="51"/>
      <c r="N329" s="49"/>
    </row>
    <row r="330" spans="1:14" ht="15" customHeight="1" x14ac:dyDescent="0.25">
      <c r="A330" s="52"/>
      <c r="B330" s="9"/>
      <c r="C330" s="9"/>
      <c r="D330" s="9"/>
      <c r="E330" s="1"/>
      <c r="F330" s="1"/>
      <c r="G330" s="1"/>
      <c r="H330" s="1"/>
      <c r="I330" s="1"/>
      <c r="J330" s="3"/>
      <c r="K330" s="3"/>
      <c r="L330" s="51"/>
      <c r="M330" s="51"/>
      <c r="N330" s="49"/>
    </row>
    <row r="331" spans="1:14" ht="15" customHeight="1" x14ac:dyDescent="0.25">
      <c r="A331" s="840" t="s">
        <v>14</v>
      </c>
      <c r="B331" s="838" t="s">
        <v>15</v>
      </c>
      <c r="C331" s="838" t="s">
        <v>16</v>
      </c>
      <c r="D331" s="839" t="s">
        <v>17</v>
      </c>
      <c r="E331" s="838" t="s">
        <v>18</v>
      </c>
      <c r="F331" s="838" t="s">
        <v>19</v>
      </c>
      <c r="G331" s="827" t="s">
        <v>20</v>
      </c>
      <c r="H331" s="828"/>
      <c r="I331" s="828"/>
      <c r="J331" s="828"/>
      <c r="K331" s="828"/>
      <c r="L331" s="828"/>
      <c r="M331" s="829"/>
      <c r="N331" s="1"/>
    </row>
    <row r="332" spans="1:14" ht="15" customHeight="1" x14ac:dyDescent="0.25">
      <c r="A332" s="837"/>
      <c r="B332" s="837"/>
      <c r="C332" s="837"/>
      <c r="D332" s="837"/>
      <c r="E332" s="837"/>
      <c r="F332" s="837"/>
      <c r="G332" s="16" t="s">
        <v>21</v>
      </c>
      <c r="H332" s="16" t="s">
        <v>22</v>
      </c>
      <c r="I332" s="16" t="s">
        <v>23</v>
      </c>
      <c r="J332" s="16" t="s">
        <v>24</v>
      </c>
      <c r="K332" s="16" t="s">
        <v>25</v>
      </c>
      <c r="L332" s="16" t="s">
        <v>26</v>
      </c>
      <c r="M332" s="16" t="s">
        <v>27</v>
      </c>
      <c r="N332" s="1"/>
    </row>
    <row r="333" spans="1:14" ht="15" customHeight="1" x14ac:dyDescent="0.25">
      <c r="A333" s="840" t="s">
        <v>85</v>
      </c>
      <c r="B333" s="843" t="s">
        <v>179</v>
      </c>
      <c r="C333" s="32" t="s">
        <v>50</v>
      </c>
      <c r="D333" s="87" t="s">
        <v>51</v>
      </c>
      <c r="E333" s="88">
        <v>12</v>
      </c>
      <c r="F333" s="89">
        <v>10.199999999999999</v>
      </c>
      <c r="G333" s="90">
        <v>5</v>
      </c>
      <c r="H333" s="90">
        <v>7.1400000000000005E-2</v>
      </c>
      <c r="I333" s="90">
        <v>1.0200000000000001E-2</v>
      </c>
      <c r="J333" s="90">
        <v>0.96899999999999997</v>
      </c>
      <c r="K333" s="90">
        <v>2.754</v>
      </c>
      <c r="L333" s="90">
        <v>4.0800000000000003E-2</v>
      </c>
      <c r="M333" s="90">
        <v>4.2</v>
      </c>
      <c r="N333" s="1"/>
    </row>
    <row r="334" spans="1:14" ht="15" customHeight="1" x14ac:dyDescent="0.25">
      <c r="A334" s="836"/>
      <c r="B334" s="836"/>
      <c r="C334" s="31" t="s">
        <v>180</v>
      </c>
      <c r="D334" s="18" t="s">
        <v>181</v>
      </c>
      <c r="E334" s="88">
        <v>25</v>
      </c>
      <c r="F334" s="89">
        <v>20</v>
      </c>
      <c r="G334" s="90">
        <v>5</v>
      </c>
      <c r="H334" s="90">
        <v>0.3</v>
      </c>
      <c r="I334" s="90">
        <v>0.03</v>
      </c>
      <c r="J334" s="90">
        <v>0.66</v>
      </c>
      <c r="K334" s="90">
        <v>6</v>
      </c>
      <c r="L334" s="90">
        <v>0.11</v>
      </c>
      <c r="M334" s="91">
        <v>8.25</v>
      </c>
      <c r="N334" s="1"/>
    </row>
    <row r="335" spans="1:14" ht="15" customHeight="1" x14ac:dyDescent="0.25">
      <c r="A335" s="836"/>
      <c r="B335" s="836"/>
      <c r="C335" s="31" t="s">
        <v>182</v>
      </c>
      <c r="D335" s="23" t="s">
        <v>183</v>
      </c>
      <c r="E335" s="92">
        <v>20</v>
      </c>
      <c r="F335" s="93">
        <v>10</v>
      </c>
      <c r="G335" s="94">
        <v>3</v>
      </c>
      <c r="H335" s="94">
        <v>7.0000000000000007E-2</v>
      </c>
      <c r="I335" s="94">
        <v>0.02</v>
      </c>
      <c r="J335" s="94">
        <v>0.46</v>
      </c>
      <c r="K335" s="94">
        <v>4.2</v>
      </c>
      <c r="L335" s="94">
        <v>0.04</v>
      </c>
      <c r="M335" s="91">
        <v>16</v>
      </c>
      <c r="N335" s="1"/>
    </row>
    <row r="336" spans="1:14" ht="15" customHeight="1" x14ac:dyDescent="0.25">
      <c r="A336" s="836"/>
      <c r="B336" s="836"/>
      <c r="C336" s="31" t="s">
        <v>32</v>
      </c>
      <c r="D336" s="23" t="s">
        <v>33</v>
      </c>
      <c r="E336" s="92">
        <v>11</v>
      </c>
      <c r="F336" s="93">
        <v>10.45</v>
      </c>
      <c r="G336" s="94">
        <v>4</v>
      </c>
      <c r="H336" s="94">
        <v>0.14630000000000001</v>
      </c>
      <c r="I336" s="94">
        <v>1.0449999999999999E-2</v>
      </c>
      <c r="J336" s="94">
        <v>0.80464999999999998</v>
      </c>
      <c r="K336" s="94">
        <v>2.508</v>
      </c>
      <c r="L336" s="94">
        <v>3.1350000000000003E-2</v>
      </c>
      <c r="M336" s="91">
        <v>0.44</v>
      </c>
      <c r="N336" s="1"/>
    </row>
    <row r="337" spans="1:13" ht="15" customHeight="1" x14ac:dyDescent="0.25">
      <c r="A337" s="836"/>
      <c r="B337" s="836"/>
      <c r="C337" s="31" t="s">
        <v>36</v>
      </c>
      <c r="D337" s="23" t="s">
        <v>37</v>
      </c>
      <c r="E337" s="92">
        <v>6</v>
      </c>
      <c r="F337" s="93">
        <v>5.4</v>
      </c>
      <c r="G337" s="94">
        <v>2</v>
      </c>
      <c r="H337" s="94">
        <v>0.1242</v>
      </c>
      <c r="I337" s="94">
        <v>3.2399999999999998E-2</v>
      </c>
      <c r="J337" s="94">
        <v>0.31859999999999999</v>
      </c>
      <c r="K337" s="94">
        <v>4.4279999999999999</v>
      </c>
      <c r="L337" s="94">
        <v>9.7199999999999995E-2</v>
      </c>
      <c r="M337" s="91">
        <v>2.76</v>
      </c>
    </row>
    <row r="338" spans="1:13" ht="15" customHeight="1" x14ac:dyDescent="0.25">
      <c r="A338" s="836"/>
      <c r="B338" s="836"/>
      <c r="C338" s="31" t="s">
        <v>44</v>
      </c>
      <c r="D338" s="23" t="s">
        <v>45</v>
      </c>
      <c r="E338" s="92">
        <v>0.8</v>
      </c>
      <c r="F338" s="93">
        <v>0.8</v>
      </c>
      <c r="G338" s="94">
        <v>0</v>
      </c>
      <c r="H338" s="94">
        <v>0</v>
      </c>
      <c r="I338" s="94">
        <v>0</v>
      </c>
      <c r="J338" s="94">
        <v>0</v>
      </c>
      <c r="K338" s="94">
        <v>0.192</v>
      </c>
      <c r="L338" s="94">
        <v>2.3999999999999998E-3</v>
      </c>
      <c r="M338" s="91">
        <v>310.24799999999999</v>
      </c>
    </row>
    <row r="339" spans="1:13" ht="15" customHeight="1" x14ac:dyDescent="0.25">
      <c r="A339" s="836"/>
      <c r="B339" s="836"/>
      <c r="C339" s="31" t="s">
        <v>42</v>
      </c>
      <c r="D339" s="23" t="s">
        <v>43</v>
      </c>
      <c r="E339" s="92">
        <v>1</v>
      </c>
      <c r="F339" s="93">
        <v>0.95</v>
      </c>
      <c r="G339" s="94">
        <v>1</v>
      </c>
      <c r="H339" s="94">
        <v>4.4650000000000002E-2</v>
      </c>
      <c r="I339" s="94">
        <v>2.8500000000000001E-3</v>
      </c>
      <c r="J339" s="94">
        <v>0.27834999999999999</v>
      </c>
      <c r="K339" s="94">
        <v>0.38</v>
      </c>
      <c r="L339" s="94">
        <v>1.235E-2</v>
      </c>
      <c r="M339" s="91">
        <v>0.19</v>
      </c>
    </row>
    <row r="340" spans="1:13" ht="15" customHeight="1" x14ac:dyDescent="0.25">
      <c r="A340" s="836"/>
      <c r="B340" s="836"/>
      <c r="C340" s="31" t="s">
        <v>184</v>
      </c>
      <c r="D340" s="23" t="s">
        <v>185</v>
      </c>
      <c r="E340" s="92">
        <v>2</v>
      </c>
      <c r="F340" s="93">
        <v>2</v>
      </c>
      <c r="G340" s="94">
        <v>7</v>
      </c>
      <c r="H340" s="94">
        <v>0.25</v>
      </c>
      <c r="I340" s="94">
        <v>3.4000000000000002E-2</v>
      </c>
      <c r="J340" s="94">
        <v>1.446</v>
      </c>
      <c r="K340" s="94">
        <v>0.3</v>
      </c>
      <c r="L340" s="94">
        <v>8.5999999999999993E-2</v>
      </c>
      <c r="M340" s="91">
        <v>0.04</v>
      </c>
    </row>
    <row r="341" spans="1:13" ht="15" customHeight="1" x14ac:dyDescent="0.25">
      <c r="A341" s="836"/>
      <c r="B341" s="836"/>
      <c r="C341" s="31" t="s">
        <v>116</v>
      </c>
      <c r="D341" s="23" t="s">
        <v>117</v>
      </c>
      <c r="E341" s="92">
        <v>3</v>
      </c>
      <c r="F341" s="93">
        <v>3</v>
      </c>
      <c r="G341" s="94">
        <v>22</v>
      </c>
      <c r="H341" s="94">
        <v>1.7999999999999999E-2</v>
      </c>
      <c r="I341" s="94">
        <v>2.4300000000000002</v>
      </c>
      <c r="J341" s="94">
        <v>0</v>
      </c>
      <c r="K341" s="94">
        <v>0.09</v>
      </c>
      <c r="L341" s="94">
        <v>3.0000000000000001E-3</v>
      </c>
      <c r="M341" s="91">
        <v>20.55</v>
      </c>
    </row>
    <row r="342" spans="1:13" ht="15" customHeight="1" x14ac:dyDescent="0.25">
      <c r="A342" s="836"/>
      <c r="B342" s="836"/>
      <c r="C342" s="31" t="s">
        <v>133</v>
      </c>
      <c r="D342" s="23" t="s">
        <v>134</v>
      </c>
      <c r="E342" s="92">
        <v>13</v>
      </c>
      <c r="F342" s="93">
        <v>10.4</v>
      </c>
      <c r="G342" s="94">
        <v>8</v>
      </c>
      <c r="H342" s="94">
        <v>0.1976</v>
      </c>
      <c r="I342" s="94">
        <v>1.04E-2</v>
      </c>
      <c r="J342" s="94">
        <v>1.5911999999999999</v>
      </c>
      <c r="K342" s="94">
        <v>1.456</v>
      </c>
      <c r="L342" s="94">
        <v>3.1199999999999999E-2</v>
      </c>
      <c r="M342" s="91">
        <v>1.43</v>
      </c>
    </row>
    <row r="343" spans="1:13" ht="15" customHeight="1" x14ac:dyDescent="0.25">
      <c r="A343" s="842"/>
      <c r="B343" s="837"/>
      <c r="C343" s="31" t="s">
        <v>91</v>
      </c>
      <c r="D343" s="87" t="s">
        <v>92</v>
      </c>
      <c r="E343" s="88">
        <v>10</v>
      </c>
      <c r="F343" s="89">
        <v>10</v>
      </c>
      <c r="G343" s="90">
        <v>10</v>
      </c>
      <c r="H343" s="90">
        <v>0.22</v>
      </c>
      <c r="I343" s="90">
        <v>0.01</v>
      </c>
      <c r="J343" s="90">
        <v>2.11</v>
      </c>
      <c r="K343" s="90">
        <v>1.1000000000000001</v>
      </c>
      <c r="L343" s="90">
        <v>0.1</v>
      </c>
      <c r="M343" s="94">
        <v>1.8</v>
      </c>
    </row>
    <row r="344" spans="1:13" ht="15" customHeight="1" x14ac:dyDescent="0.25">
      <c r="A344" s="840" t="s">
        <v>28</v>
      </c>
      <c r="B344" s="860" t="s">
        <v>186</v>
      </c>
      <c r="C344" s="31" t="s">
        <v>94</v>
      </c>
      <c r="D344" s="95" t="s">
        <v>95</v>
      </c>
      <c r="E344" s="92">
        <v>46</v>
      </c>
      <c r="F344" s="93">
        <v>43</v>
      </c>
      <c r="G344" s="94">
        <v>60</v>
      </c>
      <c r="H344" s="94">
        <v>9.1999999999999993</v>
      </c>
      <c r="I344" s="94">
        <v>2.58</v>
      </c>
      <c r="J344" s="94">
        <v>8.5999999999999993E-2</v>
      </c>
      <c r="K344" s="94">
        <v>8.33</v>
      </c>
      <c r="L344" s="94">
        <v>0.39200000000000002</v>
      </c>
      <c r="M344" s="94">
        <v>27</v>
      </c>
    </row>
    <row r="345" spans="1:13" ht="15" customHeight="1" x14ac:dyDescent="0.25">
      <c r="A345" s="836"/>
      <c r="B345" s="836"/>
      <c r="C345" s="31" t="s">
        <v>34</v>
      </c>
      <c r="D345" s="18" t="s">
        <v>35</v>
      </c>
      <c r="E345" s="88">
        <v>38</v>
      </c>
      <c r="F345" s="89">
        <v>15.2</v>
      </c>
      <c r="G345" s="90">
        <v>6</v>
      </c>
      <c r="H345" s="90">
        <v>0.18240000000000001</v>
      </c>
      <c r="I345" s="90">
        <v>1.52E-2</v>
      </c>
      <c r="J345" s="90">
        <v>1.0336000000000001</v>
      </c>
      <c r="K345" s="90">
        <v>8.6639999999999997</v>
      </c>
      <c r="L345" s="90">
        <v>7.5999999999999998E-2</v>
      </c>
      <c r="M345" s="91">
        <v>5.7</v>
      </c>
    </row>
    <row r="346" spans="1:13" ht="15" customHeight="1" x14ac:dyDescent="0.25">
      <c r="A346" s="836"/>
      <c r="B346" s="836"/>
      <c r="C346" s="31" t="s">
        <v>32</v>
      </c>
      <c r="D346" s="23" t="s">
        <v>33</v>
      </c>
      <c r="E346" s="92">
        <v>16</v>
      </c>
      <c r="F346" s="93">
        <v>15.2</v>
      </c>
      <c r="G346" s="94">
        <v>6</v>
      </c>
      <c r="H346" s="94">
        <v>0.21279999999999999</v>
      </c>
      <c r="I346" s="94">
        <v>1.52E-2</v>
      </c>
      <c r="J346" s="94">
        <v>1.1704000000000001</v>
      </c>
      <c r="K346" s="94">
        <v>3.6480000000000001</v>
      </c>
      <c r="L346" s="94">
        <v>4.5600000000000002E-2</v>
      </c>
      <c r="M346" s="91">
        <v>0.64</v>
      </c>
    </row>
    <row r="347" spans="1:13" ht="15" customHeight="1" x14ac:dyDescent="0.25">
      <c r="A347" s="836"/>
      <c r="B347" s="836"/>
      <c r="C347" s="31" t="s">
        <v>36</v>
      </c>
      <c r="D347" s="23" t="s">
        <v>37</v>
      </c>
      <c r="E347" s="92">
        <v>6</v>
      </c>
      <c r="F347" s="93">
        <v>5.4</v>
      </c>
      <c r="G347" s="94">
        <v>2</v>
      </c>
      <c r="H347" s="94">
        <v>0.1242</v>
      </c>
      <c r="I347" s="94">
        <v>3.2399999999999998E-2</v>
      </c>
      <c r="J347" s="94">
        <v>0.31859999999999999</v>
      </c>
      <c r="K347" s="94">
        <v>4.4279999999999999</v>
      </c>
      <c r="L347" s="94">
        <v>9.7199999999999995E-2</v>
      </c>
      <c r="M347" s="91">
        <v>2.76</v>
      </c>
    </row>
    <row r="348" spans="1:13" ht="15" customHeight="1" x14ac:dyDescent="0.25">
      <c r="A348" s="836"/>
      <c r="B348" s="836"/>
      <c r="C348" s="31" t="s">
        <v>96</v>
      </c>
      <c r="D348" s="23" t="s">
        <v>39</v>
      </c>
      <c r="E348" s="92">
        <v>3</v>
      </c>
      <c r="F348" s="93">
        <v>3</v>
      </c>
      <c r="G348" s="94">
        <v>0</v>
      </c>
      <c r="H348" s="94">
        <v>0</v>
      </c>
      <c r="I348" s="94">
        <v>0</v>
      </c>
      <c r="J348" s="94">
        <v>0.18</v>
      </c>
      <c r="K348" s="94">
        <v>0.21</v>
      </c>
      <c r="L348" s="94">
        <v>1.4999999999999999E-2</v>
      </c>
      <c r="M348" s="91">
        <v>0.15</v>
      </c>
    </row>
    <row r="349" spans="1:13" ht="15" customHeight="1" x14ac:dyDescent="0.25">
      <c r="A349" s="836"/>
      <c r="B349" s="836"/>
      <c r="C349" s="31" t="s">
        <v>38</v>
      </c>
      <c r="D349" s="23" t="s">
        <v>39</v>
      </c>
      <c r="E349" s="92">
        <v>3</v>
      </c>
      <c r="F349" s="93">
        <v>3</v>
      </c>
      <c r="G349" s="94">
        <v>0</v>
      </c>
      <c r="H349" s="94">
        <v>0</v>
      </c>
      <c r="I349" s="94">
        <v>0</v>
      </c>
      <c r="J349" s="94">
        <v>0.18</v>
      </c>
      <c r="K349" s="94">
        <v>0.21</v>
      </c>
      <c r="L349" s="94">
        <v>1.4999999999999999E-2</v>
      </c>
      <c r="M349" s="91">
        <v>0.15</v>
      </c>
    </row>
    <row r="350" spans="1:13" ht="15" customHeight="1" x14ac:dyDescent="0.25">
      <c r="A350" s="836"/>
      <c r="B350" s="836"/>
      <c r="C350" s="31" t="s">
        <v>40</v>
      </c>
      <c r="D350" s="23" t="s">
        <v>39</v>
      </c>
      <c r="E350" s="92">
        <v>3</v>
      </c>
      <c r="F350" s="93">
        <v>3</v>
      </c>
      <c r="G350" s="94">
        <v>0</v>
      </c>
      <c r="H350" s="94">
        <v>0</v>
      </c>
      <c r="I350" s="94">
        <v>0</v>
      </c>
      <c r="J350" s="94">
        <v>0.18</v>
      </c>
      <c r="K350" s="94">
        <v>0.21</v>
      </c>
      <c r="L350" s="94">
        <v>1.4999999999999999E-2</v>
      </c>
      <c r="M350" s="91">
        <v>0.15</v>
      </c>
    </row>
    <row r="351" spans="1:13" ht="15" customHeight="1" x14ac:dyDescent="0.25">
      <c r="A351" s="836"/>
      <c r="B351" s="836"/>
      <c r="C351" s="31" t="s">
        <v>41</v>
      </c>
      <c r="D351" s="23" t="s">
        <v>39</v>
      </c>
      <c r="E351" s="92">
        <v>3</v>
      </c>
      <c r="F351" s="93">
        <v>3</v>
      </c>
      <c r="G351" s="94">
        <v>0</v>
      </c>
      <c r="H351" s="94">
        <v>0</v>
      </c>
      <c r="I351" s="94">
        <v>0</v>
      </c>
      <c r="J351" s="94">
        <v>0</v>
      </c>
      <c r="K351" s="94">
        <v>0</v>
      </c>
      <c r="L351" s="94">
        <v>0</v>
      </c>
      <c r="M351" s="91">
        <v>0</v>
      </c>
    </row>
    <row r="352" spans="1:13" ht="15" customHeight="1" x14ac:dyDescent="0.25">
      <c r="A352" s="836"/>
      <c r="B352" s="836"/>
      <c r="C352" s="31" t="s">
        <v>42</v>
      </c>
      <c r="D352" s="23" t="s">
        <v>43</v>
      </c>
      <c r="E352" s="92">
        <v>1</v>
      </c>
      <c r="F352" s="93">
        <v>0.95</v>
      </c>
      <c r="G352" s="94">
        <v>1</v>
      </c>
      <c r="H352" s="94">
        <v>4.4650000000000002E-2</v>
      </c>
      <c r="I352" s="94">
        <v>2.8500000000000001E-3</v>
      </c>
      <c r="J352" s="94">
        <v>0.27834999999999999</v>
      </c>
      <c r="K352" s="94">
        <v>0.38</v>
      </c>
      <c r="L352" s="94">
        <v>1.235E-2</v>
      </c>
      <c r="M352" s="91">
        <v>0.19</v>
      </c>
    </row>
    <row r="353" spans="1:13" ht="15" customHeight="1" x14ac:dyDescent="0.25">
      <c r="A353" s="836"/>
      <c r="B353" s="836"/>
      <c r="C353" s="31" t="s">
        <v>36</v>
      </c>
      <c r="D353" s="23" t="s">
        <v>37</v>
      </c>
      <c r="E353" s="92">
        <v>6</v>
      </c>
      <c r="F353" s="93">
        <v>5.4</v>
      </c>
      <c r="G353" s="94">
        <v>2</v>
      </c>
      <c r="H353" s="94">
        <v>0.1242</v>
      </c>
      <c r="I353" s="94">
        <v>3.2399999999999998E-2</v>
      </c>
      <c r="J353" s="94">
        <v>0.31859999999999999</v>
      </c>
      <c r="K353" s="94">
        <v>4.4279999999999999</v>
      </c>
      <c r="L353" s="94">
        <v>9.7199999999999995E-2</v>
      </c>
      <c r="M353" s="91">
        <v>2.76</v>
      </c>
    </row>
    <row r="354" spans="1:13" ht="15" customHeight="1" x14ac:dyDescent="0.25">
      <c r="A354" s="836"/>
      <c r="B354" s="836"/>
      <c r="C354" s="31" t="s">
        <v>44</v>
      </c>
      <c r="D354" s="23" t="s">
        <v>45</v>
      </c>
      <c r="E354" s="92">
        <v>0.5</v>
      </c>
      <c r="F354" s="93">
        <v>0.5</v>
      </c>
      <c r="G354" s="94">
        <v>0</v>
      </c>
      <c r="H354" s="94">
        <v>0</v>
      </c>
      <c r="I354" s="94">
        <v>0</v>
      </c>
      <c r="J354" s="94">
        <v>0</v>
      </c>
      <c r="K354" s="94">
        <v>0.12</v>
      </c>
      <c r="L354" s="94">
        <v>1.5E-3</v>
      </c>
      <c r="M354" s="91">
        <v>193.905</v>
      </c>
    </row>
    <row r="355" spans="1:13" ht="15" customHeight="1" x14ac:dyDescent="0.25">
      <c r="A355" s="837"/>
      <c r="B355" s="837"/>
      <c r="C355" s="31" t="s">
        <v>52</v>
      </c>
      <c r="D355" s="87" t="s">
        <v>53</v>
      </c>
      <c r="E355" s="88">
        <v>2</v>
      </c>
      <c r="F355" s="89">
        <v>2</v>
      </c>
      <c r="G355" s="90">
        <v>18</v>
      </c>
      <c r="H355" s="90">
        <v>0</v>
      </c>
      <c r="I355" s="90">
        <v>2</v>
      </c>
      <c r="J355" s="90">
        <v>0</v>
      </c>
      <c r="K355" s="90">
        <v>0</v>
      </c>
      <c r="L355" s="90">
        <v>0</v>
      </c>
      <c r="M355" s="94">
        <v>0</v>
      </c>
    </row>
    <row r="356" spans="1:13" ht="15" customHeight="1" x14ac:dyDescent="0.25">
      <c r="A356" s="840" t="s">
        <v>46</v>
      </c>
      <c r="B356" s="860" t="s">
        <v>187</v>
      </c>
      <c r="C356" s="31" t="s">
        <v>188</v>
      </c>
      <c r="D356" s="95">
        <v>1269</v>
      </c>
      <c r="E356" s="92">
        <v>27</v>
      </c>
      <c r="F356" s="93">
        <v>25</v>
      </c>
      <c r="G356" s="94">
        <v>17</v>
      </c>
      <c r="H356" s="94">
        <v>0.38</v>
      </c>
      <c r="I356" s="94">
        <v>0.02</v>
      </c>
      <c r="J356" s="94">
        <v>3.86</v>
      </c>
      <c r="K356" s="94">
        <v>0.8</v>
      </c>
      <c r="L356" s="94">
        <v>0.22</v>
      </c>
      <c r="M356" s="94">
        <v>1.2</v>
      </c>
    </row>
    <row r="357" spans="1:13" ht="15" customHeight="1" x14ac:dyDescent="0.25">
      <c r="A357" s="836"/>
      <c r="B357" s="836"/>
      <c r="C357" s="31" t="s">
        <v>44</v>
      </c>
      <c r="D357" s="18" t="s">
        <v>189</v>
      </c>
      <c r="E357" s="88">
        <v>0.5</v>
      </c>
      <c r="F357" s="89">
        <v>0.5</v>
      </c>
      <c r="G357" s="90">
        <v>0</v>
      </c>
      <c r="H357" s="90">
        <v>0</v>
      </c>
      <c r="I357" s="90">
        <v>0</v>
      </c>
      <c r="J357" s="90">
        <v>0</v>
      </c>
      <c r="K357" s="90">
        <v>0.12</v>
      </c>
      <c r="L357" s="90">
        <v>1.5E-3</v>
      </c>
      <c r="M357" s="91">
        <v>193.905</v>
      </c>
    </row>
    <row r="358" spans="1:13" ht="15" customHeight="1" x14ac:dyDescent="0.25">
      <c r="A358" s="842"/>
      <c r="B358" s="837"/>
      <c r="C358" s="31" t="s">
        <v>174</v>
      </c>
      <c r="D358" s="87" t="s">
        <v>175</v>
      </c>
      <c r="E358" s="88">
        <v>5</v>
      </c>
      <c r="F358" s="89">
        <v>5</v>
      </c>
      <c r="G358" s="90">
        <v>16</v>
      </c>
      <c r="H358" s="90">
        <v>4.4999999999999998E-2</v>
      </c>
      <c r="I358" s="90">
        <v>1.67</v>
      </c>
      <c r="J358" s="90">
        <v>0.27</v>
      </c>
      <c r="K358" s="90">
        <v>0.7</v>
      </c>
      <c r="L358" s="90">
        <v>0.01</v>
      </c>
      <c r="M358" s="94">
        <v>35.549999999999997</v>
      </c>
    </row>
    <row r="359" spans="1:13" ht="15" customHeight="1" x14ac:dyDescent="0.25">
      <c r="A359" s="840" t="s">
        <v>54</v>
      </c>
      <c r="B359" s="860" t="s">
        <v>169</v>
      </c>
      <c r="C359" s="31" t="s">
        <v>56</v>
      </c>
      <c r="D359" s="95" t="s">
        <v>57</v>
      </c>
      <c r="E359" s="92">
        <v>24</v>
      </c>
      <c r="F359" s="93">
        <v>24</v>
      </c>
      <c r="G359" s="94">
        <v>85</v>
      </c>
      <c r="H359" s="94">
        <v>1.6080000000000001</v>
      </c>
      <c r="I359" s="94">
        <v>9.6000000000000002E-2</v>
      </c>
      <c r="J359" s="94">
        <v>19.224</v>
      </c>
      <c r="K359" s="94">
        <v>2.16</v>
      </c>
      <c r="L359" s="94">
        <v>0.192</v>
      </c>
      <c r="M359" s="94">
        <v>0.48</v>
      </c>
    </row>
    <row r="360" spans="1:13" ht="15" customHeight="1" x14ac:dyDescent="0.25">
      <c r="A360" s="836"/>
      <c r="B360" s="836"/>
      <c r="C360" s="31" t="s">
        <v>121</v>
      </c>
      <c r="D360" s="95" t="s">
        <v>39</v>
      </c>
      <c r="E360" s="92">
        <v>0.5</v>
      </c>
      <c r="F360" s="93">
        <v>0.5</v>
      </c>
      <c r="G360" s="94">
        <v>0</v>
      </c>
      <c r="H360" s="94">
        <v>0</v>
      </c>
      <c r="I360" s="94">
        <v>0</v>
      </c>
      <c r="J360" s="94">
        <v>0</v>
      </c>
      <c r="K360" s="94">
        <v>0</v>
      </c>
      <c r="L360" s="94">
        <v>0.11799999999999999</v>
      </c>
      <c r="M360" s="94">
        <v>0.17</v>
      </c>
    </row>
    <row r="361" spans="1:13" ht="15" customHeight="1" x14ac:dyDescent="0.25">
      <c r="A361" s="836"/>
      <c r="B361" s="836"/>
      <c r="C361" s="31" t="s">
        <v>44</v>
      </c>
      <c r="D361" s="95" t="s">
        <v>45</v>
      </c>
      <c r="E361" s="92">
        <v>0.8</v>
      </c>
      <c r="F361" s="93">
        <v>0.8</v>
      </c>
      <c r="G361" s="94">
        <v>0</v>
      </c>
      <c r="H361" s="94">
        <v>0</v>
      </c>
      <c r="I361" s="94">
        <v>0</v>
      </c>
      <c r="J361" s="94">
        <v>0</v>
      </c>
      <c r="K361" s="94">
        <v>0.192</v>
      </c>
      <c r="L361" s="94">
        <v>2.3999999999999998E-3</v>
      </c>
      <c r="M361" s="94">
        <v>310.24799999999999</v>
      </c>
    </row>
    <row r="362" spans="1:13" ht="15" customHeight="1" x14ac:dyDescent="0.25">
      <c r="A362" s="837"/>
      <c r="B362" s="837"/>
      <c r="C362" s="31" t="s">
        <v>52</v>
      </c>
      <c r="D362" s="95" t="s">
        <v>53</v>
      </c>
      <c r="E362" s="92">
        <v>2</v>
      </c>
      <c r="F362" s="93">
        <v>2</v>
      </c>
      <c r="G362" s="94">
        <v>18</v>
      </c>
      <c r="H362" s="94">
        <v>0</v>
      </c>
      <c r="I362" s="94">
        <v>2</v>
      </c>
      <c r="J362" s="94">
        <v>0</v>
      </c>
      <c r="K362" s="94">
        <v>0</v>
      </c>
      <c r="L362" s="94">
        <v>0</v>
      </c>
      <c r="M362" s="94">
        <v>0</v>
      </c>
    </row>
    <row r="363" spans="1:13" ht="15" customHeight="1" x14ac:dyDescent="0.25">
      <c r="A363" s="840" t="s">
        <v>58</v>
      </c>
      <c r="B363" s="843" t="s">
        <v>190</v>
      </c>
      <c r="C363" s="31" t="s">
        <v>101</v>
      </c>
      <c r="D363" s="95" t="s">
        <v>102</v>
      </c>
      <c r="E363" s="92">
        <v>50</v>
      </c>
      <c r="F363" s="93">
        <v>40</v>
      </c>
      <c r="G363" s="94">
        <v>9</v>
      </c>
      <c r="H363" s="94">
        <v>0.36</v>
      </c>
      <c r="I363" s="94">
        <v>0.04</v>
      </c>
      <c r="J363" s="94">
        <v>1.64</v>
      </c>
      <c r="K363" s="94">
        <v>3.6</v>
      </c>
      <c r="L363" s="94">
        <v>0.2</v>
      </c>
      <c r="M363" s="94">
        <v>3</v>
      </c>
    </row>
    <row r="364" spans="1:13" ht="15" customHeight="1" x14ac:dyDescent="0.25">
      <c r="A364" s="836"/>
      <c r="B364" s="836"/>
      <c r="C364" s="31" t="s">
        <v>62</v>
      </c>
      <c r="D364" s="18" t="s">
        <v>63</v>
      </c>
      <c r="E364" s="88">
        <v>60</v>
      </c>
      <c r="F364" s="89">
        <v>30</v>
      </c>
      <c r="G364" s="90">
        <v>7</v>
      </c>
      <c r="H364" s="90">
        <v>4.4999999999999998E-2</v>
      </c>
      <c r="I364" s="90">
        <v>4.4999999999999998E-2</v>
      </c>
      <c r="J364" s="90">
        <v>1.395</v>
      </c>
      <c r="K364" s="90">
        <v>2.85</v>
      </c>
      <c r="L364" s="90">
        <v>7.4999999999999997E-2</v>
      </c>
      <c r="M364" s="91">
        <v>1.2</v>
      </c>
    </row>
    <row r="365" spans="1:13" ht="15" customHeight="1" x14ac:dyDescent="0.25">
      <c r="A365" s="842"/>
      <c r="B365" s="842"/>
      <c r="C365" s="31" t="s">
        <v>36</v>
      </c>
      <c r="D365" s="87" t="s">
        <v>37</v>
      </c>
      <c r="E365" s="88">
        <v>6</v>
      </c>
      <c r="F365" s="89">
        <v>5.4</v>
      </c>
      <c r="G365" s="90">
        <v>2</v>
      </c>
      <c r="H365" s="90">
        <v>0.1242</v>
      </c>
      <c r="I365" s="90">
        <v>3.2399999999999998E-2</v>
      </c>
      <c r="J365" s="90">
        <v>0.31859999999999999</v>
      </c>
      <c r="K365" s="90">
        <v>4.4279999999999999</v>
      </c>
      <c r="L365" s="90">
        <v>9.7199999999999995E-2</v>
      </c>
      <c r="M365" s="94">
        <v>2.76</v>
      </c>
    </row>
    <row r="366" spans="1:13" ht="15" customHeight="1" x14ac:dyDescent="0.25">
      <c r="A366" s="97" t="s">
        <v>105</v>
      </c>
      <c r="B366" s="843" t="s">
        <v>129</v>
      </c>
      <c r="C366" s="31" t="s">
        <v>103</v>
      </c>
      <c r="D366" s="18" t="s">
        <v>104</v>
      </c>
      <c r="E366" s="26">
        <v>120</v>
      </c>
      <c r="F366" s="29">
        <v>60</v>
      </c>
      <c r="G366" s="28">
        <v>47</v>
      </c>
      <c r="H366" s="62">
        <v>0.36</v>
      </c>
      <c r="I366" s="61">
        <v>0</v>
      </c>
      <c r="J366" s="61">
        <v>10.26</v>
      </c>
      <c r="K366" s="24">
        <v>9</v>
      </c>
      <c r="L366" s="28">
        <v>0.3</v>
      </c>
      <c r="M366" s="28">
        <v>4.8</v>
      </c>
    </row>
    <row r="367" spans="1:13" ht="15" customHeight="1" x14ac:dyDescent="0.25">
      <c r="A367" s="35" t="s">
        <v>109</v>
      </c>
      <c r="B367" s="836"/>
      <c r="C367" s="31" t="s">
        <v>64</v>
      </c>
      <c r="D367" s="18" t="s">
        <v>191</v>
      </c>
      <c r="E367" s="88">
        <v>8</v>
      </c>
      <c r="F367" s="89">
        <v>8</v>
      </c>
      <c r="G367" s="90">
        <v>32</v>
      </c>
      <c r="H367" s="90">
        <v>0</v>
      </c>
      <c r="I367" s="90">
        <v>0</v>
      </c>
      <c r="J367" s="90">
        <v>7.944</v>
      </c>
      <c r="K367" s="90">
        <v>0</v>
      </c>
      <c r="L367" s="90">
        <v>8.0000000000000002E-3</v>
      </c>
      <c r="M367" s="91">
        <v>0</v>
      </c>
    </row>
    <row r="368" spans="1:13" ht="15" customHeight="1" x14ac:dyDescent="0.25">
      <c r="A368" s="35" t="s">
        <v>68</v>
      </c>
      <c r="B368" s="837"/>
      <c r="C368" s="31" t="s">
        <v>72</v>
      </c>
      <c r="D368" s="87" t="s">
        <v>73</v>
      </c>
      <c r="E368" s="88">
        <v>100</v>
      </c>
      <c r="F368" s="89">
        <v>100</v>
      </c>
      <c r="G368" s="90">
        <v>55</v>
      </c>
      <c r="H368" s="90">
        <v>3.2</v>
      </c>
      <c r="I368" s="90">
        <v>3.2</v>
      </c>
      <c r="J368" s="90">
        <v>3.4</v>
      </c>
      <c r="K368" s="90">
        <v>120</v>
      </c>
      <c r="L368" s="90">
        <v>0</v>
      </c>
      <c r="M368" s="94">
        <v>42</v>
      </c>
    </row>
    <row r="369" spans="1:13" ht="15" customHeight="1" x14ac:dyDescent="0.25">
      <c r="A369" s="830"/>
      <c r="B369" s="825"/>
      <c r="C369" s="825"/>
      <c r="D369" s="825"/>
      <c r="E369" s="825"/>
      <c r="F369" s="825"/>
      <c r="G369" s="825"/>
      <c r="H369" s="825"/>
      <c r="I369" s="825"/>
      <c r="J369" s="825"/>
      <c r="K369" s="825"/>
      <c r="L369" s="826"/>
      <c r="M369" s="96"/>
    </row>
    <row r="370" spans="1:13" ht="15" customHeight="1" x14ac:dyDescent="0.25">
      <c r="A370" s="833" t="s">
        <v>78</v>
      </c>
      <c r="B370" s="828"/>
      <c r="C370" s="828"/>
      <c r="D370" s="828"/>
      <c r="E370" s="828"/>
      <c r="F370" s="829"/>
      <c r="G370" s="37">
        <v>450</v>
      </c>
      <c r="H370" s="38">
        <v>17.5</v>
      </c>
      <c r="I370" s="38">
        <v>14.4</v>
      </c>
      <c r="J370" s="38">
        <v>61</v>
      </c>
      <c r="K370" s="38">
        <v>214.1</v>
      </c>
      <c r="L370" s="38">
        <v>3.2</v>
      </c>
      <c r="M370" s="38">
        <v>1187.4000000000001</v>
      </c>
    </row>
    <row r="371" spans="1:13" ht="15" customHeight="1" x14ac:dyDescent="0.25">
      <c r="A371" s="833" t="s">
        <v>79</v>
      </c>
      <c r="B371" s="828"/>
      <c r="C371" s="828"/>
      <c r="D371" s="828"/>
      <c r="E371" s="828"/>
      <c r="F371" s="829"/>
      <c r="G371" s="39">
        <v>1300</v>
      </c>
      <c r="H371" s="40">
        <v>45.5</v>
      </c>
      <c r="I371" s="40">
        <v>43.3</v>
      </c>
      <c r="J371" s="40">
        <v>182</v>
      </c>
      <c r="K371" s="40">
        <v>700</v>
      </c>
      <c r="L371" s="40">
        <v>5.6</v>
      </c>
      <c r="M371" s="40">
        <v>1133</v>
      </c>
    </row>
    <row r="372" spans="1:13" ht="15" customHeight="1" x14ac:dyDescent="0.25">
      <c r="A372" s="833" t="s">
        <v>80</v>
      </c>
      <c r="B372" s="828"/>
      <c r="C372" s="828"/>
      <c r="D372" s="828"/>
      <c r="E372" s="828"/>
      <c r="F372" s="829"/>
      <c r="G372" s="41">
        <v>0.34</v>
      </c>
      <c r="H372" s="42">
        <v>0.39</v>
      </c>
      <c r="I372" s="42">
        <v>0.33</v>
      </c>
      <c r="J372" s="42">
        <v>0.33</v>
      </c>
      <c r="K372" s="42">
        <v>0.31</v>
      </c>
      <c r="L372" s="42">
        <v>0.57999999999999996</v>
      </c>
      <c r="M372" s="42">
        <v>1.05</v>
      </c>
    </row>
    <row r="373" spans="1:13" ht="15" customHeight="1" x14ac:dyDescent="0.25">
      <c r="A373" s="44"/>
      <c r="B373" s="45"/>
      <c r="C373" s="45"/>
      <c r="D373" s="46"/>
      <c r="E373" s="47"/>
      <c r="F373" s="47"/>
      <c r="G373" s="47"/>
      <c r="H373" s="47"/>
      <c r="I373" s="47"/>
      <c r="J373" s="47"/>
      <c r="K373" s="47"/>
      <c r="L373" s="47"/>
      <c r="M373" s="47"/>
    </row>
    <row r="374" spans="1:13" ht="15" customHeight="1" x14ac:dyDescent="0.25">
      <c r="A374" s="834" t="s">
        <v>81</v>
      </c>
      <c r="B374" s="825"/>
      <c r="C374" s="826"/>
      <c r="D374" s="827" t="s">
        <v>82</v>
      </c>
      <c r="E374" s="828"/>
      <c r="F374" s="828"/>
      <c r="G374" s="828"/>
      <c r="H374" s="828"/>
      <c r="I374" s="828"/>
      <c r="J374" s="828"/>
      <c r="K374" s="828"/>
      <c r="L374" s="828"/>
      <c r="M374" s="829"/>
    </row>
    <row r="375" spans="1:13" ht="15" customHeight="1" x14ac:dyDescent="0.25">
      <c r="A375" s="44"/>
      <c r="B375" s="45"/>
      <c r="C375" s="47"/>
      <c r="D375" s="50"/>
      <c r="E375" s="47"/>
      <c r="F375" s="47"/>
      <c r="G375" s="47"/>
      <c r="H375" s="47"/>
      <c r="I375" s="47"/>
      <c r="J375" s="47"/>
      <c r="K375" s="47"/>
      <c r="L375" s="47"/>
      <c r="M375" s="51"/>
    </row>
    <row r="376" spans="1:13" ht="30" customHeight="1" x14ac:dyDescent="0.25">
      <c r="A376" s="52" t="s">
        <v>83</v>
      </c>
      <c r="B376" s="827"/>
      <c r="C376" s="828"/>
      <c r="D376" s="828"/>
      <c r="E376" s="829"/>
      <c r="F376" s="1"/>
      <c r="G376" s="824" t="s">
        <v>84</v>
      </c>
      <c r="H376" s="825"/>
      <c r="I376" s="826"/>
      <c r="J376" s="827">
        <v>1088350061</v>
      </c>
      <c r="K376" s="828"/>
      <c r="L376" s="828"/>
      <c r="M376" s="829"/>
    </row>
    <row r="377" spans="1:13" ht="15" customHeight="1" x14ac:dyDescent="0.25">
      <c r="A377" s="53"/>
      <c r="B377" s="49"/>
      <c r="C377" s="49"/>
      <c r="D377" s="49"/>
      <c r="E377" s="51"/>
      <c r="F377" s="51"/>
      <c r="G377" s="51"/>
      <c r="H377" s="51"/>
      <c r="I377" s="51"/>
      <c r="J377" s="51"/>
      <c r="K377" s="51"/>
      <c r="L377" s="51"/>
      <c r="M377" s="51"/>
    </row>
    <row r="378" spans="1:13" ht="15" customHeight="1" x14ac:dyDescent="0.25">
      <c r="A378" s="54"/>
      <c r="B378" s="55"/>
      <c r="C378" s="55"/>
      <c r="D378" s="55"/>
      <c r="E378" s="56"/>
      <c r="F378" s="56"/>
      <c r="G378" s="56"/>
      <c r="H378" s="56"/>
      <c r="I378" s="56"/>
      <c r="J378" s="56"/>
      <c r="K378" s="56"/>
      <c r="L378" s="56"/>
      <c r="M378" s="56"/>
    </row>
    <row r="379" spans="1:13" ht="15" customHeight="1" x14ac:dyDescent="0.25">
      <c r="A379" s="52"/>
      <c r="B379" s="9"/>
      <c r="C379" s="9"/>
      <c r="D379" s="9"/>
      <c r="E379" s="1"/>
      <c r="F379" s="1"/>
      <c r="G379" s="1"/>
      <c r="H379" s="1"/>
      <c r="I379" s="1"/>
      <c r="J379" s="3"/>
      <c r="K379" s="3"/>
      <c r="L379" s="51"/>
      <c r="M379" s="51"/>
    </row>
    <row r="380" spans="1:13" ht="15" customHeight="1" x14ac:dyDescent="0.25">
      <c r="A380" s="57">
        <v>9</v>
      </c>
      <c r="B380" s="58"/>
      <c r="C380" s="58"/>
      <c r="D380" s="59"/>
      <c r="E380" s="3"/>
      <c r="F380" s="3"/>
      <c r="G380" s="3"/>
      <c r="H380" s="3"/>
      <c r="I380" s="3"/>
      <c r="J380" s="3"/>
      <c r="K380" s="3"/>
      <c r="L380" s="51"/>
      <c r="M380" s="51"/>
    </row>
    <row r="381" spans="1:13" ht="15" customHeight="1" x14ac:dyDescent="0.25">
      <c r="A381" s="52"/>
      <c r="B381" s="9"/>
      <c r="C381" s="9"/>
      <c r="D381" s="9"/>
      <c r="E381" s="1"/>
      <c r="F381" s="1"/>
      <c r="G381" s="1"/>
      <c r="H381" s="1"/>
      <c r="I381" s="1"/>
      <c r="J381" s="3"/>
      <c r="K381" s="3"/>
      <c r="L381" s="51"/>
      <c r="M381" s="51"/>
    </row>
    <row r="382" spans="1:13" ht="15" customHeight="1" x14ac:dyDescent="0.25">
      <c r="A382" s="840" t="s">
        <v>14</v>
      </c>
      <c r="B382" s="838" t="s">
        <v>15</v>
      </c>
      <c r="C382" s="838" t="s">
        <v>16</v>
      </c>
      <c r="D382" s="839" t="s">
        <v>17</v>
      </c>
      <c r="E382" s="838" t="s">
        <v>18</v>
      </c>
      <c r="F382" s="838" t="s">
        <v>19</v>
      </c>
      <c r="G382" s="827" t="s">
        <v>20</v>
      </c>
      <c r="H382" s="828"/>
      <c r="I382" s="828"/>
      <c r="J382" s="828"/>
      <c r="K382" s="828"/>
      <c r="L382" s="828"/>
      <c r="M382" s="829"/>
    </row>
    <row r="383" spans="1:13" ht="15" customHeight="1" x14ac:dyDescent="0.25">
      <c r="A383" s="837"/>
      <c r="B383" s="837"/>
      <c r="C383" s="837"/>
      <c r="D383" s="837"/>
      <c r="E383" s="837"/>
      <c r="F383" s="837"/>
      <c r="G383" s="16" t="s">
        <v>21</v>
      </c>
      <c r="H383" s="16" t="s">
        <v>22</v>
      </c>
      <c r="I383" s="16" t="s">
        <v>23</v>
      </c>
      <c r="J383" s="16" t="s">
        <v>24</v>
      </c>
      <c r="K383" s="16" t="s">
        <v>25</v>
      </c>
      <c r="L383" s="16" t="s">
        <v>26</v>
      </c>
      <c r="M383" s="16" t="s">
        <v>27</v>
      </c>
    </row>
    <row r="384" spans="1:13" ht="15" customHeight="1" x14ac:dyDescent="0.25">
      <c r="A384" s="861" t="s">
        <v>85</v>
      </c>
      <c r="B384" s="843" t="s">
        <v>192</v>
      </c>
      <c r="C384" s="32" t="s">
        <v>193</v>
      </c>
      <c r="D384" s="87" t="s">
        <v>194</v>
      </c>
      <c r="E384" s="88">
        <v>10</v>
      </c>
      <c r="F384" s="89">
        <v>10</v>
      </c>
      <c r="G384" s="90">
        <v>12</v>
      </c>
      <c r="H384" s="90">
        <v>0.77</v>
      </c>
      <c r="I384" s="90">
        <v>0.05</v>
      </c>
      <c r="J384" s="90">
        <v>1.85</v>
      </c>
      <c r="K384" s="90">
        <v>1.4</v>
      </c>
      <c r="L384" s="90">
        <v>0.17</v>
      </c>
      <c r="M384" s="90">
        <v>0.6</v>
      </c>
    </row>
    <row r="385" spans="1:13" ht="15" customHeight="1" x14ac:dyDescent="0.25">
      <c r="A385" s="832"/>
      <c r="B385" s="836"/>
      <c r="C385" s="31" t="s">
        <v>133</v>
      </c>
      <c r="D385" s="18" t="s">
        <v>134</v>
      </c>
      <c r="E385" s="88">
        <v>13</v>
      </c>
      <c r="F385" s="89">
        <v>10.4</v>
      </c>
      <c r="G385" s="90">
        <v>8</v>
      </c>
      <c r="H385" s="90">
        <v>0.1976</v>
      </c>
      <c r="I385" s="90">
        <v>1.04E-2</v>
      </c>
      <c r="J385" s="90">
        <v>1.5911999999999999</v>
      </c>
      <c r="K385" s="90">
        <v>1.456</v>
      </c>
      <c r="L385" s="90">
        <v>3.1199999999999999E-2</v>
      </c>
      <c r="M385" s="91">
        <v>1.43</v>
      </c>
    </row>
    <row r="386" spans="1:13" ht="15" customHeight="1" x14ac:dyDescent="0.25">
      <c r="A386" s="832"/>
      <c r="B386" s="836"/>
      <c r="C386" s="31" t="s">
        <v>91</v>
      </c>
      <c r="D386" s="23" t="s">
        <v>92</v>
      </c>
      <c r="E386" s="92">
        <v>10</v>
      </c>
      <c r="F386" s="93">
        <v>10</v>
      </c>
      <c r="G386" s="94">
        <v>10</v>
      </c>
      <c r="H386" s="94">
        <v>0.22</v>
      </c>
      <c r="I386" s="94">
        <v>0.01</v>
      </c>
      <c r="J386" s="94">
        <v>2.11</v>
      </c>
      <c r="K386" s="94">
        <v>1.1000000000000001</v>
      </c>
      <c r="L386" s="94">
        <v>0.1</v>
      </c>
      <c r="M386" s="91">
        <v>1.8</v>
      </c>
    </row>
    <row r="387" spans="1:13" ht="15" customHeight="1" x14ac:dyDescent="0.25">
      <c r="A387" s="832"/>
      <c r="B387" s="836"/>
      <c r="C387" s="31" t="s">
        <v>50</v>
      </c>
      <c r="D387" s="23" t="s">
        <v>51</v>
      </c>
      <c r="E387" s="92">
        <v>12</v>
      </c>
      <c r="F387" s="93">
        <v>10.199999999999999</v>
      </c>
      <c r="G387" s="94">
        <v>5</v>
      </c>
      <c r="H387" s="94">
        <v>7.1400000000000005E-2</v>
      </c>
      <c r="I387" s="94">
        <v>1.0200000000000001E-2</v>
      </c>
      <c r="J387" s="94">
        <v>0.96899999999999997</v>
      </c>
      <c r="K387" s="94">
        <v>2.754</v>
      </c>
      <c r="L387" s="94">
        <v>4.0800000000000003E-2</v>
      </c>
      <c r="M387" s="91">
        <v>4.2</v>
      </c>
    </row>
    <row r="388" spans="1:13" ht="15" customHeight="1" x14ac:dyDescent="0.25">
      <c r="A388" s="832"/>
      <c r="B388" s="836"/>
      <c r="C388" s="31" t="s">
        <v>36</v>
      </c>
      <c r="D388" s="23" t="s">
        <v>37</v>
      </c>
      <c r="E388" s="92">
        <v>6</v>
      </c>
      <c r="F388" s="93">
        <v>5.4</v>
      </c>
      <c r="G388" s="94">
        <v>2</v>
      </c>
      <c r="H388" s="94">
        <v>0.1242</v>
      </c>
      <c r="I388" s="94">
        <v>3.2399999999999998E-2</v>
      </c>
      <c r="J388" s="94">
        <v>0.31859999999999999</v>
      </c>
      <c r="K388" s="94">
        <v>4.4279999999999999</v>
      </c>
      <c r="L388" s="94">
        <v>9.7199999999999995E-2</v>
      </c>
      <c r="M388" s="91">
        <v>2.76</v>
      </c>
    </row>
    <row r="389" spans="1:13" ht="15" customHeight="1" x14ac:dyDescent="0.25">
      <c r="A389" s="832"/>
      <c r="B389" s="836"/>
      <c r="C389" s="31" t="s">
        <v>34</v>
      </c>
      <c r="D389" s="23" t="s">
        <v>35</v>
      </c>
      <c r="E389" s="92">
        <v>38</v>
      </c>
      <c r="F389" s="93">
        <v>15.2</v>
      </c>
      <c r="G389" s="94">
        <v>6</v>
      </c>
      <c r="H389" s="94">
        <v>0.18240000000000001</v>
      </c>
      <c r="I389" s="94">
        <v>1.52E-2</v>
      </c>
      <c r="J389" s="94">
        <v>1.0336000000000001</v>
      </c>
      <c r="K389" s="94">
        <v>8.6639999999999997</v>
      </c>
      <c r="L389" s="94">
        <v>7.5999999999999998E-2</v>
      </c>
      <c r="M389" s="91">
        <v>5.7</v>
      </c>
    </row>
    <row r="390" spans="1:13" ht="15" customHeight="1" x14ac:dyDescent="0.25">
      <c r="A390" s="832"/>
      <c r="B390" s="836"/>
      <c r="C390" s="31" t="s">
        <v>32</v>
      </c>
      <c r="D390" s="23" t="s">
        <v>33</v>
      </c>
      <c r="E390" s="92">
        <v>16</v>
      </c>
      <c r="F390" s="93">
        <v>15.2</v>
      </c>
      <c r="G390" s="94">
        <v>6</v>
      </c>
      <c r="H390" s="94">
        <v>0.21279999999999999</v>
      </c>
      <c r="I390" s="94">
        <v>1.52E-2</v>
      </c>
      <c r="J390" s="94">
        <v>1.1704000000000001</v>
      </c>
      <c r="K390" s="94">
        <v>3.6480000000000001</v>
      </c>
      <c r="L390" s="94">
        <v>4.5600000000000002E-2</v>
      </c>
      <c r="M390" s="91">
        <v>0.64</v>
      </c>
    </row>
    <row r="391" spans="1:13" ht="15" customHeight="1" x14ac:dyDescent="0.25">
      <c r="A391" s="832"/>
      <c r="B391" s="836"/>
      <c r="C391" s="31" t="s">
        <v>44</v>
      </c>
      <c r="D391" s="23" t="s">
        <v>45</v>
      </c>
      <c r="E391" s="92">
        <v>0.8</v>
      </c>
      <c r="F391" s="93">
        <v>0.8</v>
      </c>
      <c r="G391" s="94">
        <v>0</v>
      </c>
      <c r="H391" s="94">
        <v>0</v>
      </c>
      <c r="I391" s="94">
        <v>0</v>
      </c>
      <c r="J391" s="94">
        <v>0</v>
      </c>
      <c r="K391" s="94">
        <v>0.192</v>
      </c>
      <c r="L391" s="94">
        <v>2.3999999999999998E-3</v>
      </c>
      <c r="M391" s="91">
        <v>310.24799999999999</v>
      </c>
    </row>
    <row r="392" spans="1:13" ht="15" customHeight="1" x14ac:dyDescent="0.25">
      <c r="A392" s="832"/>
      <c r="B392" s="837"/>
      <c r="C392" s="31" t="s">
        <v>42</v>
      </c>
      <c r="D392" s="87" t="s">
        <v>43</v>
      </c>
      <c r="E392" s="88">
        <v>1</v>
      </c>
      <c r="F392" s="89">
        <v>0.95</v>
      </c>
      <c r="G392" s="90">
        <v>1</v>
      </c>
      <c r="H392" s="90">
        <v>4.4650000000000002E-2</v>
      </c>
      <c r="I392" s="90">
        <v>2.8500000000000001E-3</v>
      </c>
      <c r="J392" s="90">
        <v>0.27834999999999999</v>
      </c>
      <c r="K392" s="90">
        <v>0.38</v>
      </c>
      <c r="L392" s="90">
        <v>1.235E-2</v>
      </c>
      <c r="M392" s="94">
        <v>0.19</v>
      </c>
    </row>
    <row r="393" spans="1:13" ht="15" customHeight="1" x14ac:dyDescent="0.25">
      <c r="A393" s="840" t="s">
        <v>28</v>
      </c>
      <c r="B393" s="860" t="s">
        <v>168</v>
      </c>
      <c r="C393" s="31" t="s">
        <v>119</v>
      </c>
      <c r="D393" s="95" t="s">
        <v>120</v>
      </c>
      <c r="E393" s="92">
        <v>48</v>
      </c>
      <c r="F393" s="93">
        <v>44</v>
      </c>
      <c r="G393" s="94">
        <v>74</v>
      </c>
      <c r="H393" s="94">
        <v>9.24</v>
      </c>
      <c r="I393" s="94">
        <v>4.0999999999999996</v>
      </c>
      <c r="J393" s="94">
        <v>4.3999999999999997E-2</v>
      </c>
      <c r="K393" s="94">
        <v>4.91</v>
      </c>
      <c r="L393" s="94">
        <v>0.33851999999999999</v>
      </c>
      <c r="M393" s="94">
        <v>32.76</v>
      </c>
    </row>
    <row r="394" spans="1:13" ht="15" customHeight="1" x14ac:dyDescent="0.25">
      <c r="A394" s="836"/>
      <c r="B394" s="836"/>
      <c r="C394" s="31" t="s">
        <v>32</v>
      </c>
      <c r="D394" s="18" t="s">
        <v>33</v>
      </c>
      <c r="E394" s="88">
        <v>16</v>
      </c>
      <c r="F394" s="89">
        <v>15.2</v>
      </c>
      <c r="G394" s="90">
        <v>6</v>
      </c>
      <c r="H394" s="90">
        <v>0.21279999999999999</v>
      </c>
      <c r="I394" s="90">
        <v>1.52E-2</v>
      </c>
      <c r="J394" s="90">
        <v>1.1704000000000001</v>
      </c>
      <c r="K394" s="90">
        <v>3.6480000000000001</v>
      </c>
      <c r="L394" s="90">
        <v>4.5600000000000002E-2</v>
      </c>
      <c r="M394" s="91">
        <v>0.64</v>
      </c>
    </row>
    <row r="395" spans="1:13" ht="15" customHeight="1" x14ac:dyDescent="0.25">
      <c r="A395" s="836"/>
      <c r="B395" s="836"/>
      <c r="C395" s="31" t="s">
        <v>34</v>
      </c>
      <c r="D395" s="23" t="s">
        <v>35</v>
      </c>
      <c r="E395" s="92">
        <v>38</v>
      </c>
      <c r="F395" s="93">
        <v>15.2</v>
      </c>
      <c r="G395" s="94">
        <v>6</v>
      </c>
      <c r="H395" s="94">
        <v>0.18240000000000001</v>
      </c>
      <c r="I395" s="94">
        <v>1.52E-2</v>
      </c>
      <c r="J395" s="94">
        <v>1.0336000000000001</v>
      </c>
      <c r="K395" s="94">
        <v>8.6639999999999997</v>
      </c>
      <c r="L395" s="94">
        <v>7.5999999999999998E-2</v>
      </c>
      <c r="M395" s="91">
        <v>5.7</v>
      </c>
    </row>
    <row r="396" spans="1:13" ht="15" customHeight="1" x14ac:dyDescent="0.25">
      <c r="A396" s="836"/>
      <c r="B396" s="836"/>
      <c r="C396" s="31" t="s">
        <v>36</v>
      </c>
      <c r="D396" s="23" t="s">
        <v>37</v>
      </c>
      <c r="E396" s="92">
        <v>6</v>
      </c>
      <c r="F396" s="93">
        <v>5.4</v>
      </c>
      <c r="G396" s="94">
        <v>2</v>
      </c>
      <c r="H396" s="94">
        <v>0.1242</v>
      </c>
      <c r="I396" s="94">
        <v>3.2399999999999998E-2</v>
      </c>
      <c r="J396" s="94">
        <v>0.31859999999999999</v>
      </c>
      <c r="K396" s="94">
        <v>4.4279999999999999</v>
      </c>
      <c r="L396" s="94">
        <v>9.7199999999999995E-2</v>
      </c>
      <c r="M396" s="91">
        <v>2.76</v>
      </c>
    </row>
    <row r="397" spans="1:13" ht="15" customHeight="1" x14ac:dyDescent="0.25">
      <c r="A397" s="836"/>
      <c r="B397" s="836"/>
      <c r="C397" s="31" t="s">
        <v>42</v>
      </c>
      <c r="D397" s="23" t="s">
        <v>43</v>
      </c>
      <c r="E397" s="92">
        <v>1</v>
      </c>
      <c r="F397" s="93">
        <v>0.95</v>
      </c>
      <c r="G397" s="94">
        <v>0</v>
      </c>
      <c r="H397" s="94">
        <v>4.4650000000000002E-2</v>
      </c>
      <c r="I397" s="94">
        <v>2.8500000000000001E-3</v>
      </c>
      <c r="J397" s="94">
        <v>0.27834999999999999</v>
      </c>
      <c r="K397" s="94">
        <v>0.38</v>
      </c>
      <c r="L397" s="94">
        <v>1.235E-2</v>
      </c>
      <c r="M397" s="91">
        <v>0.19</v>
      </c>
    </row>
    <row r="398" spans="1:13" ht="15" customHeight="1" x14ac:dyDescent="0.25">
      <c r="A398" s="836"/>
      <c r="B398" s="836"/>
      <c r="C398" s="31" t="s">
        <v>44</v>
      </c>
      <c r="D398" s="23" t="s">
        <v>45</v>
      </c>
      <c r="E398" s="92">
        <v>0.5</v>
      </c>
      <c r="F398" s="93">
        <v>0.5</v>
      </c>
      <c r="G398" s="94">
        <v>0</v>
      </c>
      <c r="H398" s="94">
        <v>0</v>
      </c>
      <c r="I398" s="94">
        <v>0</v>
      </c>
      <c r="J398" s="94">
        <v>0</v>
      </c>
      <c r="K398" s="94">
        <v>0.12</v>
      </c>
      <c r="L398" s="94">
        <v>1.5E-3</v>
      </c>
      <c r="M398" s="91">
        <v>193.905</v>
      </c>
    </row>
    <row r="399" spans="1:13" ht="15" customHeight="1" x14ac:dyDescent="0.25">
      <c r="A399" s="836"/>
      <c r="B399" s="836"/>
      <c r="C399" s="31" t="s">
        <v>38</v>
      </c>
      <c r="D399" s="23" t="s">
        <v>39</v>
      </c>
      <c r="E399" s="92">
        <v>3</v>
      </c>
      <c r="F399" s="93">
        <v>3</v>
      </c>
      <c r="G399" s="94">
        <v>0</v>
      </c>
      <c r="H399" s="94">
        <v>0</v>
      </c>
      <c r="I399" s="94">
        <v>0</v>
      </c>
      <c r="J399" s="94">
        <v>0.18</v>
      </c>
      <c r="K399" s="94">
        <v>0.21</v>
      </c>
      <c r="L399" s="94">
        <v>1.4999999999999999E-2</v>
      </c>
      <c r="M399" s="91">
        <v>0.15</v>
      </c>
    </row>
    <row r="400" spans="1:13" ht="15" customHeight="1" x14ac:dyDescent="0.25">
      <c r="A400" s="836"/>
      <c r="B400" s="836"/>
      <c r="C400" s="31" t="s">
        <v>40</v>
      </c>
      <c r="D400" s="23" t="s">
        <v>39</v>
      </c>
      <c r="E400" s="92">
        <v>3</v>
      </c>
      <c r="F400" s="93">
        <v>3</v>
      </c>
      <c r="G400" s="94">
        <v>0</v>
      </c>
      <c r="H400" s="94">
        <v>0</v>
      </c>
      <c r="I400" s="94">
        <v>0</v>
      </c>
      <c r="J400" s="94">
        <v>0.18</v>
      </c>
      <c r="K400" s="94">
        <v>0.21</v>
      </c>
      <c r="L400" s="94">
        <v>1.4999999999999999E-2</v>
      </c>
      <c r="M400" s="91">
        <v>0.15</v>
      </c>
    </row>
    <row r="401" spans="1:13" ht="15" customHeight="1" x14ac:dyDescent="0.25">
      <c r="A401" s="836"/>
      <c r="B401" s="836"/>
      <c r="C401" s="31" t="s">
        <v>41</v>
      </c>
      <c r="D401" s="23" t="s">
        <v>39</v>
      </c>
      <c r="E401" s="92">
        <v>3</v>
      </c>
      <c r="F401" s="93">
        <v>3</v>
      </c>
      <c r="G401" s="94">
        <v>1</v>
      </c>
      <c r="H401" s="94">
        <v>0</v>
      </c>
      <c r="I401" s="94">
        <v>0</v>
      </c>
      <c r="J401" s="94">
        <v>0.18</v>
      </c>
      <c r="K401" s="94">
        <v>0.21</v>
      </c>
      <c r="L401" s="94">
        <v>1.4999999999999999E-2</v>
      </c>
      <c r="M401" s="91">
        <v>0.15</v>
      </c>
    </row>
    <row r="402" spans="1:13" ht="15" customHeight="1" x14ac:dyDescent="0.25">
      <c r="A402" s="836"/>
      <c r="B402" s="836"/>
      <c r="C402" s="31" t="s">
        <v>96</v>
      </c>
      <c r="D402" s="23" t="s">
        <v>39</v>
      </c>
      <c r="E402" s="92">
        <v>3</v>
      </c>
      <c r="F402" s="93">
        <v>3</v>
      </c>
      <c r="G402" s="94">
        <v>1</v>
      </c>
      <c r="H402" s="94">
        <v>0</v>
      </c>
      <c r="I402" s="94">
        <v>0</v>
      </c>
      <c r="J402" s="94">
        <v>0.18</v>
      </c>
      <c r="K402" s="94">
        <v>0.21</v>
      </c>
      <c r="L402" s="94">
        <v>1.4999999999999999E-2</v>
      </c>
      <c r="M402" s="91">
        <v>0.15</v>
      </c>
    </row>
    <row r="403" spans="1:13" ht="15" customHeight="1" x14ac:dyDescent="0.25">
      <c r="A403" s="842"/>
      <c r="B403" s="837"/>
      <c r="C403" s="31" t="s">
        <v>52</v>
      </c>
      <c r="D403" s="87" t="s">
        <v>53</v>
      </c>
      <c r="E403" s="88">
        <v>2</v>
      </c>
      <c r="F403" s="89">
        <v>2</v>
      </c>
      <c r="G403" s="90">
        <v>18</v>
      </c>
      <c r="H403" s="90">
        <v>0</v>
      </c>
      <c r="I403" s="90">
        <v>2</v>
      </c>
      <c r="J403" s="90">
        <v>0</v>
      </c>
      <c r="K403" s="90">
        <v>0</v>
      </c>
      <c r="L403" s="90">
        <v>0</v>
      </c>
      <c r="M403" s="94">
        <v>0</v>
      </c>
    </row>
    <row r="404" spans="1:13" ht="15" customHeight="1" x14ac:dyDescent="0.25">
      <c r="A404" s="840" t="s">
        <v>54</v>
      </c>
      <c r="B404" s="862" t="s">
        <v>55</v>
      </c>
      <c r="C404" s="31" t="s">
        <v>56</v>
      </c>
      <c r="D404" s="95" t="s">
        <v>57</v>
      </c>
      <c r="E404" s="92">
        <v>24</v>
      </c>
      <c r="F404" s="93">
        <v>24</v>
      </c>
      <c r="G404" s="94">
        <v>85</v>
      </c>
      <c r="H404" s="94">
        <v>1.6080000000000001</v>
      </c>
      <c r="I404" s="94">
        <v>9.6000000000000002E-2</v>
      </c>
      <c r="J404" s="94">
        <v>19.224</v>
      </c>
      <c r="K404" s="94">
        <v>2.16</v>
      </c>
      <c r="L404" s="94">
        <v>0.192</v>
      </c>
      <c r="M404" s="94">
        <v>0.48</v>
      </c>
    </row>
    <row r="405" spans="1:13" ht="15" customHeight="1" x14ac:dyDescent="0.25">
      <c r="A405" s="836"/>
      <c r="B405" s="836"/>
      <c r="C405" s="31" t="s">
        <v>44</v>
      </c>
      <c r="D405" s="18" t="s">
        <v>45</v>
      </c>
      <c r="E405" s="88">
        <v>0.8</v>
      </c>
      <c r="F405" s="89">
        <v>0.8</v>
      </c>
      <c r="G405" s="90">
        <v>0</v>
      </c>
      <c r="H405" s="90">
        <v>0</v>
      </c>
      <c r="I405" s="90">
        <v>0</v>
      </c>
      <c r="J405" s="90">
        <v>0</v>
      </c>
      <c r="K405" s="90">
        <v>0.192</v>
      </c>
      <c r="L405" s="90">
        <v>2.3999999999999998E-3</v>
      </c>
      <c r="M405" s="91">
        <v>310.24799999999999</v>
      </c>
    </row>
    <row r="406" spans="1:13" ht="15" customHeight="1" x14ac:dyDescent="0.25">
      <c r="A406" s="842"/>
      <c r="B406" s="837"/>
      <c r="C406" s="31" t="s">
        <v>52</v>
      </c>
      <c r="D406" s="87" t="s">
        <v>53</v>
      </c>
      <c r="E406" s="88">
        <v>2</v>
      </c>
      <c r="F406" s="89">
        <v>2</v>
      </c>
      <c r="G406" s="90">
        <v>18</v>
      </c>
      <c r="H406" s="90">
        <v>0</v>
      </c>
      <c r="I406" s="90">
        <v>2</v>
      </c>
      <c r="J406" s="90">
        <v>0</v>
      </c>
      <c r="K406" s="90">
        <v>0</v>
      </c>
      <c r="L406" s="90">
        <v>0</v>
      </c>
      <c r="M406" s="94">
        <v>0</v>
      </c>
    </row>
    <row r="407" spans="1:13" ht="15" customHeight="1" x14ac:dyDescent="0.25">
      <c r="A407" s="840" t="s">
        <v>46</v>
      </c>
      <c r="B407" s="860" t="s">
        <v>195</v>
      </c>
      <c r="C407" s="31" t="s">
        <v>98</v>
      </c>
      <c r="D407" s="95" t="s">
        <v>99</v>
      </c>
      <c r="E407" s="92">
        <v>40</v>
      </c>
      <c r="F407" s="93">
        <v>24</v>
      </c>
      <c r="G407" s="94">
        <v>28</v>
      </c>
      <c r="H407" s="94">
        <v>0.22968</v>
      </c>
      <c r="I407" s="94">
        <v>4.1759999999999999E-2</v>
      </c>
      <c r="J407" s="94">
        <v>6.3266400000000003</v>
      </c>
      <c r="K407" s="94">
        <v>0.62639999999999996</v>
      </c>
      <c r="L407" s="94">
        <v>0.10440000000000001</v>
      </c>
      <c r="M407" s="94">
        <v>1.1599999999999999</v>
      </c>
    </row>
    <row r="408" spans="1:13" ht="15" customHeight="1" x14ac:dyDescent="0.25">
      <c r="A408" s="842"/>
      <c r="B408" s="837"/>
      <c r="C408" s="31" t="s">
        <v>116</v>
      </c>
      <c r="D408" s="95" t="s">
        <v>117</v>
      </c>
      <c r="E408" s="92">
        <v>4</v>
      </c>
      <c r="F408" s="93">
        <v>4</v>
      </c>
      <c r="G408" s="94">
        <v>29</v>
      </c>
      <c r="H408" s="94">
        <v>2.4E-2</v>
      </c>
      <c r="I408" s="94">
        <v>3.24</v>
      </c>
      <c r="J408" s="94">
        <v>0</v>
      </c>
      <c r="K408" s="94">
        <v>0.12</v>
      </c>
      <c r="L408" s="94">
        <v>4.0000000000000001E-3</v>
      </c>
      <c r="M408" s="94">
        <v>27.4</v>
      </c>
    </row>
    <row r="409" spans="1:13" ht="15" customHeight="1" x14ac:dyDescent="0.25">
      <c r="A409" s="840" t="s">
        <v>58</v>
      </c>
      <c r="B409" s="860" t="s">
        <v>196</v>
      </c>
      <c r="C409" s="31" t="s">
        <v>125</v>
      </c>
      <c r="D409" s="95" t="s">
        <v>126</v>
      </c>
      <c r="E409" s="92">
        <v>40</v>
      </c>
      <c r="F409" s="93">
        <v>30</v>
      </c>
      <c r="G409" s="94">
        <v>4</v>
      </c>
      <c r="H409" s="94">
        <v>0.12375</v>
      </c>
      <c r="I409" s="94">
        <v>2.4750000000000001E-2</v>
      </c>
      <c r="J409" s="94">
        <v>0.56925000000000003</v>
      </c>
      <c r="K409" s="94">
        <v>4.4550000000000001</v>
      </c>
      <c r="L409" s="94">
        <v>7.4249999999999997E-2</v>
      </c>
      <c r="M409" s="94">
        <v>0.66</v>
      </c>
    </row>
    <row r="410" spans="1:13" ht="15" customHeight="1" x14ac:dyDescent="0.25">
      <c r="A410" s="836"/>
      <c r="B410" s="836"/>
      <c r="C410" s="31" t="s">
        <v>139</v>
      </c>
      <c r="D410" s="18" t="s">
        <v>140</v>
      </c>
      <c r="E410" s="88">
        <v>10</v>
      </c>
      <c r="F410" s="89">
        <v>10</v>
      </c>
      <c r="G410" s="90">
        <v>3</v>
      </c>
      <c r="H410" s="90">
        <v>0.1</v>
      </c>
      <c r="I410" s="90">
        <v>0.02</v>
      </c>
      <c r="J410" s="90">
        <v>0.47</v>
      </c>
      <c r="K410" s="90">
        <v>4.0999999999999996</v>
      </c>
      <c r="L410" s="90">
        <v>0.05</v>
      </c>
      <c r="M410" s="91">
        <v>0.5</v>
      </c>
    </row>
    <row r="411" spans="1:13" ht="15" customHeight="1" x14ac:dyDescent="0.25">
      <c r="A411" s="836"/>
      <c r="B411" s="836"/>
      <c r="C411" s="31" t="s">
        <v>36</v>
      </c>
      <c r="D411" s="23" t="s">
        <v>37</v>
      </c>
      <c r="E411" s="92">
        <v>6</v>
      </c>
      <c r="F411" s="93">
        <v>5.4</v>
      </c>
      <c r="G411" s="94">
        <v>2</v>
      </c>
      <c r="H411" s="94">
        <v>0.1242</v>
      </c>
      <c r="I411" s="94">
        <v>3.2399999999999998E-2</v>
      </c>
      <c r="J411" s="94">
        <v>0.31859999999999999</v>
      </c>
      <c r="K411" s="94">
        <v>4.4279999999999999</v>
      </c>
      <c r="L411" s="94">
        <v>9.7199999999999995E-2</v>
      </c>
      <c r="M411" s="91">
        <v>2.76</v>
      </c>
    </row>
    <row r="412" spans="1:13" ht="15" customHeight="1" x14ac:dyDescent="0.25">
      <c r="A412" s="836"/>
      <c r="B412" s="836"/>
      <c r="C412" s="31" t="s">
        <v>52</v>
      </c>
      <c r="D412" s="23" t="s">
        <v>53</v>
      </c>
      <c r="E412" s="92">
        <v>2</v>
      </c>
      <c r="F412" s="93">
        <v>2</v>
      </c>
      <c r="G412" s="94">
        <v>18</v>
      </c>
      <c r="H412" s="94">
        <v>0</v>
      </c>
      <c r="I412" s="94">
        <v>2</v>
      </c>
      <c r="J412" s="94">
        <v>0</v>
      </c>
      <c r="K412" s="94">
        <v>0</v>
      </c>
      <c r="L412" s="94">
        <v>0</v>
      </c>
      <c r="M412" s="91">
        <v>0</v>
      </c>
    </row>
    <row r="413" spans="1:13" ht="15" customHeight="1" x14ac:dyDescent="0.25">
      <c r="A413" s="842"/>
      <c r="B413" s="842"/>
      <c r="C413" s="31" t="s">
        <v>62</v>
      </c>
      <c r="D413" s="87" t="s">
        <v>63</v>
      </c>
      <c r="E413" s="88">
        <v>60</v>
      </c>
      <c r="F413" s="89">
        <v>30</v>
      </c>
      <c r="G413" s="90">
        <v>7</v>
      </c>
      <c r="H413" s="90">
        <v>4.4999999999999998E-2</v>
      </c>
      <c r="I413" s="90">
        <v>4.4999999999999998E-2</v>
      </c>
      <c r="J413" s="90">
        <v>1.395</v>
      </c>
      <c r="K413" s="90">
        <v>2.85</v>
      </c>
      <c r="L413" s="90">
        <v>7.4999999999999997E-2</v>
      </c>
      <c r="M413" s="94">
        <v>1.2</v>
      </c>
    </row>
    <row r="414" spans="1:13" ht="15" customHeight="1" x14ac:dyDescent="0.25">
      <c r="A414" s="865" t="s">
        <v>512</v>
      </c>
      <c r="B414" s="866" t="s">
        <v>511</v>
      </c>
      <c r="C414" s="577" t="s">
        <v>107</v>
      </c>
      <c r="D414" s="102" t="s">
        <v>108</v>
      </c>
      <c r="E414" s="80">
        <v>190</v>
      </c>
      <c r="F414" s="29">
        <v>60</v>
      </c>
      <c r="G414" s="28">
        <v>36</v>
      </c>
      <c r="H414" s="62">
        <v>0.91200000000000003</v>
      </c>
      <c r="I414" s="61">
        <v>0.30399999999999999</v>
      </c>
      <c r="J414" s="61">
        <v>7.5392000000000001</v>
      </c>
      <c r="K414" s="24">
        <v>5.4720000000000004</v>
      </c>
      <c r="L414" s="28">
        <v>1.0329999999999999</v>
      </c>
      <c r="M414" s="28">
        <v>6.08E-2</v>
      </c>
    </row>
    <row r="415" spans="1:13" ht="15" customHeight="1" x14ac:dyDescent="0.25">
      <c r="A415" s="865"/>
      <c r="B415" s="867"/>
      <c r="C415" s="577" t="s">
        <v>64</v>
      </c>
      <c r="D415" s="61" t="s">
        <v>65</v>
      </c>
      <c r="E415" s="80">
        <v>8</v>
      </c>
      <c r="F415" s="29">
        <v>8</v>
      </c>
      <c r="G415" s="28">
        <v>32</v>
      </c>
      <c r="H415" s="62">
        <v>0</v>
      </c>
      <c r="I415" s="61">
        <v>0</v>
      </c>
      <c r="J415" s="61">
        <v>7.944</v>
      </c>
      <c r="K415" s="24">
        <v>0</v>
      </c>
      <c r="L415" s="28">
        <v>8.0000000000000002E-3</v>
      </c>
      <c r="M415" s="28">
        <v>0</v>
      </c>
    </row>
    <row r="416" spans="1:13" ht="15" customHeight="1" x14ac:dyDescent="0.25">
      <c r="A416" s="863" t="s">
        <v>78</v>
      </c>
      <c r="B416" s="864"/>
      <c r="C416" s="828"/>
      <c r="D416" s="828"/>
      <c r="E416" s="828"/>
      <c r="F416" s="829"/>
      <c r="G416" s="37">
        <v>422</v>
      </c>
      <c r="H416" s="38">
        <v>16.100000000000001</v>
      </c>
      <c r="I416" s="38">
        <v>12.8</v>
      </c>
      <c r="J416" s="38">
        <v>58</v>
      </c>
      <c r="K416" s="38">
        <v>80</v>
      </c>
      <c r="L416" s="38">
        <v>3.2</v>
      </c>
      <c r="M416" s="38">
        <v>907.2</v>
      </c>
    </row>
    <row r="417" spans="1:13" ht="15" customHeight="1" x14ac:dyDescent="0.25">
      <c r="A417" s="833" t="s">
        <v>79</v>
      </c>
      <c r="B417" s="828"/>
      <c r="C417" s="828"/>
      <c r="D417" s="828"/>
      <c r="E417" s="828"/>
      <c r="F417" s="829"/>
      <c r="G417" s="39">
        <v>1300</v>
      </c>
      <c r="H417" s="40">
        <v>45.5</v>
      </c>
      <c r="I417" s="40">
        <v>43.3</v>
      </c>
      <c r="J417" s="40">
        <v>182</v>
      </c>
      <c r="K417" s="40">
        <v>700</v>
      </c>
      <c r="L417" s="40">
        <v>5.6</v>
      </c>
      <c r="M417" s="40">
        <v>1133</v>
      </c>
    </row>
    <row r="418" spans="1:13" ht="15" customHeight="1" x14ac:dyDescent="0.25">
      <c r="A418" s="833" t="s">
        <v>80</v>
      </c>
      <c r="B418" s="828"/>
      <c r="C418" s="828"/>
      <c r="D418" s="828"/>
      <c r="E418" s="828"/>
      <c r="F418" s="829"/>
      <c r="G418" s="41">
        <v>0.32</v>
      </c>
      <c r="H418" s="42">
        <v>0.35</v>
      </c>
      <c r="I418" s="42">
        <v>0.28999999999999998</v>
      </c>
      <c r="J418" s="42">
        <v>0.32</v>
      </c>
      <c r="K418" s="42">
        <v>0.11</v>
      </c>
      <c r="L418" s="42">
        <v>0.56000000000000005</v>
      </c>
      <c r="M418" s="42">
        <v>0.8</v>
      </c>
    </row>
    <row r="419" spans="1:13" ht="15" customHeight="1" x14ac:dyDescent="0.25">
      <c r="A419" s="44"/>
      <c r="B419" s="45"/>
      <c r="C419" s="45"/>
      <c r="D419" s="46"/>
      <c r="E419" s="47"/>
      <c r="F419" s="47"/>
      <c r="G419" s="47"/>
      <c r="H419" s="47"/>
      <c r="I419" s="47"/>
      <c r="J419" s="47"/>
      <c r="K419" s="47"/>
      <c r="L419" s="47"/>
      <c r="M419" s="47"/>
    </row>
    <row r="420" spans="1:13" ht="15" customHeight="1" x14ac:dyDescent="0.25">
      <c r="A420" s="834" t="s">
        <v>81</v>
      </c>
      <c r="B420" s="825"/>
      <c r="C420" s="826"/>
      <c r="D420" s="827" t="s">
        <v>82</v>
      </c>
      <c r="E420" s="828"/>
      <c r="F420" s="828"/>
      <c r="G420" s="828"/>
      <c r="H420" s="828"/>
      <c r="I420" s="828"/>
      <c r="J420" s="828"/>
      <c r="K420" s="828"/>
      <c r="L420" s="828"/>
      <c r="M420" s="829"/>
    </row>
    <row r="421" spans="1:13" ht="15" customHeight="1" x14ac:dyDescent="0.25">
      <c r="A421" s="44"/>
      <c r="B421" s="45"/>
      <c r="C421" s="47"/>
      <c r="D421" s="50"/>
      <c r="E421" s="47"/>
      <c r="F421" s="47"/>
      <c r="G421" s="47"/>
      <c r="H421" s="47"/>
      <c r="I421" s="47"/>
      <c r="J421" s="47"/>
      <c r="K421" s="47"/>
      <c r="L421" s="47"/>
      <c r="M421" s="51"/>
    </row>
    <row r="422" spans="1:13" ht="30" customHeight="1" x14ac:dyDescent="0.25">
      <c r="A422" s="52" t="s">
        <v>83</v>
      </c>
      <c r="B422" s="827"/>
      <c r="C422" s="828"/>
      <c r="D422" s="828"/>
      <c r="E422" s="829"/>
      <c r="F422" s="1"/>
      <c r="G422" s="824" t="s">
        <v>84</v>
      </c>
      <c r="H422" s="825"/>
      <c r="I422" s="826"/>
      <c r="J422" s="827">
        <v>1088350061</v>
      </c>
      <c r="K422" s="828"/>
      <c r="L422" s="828"/>
      <c r="M422" s="829"/>
    </row>
    <row r="423" spans="1:13" ht="15" customHeight="1" x14ac:dyDescent="0.25">
      <c r="A423" s="53"/>
      <c r="B423" s="49"/>
      <c r="C423" s="49"/>
      <c r="D423" s="49"/>
      <c r="E423" s="51"/>
      <c r="F423" s="51"/>
      <c r="G423" s="51"/>
      <c r="H423" s="51"/>
      <c r="I423" s="51"/>
      <c r="J423" s="51"/>
      <c r="K423" s="51"/>
      <c r="L423" s="51"/>
      <c r="M423" s="51"/>
    </row>
    <row r="424" spans="1:13" ht="15" customHeight="1" x14ac:dyDescent="0.25">
      <c r="A424" s="54"/>
      <c r="B424" s="55"/>
      <c r="C424" s="55"/>
      <c r="D424" s="55"/>
      <c r="E424" s="56"/>
      <c r="F424" s="56"/>
      <c r="G424" s="56"/>
      <c r="H424" s="56"/>
      <c r="I424" s="56"/>
      <c r="J424" s="56"/>
      <c r="K424" s="56"/>
      <c r="L424" s="56"/>
      <c r="M424" s="56"/>
    </row>
    <row r="425" spans="1:13" ht="15" customHeight="1" x14ac:dyDescent="0.25">
      <c r="A425" s="52"/>
      <c r="B425" s="9"/>
      <c r="C425" s="9"/>
      <c r="D425" s="9"/>
      <c r="E425" s="1"/>
      <c r="F425" s="1"/>
      <c r="G425" s="1"/>
      <c r="H425" s="1"/>
      <c r="I425" s="1"/>
      <c r="J425" s="3"/>
      <c r="K425" s="3"/>
      <c r="L425" s="51"/>
      <c r="M425" s="51"/>
    </row>
    <row r="426" spans="1:13" ht="15" customHeight="1" x14ac:dyDescent="0.25">
      <c r="A426" s="57">
        <v>10</v>
      </c>
      <c r="B426" s="58"/>
      <c r="C426" s="58"/>
      <c r="D426" s="59"/>
      <c r="E426" s="3"/>
      <c r="F426" s="3"/>
      <c r="G426" s="3"/>
      <c r="H426" s="3"/>
      <c r="I426" s="3"/>
      <c r="J426" s="3"/>
      <c r="K426" s="3"/>
      <c r="L426" s="51"/>
      <c r="M426" s="51"/>
    </row>
    <row r="427" spans="1:13" ht="15" customHeight="1" x14ac:dyDescent="0.25">
      <c r="A427" s="52"/>
      <c r="B427" s="9"/>
      <c r="C427" s="9"/>
      <c r="D427" s="9"/>
      <c r="E427" s="1"/>
      <c r="F427" s="1"/>
      <c r="G427" s="1"/>
      <c r="H427" s="1"/>
      <c r="I427" s="1"/>
      <c r="J427" s="3"/>
      <c r="K427" s="3"/>
      <c r="L427" s="51"/>
      <c r="M427" s="51"/>
    </row>
    <row r="428" spans="1:13" ht="15" customHeight="1" x14ac:dyDescent="0.25">
      <c r="A428" s="840" t="s">
        <v>14</v>
      </c>
      <c r="B428" s="838" t="s">
        <v>15</v>
      </c>
      <c r="C428" s="838" t="s">
        <v>16</v>
      </c>
      <c r="D428" s="839" t="s">
        <v>17</v>
      </c>
      <c r="E428" s="838" t="s">
        <v>18</v>
      </c>
      <c r="F428" s="838" t="s">
        <v>19</v>
      </c>
      <c r="G428" s="827" t="s">
        <v>20</v>
      </c>
      <c r="H428" s="828"/>
      <c r="I428" s="828"/>
      <c r="J428" s="828"/>
      <c r="K428" s="828"/>
      <c r="L428" s="828"/>
      <c r="M428" s="829"/>
    </row>
    <row r="429" spans="1:13" ht="15" customHeight="1" x14ac:dyDescent="0.25">
      <c r="A429" s="837"/>
      <c r="B429" s="837"/>
      <c r="C429" s="837"/>
      <c r="D429" s="837"/>
      <c r="E429" s="837"/>
      <c r="F429" s="837"/>
      <c r="G429" s="16" t="s">
        <v>21</v>
      </c>
      <c r="H429" s="16" t="s">
        <v>22</v>
      </c>
      <c r="I429" s="16" t="s">
        <v>23</v>
      </c>
      <c r="J429" s="16" t="s">
        <v>24</v>
      </c>
      <c r="K429" s="16" t="s">
        <v>25</v>
      </c>
      <c r="L429" s="16" t="s">
        <v>26</v>
      </c>
      <c r="M429" s="16" t="s">
        <v>27</v>
      </c>
    </row>
    <row r="430" spans="1:13" ht="15" customHeight="1" x14ac:dyDescent="0.25">
      <c r="A430" s="858" t="s">
        <v>85</v>
      </c>
      <c r="B430" s="843" t="s">
        <v>199</v>
      </c>
      <c r="C430" s="32" t="s">
        <v>200</v>
      </c>
      <c r="D430" s="87" t="s">
        <v>201</v>
      </c>
      <c r="E430" s="88">
        <v>24</v>
      </c>
      <c r="F430" s="89">
        <v>20</v>
      </c>
      <c r="G430" s="90">
        <v>6</v>
      </c>
      <c r="H430" s="90">
        <v>0.17</v>
      </c>
      <c r="I430" s="90">
        <v>4.2500000000000003E-2</v>
      </c>
      <c r="J430" s="90">
        <v>1.2324999999999999</v>
      </c>
      <c r="K430" s="90">
        <v>4.25</v>
      </c>
      <c r="L430" s="90">
        <v>0.17</v>
      </c>
      <c r="M430" s="90">
        <v>0.25</v>
      </c>
    </row>
    <row r="431" spans="1:13" ht="15" customHeight="1" x14ac:dyDescent="0.25">
      <c r="A431" s="859"/>
      <c r="B431" s="836"/>
      <c r="C431" s="31" t="s">
        <v>50</v>
      </c>
      <c r="D431" s="18" t="s">
        <v>51</v>
      </c>
      <c r="E431" s="88">
        <v>12</v>
      </c>
      <c r="F431" s="89">
        <v>10.199999999999999</v>
      </c>
      <c r="G431" s="90">
        <v>5</v>
      </c>
      <c r="H431" s="90">
        <v>7.1400000000000005E-2</v>
      </c>
      <c r="I431" s="90">
        <v>1.0200000000000001E-2</v>
      </c>
      <c r="J431" s="90">
        <v>0.96899999999999997</v>
      </c>
      <c r="K431" s="90">
        <v>2.754</v>
      </c>
      <c r="L431" s="90">
        <v>4.0800000000000003E-2</v>
      </c>
      <c r="M431" s="91">
        <v>4.2</v>
      </c>
    </row>
    <row r="432" spans="1:13" ht="15" customHeight="1" x14ac:dyDescent="0.25">
      <c r="A432" s="859"/>
      <c r="B432" s="836"/>
      <c r="C432" s="31" t="s">
        <v>91</v>
      </c>
      <c r="D432" s="23" t="s">
        <v>92</v>
      </c>
      <c r="E432" s="92">
        <v>10</v>
      </c>
      <c r="F432" s="93">
        <v>10</v>
      </c>
      <c r="G432" s="94">
        <v>10</v>
      </c>
      <c r="H432" s="94">
        <v>0.22</v>
      </c>
      <c r="I432" s="94">
        <v>0.01</v>
      </c>
      <c r="J432" s="94">
        <v>2.11</v>
      </c>
      <c r="K432" s="94">
        <v>1.1000000000000001</v>
      </c>
      <c r="L432" s="94">
        <v>0.1</v>
      </c>
      <c r="M432" s="91">
        <v>1.8</v>
      </c>
    </row>
    <row r="433" spans="1:13" ht="15" customHeight="1" x14ac:dyDescent="0.25">
      <c r="A433" s="859"/>
      <c r="B433" s="836"/>
      <c r="C433" s="31" t="s">
        <v>133</v>
      </c>
      <c r="D433" s="23" t="s">
        <v>134</v>
      </c>
      <c r="E433" s="92">
        <v>13</v>
      </c>
      <c r="F433" s="93">
        <v>10.4</v>
      </c>
      <c r="G433" s="94">
        <v>8</v>
      </c>
      <c r="H433" s="94">
        <v>0.1976</v>
      </c>
      <c r="I433" s="94">
        <v>1.04E-2</v>
      </c>
      <c r="J433" s="94">
        <v>1.5911999999999999</v>
      </c>
      <c r="K433" s="94">
        <v>1.456</v>
      </c>
      <c r="L433" s="94">
        <v>3.1199999999999999E-2</v>
      </c>
      <c r="M433" s="91">
        <v>1.43</v>
      </c>
    </row>
    <row r="434" spans="1:13" ht="15" customHeight="1" x14ac:dyDescent="0.25">
      <c r="A434" s="859"/>
      <c r="B434" s="836"/>
      <c r="C434" s="31" t="s">
        <v>32</v>
      </c>
      <c r="D434" s="23" t="s">
        <v>33</v>
      </c>
      <c r="E434" s="92">
        <v>16</v>
      </c>
      <c r="F434" s="93">
        <v>15.2</v>
      </c>
      <c r="G434" s="94">
        <v>6</v>
      </c>
      <c r="H434" s="94">
        <v>0.21279999999999999</v>
      </c>
      <c r="I434" s="94">
        <v>1.52E-2</v>
      </c>
      <c r="J434" s="94">
        <v>1.1704000000000001</v>
      </c>
      <c r="K434" s="94">
        <v>3.6480000000000001</v>
      </c>
      <c r="L434" s="94">
        <v>4.5600000000000002E-2</v>
      </c>
      <c r="M434" s="91">
        <v>0.64</v>
      </c>
    </row>
    <row r="435" spans="1:13" ht="15" customHeight="1" x14ac:dyDescent="0.25">
      <c r="A435" s="859"/>
      <c r="B435" s="836"/>
      <c r="C435" s="31" t="s">
        <v>34</v>
      </c>
      <c r="D435" s="23" t="s">
        <v>35</v>
      </c>
      <c r="E435" s="92">
        <v>38</v>
      </c>
      <c r="F435" s="93">
        <v>15.2</v>
      </c>
      <c r="G435" s="94">
        <v>6</v>
      </c>
      <c r="H435" s="94">
        <v>0.18240000000000001</v>
      </c>
      <c r="I435" s="94">
        <v>1.52E-2</v>
      </c>
      <c r="J435" s="94">
        <v>1.0336000000000001</v>
      </c>
      <c r="K435" s="94">
        <v>8.6639999999999997</v>
      </c>
      <c r="L435" s="94">
        <v>7.5999999999999998E-2</v>
      </c>
      <c r="M435" s="91">
        <v>5.7</v>
      </c>
    </row>
    <row r="436" spans="1:13" ht="15" customHeight="1" x14ac:dyDescent="0.25">
      <c r="A436" s="859"/>
      <c r="B436" s="836"/>
      <c r="C436" s="31" t="s">
        <v>36</v>
      </c>
      <c r="D436" s="23" t="s">
        <v>37</v>
      </c>
      <c r="E436" s="92">
        <v>6</v>
      </c>
      <c r="F436" s="93">
        <v>5.4</v>
      </c>
      <c r="G436" s="94">
        <v>2</v>
      </c>
      <c r="H436" s="94">
        <v>0.1242</v>
      </c>
      <c r="I436" s="94">
        <v>3.2399999999999998E-2</v>
      </c>
      <c r="J436" s="94">
        <v>0.31859999999999999</v>
      </c>
      <c r="K436" s="94">
        <v>4.4279999999999999</v>
      </c>
      <c r="L436" s="94">
        <v>9.7199999999999995E-2</v>
      </c>
      <c r="M436" s="91">
        <v>2.76</v>
      </c>
    </row>
    <row r="437" spans="1:13" ht="15" customHeight="1" x14ac:dyDescent="0.25">
      <c r="A437" s="859"/>
      <c r="B437" s="836"/>
      <c r="C437" s="31" t="s">
        <v>42</v>
      </c>
      <c r="D437" s="23" t="s">
        <v>43</v>
      </c>
      <c r="E437" s="92">
        <v>1</v>
      </c>
      <c r="F437" s="93">
        <v>0.95</v>
      </c>
      <c r="G437" s="94">
        <v>1</v>
      </c>
      <c r="H437" s="94">
        <v>4.4650000000000002E-2</v>
      </c>
      <c r="I437" s="94">
        <v>2.8500000000000001E-3</v>
      </c>
      <c r="J437" s="94">
        <v>0.27834999999999999</v>
      </c>
      <c r="K437" s="94">
        <v>0.38</v>
      </c>
      <c r="L437" s="94">
        <v>1.235E-2</v>
      </c>
      <c r="M437" s="91">
        <v>0.19</v>
      </c>
    </row>
    <row r="438" spans="1:13" ht="15" customHeight="1" x14ac:dyDescent="0.25">
      <c r="A438" s="859"/>
      <c r="B438" s="836"/>
      <c r="C438" s="31" t="s">
        <v>44</v>
      </c>
      <c r="D438" s="23" t="s">
        <v>45</v>
      </c>
      <c r="E438" s="92">
        <v>0.5</v>
      </c>
      <c r="F438" s="93">
        <v>0.5</v>
      </c>
      <c r="G438" s="94">
        <v>0</v>
      </c>
      <c r="H438" s="94">
        <v>0</v>
      </c>
      <c r="I438" s="94">
        <v>0</v>
      </c>
      <c r="J438" s="94">
        <v>0</v>
      </c>
      <c r="K438" s="94">
        <v>0.12</v>
      </c>
      <c r="L438" s="94">
        <v>1.5E-3</v>
      </c>
      <c r="M438" s="91">
        <v>193.905</v>
      </c>
    </row>
    <row r="439" spans="1:13" ht="15" customHeight="1" x14ac:dyDescent="0.25">
      <c r="A439" s="859"/>
      <c r="B439" s="836"/>
      <c r="C439" s="31" t="s">
        <v>116</v>
      </c>
      <c r="D439" s="23" t="s">
        <v>117</v>
      </c>
      <c r="E439" s="92">
        <v>2</v>
      </c>
      <c r="F439" s="93">
        <v>2</v>
      </c>
      <c r="G439" s="94">
        <v>15</v>
      </c>
      <c r="H439" s="94">
        <v>1.2E-2</v>
      </c>
      <c r="I439" s="94">
        <v>1.62</v>
      </c>
      <c r="J439" s="94">
        <v>0</v>
      </c>
      <c r="K439" s="94">
        <v>0.06</v>
      </c>
      <c r="L439" s="94">
        <v>2E-3</v>
      </c>
      <c r="M439" s="91">
        <v>13.7</v>
      </c>
    </row>
    <row r="440" spans="1:13" ht="15" customHeight="1" x14ac:dyDescent="0.25">
      <c r="A440" s="859"/>
      <c r="B440" s="837"/>
      <c r="C440" s="31" t="s">
        <v>184</v>
      </c>
      <c r="D440" s="87" t="s">
        <v>185</v>
      </c>
      <c r="E440" s="88">
        <v>3</v>
      </c>
      <c r="F440" s="89">
        <v>3</v>
      </c>
      <c r="G440" s="90">
        <v>11</v>
      </c>
      <c r="H440" s="90">
        <v>0.375</v>
      </c>
      <c r="I440" s="90">
        <v>5.0999999999999997E-2</v>
      </c>
      <c r="J440" s="90">
        <v>2.169</v>
      </c>
      <c r="K440" s="90">
        <v>0.45</v>
      </c>
      <c r="L440" s="90">
        <v>0.129</v>
      </c>
      <c r="M440" s="94">
        <v>0.06</v>
      </c>
    </row>
    <row r="441" spans="1:13" ht="15" customHeight="1" x14ac:dyDescent="0.25">
      <c r="A441" s="840" t="s">
        <v>28</v>
      </c>
      <c r="B441" s="860" t="s">
        <v>202</v>
      </c>
      <c r="C441" s="31" t="s">
        <v>94</v>
      </c>
      <c r="D441" s="95" t="s">
        <v>95</v>
      </c>
      <c r="E441" s="92">
        <v>42</v>
      </c>
      <c r="F441" s="93">
        <v>40</v>
      </c>
      <c r="G441" s="94">
        <v>56</v>
      </c>
      <c r="H441" s="94">
        <v>8.56</v>
      </c>
      <c r="I441" s="94">
        <v>2.4</v>
      </c>
      <c r="J441" s="94">
        <v>0.08</v>
      </c>
      <c r="K441" s="94">
        <v>6.88</v>
      </c>
      <c r="L441" s="94">
        <v>0.39200000000000002</v>
      </c>
      <c r="M441" s="94">
        <v>27.04</v>
      </c>
    </row>
    <row r="442" spans="1:13" ht="15" customHeight="1" x14ac:dyDescent="0.25">
      <c r="A442" s="836"/>
      <c r="B442" s="836"/>
      <c r="C442" s="31" t="s">
        <v>32</v>
      </c>
      <c r="D442" s="18" t="s">
        <v>33</v>
      </c>
      <c r="E442" s="88">
        <v>16</v>
      </c>
      <c r="F442" s="89">
        <v>15.2</v>
      </c>
      <c r="G442" s="90">
        <v>6</v>
      </c>
      <c r="H442" s="90">
        <v>0.21279999999999999</v>
      </c>
      <c r="I442" s="90">
        <v>1.52E-2</v>
      </c>
      <c r="J442" s="90">
        <v>1.1704000000000001</v>
      </c>
      <c r="K442" s="90">
        <v>3.6480000000000001</v>
      </c>
      <c r="L442" s="90">
        <v>4.5600000000000002E-2</v>
      </c>
      <c r="M442" s="91">
        <v>0.64</v>
      </c>
    </row>
    <row r="443" spans="1:13" ht="15" customHeight="1" x14ac:dyDescent="0.25">
      <c r="A443" s="836"/>
      <c r="B443" s="836"/>
      <c r="C443" s="31" t="s">
        <v>34</v>
      </c>
      <c r="D443" s="23" t="s">
        <v>35</v>
      </c>
      <c r="E443" s="92">
        <v>38</v>
      </c>
      <c r="F443" s="93">
        <v>15.2</v>
      </c>
      <c r="G443" s="94">
        <v>6</v>
      </c>
      <c r="H443" s="94">
        <v>0.18240000000000001</v>
      </c>
      <c r="I443" s="94">
        <v>1.52E-2</v>
      </c>
      <c r="J443" s="94">
        <v>1.0336000000000001</v>
      </c>
      <c r="K443" s="94">
        <v>8.6639999999999997</v>
      </c>
      <c r="L443" s="94">
        <v>7.5999999999999998E-2</v>
      </c>
      <c r="M443" s="91">
        <v>5.7</v>
      </c>
    </row>
    <row r="444" spans="1:13" ht="15" customHeight="1" x14ac:dyDescent="0.25">
      <c r="A444" s="836"/>
      <c r="B444" s="836"/>
      <c r="C444" s="31" t="s">
        <v>36</v>
      </c>
      <c r="D444" s="23" t="s">
        <v>37</v>
      </c>
      <c r="E444" s="92">
        <v>6</v>
      </c>
      <c r="F444" s="93">
        <v>5.4</v>
      </c>
      <c r="G444" s="94">
        <v>2</v>
      </c>
      <c r="H444" s="94">
        <v>0.1242</v>
      </c>
      <c r="I444" s="94">
        <v>3.2399999999999998E-2</v>
      </c>
      <c r="J444" s="94">
        <v>0.31859999999999999</v>
      </c>
      <c r="K444" s="94">
        <v>4.4279999999999999</v>
      </c>
      <c r="L444" s="94">
        <v>9.7199999999999995E-2</v>
      </c>
      <c r="M444" s="91">
        <v>2.76</v>
      </c>
    </row>
    <row r="445" spans="1:13" ht="15" customHeight="1" x14ac:dyDescent="0.25">
      <c r="A445" s="836"/>
      <c r="B445" s="836"/>
      <c r="C445" s="99" t="s">
        <v>38</v>
      </c>
      <c r="D445" s="23" t="s">
        <v>203</v>
      </c>
      <c r="E445" s="92">
        <v>3</v>
      </c>
      <c r="F445" s="93">
        <v>3</v>
      </c>
      <c r="G445" s="94">
        <v>0</v>
      </c>
      <c r="H445" s="94">
        <v>0</v>
      </c>
      <c r="I445" s="94">
        <v>0</v>
      </c>
      <c r="J445" s="94">
        <v>0.18</v>
      </c>
      <c r="K445" s="94">
        <v>0.21</v>
      </c>
      <c r="L445" s="94">
        <v>1.4999999999999999E-2</v>
      </c>
      <c r="M445" s="91">
        <v>0.15</v>
      </c>
    </row>
    <row r="446" spans="1:13" ht="15" customHeight="1" x14ac:dyDescent="0.25">
      <c r="A446" s="836"/>
      <c r="B446" s="836"/>
      <c r="C446" s="99" t="s">
        <v>204</v>
      </c>
      <c r="D446" s="23" t="s">
        <v>39</v>
      </c>
      <c r="E446" s="92">
        <v>3</v>
      </c>
      <c r="F446" s="93">
        <v>3</v>
      </c>
      <c r="G446" s="94">
        <v>0</v>
      </c>
      <c r="H446" s="94">
        <v>0</v>
      </c>
      <c r="I446" s="94">
        <v>0</v>
      </c>
      <c r="J446" s="94">
        <v>0.18</v>
      </c>
      <c r="K446" s="94">
        <v>0.21</v>
      </c>
      <c r="L446" s="94">
        <v>1.4999999999999999E-2</v>
      </c>
      <c r="M446" s="91">
        <v>0.15</v>
      </c>
    </row>
    <row r="447" spans="1:13" ht="15" customHeight="1" x14ac:dyDescent="0.25">
      <c r="A447" s="836"/>
      <c r="B447" s="836"/>
      <c r="C447" s="99" t="s">
        <v>40</v>
      </c>
      <c r="D447" s="23" t="s">
        <v>39</v>
      </c>
      <c r="E447" s="92">
        <v>3</v>
      </c>
      <c r="F447" s="93">
        <v>3</v>
      </c>
      <c r="G447" s="94">
        <v>0</v>
      </c>
      <c r="H447" s="94">
        <v>0</v>
      </c>
      <c r="I447" s="94">
        <v>0</v>
      </c>
      <c r="J447" s="94">
        <v>0.18</v>
      </c>
      <c r="K447" s="94">
        <v>0.21</v>
      </c>
      <c r="L447" s="94">
        <v>1.4999999999999999E-2</v>
      </c>
      <c r="M447" s="91">
        <v>0.15</v>
      </c>
    </row>
    <row r="448" spans="1:13" ht="15" customHeight="1" x14ac:dyDescent="0.25">
      <c r="A448" s="836"/>
      <c r="B448" s="836"/>
      <c r="C448" s="99" t="s">
        <v>41</v>
      </c>
      <c r="D448" s="23" t="s">
        <v>39</v>
      </c>
      <c r="E448" s="92">
        <v>3</v>
      </c>
      <c r="F448" s="93">
        <v>3</v>
      </c>
      <c r="G448" s="94">
        <v>0</v>
      </c>
      <c r="H448" s="94">
        <v>0</v>
      </c>
      <c r="I448" s="94">
        <v>0</v>
      </c>
      <c r="J448" s="94">
        <v>0.18</v>
      </c>
      <c r="K448" s="94">
        <v>0.21</v>
      </c>
      <c r="L448" s="94">
        <v>1.4999999999999999E-2</v>
      </c>
      <c r="M448" s="91">
        <v>0.15</v>
      </c>
    </row>
    <row r="449" spans="1:13" ht="15" customHeight="1" x14ac:dyDescent="0.25">
      <c r="A449" s="836"/>
      <c r="B449" s="836"/>
      <c r="C449" s="31" t="s">
        <v>42</v>
      </c>
      <c r="D449" s="23" t="s">
        <v>43</v>
      </c>
      <c r="E449" s="92">
        <v>1</v>
      </c>
      <c r="F449" s="93">
        <v>0.95</v>
      </c>
      <c r="G449" s="94">
        <v>1</v>
      </c>
      <c r="H449" s="94">
        <v>4.4650000000000002E-2</v>
      </c>
      <c r="I449" s="94">
        <v>2.8500000000000001E-3</v>
      </c>
      <c r="J449" s="94">
        <v>0.27834999999999999</v>
      </c>
      <c r="K449" s="94">
        <v>0.38</v>
      </c>
      <c r="L449" s="94">
        <v>1.235E-2</v>
      </c>
      <c r="M449" s="91">
        <v>0.19</v>
      </c>
    </row>
    <row r="450" spans="1:13" ht="15" customHeight="1" x14ac:dyDescent="0.25">
      <c r="A450" s="836"/>
      <c r="B450" s="836"/>
      <c r="C450" s="31" t="s">
        <v>44</v>
      </c>
      <c r="D450" s="23" t="s">
        <v>45</v>
      </c>
      <c r="E450" s="92">
        <v>0.5</v>
      </c>
      <c r="F450" s="93">
        <v>0.5</v>
      </c>
      <c r="G450" s="94">
        <v>0</v>
      </c>
      <c r="H450" s="94">
        <v>0</v>
      </c>
      <c r="I450" s="94">
        <v>0</v>
      </c>
      <c r="J450" s="94">
        <v>0</v>
      </c>
      <c r="K450" s="94">
        <v>0.12</v>
      </c>
      <c r="L450" s="94">
        <v>1.5E-3</v>
      </c>
      <c r="M450" s="91">
        <v>193.905</v>
      </c>
    </row>
    <row r="451" spans="1:13" ht="15" customHeight="1" x14ac:dyDescent="0.25">
      <c r="A451" s="836"/>
      <c r="B451" s="836"/>
      <c r="C451" s="31" t="s">
        <v>205</v>
      </c>
      <c r="D451" s="23" t="s">
        <v>206</v>
      </c>
      <c r="E451" s="92">
        <v>4</v>
      </c>
      <c r="F451" s="93">
        <v>4</v>
      </c>
      <c r="G451" s="94">
        <v>15</v>
      </c>
      <c r="H451" s="94">
        <v>2.4E-2</v>
      </c>
      <c r="I451" s="94">
        <v>4.0000000000000001E-3</v>
      </c>
      <c r="J451" s="94">
        <v>3.6080000000000001</v>
      </c>
      <c r="K451" s="94">
        <v>1.68</v>
      </c>
      <c r="L451" s="94">
        <v>0.19600000000000001</v>
      </c>
      <c r="M451" s="91">
        <v>1.56</v>
      </c>
    </row>
    <row r="452" spans="1:13" ht="15" customHeight="1" x14ac:dyDescent="0.25">
      <c r="A452" s="836"/>
      <c r="B452" s="836"/>
      <c r="C452" s="31" t="s">
        <v>52</v>
      </c>
      <c r="D452" s="23" t="s">
        <v>53</v>
      </c>
      <c r="E452" s="92">
        <v>2</v>
      </c>
      <c r="F452" s="93">
        <v>2</v>
      </c>
      <c r="G452" s="94">
        <v>18</v>
      </c>
      <c r="H452" s="94">
        <v>0</v>
      </c>
      <c r="I452" s="94">
        <v>2</v>
      </c>
      <c r="J452" s="94">
        <v>0</v>
      </c>
      <c r="K452" s="94">
        <v>0</v>
      </c>
      <c r="L452" s="94">
        <v>0</v>
      </c>
      <c r="M452" s="91">
        <v>0</v>
      </c>
    </row>
    <row r="453" spans="1:13" ht="15" customHeight="1" x14ac:dyDescent="0.25">
      <c r="A453" s="842"/>
      <c r="B453" s="837"/>
      <c r="C453" s="31" t="s">
        <v>66</v>
      </c>
      <c r="D453" s="87" t="s">
        <v>67</v>
      </c>
      <c r="E453" s="88">
        <v>28</v>
      </c>
      <c r="F453" s="89">
        <v>15.4</v>
      </c>
      <c r="G453" s="90">
        <v>9</v>
      </c>
      <c r="H453" s="90">
        <v>9.2399999999999996E-2</v>
      </c>
      <c r="I453" s="90">
        <v>1.54E-2</v>
      </c>
      <c r="J453" s="90">
        <v>1.9096</v>
      </c>
      <c r="K453" s="90">
        <v>2.464</v>
      </c>
      <c r="L453" s="90">
        <v>7.6999999999999999E-2</v>
      </c>
      <c r="M453" s="94">
        <v>0.84</v>
      </c>
    </row>
    <row r="454" spans="1:13" ht="15" customHeight="1" x14ac:dyDescent="0.25">
      <c r="A454" s="840" t="s">
        <v>54</v>
      </c>
      <c r="B454" s="860" t="s">
        <v>55</v>
      </c>
      <c r="C454" s="31" t="s">
        <v>56</v>
      </c>
      <c r="D454" s="95" t="s">
        <v>57</v>
      </c>
      <c r="E454" s="92">
        <v>24</v>
      </c>
      <c r="F454" s="93">
        <v>24</v>
      </c>
      <c r="G454" s="94">
        <v>85</v>
      </c>
      <c r="H454" s="94">
        <v>1.6080000000000001</v>
      </c>
      <c r="I454" s="94">
        <v>9.6000000000000002E-2</v>
      </c>
      <c r="J454" s="94">
        <v>19.224</v>
      </c>
      <c r="K454" s="94">
        <v>2.16</v>
      </c>
      <c r="L454" s="94">
        <v>0.192</v>
      </c>
      <c r="M454" s="94">
        <v>0.48</v>
      </c>
    </row>
    <row r="455" spans="1:13" ht="15" customHeight="1" x14ac:dyDescent="0.25">
      <c r="A455" s="836"/>
      <c r="B455" s="836"/>
      <c r="C455" s="31" t="s">
        <v>52</v>
      </c>
      <c r="D455" s="18" t="s">
        <v>53</v>
      </c>
      <c r="E455" s="88">
        <v>2</v>
      </c>
      <c r="F455" s="89">
        <v>2</v>
      </c>
      <c r="G455" s="90">
        <v>18</v>
      </c>
      <c r="H455" s="90">
        <v>0</v>
      </c>
      <c r="I455" s="90">
        <v>2</v>
      </c>
      <c r="J455" s="90">
        <v>0</v>
      </c>
      <c r="K455" s="90">
        <v>0</v>
      </c>
      <c r="L455" s="90">
        <v>0</v>
      </c>
      <c r="M455" s="91">
        <v>0</v>
      </c>
    </row>
    <row r="456" spans="1:13" ht="15" customHeight="1" x14ac:dyDescent="0.25">
      <c r="A456" s="842"/>
      <c r="B456" s="837"/>
      <c r="C456" s="31" t="s">
        <v>44</v>
      </c>
      <c r="D456" s="87" t="s">
        <v>45</v>
      </c>
      <c r="E456" s="88">
        <v>0.8</v>
      </c>
      <c r="F456" s="89">
        <v>0.8</v>
      </c>
      <c r="G456" s="90">
        <v>0</v>
      </c>
      <c r="H456" s="90">
        <v>0</v>
      </c>
      <c r="I456" s="90">
        <v>0</v>
      </c>
      <c r="J456" s="90">
        <v>0</v>
      </c>
      <c r="K456" s="90">
        <v>0.192</v>
      </c>
      <c r="L456" s="90">
        <v>2.3999999999999998E-3</v>
      </c>
      <c r="M456" s="94">
        <v>310.24799999999999</v>
      </c>
    </row>
    <row r="457" spans="1:13" ht="15" customHeight="1" x14ac:dyDescent="0.25">
      <c r="A457" s="840" t="s">
        <v>46</v>
      </c>
      <c r="B457" s="860" t="s">
        <v>207</v>
      </c>
      <c r="C457" s="31" t="s">
        <v>114</v>
      </c>
      <c r="D457" s="95" t="s">
        <v>115</v>
      </c>
      <c r="E457" s="92">
        <v>31</v>
      </c>
      <c r="F457" s="93">
        <v>30</v>
      </c>
      <c r="G457" s="94">
        <v>20</v>
      </c>
      <c r="H457" s="94">
        <v>0.46</v>
      </c>
      <c r="I457" s="94">
        <v>0.02</v>
      </c>
      <c r="J457" s="94">
        <v>4.2</v>
      </c>
      <c r="K457" s="94">
        <v>1.6</v>
      </c>
      <c r="L457" s="94">
        <v>0.16</v>
      </c>
      <c r="M457" s="94">
        <v>1.8</v>
      </c>
    </row>
    <row r="458" spans="1:13" ht="15" customHeight="1" x14ac:dyDescent="0.25">
      <c r="A458" s="842"/>
      <c r="B458" s="837"/>
      <c r="C458" s="31" t="s">
        <v>147</v>
      </c>
      <c r="D458" s="95">
        <v>1534</v>
      </c>
      <c r="E458" s="92">
        <v>0.5</v>
      </c>
      <c r="F458" s="93">
        <v>0.5</v>
      </c>
      <c r="G458" s="94">
        <v>2</v>
      </c>
      <c r="H458" s="94">
        <v>7.3999999999999996E-2</v>
      </c>
      <c r="I458" s="94">
        <v>6.5000000000000002E-2</v>
      </c>
      <c r="J458" s="94">
        <v>0.27850000000000003</v>
      </c>
      <c r="K458" s="94">
        <v>0.88500000000000001</v>
      </c>
      <c r="L458" s="94">
        <v>0.11799999999999999</v>
      </c>
      <c r="M458" s="94">
        <v>0.17</v>
      </c>
    </row>
    <row r="459" spans="1:13" ht="15" customHeight="1" x14ac:dyDescent="0.25">
      <c r="A459" s="840" t="s">
        <v>58</v>
      </c>
      <c r="B459" s="860" t="s">
        <v>208</v>
      </c>
      <c r="C459" s="31" t="s">
        <v>101</v>
      </c>
      <c r="D459" s="95" t="s">
        <v>102</v>
      </c>
      <c r="E459" s="92">
        <v>26</v>
      </c>
      <c r="F459" s="93">
        <v>20.8</v>
      </c>
      <c r="G459" s="94">
        <v>5</v>
      </c>
      <c r="H459" s="94">
        <v>0.18720000000000001</v>
      </c>
      <c r="I459" s="94">
        <v>2.0799999999999999E-2</v>
      </c>
      <c r="J459" s="94">
        <v>0.8528</v>
      </c>
      <c r="K459" s="94">
        <v>1.8720000000000001</v>
      </c>
      <c r="L459" s="94">
        <v>0.104</v>
      </c>
      <c r="M459" s="94">
        <v>1.56</v>
      </c>
    </row>
    <row r="460" spans="1:13" ht="15" customHeight="1" x14ac:dyDescent="0.25">
      <c r="A460" s="836"/>
      <c r="B460" s="836"/>
      <c r="C460" s="31" t="s">
        <v>50</v>
      </c>
      <c r="D460" s="18" t="s">
        <v>51</v>
      </c>
      <c r="E460" s="88">
        <v>24</v>
      </c>
      <c r="F460" s="89">
        <v>20.399999999999999</v>
      </c>
      <c r="G460" s="90">
        <v>10</v>
      </c>
      <c r="H460" s="90">
        <v>0.14280000000000001</v>
      </c>
      <c r="I460" s="90">
        <v>2.0400000000000001E-2</v>
      </c>
      <c r="J460" s="90">
        <v>1.9379999999999999</v>
      </c>
      <c r="K460" s="90">
        <v>5.508</v>
      </c>
      <c r="L460" s="90">
        <v>8.1600000000000006E-2</v>
      </c>
      <c r="M460" s="91">
        <v>8.4</v>
      </c>
    </row>
    <row r="461" spans="1:13" ht="15" customHeight="1" x14ac:dyDescent="0.25">
      <c r="A461" s="836"/>
      <c r="B461" s="836"/>
      <c r="C461" s="31" t="s">
        <v>36</v>
      </c>
      <c r="D461" s="23" t="s">
        <v>37</v>
      </c>
      <c r="E461" s="92">
        <v>10</v>
      </c>
      <c r="F461" s="93">
        <v>9</v>
      </c>
      <c r="G461" s="94">
        <v>4</v>
      </c>
      <c r="H461" s="94">
        <v>0.20699999999999999</v>
      </c>
      <c r="I461" s="94">
        <v>5.3999999999999999E-2</v>
      </c>
      <c r="J461" s="94">
        <v>0.53100000000000003</v>
      </c>
      <c r="K461" s="94">
        <v>7.38</v>
      </c>
      <c r="L461" s="94">
        <v>0.16200000000000001</v>
      </c>
      <c r="M461" s="91">
        <v>4.5999999999999996</v>
      </c>
    </row>
    <row r="462" spans="1:13" ht="15" customHeight="1" x14ac:dyDescent="0.25">
      <c r="A462" s="842"/>
      <c r="B462" s="837"/>
      <c r="C462" s="31" t="s">
        <v>62</v>
      </c>
      <c r="D462" s="87" t="s">
        <v>63</v>
      </c>
      <c r="E462" s="88">
        <v>60</v>
      </c>
      <c r="F462" s="89">
        <v>30</v>
      </c>
      <c r="G462" s="90">
        <v>7</v>
      </c>
      <c r="H462" s="90">
        <v>4.4999999999999998E-2</v>
      </c>
      <c r="I462" s="90">
        <v>4.4999999999999998E-2</v>
      </c>
      <c r="J462" s="90">
        <v>1.395</v>
      </c>
      <c r="K462" s="90">
        <v>2.85</v>
      </c>
      <c r="L462" s="90">
        <v>7.4999999999999997E-2</v>
      </c>
      <c r="M462" s="94">
        <v>1.2</v>
      </c>
    </row>
    <row r="463" spans="1:13" ht="15" customHeight="1" x14ac:dyDescent="0.25">
      <c r="A463" s="35" t="s">
        <v>105</v>
      </c>
      <c r="B463" s="860" t="s">
        <v>149</v>
      </c>
      <c r="C463" s="31" t="s">
        <v>150</v>
      </c>
      <c r="D463" s="95" t="s">
        <v>151</v>
      </c>
      <c r="E463" s="92">
        <v>80</v>
      </c>
      <c r="F463" s="93">
        <v>60</v>
      </c>
      <c r="G463" s="94">
        <v>43</v>
      </c>
      <c r="H463" s="94">
        <v>0.54</v>
      </c>
      <c r="I463" s="94">
        <v>0.18</v>
      </c>
      <c r="J463" s="94">
        <v>8.0399999999999991</v>
      </c>
      <c r="K463" s="94">
        <v>7.8</v>
      </c>
      <c r="L463" s="94">
        <v>0.18</v>
      </c>
      <c r="M463" s="94">
        <v>2.4</v>
      </c>
    </row>
    <row r="464" spans="1:13" ht="15" customHeight="1" x14ac:dyDescent="0.25">
      <c r="A464" s="100" t="s">
        <v>68</v>
      </c>
      <c r="B464" s="836"/>
      <c r="C464" s="31" t="s">
        <v>72</v>
      </c>
      <c r="D464" s="18" t="s">
        <v>73</v>
      </c>
      <c r="E464" s="88">
        <v>100</v>
      </c>
      <c r="F464" s="89">
        <v>100</v>
      </c>
      <c r="G464" s="90">
        <v>55</v>
      </c>
      <c r="H464" s="90">
        <v>3.2</v>
      </c>
      <c r="I464" s="90">
        <v>3.2</v>
      </c>
      <c r="J464" s="90">
        <v>3.4</v>
      </c>
      <c r="K464" s="90">
        <v>120</v>
      </c>
      <c r="L464" s="90">
        <v>0</v>
      </c>
      <c r="M464" s="91">
        <v>42</v>
      </c>
    </row>
    <row r="465" spans="1:13" ht="15" customHeight="1" x14ac:dyDescent="0.25">
      <c r="A465" s="35" t="s">
        <v>109</v>
      </c>
      <c r="B465" s="837"/>
      <c r="C465" s="31" t="s">
        <v>64</v>
      </c>
      <c r="D465" s="87" t="s">
        <v>65</v>
      </c>
      <c r="E465" s="88">
        <v>6</v>
      </c>
      <c r="F465" s="89">
        <v>6</v>
      </c>
      <c r="G465" s="90">
        <v>24</v>
      </c>
      <c r="H465" s="90">
        <v>0</v>
      </c>
      <c r="I465" s="90">
        <v>0</v>
      </c>
      <c r="J465" s="90">
        <v>5.9580000000000002</v>
      </c>
      <c r="K465" s="90">
        <v>0</v>
      </c>
      <c r="L465" s="90">
        <v>6.0000000000000001E-3</v>
      </c>
      <c r="M465" s="94">
        <v>0</v>
      </c>
    </row>
    <row r="466" spans="1:13" ht="15" customHeight="1" x14ac:dyDescent="0.25">
      <c r="A466" s="830"/>
      <c r="B466" s="825"/>
      <c r="C466" s="825"/>
      <c r="D466" s="825"/>
      <c r="E466" s="825"/>
      <c r="F466" s="825"/>
      <c r="G466" s="825"/>
      <c r="H466" s="825"/>
      <c r="I466" s="825"/>
      <c r="J466" s="825"/>
      <c r="K466" s="825"/>
      <c r="L466" s="826"/>
      <c r="M466" s="96"/>
    </row>
    <row r="467" spans="1:13" ht="15" customHeight="1" x14ac:dyDescent="0.25">
      <c r="A467" s="833" t="s">
        <v>78</v>
      </c>
      <c r="B467" s="828"/>
      <c r="C467" s="828"/>
      <c r="D467" s="828"/>
      <c r="E467" s="828"/>
      <c r="F467" s="829"/>
      <c r="G467" s="37">
        <v>456</v>
      </c>
      <c r="H467" s="38">
        <v>17.3</v>
      </c>
      <c r="I467" s="38">
        <v>12</v>
      </c>
      <c r="J467" s="38">
        <v>65.8</v>
      </c>
      <c r="K467" s="38">
        <v>208.1</v>
      </c>
      <c r="L467" s="38">
        <v>2.7</v>
      </c>
      <c r="M467" s="38">
        <v>830.7</v>
      </c>
    </row>
    <row r="468" spans="1:13" ht="15" customHeight="1" x14ac:dyDescent="0.25">
      <c r="A468" s="833" t="s">
        <v>79</v>
      </c>
      <c r="B468" s="828"/>
      <c r="C468" s="828"/>
      <c r="D468" s="828"/>
      <c r="E468" s="828"/>
      <c r="F468" s="829"/>
      <c r="G468" s="39">
        <v>1300</v>
      </c>
      <c r="H468" s="40">
        <v>45.5</v>
      </c>
      <c r="I468" s="40">
        <v>43.3</v>
      </c>
      <c r="J468" s="40">
        <v>182</v>
      </c>
      <c r="K468" s="40">
        <v>700</v>
      </c>
      <c r="L468" s="40">
        <v>5.6</v>
      </c>
      <c r="M468" s="40">
        <v>1133</v>
      </c>
    </row>
    <row r="469" spans="1:13" ht="15" customHeight="1" x14ac:dyDescent="0.25">
      <c r="A469" s="833" t="s">
        <v>80</v>
      </c>
      <c r="B469" s="828"/>
      <c r="C469" s="828"/>
      <c r="D469" s="828"/>
      <c r="E469" s="828"/>
      <c r="F469" s="829"/>
      <c r="G469" s="41">
        <v>0.35</v>
      </c>
      <c r="H469" s="42">
        <v>0.38</v>
      </c>
      <c r="I469" s="42">
        <v>0.28000000000000003</v>
      </c>
      <c r="J469" s="42">
        <v>0.35</v>
      </c>
      <c r="K469" s="42">
        <v>0.3</v>
      </c>
      <c r="L469" s="42">
        <v>0.49</v>
      </c>
      <c r="M469" s="42">
        <v>0.73</v>
      </c>
    </row>
    <row r="470" spans="1:13" ht="15" customHeight="1" x14ac:dyDescent="0.25">
      <c r="A470" s="44"/>
      <c r="B470" s="45"/>
      <c r="C470" s="45"/>
      <c r="D470" s="46"/>
      <c r="E470" s="47"/>
      <c r="F470" s="47"/>
      <c r="G470" s="47"/>
      <c r="H470" s="47"/>
      <c r="I470" s="47"/>
      <c r="J470" s="47"/>
      <c r="K470" s="47"/>
      <c r="L470" s="47"/>
      <c r="M470" s="47"/>
    </row>
    <row r="471" spans="1:13" ht="15" customHeight="1" x14ac:dyDescent="0.25">
      <c r="A471" s="834" t="s">
        <v>81</v>
      </c>
      <c r="B471" s="825"/>
      <c r="C471" s="826"/>
      <c r="D471" s="827" t="s">
        <v>82</v>
      </c>
      <c r="E471" s="828"/>
      <c r="F471" s="828"/>
      <c r="G471" s="828"/>
      <c r="H471" s="828"/>
      <c r="I471" s="828"/>
      <c r="J471" s="828"/>
      <c r="K471" s="828"/>
      <c r="L471" s="828"/>
      <c r="M471" s="829"/>
    </row>
    <row r="472" spans="1:13" ht="15" customHeight="1" x14ac:dyDescent="0.25">
      <c r="A472" s="44"/>
      <c r="B472" s="45"/>
      <c r="C472" s="47"/>
      <c r="D472" s="50"/>
      <c r="E472" s="47"/>
      <c r="F472" s="47"/>
      <c r="G472" s="47"/>
      <c r="H472" s="47"/>
      <c r="I472" s="47"/>
      <c r="J472" s="47"/>
      <c r="K472" s="47"/>
      <c r="L472" s="47"/>
      <c r="M472" s="51"/>
    </row>
    <row r="473" spans="1:13" ht="30" customHeight="1" x14ac:dyDescent="0.25">
      <c r="A473" s="52" t="s">
        <v>83</v>
      </c>
      <c r="B473" s="827"/>
      <c r="C473" s="828"/>
      <c r="D473" s="828"/>
      <c r="E473" s="829"/>
      <c r="F473" s="1"/>
      <c r="G473" s="824" t="s">
        <v>84</v>
      </c>
      <c r="H473" s="825"/>
      <c r="I473" s="826"/>
      <c r="J473" s="827">
        <v>1088350061</v>
      </c>
      <c r="K473" s="828"/>
      <c r="L473" s="828"/>
      <c r="M473" s="829"/>
    </row>
    <row r="474" spans="1:13" ht="15" customHeight="1" x14ac:dyDescent="0.25">
      <c r="A474" s="53"/>
      <c r="B474" s="49"/>
      <c r="C474" s="49"/>
      <c r="D474" s="49"/>
      <c r="E474" s="51"/>
      <c r="F474" s="51"/>
      <c r="G474" s="51"/>
      <c r="H474" s="51"/>
      <c r="I474" s="51"/>
      <c r="J474" s="51"/>
      <c r="K474" s="51"/>
      <c r="L474" s="51"/>
      <c r="M474" s="51"/>
    </row>
    <row r="475" spans="1:13" ht="15" customHeight="1" x14ac:dyDescent="0.25">
      <c r="A475" s="54"/>
      <c r="B475" s="55"/>
      <c r="C475" s="55"/>
      <c r="D475" s="55"/>
      <c r="E475" s="56"/>
      <c r="F475" s="56"/>
      <c r="G475" s="56"/>
      <c r="H475" s="56"/>
      <c r="I475" s="56"/>
      <c r="J475" s="56"/>
      <c r="K475" s="56"/>
      <c r="L475" s="56"/>
      <c r="M475" s="56"/>
    </row>
    <row r="476" spans="1:13" ht="15" customHeight="1" x14ac:dyDescent="0.25">
      <c r="A476" s="52"/>
      <c r="B476" s="9"/>
      <c r="C476" s="9"/>
      <c r="D476" s="9"/>
      <c r="E476" s="1"/>
      <c r="F476" s="1"/>
      <c r="G476" s="1"/>
      <c r="H476" s="1"/>
      <c r="I476" s="1"/>
      <c r="J476" s="3"/>
      <c r="K476" s="3"/>
      <c r="L476" s="51"/>
      <c r="M476" s="51"/>
    </row>
    <row r="477" spans="1:13" ht="15" customHeight="1" x14ac:dyDescent="0.25">
      <c r="A477" s="57">
        <v>11</v>
      </c>
      <c r="B477" s="58"/>
      <c r="C477" s="58"/>
      <c r="D477" s="59"/>
      <c r="E477" s="3"/>
      <c r="F477" s="3"/>
      <c r="G477" s="3"/>
      <c r="H477" s="3"/>
      <c r="I477" s="3"/>
      <c r="J477" s="3"/>
      <c r="K477" s="3"/>
      <c r="L477" s="51"/>
      <c r="M477" s="51"/>
    </row>
    <row r="478" spans="1:13" ht="15" customHeight="1" x14ac:dyDescent="0.25">
      <c r="A478" s="52"/>
      <c r="B478" s="9"/>
      <c r="C478" s="9"/>
      <c r="D478" s="9"/>
      <c r="E478" s="1"/>
      <c r="F478" s="1"/>
      <c r="G478" s="1"/>
      <c r="H478" s="1"/>
      <c r="I478" s="1"/>
      <c r="J478" s="3"/>
      <c r="K478" s="3"/>
      <c r="L478" s="51"/>
      <c r="M478" s="51"/>
    </row>
    <row r="479" spans="1:13" ht="15" customHeight="1" x14ac:dyDescent="0.25">
      <c r="A479" s="840" t="s">
        <v>14</v>
      </c>
      <c r="B479" s="838" t="s">
        <v>15</v>
      </c>
      <c r="C479" s="838" t="s">
        <v>16</v>
      </c>
      <c r="D479" s="839" t="s">
        <v>17</v>
      </c>
      <c r="E479" s="838" t="s">
        <v>18</v>
      </c>
      <c r="F479" s="838" t="s">
        <v>19</v>
      </c>
      <c r="G479" s="827" t="s">
        <v>20</v>
      </c>
      <c r="H479" s="828"/>
      <c r="I479" s="828"/>
      <c r="J479" s="828"/>
      <c r="K479" s="828"/>
      <c r="L479" s="828"/>
      <c r="M479" s="829"/>
    </row>
    <row r="480" spans="1:13" ht="15" customHeight="1" x14ac:dyDescent="0.25">
      <c r="A480" s="837"/>
      <c r="B480" s="837"/>
      <c r="C480" s="837"/>
      <c r="D480" s="837"/>
      <c r="E480" s="837"/>
      <c r="F480" s="837"/>
      <c r="G480" s="16" t="s">
        <v>21</v>
      </c>
      <c r="H480" s="16" t="s">
        <v>22</v>
      </c>
      <c r="I480" s="16" t="s">
        <v>23</v>
      </c>
      <c r="J480" s="16" t="s">
        <v>24</v>
      </c>
      <c r="K480" s="16" t="s">
        <v>25</v>
      </c>
      <c r="L480" s="16" t="s">
        <v>26</v>
      </c>
      <c r="M480" s="16" t="s">
        <v>27</v>
      </c>
    </row>
    <row r="481" spans="1:13" ht="15" customHeight="1" x14ac:dyDescent="0.25">
      <c r="A481" s="840" t="s">
        <v>28</v>
      </c>
      <c r="B481" s="844" t="s">
        <v>209</v>
      </c>
      <c r="C481" s="32" t="s">
        <v>119</v>
      </c>
      <c r="D481" s="60" t="s">
        <v>120</v>
      </c>
      <c r="E481" s="19">
        <v>52</v>
      </c>
      <c r="F481" s="30">
        <v>48.36</v>
      </c>
      <c r="G481" s="22">
        <v>80</v>
      </c>
      <c r="H481" s="101">
        <v>10.01052</v>
      </c>
      <c r="I481" s="60">
        <v>4.4491199999999997</v>
      </c>
      <c r="J481" s="60">
        <v>4.836E-2</v>
      </c>
      <c r="K481" s="21">
        <v>5.3196000000000003</v>
      </c>
      <c r="L481" s="22">
        <v>0.33851999999999999</v>
      </c>
      <c r="M481" s="22">
        <v>32.76</v>
      </c>
    </row>
    <row r="482" spans="1:13" ht="15" customHeight="1" x14ac:dyDescent="0.25">
      <c r="A482" s="836"/>
      <c r="B482" s="836"/>
      <c r="C482" s="31" t="s">
        <v>32</v>
      </c>
      <c r="D482" s="61" t="s">
        <v>33</v>
      </c>
      <c r="E482" s="26">
        <v>16</v>
      </c>
      <c r="F482" s="29">
        <v>15.2</v>
      </c>
      <c r="G482" s="28">
        <v>6</v>
      </c>
      <c r="H482" s="62">
        <v>0.21279999999999999</v>
      </c>
      <c r="I482" s="61">
        <v>1.52E-2</v>
      </c>
      <c r="J482" s="61">
        <v>1.1704000000000001</v>
      </c>
      <c r="K482" s="24">
        <v>3.6480000000000001</v>
      </c>
      <c r="L482" s="28">
        <v>4.5600000000000002E-2</v>
      </c>
      <c r="M482" s="28">
        <v>0.64</v>
      </c>
    </row>
    <row r="483" spans="1:13" ht="15" customHeight="1" x14ac:dyDescent="0.25">
      <c r="A483" s="836"/>
      <c r="B483" s="836"/>
      <c r="C483" s="31" t="s">
        <v>34</v>
      </c>
      <c r="D483" s="61" t="s">
        <v>35</v>
      </c>
      <c r="E483" s="26">
        <v>38</v>
      </c>
      <c r="F483" s="29">
        <v>15.2</v>
      </c>
      <c r="G483" s="28">
        <v>6</v>
      </c>
      <c r="H483" s="62">
        <v>0.18240000000000001</v>
      </c>
      <c r="I483" s="61">
        <v>1.52E-2</v>
      </c>
      <c r="J483" s="61">
        <v>1.0336000000000001</v>
      </c>
      <c r="K483" s="24">
        <v>8.6639999999999997</v>
      </c>
      <c r="L483" s="28">
        <v>7.5999999999999998E-2</v>
      </c>
      <c r="M483" s="28">
        <v>5.7</v>
      </c>
    </row>
    <row r="484" spans="1:13" ht="15" customHeight="1" x14ac:dyDescent="0.25">
      <c r="A484" s="836"/>
      <c r="B484" s="836"/>
      <c r="C484" s="31" t="s">
        <v>36</v>
      </c>
      <c r="D484" s="61" t="s">
        <v>37</v>
      </c>
      <c r="E484" s="26">
        <v>6</v>
      </c>
      <c r="F484" s="29">
        <v>5.4</v>
      </c>
      <c r="G484" s="28">
        <v>2</v>
      </c>
      <c r="H484" s="62">
        <v>0.1242</v>
      </c>
      <c r="I484" s="61">
        <v>3.2399999999999998E-2</v>
      </c>
      <c r="J484" s="61">
        <v>0.31859999999999999</v>
      </c>
      <c r="K484" s="24">
        <v>4.4279999999999999</v>
      </c>
      <c r="L484" s="28">
        <v>9.7199999999999995E-2</v>
      </c>
      <c r="M484" s="28">
        <v>2.76</v>
      </c>
    </row>
    <row r="485" spans="1:13" ht="15" customHeight="1" x14ac:dyDescent="0.25">
      <c r="A485" s="836"/>
      <c r="B485" s="836"/>
      <c r="C485" s="31" t="s">
        <v>147</v>
      </c>
      <c r="D485" s="61">
        <v>1534</v>
      </c>
      <c r="E485" s="26">
        <v>1</v>
      </c>
      <c r="F485" s="29">
        <v>1</v>
      </c>
      <c r="G485" s="28">
        <v>4</v>
      </c>
      <c r="H485" s="62">
        <v>0.14799999999999999</v>
      </c>
      <c r="I485" s="61">
        <v>0.13</v>
      </c>
      <c r="J485" s="61">
        <v>0.55700000000000005</v>
      </c>
      <c r="K485" s="24">
        <v>1.77</v>
      </c>
      <c r="L485" s="28">
        <v>0.23599999999999999</v>
      </c>
      <c r="M485" s="28">
        <v>0.34</v>
      </c>
    </row>
    <row r="486" spans="1:13" ht="15" customHeight="1" x14ac:dyDescent="0.25">
      <c r="A486" s="836"/>
      <c r="B486" s="836"/>
      <c r="C486" s="31" t="s">
        <v>38</v>
      </c>
      <c r="D486" s="61" t="s">
        <v>39</v>
      </c>
      <c r="E486" s="26">
        <v>3</v>
      </c>
      <c r="F486" s="29">
        <v>3</v>
      </c>
      <c r="G486" s="28">
        <v>0</v>
      </c>
      <c r="H486" s="62">
        <v>0</v>
      </c>
      <c r="I486" s="61">
        <v>0</v>
      </c>
      <c r="J486" s="61">
        <v>0.18</v>
      </c>
      <c r="K486" s="24">
        <v>0.21</v>
      </c>
      <c r="L486" s="28">
        <v>1.4999999999999999E-2</v>
      </c>
      <c r="M486" s="28">
        <v>0.15</v>
      </c>
    </row>
    <row r="487" spans="1:13" ht="15" customHeight="1" x14ac:dyDescent="0.25">
      <c r="A487" s="836"/>
      <c r="B487" s="836"/>
      <c r="C487" s="31" t="s">
        <v>40</v>
      </c>
      <c r="D487" s="61" t="s">
        <v>39</v>
      </c>
      <c r="E487" s="26">
        <v>3</v>
      </c>
      <c r="F487" s="29">
        <v>3</v>
      </c>
      <c r="G487" s="28">
        <v>0</v>
      </c>
      <c r="H487" s="62">
        <v>0</v>
      </c>
      <c r="I487" s="61">
        <v>0</v>
      </c>
      <c r="J487" s="61">
        <v>0.18</v>
      </c>
      <c r="K487" s="24">
        <v>0.21</v>
      </c>
      <c r="L487" s="28">
        <v>1.4999999999999999E-2</v>
      </c>
      <c r="M487" s="28">
        <v>0.15</v>
      </c>
    </row>
    <row r="488" spans="1:13" ht="15" customHeight="1" x14ac:dyDescent="0.25">
      <c r="A488" s="836"/>
      <c r="B488" s="836"/>
      <c r="C488" s="31" t="s">
        <v>41</v>
      </c>
      <c r="D488" s="61" t="s">
        <v>39</v>
      </c>
      <c r="E488" s="26">
        <v>3</v>
      </c>
      <c r="F488" s="29">
        <v>3</v>
      </c>
      <c r="G488" s="28">
        <v>0</v>
      </c>
      <c r="H488" s="62">
        <v>0</v>
      </c>
      <c r="I488" s="61">
        <v>0</v>
      </c>
      <c r="J488" s="61">
        <v>0.18</v>
      </c>
      <c r="K488" s="24">
        <v>0.21</v>
      </c>
      <c r="L488" s="28">
        <v>1.4999999999999999E-2</v>
      </c>
      <c r="M488" s="28">
        <v>0.15</v>
      </c>
    </row>
    <row r="489" spans="1:13" ht="15" customHeight="1" x14ac:dyDescent="0.25">
      <c r="A489" s="836"/>
      <c r="B489" s="836"/>
      <c r="C489" s="31" t="s">
        <v>42</v>
      </c>
      <c r="D489" s="61" t="s">
        <v>43</v>
      </c>
      <c r="E489" s="26">
        <v>1</v>
      </c>
      <c r="F489" s="29">
        <v>0.95</v>
      </c>
      <c r="G489" s="28">
        <v>1</v>
      </c>
      <c r="H489" s="62">
        <v>0.04</v>
      </c>
      <c r="I489" s="61">
        <v>8.5500000000000003E-3</v>
      </c>
      <c r="J489" s="61">
        <v>0.83504999999999996</v>
      </c>
      <c r="K489" s="24">
        <v>1.1399999999999999</v>
      </c>
      <c r="L489" s="28">
        <v>3.705E-2</v>
      </c>
      <c r="M489" s="28">
        <v>0.56999999999999995</v>
      </c>
    </row>
    <row r="490" spans="1:13" ht="15" customHeight="1" x14ac:dyDescent="0.25">
      <c r="A490" s="842"/>
      <c r="B490" s="837"/>
      <c r="C490" s="31" t="s">
        <v>44</v>
      </c>
      <c r="D490" s="61" t="s">
        <v>45</v>
      </c>
      <c r="E490" s="26">
        <v>0.5</v>
      </c>
      <c r="F490" s="29">
        <v>0.5</v>
      </c>
      <c r="G490" s="28">
        <v>0</v>
      </c>
      <c r="H490" s="62">
        <v>0</v>
      </c>
      <c r="I490" s="61">
        <v>0</v>
      </c>
      <c r="J490" s="61">
        <v>0</v>
      </c>
      <c r="K490" s="24">
        <v>0.12</v>
      </c>
      <c r="L490" s="28">
        <v>1.5E-3</v>
      </c>
      <c r="M490" s="28">
        <v>193.905</v>
      </c>
    </row>
    <row r="491" spans="1:13" ht="15" customHeight="1" x14ac:dyDescent="0.25">
      <c r="A491" s="840" t="s">
        <v>46</v>
      </c>
      <c r="B491" s="843" t="s">
        <v>210</v>
      </c>
      <c r="C491" s="31" t="s">
        <v>48</v>
      </c>
      <c r="D491" s="61" t="s">
        <v>49</v>
      </c>
      <c r="E491" s="26">
        <v>51</v>
      </c>
      <c r="F491" s="29">
        <v>49</v>
      </c>
      <c r="G491" s="28">
        <v>36</v>
      </c>
      <c r="H491" s="62">
        <v>0.84</v>
      </c>
      <c r="I491" s="61">
        <v>0.04</v>
      </c>
      <c r="J491" s="61">
        <v>7.56</v>
      </c>
      <c r="K491" s="24">
        <v>4.8</v>
      </c>
      <c r="L491" s="28">
        <v>0.32</v>
      </c>
      <c r="M491" s="28">
        <v>2.4</v>
      </c>
    </row>
    <row r="492" spans="1:13" ht="15" customHeight="1" x14ac:dyDescent="0.25">
      <c r="A492" s="836"/>
      <c r="B492" s="836"/>
      <c r="C492" s="31" t="s">
        <v>50</v>
      </c>
      <c r="D492" s="61" t="s">
        <v>51</v>
      </c>
      <c r="E492" s="26">
        <v>12</v>
      </c>
      <c r="F492" s="29">
        <v>10.199999999999999</v>
      </c>
      <c r="G492" s="28">
        <v>5</v>
      </c>
      <c r="H492" s="62">
        <v>7.1400000000000005E-2</v>
      </c>
      <c r="I492" s="61">
        <v>1.0200000000000001E-2</v>
      </c>
      <c r="J492" s="61">
        <v>0.96899999999999997</v>
      </c>
      <c r="K492" s="24">
        <v>2.754</v>
      </c>
      <c r="L492" s="28">
        <v>4.0800000000000003E-2</v>
      </c>
      <c r="M492" s="28">
        <v>4.2</v>
      </c>
    </row>
    <row r="493" spans="1:13" ht="15" customHeight="1" x14ac:dyDescent="0.25">
      <c r="A493" s="836"/>
      <c r="B493" s="836"/>
      <c r="C493" s="31" t="s">
        <v>42</v>
      </c>
      <c r="D493" s="61" t="s">
        <v>43</v>
      </c>
      <c r="E493" s="26">
        <v>1</v>
      </c>
      <c r="F493" s="29">
        <v>0.95</v>
      </c>
      <c r="G493" s="28">
        <v>1</v>
      </c>
      <c r="H493" s="62">
        <v>4.4650000000000002E-2</v>
      </c>
      <c r="I493" s="61">
        <v>2.8500000000000001E-3</v>
      </c>
      <c r="J493" s="61">
        <v>0.27834999999999999</v>
      </c>
      <c r="K493" s="24">
        <v>0.38</v>
      </c>
      <c r="L493" s="28">
        <v>1.235E-2</v>
      </c>
      <c r="M493" s="28">
        <v>0.19</v>
      </c>
    </row>
    <row r="494" spans="1:13" ht="15" customHeight="1" x14ac:dyDescent="0.25">
      <c r="A494" s="836"/>
      <c r="B494" s="836"/>
      <c r="C494" s="31" t="s">
        <v>32</v>
      </c>
      <c r="D494" s="61" t="s">
        <v>33</v>
      </c>
      <c r="E494" s="26">
        <v>16</v>
      </c>
      <c r="F494" s="29">
        <v>15.2</v>
      </c>
      <c r="G494" s="28">
        <v>6</v>
      </c>
      <c r="H494" s="62">
        <v>0.21279999999999999</v>
      </c>
      <c r="I494" s="61">
        <v>1.52E-2</v>
      </c>
      <c r="J494" s="61">
        <v>1.1704000000000001</v>
      </c>
      <c r="K494" s="24">
        <v>3.6480000000000001</v>
      </c>
      <c r="L494" s="28">
        <v>4.5600000000000002E-2</v>
      </c>
      <c r="M494" s="28">
        <v>0.64</v>
      </c>
    </row>
    <row r="495" spans="1:13" ht="15" customHeight="1" x14ac:dyDescent="0.25">
      <c r="A495" s="836"/>
      <c r="B495" s="836"/>
      <c r="C495" s="31" t="s">
        <v>34</v>
      </c>
      <c r="D495" s="61" t="s">
        <v>35</v>
      </c>
      <c r="E495" s="26">
        <v>38</v>
      </c>
      <c r="F495" s="29">
        <v>15.2</v>
      </c>
      <c r="G495" s="28">
        <v>6</v>
      </c>
      <c r="H495" s="62">
        <v>0.18240000000000001</v>
      </c>
      <c r="I495" s="61">
        <v>1.52E-2</v>
      </c>
      <c r="J495" s="61">
        <v>1.0336000000000001</v>
      </c>
      <c r="K495" s="24">
        <v>8.6639999999999997</v>
      </c>
      <c r="L495" s="28">
        <v>7.5999999999999998E-2</v>
      </c>
      <c r="M495" s="28">
        <v>5.7</v>
      </c>
    </row>
    <row r="496" spans="1:13" ht="15" customHeight="1" x14ac:dyDescent="0.25">
      <c r="A496" s="836"/>
      <c r="B496" s="836"/>
      <c r="C496" s="31" t="s">
        <v>36</v>
      </c>
      <c r="D496" s="61" t="s">
        <v>37</v>
      </c>
      <c r="E496" s="26">
        <v>6</v>
      </c>
      <c r="F496" s="29">
        <v>5.4</v>
      </c>
      <c r="G496" s="28">
        <v>2</v>
      </c>
      <c r="H496" s="62">
        <v>0.1242</v>
      </c>
      <c r="I496" s="61">
        <v>3.2399999999999998E-2</v>
      </c>
      <c r="J496" s="61">
        <v>0.31859999999999999</v>
      </c>
      <c r="K496" s="24">
        <v>4.4279999999999999</v>
      </c>
      <c r="L496" s="28">
        <v>9.7199999999999995E-2</v>
      </c>
      <c r="M496" s="28">
        <v>2.76</v>
      </c>
    </row>
    <row r="497" spans="1:13" ht="15" customHeight="1" x14ac:dyDescent="0.25">
      <c r="A497" s="836"/>
      <c r="B497" s="836"/>
      <c r="C497" s="31" t="s">
        <v>44</v>
      </c>
      <c r="D497" s="61" t="s">
        <v>45</v>
      </c>
      <c r="E497" s="26">
        <v>0.5</v>
      </c>
      <c r="F497" s="29">
        <v>0.5</v>
      </c>
      <c r="G497" s="28">
        <v>0</v>
      </c>
      <c r="H497" s="62">
        <v>0</v>
      </c>
      <c r="I497" s="61">
        <v>0</v>
      </c>
      <c r="J497" s="61">
        <v>0</v>
      </c>
      <c r="K497" s="24">
        <v>0.12</v>
      </c>
      <c r="L497" s="28">
        <v>1.5E-3</v>
      </c>
      <c r="M497" s="28">
        <v>193.905</v>
      </c>
    </row>
    <row r="498" spans="1:13" ht="15" customHeight="1" x14ac:dyDescent="0.25">
      <c r="A498" s="837"/>
      <c r="B498" s="837"/>
      <c r="C498" s="31" t="s">
        <v>52</v>
      </c>
      <c r="D498" s="61" t="s">
        <v>53</v>
      </c>
      <c r="E498" s="26">
        <v>1</v>
      </c>
      <c r="F498" s="29">
        <v>1</v>
      </c>
      <c r="G498" s="28">
        <v>9</v>
      </c>
      <c r="H498" s="62">
        <v>0</v>
      </c>
      <c r="I498" s="61">
        <v>1</v>
      </c>
      <c r="J498" s="61">
        <v>0</v>
      </c>
      <c r="K498" s="24">
        <v>0</v>
      </c>
      <c r="L498" s="28">
        <v>0</v>
      </c>
      <c r="M498" s="28">
        <v>0</v>
      </c>
    </row>
    <row r="499" spans="1:13" ht="15" customHeight="1" x14ac:dyDescent="0.25">
      <c r="A499" s="840" t="s">
        <v>54</v>
      </c>
      <c r="B499" s="843" t="s">
        <v>55</v>
      </c>
      <c r="C499" s="31" t="s">
        <v>56</v>
      </c>
      <c r="D499" s="61" t="s">
        <v>57</v>
      </c>
      <c r="E499" s="26">
        <v>24</v>
      </c>
      <c r="F499" s="29">
        <v>24</v>
      </c>
      <c r="G499" s="28">
        <v>85</v>
      </c>
      <c r="H499" s="62">
        <v>1.6080000000000001</v>
      </c>
      <c r="I499" s="61">
        <v>9.6000000000000002E-2</v>
      </c>
      <c r="J499" s="61">
        <v>19.224</v>
      </c>
      <c r="K499" s="24">
        <v>2.16</v>
      </c>
      <c r="L499" s="28">
        <v>0.192</v>
      </c>
      <c r="M499" s="28">
        <v>0.48</v>
      </c>
    </row>
    <row r="500" spans="1:13" ht="15" customHeight="1" x14ac:dyDescent="0.25">
      <c r="A500" s="836"/>
      <c r="B500" s="836"/>
      <c r="C500" s="31" t="s">
        <v>44</v>
      </c>
      <c r="D500" s="61" t="s">
        <v>45</v>
      </c>
      <c r="E500" s="26">
        <v>0.8</v>
      </c>
      <c r="F500" s="29">
        <v>0.8</v>
      </c>
      <c r="G500" s="28">
        <v>0</v>
      </c>
      <c r="H500" s="62">
        <v>0</v>
      </c>
      <c r="I500" s="61">
        <v>0</v>
      </c>
      <c r="J500" s="61">
        <v>0</v>
      </c>
      <c r="K500" s="24">
        <v>0.192</v>
      </c>
      <c r="L500" s="28">
        <v>2.3999999999999998E-3</v>
      </c>
      <c r="M500" s="28">
        <v>310.24799999999999</v>
      </c>
    </row>
    <row r="501" spans="1:13" ht="15" customHeight="1" x14ac:dyDescent="0.25">
      <c r="A501" s="842"/>
      <c r="B501" s="837"/>
      <c r="C501" s="31" t="s">
        <v>52</v>
      </c>
      <c r="D501" s="61" t="s">
        <v>53</v>
      </c>
      <c r="E501" s="26">
        <v>2</v>
      </c>
      <c r="F501" s="29">
        <v>2</v>
      </c>
      <c r="G501" s="28">
        <v>18</v>
      </c>
      <c r="H501" s="62">
        <v>0</v>
      </c>
      <c r="I501" s="61">
        <v>2</v>
      </c>
      <c r="J501" s="61">
        <v>0</v>
      </c>
      <c r="K501" s="24">
        <v>0</v>
      </c>
      <c r="L501" s="28">
        <v>0</v>
      </c>
      <c r="M501" s="28">
        <v>0</v>
      </c>
    </row>
    <row r="502" spans="1:13" ht="15" customHeight="1" x14ac:dyDescent="0.25">
      <c r="A502" s="840" t="s">
        <v>58</v>
      </c>
      <c r="B502" s="843" t="s">
        <v>211</v>
      </c>
      <c r="C502" s="31" t="s">
        <v>125</v>
      </c>
      <c r="D502" s="61" t="s">
        <v>126</v>
      </c>
      <c r="E502" s="26">
        <v>54</v>
      </c>
      <c r="F502" s="29">
        <v>40</v>
      </c>
      <c r="G502" s="28">
        <v>5</v>
      </c>
      <c r="H502" s="62">
        <v>0.1875</v>
      </c>
      <c r="I502" s="61">
        <v>3.7499999999999999E-2</v>
      </c>
      <c r="J502" s="61">
        <v>0.86250000000000004</v>
      </c>
      <c r="K502" s="24">
        <v>6.75</v>
      </c>
      <c r="L502" s="28">
        <v>0.1125</v>
      </c>
      <c r="M502" s="28">
        <v>1</v>
      </c>
    </row>
    <row r="503" spans="1:13" ht="15" customHeight="1" x14ac:dyDescent="0.25">
      <c r="A503" s="836"/>
      <c r="B503" s="836"/>
      <c r="C503" s="31" t="s">
        <v>103</v>
      </c>
      <c r="D503" s="61" t="s">
        <v>104</v>
      </c>
      <c r="E503" s="26">
        <v>20</v>
      </c>
      <c r="F503" s="29">
        <v>10</v>
      </c>
      <c r="G503" s="28">
        <v>8</v>
      </c>
      <c r="H503" s="62">
        <v>0.06</v>
      </c>
      <c r="I503" s="61">
        <v>0</v>
      </c>
      <c r="J503" s="61">
        <v>1.71</v>
      </c>
      <c r="K503" s="24">
        <v>1.5</v>
      </c>
      <c r="L503" s="28">
        <v>0.05</v>
      </c>
      <c r="M503" s="28">
        <v>0.8</v>
      </c>
    </row>
    <row r="504" spans="1:13" ht="15" customHeight="1" x14ac:dyDescent="0.25">
      <c r="A504" s="836"/>
      <c r="B504" s="836"/>
      <c r="C504" s="31" t="s">
        <v>52</v>
      </c>
      <c r="D504" s="102" t="s">
        <v>53</v>
      </c>
      <c r="E504" s="26">
        <v>3</v>
      </c>
      <c r="F504" s="29">
        <v>3</v>
      </c>
      <c r="G504" s="28">
        <v>27</v>
      </c>
      <c r="H504" s="62">
        <v>0</v>
      </c>
      <c r="I504" s="61">
        <v>3</v>
      </c>
      <c r="J504" s="61">
        <v>0</v>
      </c>
      <c r="K504" s="24">
        <v>0</v>
      </c>
      <c r="L504" s="28">
        <v>0</v>
      </c>
      <c r="M504" s="28">
        <v>0</v>
      </c>
    </row>
    <row r="505" spans="1:13" ht="15" customHeight="1" x14ac:dyDescent="0.25">
      <c r="A505" s="836"/>
      <c r="B505" s="836"/>
      <c r="C505" s="31" t="s">
        <v>127</v>
      </c>
      <c r="D505" s="102" t="s">
        <v>128</v>
      </c>
      <c r="E505" s="26">
        <v>3</v>
      </c>
      <c r="F505" s="29">
        <v>3</v>
      </c>
      <c r="G505" s="28">
        <v>1</v>
      </c>
      <c r="H505" s="62">
        <v>0</v>
      </c>
      <c r="I505" s="61">
        <v>0</v>
      </c>
      <c r="J505" s="61">
        <v>0.18</v>
      </c>
      <c r="K505" s="24">
        <v>0.21</v>
      </c>
      <c r="L505" s="28">
        <v>1.4999999999999999E-2</v>
      </c>
      <c r="M505" s="28">
        <v>0.15</v>
      </c>
    </row>
    <row r="506" spans="1:13" ht="15" customHeight="1" x14ac:dyDescent="0.25">
      <c r="A506" s="836"/>
      <c r="B506" s="836"/>
      <c r="C506" s="31" t="s">
        <v>64</v>
      </c>
      <c r="D506" s="102" t="s">
        <v>65</v>
      </c>
      <c r="E506" s="26">
        <v>1</v>
      </c>
      <c r="F506" s="29">
        <v>1</v>
      </c>
      <c r="G506" s="28">
        <v>4</v>
      </c>
      <c r="H506" s="62">
        <v>0</v>
      </c>
      <c r="I506" s="61">
        <v>0</v>
      </c>
      <c r="J506" s="61">
        <v>0.99299999999999999</v>
      </c>
      <c r="K506" s="24">
        <v>0</v>
      </c>
      <c r="L506" s="28">
        <v>1E-3</v>
      </c>
      <c r="M506" s="28">
        <v>0</v>
      </c>
    </row>
    <row r="507" spans="1:13" ht="15" customHeight="1" x14ac:dyDescent="0.25">
      <c r="A507" s="836"/>
      <c r="B507" s="836"/>
      <c r="C507" s="31" t="s">
        <v>44</v>
      </c>
      <c r="D507" s="102" t="s">
        <v>45</v>
      </c>
      <c r="E507" s="26">
        <v>0.5</v>
      </c>
      <c r="F507" s="29">
        <v>0.5</v>
      </c>
      <c r="G507" s="28">
        <v>0</v>
      </c>
      <c r="H507" s="62">
        <v>0</v>
      </c>
      <c r="I507" s="61">
        <v>0</v>
      </c>
      <c r="J507" s="61">
        <v>0</v>
      </c>
      <c r="K507" s="24">
        <v>0.12</v>
      </c>
      <c r="L507" s="28">
        <v>1.5E-3</v>
      </c>
      <c r="M507" s="28">
        <v>193.905</v>
      </c>
    </row>
    <row r="508" spans="1:13" ht="15" customHeight="1" x14ac:dyDescent="0.25">
      <c r="A508" s="842"/>
      <c r="B508" s="837"/>
      <c r="C508" s="31" t="s">
        <v>212</v>
      </c>
      <c r="D508" s="102" t="s">
        <v>39</v>
      </c>
      <c r="E508" s="26">
        <v>0.5</v>
      </c>
      <c r="F508" s="29">
        <v>0.2</v>
      </c>
      <c r="G508" s="28">
        <v>0</v>
      </c>
      <c r="H508" s="62">
        <v>0</v>
      </c>
      <c r="I508" s="61">
        <v>0</v>
      </c>
      <c r="J508" s="61">
        <v>1.2E-2</v>
      </c>
      <c r="K508" s="24">
        <v>1.4E-2</v>
      </c>
      <c r="L508" s="28">
        <v>1E-3</v>
      </c>
      <c r="M508" s="28">
        <v>2.5000000000000001E-2</v>
      </c>
    </row>
    <row r="509" spans="1:13" ht="15" customHeight="1" x14ac:dyDescent="0.25">
      <c r="A509" s="35" t="s">
        <v>68</v>
      </c>
      <c r="B509" s="844" t="s">
        <v>69</v>
      </c>
      <c r="C509" s="31" t="s">
        <v>70</v>
      </c>
      <c r="D509" s="61" t="s">
        <v>71</v>
      </c>
      <c r="E509" s="26">
        <v>20</v>
      </c>
      <c r="F509" s="29">
        <v>20</v>
      </c>
      <c r="G509" s="28">
        <v>54</v>
      </c>
      <c r="H509" s="62">
        <v>1.3049999999999999</v>
      </c>
      <c r="I509" s="61">
        <v>0.13500000000000001</v>
      </c>
      <c r="J509" s="61">
        <v>11.685</v>
      </c>
      <c r="K509" s="24">
        <v>1.5</v>
      </c>
      <c r="L509" s="28">
        <v>0.3</v>
      </c>
      <c r="M509" s="28">
        <v>0.9</v>
      </c>
    </row>
    <row r="510" spans="1:13" ht="15" customHeight="1" x14ac:dyDescent="0.25">
      <c r="A510" s="98"/>
      <c r="B510" s="837"/>
      <c r="C510" s="31" t="s">
        <v>72</v>
      </c>
      <c r="D510" s="61" t="s">
        <v>73</v>
      </c>
      <c r="E510" s="26">
        <v>100</v>
      </c>
      <c r="F510" s="29">
        <v>100</v>
      </c>
      <c r="G510" s="28">
        <v>55</v>
      </c>
      <c r="H510" s="62">
        <v>3.2</v>
      </c>
      <c r="I510" s="61">
        <v>3.2</v>
      </c>
      <c r="J510" s="61">
        <v>3.4</v>
      </c>
      <c r="K510" s="24">
        <v>120</v>
      </c>
      <c r="L510" s="28">
        <v>0</v>
      </c>
      <c r="M510" s="28">
        <v>42</v>
      </c>
    </row>
    <row r="511" spans="1:13" ht="15" customHeight="1" x14ac:dyDescent="0.25">
      <c r="A511" s="35" t="s">
        <v>74</v>
      </c>
      <c r="B511" s="36" t="s">
        <v>213</v>
      </c>
      <c r="C511" s="31" t="s">
        <v>214</v>
      </c>
      <c r="D511" s="61" t="s">
        <v>215</v>
      </c>
      <c r="E511" s="26">
        <v>10</v>
      </c>
      <c r="F511" s="29">
        <v>10</v>
      </c>
      <c r="G511" s="28">
        <v>33</v>
      </c>
      <c r="H511" s="62">
        <v>0.04</v>
      </c>
      <c r="I511" s="61">
        <v>0.05</v>
      </c>
      <c r="J511" s="61">
        <v>7.96</v>
      </c>
      <c r="K511" s="24">
        <v>2.5</v>
      </c>
      <c r="L511" s="28">
        <v>0.12</v>
      </c>
      <c r="M511" s="28">
        <v>0</v>
      </c>
    </row>
    <row r="512" spans="1:13" ht="15" customHeight="1" x14ac:dyDescent="0.25">
      <c r="A512" s="830"/>
      <c r="B512" s="825"/>
      <c r="C512" s="825"/>
      <c r="D512" s="825"/>
      <c r="E512" s="825"/>
      <c r="F512" s="825"/>
      <c r="G512" s="825"/>
      <c r="H512" s="825"/>
      <c r="I512" s="825"/>
      <c r="J512" s="825"/>
      <c r="K512" s="825"/>
      <c r="L512" s="826"/>
      <c r="M512" s="96"/>
    </row>
    <row r="513" spans="1:13" ht="15" customHeight="1" x14ac:dyDescent="0.25">
      <c r="A513" s="833" t="s">
        <v>78</v>
      </c>
      <c r="B513" s="828"/>
      <c r="C513" s="828"/>
      <c r="D513" s="828"/>
      <c r="E513" s="828"/>
      <c r="F513" s="829"/>
      <c r="G513" s="103">
        <v>454</v>
      </c>
      <c r="H513" s="104">
        <v>18.600000000000001</v>
      </c>
      <c r="I513" s="105">
        <v>14.3</v>
      </c>
      <c r="J513" s="105">
        <v>61.9</v>
      </c>
      <c r="K513" s="103">
        <v>185.5</v>
      </c>
      <c r="L513" s="106">
        <v>2.2999999999999998</v>
      </c>
      <c r="M513" s="106">
        <v>996.4</v>
      </c>
    </row>
    <row r="514" spans="1:13" ht="15" customHeight="1" x14ac:dyDescent="0.25">
      <c r="A514" s="833" t="s">
        <v>79</v>
      </c>
      <c r="B514" s="828"/>
      <c r="C514" s="828"/>
      <c r="D514" s="828"/>
      <c r="E514" s="828"/>
      <c r="F514" s="829"/>
      <c r="G514" s="107">
        <v>1300</v>
      </c>
      <c r="H514" s="108">
        <v>45.5</v>
      </c>
      <c r="I514" s="108">
        <v>43.3</v>
      </c>
      <c r="J514" s="108">
        <v>182</v>
      </c>
      <c r="K514" s="108">
        <v>700</v>
      </c>
      <c r="L514" s="108">
        <v>5.6</v>
      </c>
      <c r="M514" s="108">
        <v>1133</v>
      </c>
    </row>
    <row r="515" spans="1:13" ht="15" customHeight="1" x14ac:dyDescent="0.25">
      <c r="A515" s="833" t="s">
        <v>80</v>
      </c>
      <c r="B515" s="828"/>
      <c r="C515" s="828"/>
      <c r="D515" s="828"/>
      <c r="E515" s="828"/>
      <c r="F515" s="829"/>
      <c r="G515" s="109">
        <v>0.35</v>
      </c>
      <c r="H515" s="110">
        <v>0.4</v>
      </c>
      <c r="I515" s="110">
        <v>0.33</v>
      </c>
      <c r="J515" s="110">
        <v>0.33</v>
      </c>
      <c r="K515" s="110">
        <v>0.26</v>
      </c>
      <c r="L515" s="110">
        <v>0.4</v>
      </c>
      <c r="M515" s="110">
        <v>0.88</v>
      </c>
    </row>
    <row r="516" spans="1:13" ht="15" customHeight="1" x14ac:dyDescent="0.25">
      <c r="A516" s="44"/>
      <c r="B516" s="45"/>
      <c r="C516" s="45"/>
      <c r="D516" s="46"/>
      <c r="E516" s="47"/>
      <c r="F516" s="47"/>
      <c r="G516" s="47"/>
      <c r="H516" s="47"/>
      <c r="I516" s="47"/>
      <c r="J516" s="47"/>
      <c r="K516" s="47"/>
      <c r="L516" s="47"/>
      <c r="M516" s="47"/>
    </row>
    <row r="517" spans="1:13" ht="15" customHeight="1" x14ac:dyDescent="0.25">
      <c r="A517" s="834" t="s">
        <v>81</v>
      </c>
      <c r="B517" s="825"/>
      <c r="C517" s="826"/>
      <c r="D517" s="827" t="s">
        <v>82</v>
      </c>
      <c r="E517" s="828"/>
      <c r="F517" s="828"/>
      <c r="G517" s="828"/>
      <c r="H517" s="828"/>
      <c r="I517" s="828"/>
      <c r="J517" s="828"/>
      <c r="K517" s="828"/>
      <c r="L517" s="828"/>
      <c r="M517" s="829"/>
    </row>
    <row r="518" spans="1:13" ht="15" customHeight="1" x14ac:dyDescent="0.25">
      <c r="A518" s="44"/>
      <c r="B518" s="45"/>
      <c r="C518" s="47"/>
      <c r="D518" s="50"/>
      <c r="E518" s="47"/>
      <c r="F518" s="47"/>
      <c r="G518" s="47"/>
      <c r="H518" s="47"/>
      <c r="I518" s="47"/>
      <c r="J518" s="47"/>
      <c r="K518" s="47"/>
      <c r="L518" s="47"/>
      <c r="M518" s="51"/>
    </row>
    <row r="519" spans="1:13" ht="30" customHeight="1" x14ac:dyDescent="0.25">
      <c r="A519" s="52" t="s">
        <v>83</v>
      </c>
      <c r="B519" s="827"/>
      <c r="C519" s="828"/>
      <c r="D519" s="828"/>
      <c r="E519" s="829"/>
      <c r="F519" s="1"/>
      <c r="G519" s="824" t="s">
        <v>84</v>
      </c>
      <c r="H519" s="825"/>
      <c r="I519" s="826"/>
      <c r="J519" s="827">
        <v>1088350061</v>
      </c>
      <c r="K519" s="828"/>
      <c r="L519" s="828"/>
      <c r="M519" s="829"/>
    </row>
    <row r="520" spans="1:13" ht="15" customHeight="1" x14ac:dyDescent="0.25">
      <c r="A520" s="53"/>
      <c r="B520" s="49"/>
      <c r="C520" s="49"/>
      <c r="D520" s="49"/>
      <c r="E520" s="51"/>
      <c r="F520" s="51"/>
      <c r="G520" s="51"/>
      <c r="H520" s="51"/>
      <c r="I520" s="51"/>
      <c r="J520" s="51"/>
      <c r="K520" s="51"/>
      <c r="L520" s="51"/>
      <c r="M520" s="51"/>
    </row>
    <row r="521" spans="1:13" ht="15" customHeight="1" x14ac:dyDescent="0.25">
      <c r="A521" s="54"/>
      <c r="B521" s="55"/>
      <c r="C521" s="55"/>
      <c r="D521" s="55"/>
      <c r="E521" s="56"/>
      <c r="F521" s="56"/>
      <c r="G521" s="56"/>
      <c r="H521" s="56"/>
      <c r="I521" s="56"/>
      <c r="J521" s="56"/>
      <c r="K521" s="56"/>
      <c r="L521" s="56"/>
      <c r="M521" s="56"/>
    </row>
    <row r="522" spans="1:13" ht="15" customHeight="1" x14ac:dyDescent="0.25">
      <c r="A522" s="52"/>
      <c r="B522" s="9"/>
      <c r="C522" s="9"/>
      <c r="D522" s="9"/>
      <c r="E522" s="1"/>
      <c r="F522" s="1"/>
      <c r="G522" s="1"/>
      <c r="H522" s="1"/>
      <c r="I522" s="1"/>
      <c r="J522" s="3"/>
      <c r="K522" s="3"/>
      <c r="L522" s="51"/>
      <c r="M522" s="51"/>
    </row>
    <row r="523" spans="1:13" ht="15" customHeight="1" x14ac:dyDescent="0.25">
      <c r="A523" s="57">
        <v>12</v>
      </c>
      <c r="B523" s="58"/>
      <c r="C523" s="58"/>
      <c r="D523" s="59"/>
      <c r="E523" s="3"/>
      <c r="F523" s="3"/>
      <c r="G523" s="3"/>
      <c r="H523" s="3"/>
      <c r="I523" s="3"/>
      <c r="J523" s="3"/>
      <c r="K523" s="3"/>
      <c r="L523" s="51"/>
      <c r="M523" s="51"/>
    </row>
    <row r="524" spans="1:13" ht="15" customHeight="1" x14ac:dyDescent="0.25">
      <c r="A524" s="52"/>
      <c r="B524" s="9"/>
      <c r="C524" s="9"/>
      <c r="D524" s="9"/>
      <c r="E524" s="1"/>
      <c r="F524" s="1"/>
      <c r="G524" s="1"/>
      <c r="H524" s="1"/>
      <c r="I524" s="1"/>
      <c r="J524" s="3"/>
      <c r="K524" s="3"/>
      <c r="L524" s="51"/>
      <c r="M524" s="51"/>
    </row>
    <row r="525" spans="1:13" ht="15" customHeight="1" x14ac:dyDescent="0.25">
      <c r="A525" s="840" t="s">
        <v>14</v>
      </c>
      <c r="B525" s="838" t="s">
        <v>15</v>
      </c>
      <c r="C525" s="838" t="s">
        <v>16</v>
      </c>
      <c r="D525" s="839" t="s">
        <v>17</v>
      </c>
      <c r="E525" s="838" t="s">
        <v>18</v>
      </c>
      <c r="F525" s="838" t="s">
        <v>19</v>
      </c>
      <c r="G525" s="827" t="s">
        <v>20</v>
      </c>
      <c r="H525" s="828"/>
      <c r="I525" s="828"/>
      <c r="J525" s="828"/>
      <c r="K525" s="828"/>
      <c r="L525" s="828"/>
      <c r="M525" s="829"/>
    </row>
    <row r="526" spans="1:13" ht="15" customHeight="1" x14ac:dyDescent="0.25">
      <c r="A526" s="837"/>
      <c r="B526" s="837"/>
      <c r="C526" s="837"/>
      <c r="D526" s="837"/>
      <c r="E526" s="837"/>
      <c r="F526" s="837"/>
      <c r="G526" s="16" t="s">
        <v>21</v>
      </c>
      <c r="H526" s="16" t="s">
        <v>22</v>
      </c>
      <c r="I526" s="16" t="s">
        <v>23</v>
      </c>
      <c r="J526" s="16" t="s">
        <v>24</v>
      </c>
      <c r="K526" s="16" t="s">
        <v>25</v>
      </c>
      <c r="L526" s="16" t="s">
        <v>26</v>
      </c>
      <c r="M526" s="16" t="s">
        <v>27</v>
      </c>
    </row>
    <row r="527" spans="1:13" ht="15" customHeight="1" x14ac:dyDescent="0.25">
      <c r="A527" s="868" t="s">
        <v>85</v>
      </c>
      <c r="B527" s="843" t="s">
        <v>216</v>
      </c>
      <c r="C527" s="32" t="s">
        <v>87</v>
      </c>
      <c r="D527" s="18" t="s">
        <v>88</v>
      </c>
      <c r="E527" s="19">
        <v>10</v>
      </c>
      <c r="F527" s="30">
        <v>10</v>
      </c>
      <c r="G527" s="22">
        <v>39</v>
      </c>
      <c r="H527" s="101">
        <v>2.2799999999999998</v>
      </c>
      <c r="I527" s="60">
        <v>0.15</v>
      </c>
      <c r="J527" s="60">
        <v>6.04</v>
      </c>
      <c r="K527" s="21">
        <v>11.9</v>
      </c>
      <c r="L527" s="22">
        <v>0.53</v>
      </c>
      <c r="M527" s="22">
        <v>1</v>
      </c>
    </row>
    <row r="528" spans="1:13" ht="15" customHeight="1" x14ac:dyDescent="0.25">
      <c r="A528" s="836"/>
      <c r="B528" s="836"/>
      <c r="C528" s="31" t="s">
        <v>98</v>
      </c>
      <c r="D528" s="18" t="s">
        <v>99</v>
      </c>
      <c r="E528" s="26">
        <v>15</v>
      </c>
      <c r="F528" s="29">
        <v>10.8</v>
      </c>
      <c r="G528" s="28">
        <v>14</v>
      </c>
      <c r="H528" s="62">
        <v>0.1188</v>
      </c>
      <c r="I528" s="61">
        <v>2.1600000000000001E-2</v>
      </c>
      <c r="J528" s="61">
        <v>3.2724000000000002</v>
      </c>
      <c r="K528" s="24">
        <v>0.32400000000000001</v>
      </c>
      <c r="L528" s="28">
        <v>5.3999999999999999E-2</v>
      </c>
      <c r="M528" s="28">
        <v>0.6</v>
      </c>
    </row>
    <row r="529" spans="1:13" ht="15" customHeight="1" x14ac:dyDescent="0.25">
      <c r="A529" s="836"/>
      <c r="B529" s="836"/>
      <c r="C529" s="31" t="s">
        <v>50</v>
      </c>
      <c r="D529" s="18" t="s">
        <v>51</v>
      </c>
      <c r="E529" s="26">
        <v>12</v>
      </c>
      <c r="F529" s="29">
        <v>10.199999999999999</v>
      </c>
      <c r="G529" s="28">
        <v>5</v>
      </c>
      <c r="H529" s="62">
        <v>7.1400000000000005E-2</v>
      </c>
      <c r="I529" s="61">
        <v>1.0200000000000001E-2</v>
      </c>
      <c r="J529" s="61">
        <v>0.96899999999999997</v>
      </c>
      <c r="K529" s="24">
        <v>2.754</v>
      </c>
      <c r="L529" s="28">
        <v>4.0800000000000003E-2</v>
      </c>
      <c r="M529" s="28">
        <v>4.2</v>
      </c>
    </row>
    <row r="530" spans="1:13" ht="15" customHeight="1" x14ac:dyDescent="0.25">
      <c r="A530" s="836"/>
      <c r="B530" s="836"/>
      <c r="C530" s="31" t="s">
        <v>91</v>
      </c>
      <c r="D530" s="18" t="s">
        <v>92</v>
      </c>
      <c r="E530" s="26">
        <v>5</v>
      </c>
      <c r="F530" s="29">
        <v>5</v>
      </c>
      <c r="G530" s="28">
        <v>5</v>
      </c>
      <c r="H530" s="62">
        <v>0.11</v>
      </c>
      <c r="I530" s="61">
        <v>5.0000000000000001E-3</v>
      </c>
      <c r="J530" s="61">
        <v>1.0549999999999999</v>
      </c>
      <c r="K530" s="24">
        <v>0.55000000000000004</v>
      </c>
      <c r="L530" s="28">
        <v>0.05</v>
      </c>
      <c r="M530" s="28">
        <v>0.9</v>
      </c>
    </row>
    <row r="531" spans="1:13" ht="15" customHeight="1" x14ac:dyDescent="0.25">
      <c r="A531" s="836"/>
      <c r="B531" s="836"/>
      <c r="C531" s="31" t="s">
        <v>38</v>
      </c>
      <c r="D531" s="18" t="s">
        <v>39</v>
      </c>
      <c r="E531" s="26">
        <v>3</v>
      </c>
      <c r="F531" s="29">
        <v>3</v>
      </c>
      <c r="G531" s="28">
        <v>0</v>
      </c>
      <c r="H531" s="62">
        <v>0</v>
      </c>
      <c r="I531" s="61">
        <v>0</v>
      </c>
      <c r="J531" s="61">
        <v>0.18</v>
      </c>
      <c r="K531" s="24">
        <v>0.21</v>
      </c>
      <c r="L531" s="28">
        <v>1.4999999999999999E-2</v>
      </c>
      <c r="M531" s="28">
        <v>0.15</v>
      </c>
    </row>
    <row r="532" spans="1:13" ht="15" customHeight="1" x14ac:dyDescent="0.25">
      <c r="A532" s="836"/>
      <c r="B532" s="836"/>
      <c r="C532" s="31" t="s">
        <v>40</v>
      </c>
      <c r="D532" s="18" t="s">
        <v>39</v>
      </c>
      <c r="E532" s="26">
        <v>3</v>
      </c>
      <c r="F532" s="29">
        <v>3</v>
      </c>
      <c r="G532" s="28">
        <v>0</v>
      </c>
      <c r="H532" s="62">
        <v>0</v>
      </c>
      <c r="I532" s="61">
        <v>0</v>
      </c>
      <c r="J532" s="61">
        <v>0.18</v>
      </c>
      <c r="K532" s="24">
        <v>0.21</v>
      </c>
      <c r="L532" s="28">
        <v>1.4999999999999999E-2</v>
      </c>
      <c r="M532" s="28">
        <v>0.15</v>
      </c>
    </row>
    <row r="533" spans="1:13" ht="15" customHeight="1" x14ac:dyDescent="0.25">
      <c r="A533" s="836"/>
      <c r="B533" s="836"/>
      <c r="C533" s="31" t="s">
        <v>36</v>
      </c>
      <c r="D533" s="18" t="s">
        <v>37</v>
      </c>
      <c r="E533" s="26">
        <v>6</v>
      </c>
      <c r="F533" s="29">
        <v>5.4</v>
      </c>
      <c r="G533" s="28">
        <v>2</v>
      </c>
      <c r="H533" s="62">
        <v>0.1242</v>
      </c>
      <c r="I533" s="61">
        <v>3.2399999999999998E-2</v>
      </c>
      <c r="J533" s="61">
        <v>0.31859999999999999</v>
      </c>
      <c r="K533" s="24">
        <v>4.4279999999999999</v>
      </c>
      <c r="L533" s="28">
        <v>9.7199999999999995E-2</v>
      </c>
      <c r="M533" s="28">
        <v>2.76</v>
      </c>
    </row>
    <row r="534" spans="1:13" ht="15" customHeight="1" x14ac:dyDescent="0.25">
      <c r="A534" s="836"/>
      <c r="B534" s="836"/>
      <c r="C534" s="31" t="s">
        <v>34</v>
      </c>
      <c r="D534" s="18" t="s">
        <v>35</v>
      </c>
      <c r="E534" s="26">
        <v>38</v>
      </c>
      <c r="F534" s="29">
        <v>15.2</v>
      </c>
      <c r="G534" s="28">
        <v>6</v>
      </c>
      <c r="H534" s="62">
        <v>0.18240000000000001</v>
      </c>
      <c r="I534" s="61">
        <v>1.52E-2</v>
      </c>
      <c r="J534" s="61">
        <v>1.0336000000000001</v>
      </c>
      <c r="K534" s="24">
        <v>8.6639999999999997</v>
      </c>
      <c r="L534" s="28">
        <v>7.5999999999999998E-2</v>
      </c>
      <c r="M534" s="28">
        <v>5.7</v>
      </c>
    </row>
    <row r="535" spans="1:13" ht="15" customHeight="1" x14ac:dyDescent="0.25">
      <c r="A535" s="836"/>
      <c r="B535" s="836"/>
      <c r="C535" s="31" t="s">
        <v>205</v>
      </c>
      <c r="D535" s="18" t="s">
        <v>206</v>
      </c>
      <c r="E535" s="26">
        <v>3</v>
      </c>
      <c r="F535" s="29">
        <v>3</v>
      </c>
      <c r="G535" s="28">
        <v>11</v>
      </c>
      <c r="H535" s="62">
        <v>1.7999999999999999E-2</v>
      </c>
      <c r="I535" s="61">
        <v>3.0000000000000001E-3</v>
      </c>
      <c r="J535" s="61">
        <v>2.706</v>
      </c>
      <c r="K535" s="24">
        <v>1.26</v>
      </c>
      <c r="L535" s="28">
        <v>0.14699999999999999</v>
      </c>
      <c r="M535" s="28">
        <v>1.17</v>
      </c>
    </row>
    <row r="536" spans="1:13" ht="15" customHeight="1" x14ac:dyDescent="0.25">
      <c r="A536" s="842"/>
      <c r="B536" s="842"/>
      <c r="C536" s="31" t="s">
        <v>44</v>
      </c>
      <c r="D536" s="18" t="s">
        <v>45</v>
      </c>
      <c r="E536" s="26">
        <v>0.8</v>
      </c>
      <c r="F536" s="29">
        <v>0.8</v>
      </c>
      <c r="G536" s="28">
        <v>0</v>
      </c>
      <c r="H536" s="62">
        <v>0</v>
      </c>
      <c r="I536" s="61">
        <v>0</v>
      </c>
      <c r="J536" s="61">
        <v>0</v>
      </c>
      <c r="K536" s="24">
        <v>0.192</v>
      </c>
      <c r="L536" s="28">
        <v>2.3999999999999998E-3</v>
      </c>
      <c r="M536" s="28">
        <v>310.24799999999999</v>
      </c>
    </row>
    <row r="537" spans="1:13" ht="15" customHeight="1" x14ac:dyDescent="0.25">
      <c r="A537" s="840" t="s">
        <v>28</v>
      </c>
      <c r="B537" s="843" t="s">
        <v>217</v>
      </c>
      <c r="C537" s="31" t="s">
        <v>94</v>
      </c>
      <c r="D537" s="95" t="s">
        <v>95</v>
      </c>
      <c r="E537" s="92">
        <v>46</v>
      </c>
      <c r="F537" s="93">
        <v>43</v>
      </c>
      <c r="G537" s="94">
        <v>60</v>
      </c>
      <c r="H537" s="94">
        <v>9.1999999999999993</v>
      </c>
      <c r="I537" s="94">
        <v>2.58</v>
      </c>
      <c r="J537" s="94">
        <v>8.5999999999999993E-2</v>
      </c>
      <c r="K537" s="94">
        <v>8.33</v>
      </c>
      <c r="L537" s="94">
        <v>0.39200000000000002</v>
      </c>
      <c r="M537" s="94">
        <v>27</v>
      </c>
    </row>
    <row r="538" spans="1:13" ht="15" customHeight="1" x14ac:dyDescent="0.25">
      <c r="A538" s="836"/>
      <c r="B538" s="836"/>
      <c r="C538" s="31" t="s">
        <v>34</v>
      </c>
      <c r="D538" s="18" t="s">
        <v>35</v>
      </c>
      <c r="E538" s="26">
        <v>38</v>
      </c>
      <c r="F538" s="29">
        <v>15.2</v>
      </c>
      <c r="G538" s="28">
        <v>6</v>
      </c>
      <c r="H538" s="62">
        <v>0.18240000000000001</v>
      </c>
      <c r="I538" s="61">
        <v>1.52E-2</v>
      </c>
      <c r="J538" s="61">
        <v>1.0336000000000001</v>
      </c>
      <c r="K538" s="24">
        <v>8.6639999999999997</v>
      </c>
      <c r="L538" s="28">
        <v>7.5999999999999998E-2</v>
      </c>
      <c r="M538" s="28">
        <v>5.7</v>
      </c>
    </row>
    <row r="539" spans="1:13" ht="15" customHeight="1" x14ac:dyDescent="0.25">
      <c r="A539" s="836"/>
      <c r="B539" s="836"/>
      <c r="C539" s="31" t="s">
        <v>36</v>
      </c>
      <c r="D539" s="18" t="s">
        <v>37</v>
      </c>
      <c r="E539" s="26">
        <v>6</v>
      </c>
      <c r="F539" s="29">
        <v>5.4</v>
      </c>
      <c r="G539" s="28">
        <v>2</v>
      </c>
      <c r="H539" s="62">
        <v>0.1242</v>
      </c>
      <c r="I539" s="61">
        <v>3.2399999999999998E-2</v>
      </c>
      <c r="J539" s="61">
        <v>0.31859999999999999</v>
      </c>
      <c r="K539" s="24">
        <v>4.4279999999999999</v>
      </c>
      <c r="L539" s="28">
        <v>9.7199999999999995E-2</v>
      </c>
      <c r="M539" s="28">
        <v>2.76</v>
      </c>
    </row>
    <row r="540" spans="1:13" ht="15" customHeight="1" x14ac:dyDescent="0.25">
      <c r="A540" s="836"/>
      <c r="B540" s="836"/>
      <c r="C540" s="31" t="s">
        <v>38</v>
      </c>
      <c r="D540" s="18" t="s">
        <v>39</v>
      </c>
      <c r="E540" s="26">
        <v>3</v>
      </c>
      <c r="F540" s="29">
        <v>3</v>
      </c>
      <c r="G540" s="28">
        <v>0</v>
      </c>
      <c r="H540" s="62">
        <v>0</v>
      </c>
      <c r="I540" s="61">
        <v>0</v>
      </c>
      <c r="J540" s="61">
        <v>0.18</v>
      </c>
      <c r="K540" s="24">
        <v>0.21</v>
      </c>
      <c r="L540" s="28">
        <v>1.4999999999999999E-2</v>
      </c>
      <c r="M540" s="28">
        <v>0.15</v>
      </c>
    </row>
    <row r="541" spans="1:13" ht="15" customHeight="1" x14ac:dyDescent="0.25">
      <c r="A541" s="836"/>
      <c r="B541" s="836"/>
      <c r="C541" s="31" t="s">
        <v>40</v>
      </c>
      <c r="D541" s="18" t="s">
        <v>39</v>
      </c>
      <c r="E541" s="26">
        <v>3</v>
      </c>
      <c r="F541" s="29">
        <v>3</v>
      </c>
      <c r="G541" s="28">
        <v>0</v>
      </c>
      <c r="H541" s="62">
        <v>0</v>
      </c>
      <c r="I541" s="61">
        <v>0</v>
      </c>
      <c r="J541" s="61">
        <v>0.18</v>
      </c>
      <c r="K541" s="24">
        <v>0.21</v>
      </c>
      <c r="L541" s="28">
        <v>1.4999999999999999E-2</v>
      </c>
      <c r="M541" s="28">
        <v>0.15</v>
      </c>
    </row>
    <row r="542" spans="1:13" ht="15" customHeight="1" x14ac:dyDescent="0.25">
      <c r="A542" s="836"/>
      <c r="B542" s="836"/>
      <c r="C542" s="31" t="s">
        <v>41</v>
      </c>
      <c r="D542" s="18" t="s">
        <v>39</v>
      </c>
      <c r="E542" s="26">
        <v>3</v>
      </c>
      <c r="F542" s="29">
        <v>3</v>
      </c>
      <c r="G542" s="28">
        <v>0</v>
      </c>
      <c r="H542" s="62">
        <v>0</v>
      </c>
      <c r="I542" s="61">
        <v>0</v>
      </c>
      <c r="J542" s="61">
        <v>0.18</v>
      </c>
      <c r="K542" s="24">
        <v>0.21</v>
      </c>
      <c r="L542" s="28">
        <v>1.4999999999999999E-2</v>
      </c>
      <c r="M542" s="28">
        <v>0.15</v>
      </c>
    </row>
    <row r="543" spans="1:13" ht="15" customHeight="1" x14ac:dyDescent="0.25">
      <c r="A543" s="836"/>
      <c r="B543" s="836"/>
      <c r="C543" s="31" t="s">
        <v>96</v>
      </c>
      <c r="D543" s="18" t="s">
        <v>39</v>
      </c>
      <c r="E543" s="26">
        <v>3</v>
      </c>
      <c r="F543" s="29">
        <v>3</v>
      </c>
      <c r="G543" s="28">
        <v>0</v>
      </c>
      <c r="H543" s="62">
        <v>0</v>
      </c>
      <c r="I543" s="61">
        <v>0</v>
      </c>
      <c r="J543" s="61">
        <v>0.18</v>
      </c>
      <c r="K543" s="24">
        <v>0.21</v>
      </c>
      <c r="L543" s="28">
        <v>1.4999999999999999E-2</v>
      </c>
      <c r="M543" s="28">
        <v>0.15</v>
      </c>
    </row>
    <row r="544" spans="1:13" ht="15" customHeight="1" x14ac:dyDescent="0.25">
      <c r="A544" s="836"/>
      <c r="B544" s="836"/>
      <c r="C544" s="31" t="s">
        <v>44</v>
      </c>
      <c r="D544" s="18" t="s">
        <v>45</v>
      </c>
      <c r="E544" s="26">
        <v>0.5</v>
      </c>
      <c r="F544" s="29">
        <v>0.5</v>
      </c>
      <c r="G544" s="28">
        <v>0</v>
      </c>
      <c r="H544" s="62">
        <v>0</v>
      </c>
      <c r="I544" s="61">
        <v>0</v>
      </c>
      <c r="J544" s="61">
        <v>0</v>
      </c>
      <c r="K544" s="24">
        <v>0.12</v>
      </c>
      <c r="L544" s="28">
        <v>1.5E-3</v>
      </c>
      <c r="M544" s="28">
        <v>193.905</v>
      </c>
    </row>
    <row r="545" spans="1:13" ht="15" customHeight="1" x14ac:dyDescent="0.25">
      <c r="A545" s="842"/>
      <c r="B545" s="837"/>
      <c r="C545" s="31" t="s">
        <v>116</v>
      </c>
      <c r="D545" s="18" t="s">
        <v>117</v>
      </c>
      <c r="E545" s="26">
        <v>3</v>
      </c>
      <c r="F545" s="29">
        <v>3</v>
      </c>
      <c r="G545" s="28">
        <v>22</v>
      </c>
      <c r="H545" s="62">
        <v>1.7999999999999999E-2</v>
      </c>
      <c r="I545" s="61">
        <v>2.4300000000000002</v>
      </c>
      <c r="J545" s="61">
        <v>0</v>
      </c>
      <c r="K545" s="24">
        <v>0.09</v>
      </c>
      <c r="L545" s="28">
        <v>3.0000000000000001E-3</v>
      </c>
      <c r="M545" s="28">
        <v>20.55</v>
      </c>
    </row>
    <row r="546" spans="1:13" ht="15" customHeight="1" x14ac:dyDescent="0.25">
      <c r="A546" s="840" t="s">
        <v>54</v>
      </c>
      <c r="B546" s="843" t="s">
        <v>55</v>
      </c>
      <c r="C546" s="31" t="s">
        <v>56</v>
      </c>
      <c r="D546" s="18" t="s">
        <v>57</v>
      </c>
      <c r="E546" s="26">
        <v>24</v>
      </c>
      <c r="F546" s="29">
        <v>24</v>
      </c>
      <c r="G546" s="28">
        <v>85</v>
      </c>
      <c r="H546" s="62">
        <v>1.6080000000000001</v>
      </c>
      <c r="I546" s="61">
        <v>9.6000000000000002E-2</v>
      </c>
      <c r="J546" s="61">
        <v>19.224</v>
      </c>
      <c r="K546" s="24">
        <v>2.16</v>
      </c>
      <c r="L546" s="28">
        <v>0.192</v>
      </c>
      <c r="M546" s="28">
        <v>0.48</v>
      </c>
    </row>
    <row r="547" spans="1:13" ht="15" customHeight="1" x14ac:dyDescent="0.25">
      <c r="A547" s="836"/>
      <c r="B547" s="836"/>
      <c r="C547" s="31" t="s">
        <v>44</v>
      </c>
      <c r="D547" s="18" t="s">
        <v>45</v>
      </c>
      <c r="E547" s="26">
        <v>0.8</v>
      </c>
      <c r="F547" s="29">
        <v>0.8</v>
      </c>
      <c r="G547" s="28">
        <v>0</v>
      </c>
      <c r="H547" s="62">
        <v>0</v>
      </c>
      <c r="I547" s="61">
        <v>0</v>
      </c>
      <c r="J547" s="61">
        <v>0</v>
      </c>
      <c r="K547" s="24">
        <v>0.192</v>
      </c>
      <c r="L547" s="28">
        <v>2.3999999999999998E-3</v>
      </c>
      <c r="M547" s="28">
        <v>310.24799999999999</v>
      </c>
    </row>
    <row r="548" spans="1:13" ht="15" customHeight="1" x14ac:dyDescent="0.25">
      <c r="A548" s="842"/>
      <c r="B548" s="837"/>
      <c r="C548" s="31" t="s">
        <v>52</v>
      </c>
      <c r="D548" s="18" t="s">
        <v>53</v>
      </c>
      <c r="E548" s="26">
        <v>2</v>
      </c>
      <c r="F548" s="29">
        <v>2</v>
      </c>
      <c r="G548" s="28">
        <v>18</v>
      </c>
      <c r="H548" s="62">
        <v>0</v>
      </c>
      <c r="I548" s="61">
        <v>2</v>
      </c>
      <c r="J548" s="61">
        <v>0</v>
      </c>
      <c r="K548" s="24">
        <v>0</v>
      </c>
      <c r="L548" s="28">
        <v>0</v>
      </c>
      <c r="M548" s="28">
        <v>0</v>
      </c>
    </row>
    <row r="549" spans="1:13" ht="15" customHeight="1" x14ac:dyDescent="0.25">
      <c r="A549" s="840" t="s">
        <v>46</v>
      </c>
      <c r="B549" s="843" t="s">
        <v>218</v>
      </c>
      <c r="C549" s="31" t="s">
        <v>98</v>
      </c>
      <c r="D549" s="18" t="s">
        <v>99</v>
      </c>
      <c r="E549" s="26">
        <v>46</v>
      </c>
      <c r="F549" s="29">
        <v>27</v>
      </c>
      <c r="G549" s="28">
        <v>27</v>
      </c>
      <c r="H549" s="62">
        <v>0.22176000000000001</v>
      </c>
      <c r="I549" s="61">
        <v>4.0320000000000002E-2</v>
      </c>
      <c r="J549" s="61">
        <v>6.1084800000000001</v>
      </c>
      <c r="K549" s="24">
        <v>0.6048</v>
      </c>
      <c r="L549" s="28">
        <v>0.1008</v>
      </c>
      <c r="M549" s="28">
        <v>1.1200000000000001</v>
      </c>
    </row>
    <row r="550" spans="1:13" ht="15" customHeight="1" x14ac:dyDescent="0.25">
      <c r="A550" s="837"/>
      <c r="B550" s="837"/>
      <c r="C550" s="31" t="s">
        <v>52</v>
      </c>
      <c r="D550" s="18" t="s">
        <v>53</v>
      </c>
      <c r="E550" s="26">
        <v>4</v>
      </c>
      <c r="F550" s="29">
        <v>4</v>
      </c>
      <c r="G550" s="28">
        <v>36</v>
      </c>
      <c r="H550" s="62">
        <v>0</v>
      </c>
      <c r="I550" s="61">
        <v>4</v>
      </c>
      <c r="J550" s="61">
        <v>0</v>
      </c>
      <c r="K550" s="24">
        <v>0</v>
      </c>
      <c r="L550" s="28">
        <v>0</v>
      </c>
      <c r="M550" s="28">
        <v>0</v>
      </c>
    </row>
    <row r="551" spans="1:13" ht="15" customHeight="1" x14ac:dyDescent="0.25">
      <c r="A551" s="840" t="s">
        <v>58</v>
      </c>
      <c r="B551" s="843" t="s">
        <v>219</v>
      </c>
      <c r="C551" s="31" t="s">
        <v>50</v>
      </c>
      <c r="D551" s="18" t="s">
        <v>51</v>
      </c>
      <c r="E551" s="26">
        <v>23</v>
      </c>
      <c r="F551" s="29">
        <v>19.55</v>
      </c>
      <c r="G551" s="28">
        <v>9</v>
      </c>
      <c r="H551" s="62">
        <v>0.13685</v>
      </c>
      <c r="I551" s="61">
        <v>1.9550000000000001E-2</v>
      </c>
      <c r="J551" s="61">
        <v>1.8572500000000001</v>
      </c>
      <c r="K551" s="24">
        <v>5.2785000000000002</v>
      </c>
      <c r="L551" s="28">
        <v>7.8200000000000006E-2</v>
      </c>
      <c r="M551" s="28">
        <v>8.0500000000000007</v>
      </c>
    </row>
    <row r="552" spans="1:13" ht="15" customHeight="1" x14ac:dyDescent="0.25">
      <c r="A552" s="836"/>
      <c r="B552" s="836"/>
      <c r="C552" s="31" t="s">
        <v>101</v>
      </c>
      <c r="D552" s="18" t="s">
        <v>102</v>
      </c>
      <c r="E552" s="26">
        <v>27</v>
      </c>
      <c r="F552" s="29">
        <v>21.6</v>
      </c>
      <c r="G552" s="28">
        <v>5</v>
      </c>
      <c r="H552" s="62">
        <v>0.19439999999999999</v>
      </c>
      <c r="I552" s="61">
        <v>2.1600000000000001E-2</v>
      </c>
      <c r="J552" s="61">
        <v>0.88560000000000005</v>
      </c>
      <c r="K552" s="24">
        <v>1.944</v>
      </c>
      <c r="L552" s="28">
        <v>0.108</v>
      </c>
      <c r="M552" s="28">
        <v>1.62</v>
      </c>
    </row>
    <row r="553" spans="1:13" ht="15" customHeight="1" x14ac:dyDescent="0.25">
      <c r="A553" s="836"/>
      <c r="B553" s="836"/>
      <c r="C553" s="31" t="s">
        <v>62</v>
      </c>
      <c r="D553" s="87" t="s">
        <v>63</v>
      </c>
      <c r="E553" s="88">
        <v>60</v>
      </c>
      <c r="F553" s="89">
        <v>30</v>
      </c>
      <c r="G553" s="90">
        <v>7</v>
      </c>
      <c r="H553" s="90">
        <v>4.4999999999999998E-2</v>
      </c>
      <c r="I553" s="90">
        <v>4.4999999999999998E-2</v>
      </c>
      <c r="J553" s="90">
        <v>1.395</v>
      </c>
      <c r="K553" s="90">
        <v>2.85</v>
      </c>
      <c r="L553" s="90">
        <v>7.4999999999999997E-2</v>
      </c>
      <c r="M553" s="94">
        <v>1.2</v>
      </c>
    </row>
    <row r="554" spans="1:13" ht="15" customHeight="1" x14ac:dyDescent="0.25">
      <c r="A554" s="837"/>
      <c r="B554" s="837"/>
      <c r="C554" s="31" t="s">
        <v>36</v>
      </c>
      <c r="D554" s="18" t="s">
        <v>37</v>
      </c>
      <c r="E554" s="26">
        <v>6</v>
      </c>
      <c r="F554" s="29">
        <v>5.4</v>
      </c>
      <c r="G554" s="28">
        <v>2</v>
      </c>
      <c r="H554" s="62">
        <v>0.1242</v>
      </c>
      <c r="I554" s="61">
        <v>3.2399999999999998E-2</v>
      </c>
      <c r="J554" s="61">
        <v>0.31859999999999999</v>
      </c>
      <c r="K554" s="24">
        <v>4.4279999999999999</v>
      </c>
      <c r="L554" s="28">
        <v>9.7199999999999995E-2</v>
      </c>
      <c r="M554" s="28">
        <v>2.76</v>
      </c>
    </row>
    <row r="555" spans="1:13" ht="15" customHeight="1" x14ac:dyDescent="0.25">
      <c r="A555" s="840" t="s">
        <v>105</v>
      </c>
      <c r="B555" s="843" t="s">
        <v>220</v>
      </c>
      <c r="C555" s="31" t="s">
        <v>62</v>
      </c>
      <c r="D555" s="18" t="s">
        <v>63</v>
      </c>
      <c r="E555" s="26">
        <v>120</v>
      </c>
      <c r="F555" s="29">
        <v>60</v>
      </c>
      <c r="G555" s="28">
        <v>26</v>
      </c>
      <c r="H555" s="62">
        <v>0.18</v>
      </c>
      <c r="I555" s="61">
        <v>0.18</v>
      </c>
      <c r="J555" s="61">
        <v>5.58</v>
      </c>
      <c r="K555" s="24">
        <v>11.4</v>
      </c>
      <c r="L555" s="28">
        <v>0.3</v>
      </c>
      <c r="M555" s="28">
        <v>4.8</v>
      </c>
    </row>
    <row r="556" spans="1:13" ht="15" customHeight="1" x14ac:dyDescent="0.25">
      <c r="A556" s="836"/>
      <c r="B556" s="836"/>
      <c r="C556" s="31" t="s">
        <v>205</v>
      </c>
      <c r="D556" s="18" t="s">
        <v>206</v>
      </c>
      <c r="E556" s="26">
        <v>10</v>
      </c>
      <c r="F556" s="29">
        <v>10</v>
      </c>
      <c r="G556" s="28">
        <v>36</v>
      </c>
      <c r="H556" s="62">
        <v>0.06</v>
      </c>
      <c r="I556" s="61">
        <v>0.01</v>
      </c>
      <c r="J556" s="61">
        <v>9.02</v>
      </c>
      <c r="K556" s="24">
        <v>4.2</v>
      </c>
      <c r="L556" s="28">
        <v>0.49</v>
      </c>
      <c r="M556" s="28">
        <v>3.9</v>
      </c>
    </row>
    <row r="557" spans="1:13" ht="15" customHeight="1" x14ac:dyDescent="0.25">
      <c r="A557" s="837"/>
      <c r="B557" s="837"/>
      <c r="C557" s="31" t="s">
        <v>110</v>
      </c>
      <c r="D557" s="18" t="s">
        <v>39</v>
      </c>
      <c r="E557" s="26">
        <v>2</v>
      </c>
      <c r="F557" s="29">
        <v>2</v>
      </c>
      <c r="G557" s="28">
        <v>0</v>
      </c>
      <c r="H557" s="62">
        <v>0</v>
      </c>
      <c r="I557" s="61">
        <v>0</v>
      </c>
      <c r="J557" s="61">
        <v>0.12</v>
      </c>
      <c r="K557" s="24">
        <v>0.14000000000000001</v>
      </c>
      <c r="L557" s="28">
        <v>0.01</v>
      </c>
      <c r="M557" s="28">
        <v>0.1</v>
      </c>
    </row>
    <row r="558" spans="1:13" ht="15" customHeight="1" x14ac:dyDescent="0.25">
      <c r="A558" s="830"/>
      <c r="B558" s="825"/>
      <c r="C558" s="825"/>
      <c r="D558" s="825"/>
      <c r="E558" s="825"/>
      <c r="F558" s="825"/>
      <c r="G558" s="825"/>
      <c r="H558" s="825"/>
      <c r="I558" s="825"/>
      <c r="J558" s="825"/>
      <c r="K558" s="825"/>
      <c r="L558" s="826"/>
      <c r="M558" s="96"/>
    </row>
    <row r="559" spans="1:13" ht="15" customHeight="1" x14ac:dyDescent="0.25">
      <c r="A559" s="833" t="s">
        <v>78</v>
      </c>
      <c r="B559" s="828"/>
      <c r="C559" s="828"/>
      <c r="D559" s="828"/>
      <c r="E559" s="828"/>
      <c r="F559" s="829"/>
      <c r="G559" s="21">
        <v>423</v>
      </c>
      <c r="H559" s="101">
        <v>15</v>
      </c>
      <c r="I559" s="60">
        <v>12</v>
      </c>
      <c r="J559" s="60">
        <v>62.4</v>
      </c>
      <c r="K559" s="21">
        <v>86.2</v>
      </c>
      <c r="L559" s="22">
        <v>3.1</v>
      </c>
      <c r="M559" s="22">
        <v>911.7</v>
      </c>
    </row>
    <row r="560" spans="1:13" ht="15" customHeight="1" x14ac:dyDescent="0.25">
      <c r="A560" s="833" t="s">
        <v>79</v>
      </c>
      <c r="B560" s="828"/>
      <c r="C560" s="828"/>
      <c r="D560" s="828"/>
      <c r="E560" s="828"/>
      <c r="F560" s="829"/>
      <c r="G560" s="24">
        <v>1300</v>
      </c>
      <c r="H560" s="28">
        <v>45.5</v>
      </c>
      <c r="I560" s="28">
        <v>43.3</v>
      </c>
      <c r="J560" s="28">
        <v>182</v>
      </c>
      <c r="K560" s="28">
        <v>700</v>
      </c>
      <c r="L560" s="28">
        <v>5.6</v>
      </c>
      <c r="M560" s="28">
        <v>1133</v>
      </c>
    </row>
    <row r="561" spans="1:13" ht="15" customHeight="1" x14ac:dyDescent="0.25">
      <c r="A561" s="833" t="s">
        <v>80</v>
      </c>
      <c r="B561" s="828"/>
      <c r="C561" s="828"/>
      <c r="D561" s="828"/>
      <c r="E561" s="828"/>
      <c r="F561" s="829"/>
      <c r="G561" s="111">
        <v>0.33</v>
      </c>
      <c r="H561" s="112">
        <v>0.33</v>
      </c>
      <c r="I561" s="112">
        <v>0.28000000000000003</v>
      </c>
      <c r="J561" s="112">
        <v>0.34</v>
      </c>
      <c r="K561" s="112">
        <v>0.12</v>
      </c>
      <c r="L561" s="112">
        <v>0.56000000000000005</v>
      </c>
      <c r="M561" s="112">
        <v>0.8</v>
      </c>
    </row>
    <row r="562" spans="1:13" ht="15" customHeight="1" x14ac:dyDescent="0.25">
      <c r="A562" s="44"/>
      <c r="B562" s="45"/>
      <c r="C562" s="45"/>
      <c r="D562" s="46"/>
      <c r="E562" s="47"/>
      <c r="F562" s="47"/>
      <c r="G562" s="47"/>
      <c r="H562" s="47"/>
      <c r="I562" s="47"/>
      <c r="J562" s="47"/>
      <c r="K562" s="47"/>
      <c r="L562" s="47"/>
      <c r="M562" s="47"/>
    </row>
    <row r="563" spans="1:13" ht="15" customHeight="1" x14ac:dyDescent="0.25">
      <c r="A563" s="834" t="s">
        <v>81</v>
      </c>
      <c r="B563" s="825"/>
      <c r="C563" s="826"/>
      <c r="D563" s="827" t="s">
        <v>82</v>
      </c>
      <c r="E563" s="828"/>
      <c r="F563" s="828"/>
      <c r="G563" s="828"/>
      <c r="H563" s="828"/>
      <c r="I563" s="828"/>
      <c r="J563" s="828"/>
      <c r="K563" s="828"/>
      <c r="L563" s="828"/>
      <c r="M563" s="829"/>
    </row>
    <row r="564" spans="1:13" ht="15" customHeight="1" x14ac:dyDescent="0.25">
      <c r="A564" s="44"/>
      <c r="B564" s="45"/>
      <c r="C564" s="47"/>
      <c r="D564" s="50"/>
      <c r="E564" s="47"/>
      <c r="F564" s="47"/>
      <c r="G564" s="47"/>
      <c r="H564" s="47"/>
      <c r="I564" s="47"/>
      <c r="J564" s="47"/>
      <c r="K564" s="47"/>
      <c r="L564" s="47"/>
      <c r="M564" s="51"/>
    </row>
    <row r="565" spans="1:13" ht="30" customHeight="1" x14ac:dyDescent="0.25">
      <c r="A565" s="52" t="s">
        <v>83</v>
      </c>
      <c r="B565" s="827"/>
      <c r="C565" s="828"/>
      <c r="D565" s="828"/>
      <c r="E565" s="829"/>
      <c r="F565" s="1"/>
      <c r="G565" s="824" t="s">
        <v>84</v>
      </c>
      <c r="H565" s="825"/>
      <c r="I565" s="826"/>
      <c r="J565" s="827">
        <v>1088350061</v>
      </c>
      <c r="K565" s="828"/>
      <c r="L565" s="828"/>
      <c r="M565" s="829"/>
    </row>
    <row r="566" spans="1:13" ht="15" customHeight="1" x14ac:dyDescent="0.25">
      <c r="A566" s="53"/>
      <c r="B566" s="49"/>
      <c r="C566" s="49"/>
      <c r="D566" s="49"/>
      <c r="E566" s="51"/>
      <c r="F566" s="51"/>
      <c r="G566" s="51"/>
      <c r="H566" s="51"/>
      <c r="I566" s="51"/>
      <c r="J566" s="51"/>
      <c r="K566" s="51"/>
      <c r="L566" s="51"/>
      <c r="M566" s="51"/>
    </row>
    <row r="567" spans="1:13" ht="15" customHeight="1" x14ac:dyDescent="0.25">
      <c r="A567" s="54"/>
      <c r="B567" s="55"/>
      <c r="C567" s="55"/>
      <c r="D567" s="55"/>
      <c r="E567" s="56"/>
      <c r="F567" s="56"/>
      <c r="G567" s="56"/>
      <c r="H567" s="56"/>
      <c r="I567" s="56"/>
      <c r="J567" s="56"/>
      <c r="K567" s="56"/>
      <c r="L567" s="56"/>
      <c r="M567" s="56"/>
    </row>
    <row r="568" spans="1:13" ht="15" customHeight="1" x14ac:dyDescent="0.25">
      <c r="A568" s="52"/>
      <c r="B568" s="9"/>
      <c r="C568" s="9"/>
      <c r="D568" s="9"/>
      <c r="E568" s="1"/>
      <c r="F568" s="1"/>
      <c r="G568" s="1"/>
      <c r="H568" s="1"/>
      <c r="I568" s="1"/>
      <c r="J568" s="3"/>
      <c r="K568" s="3"/>
      <c r="L568" s="51"/>
      <c r="M568" s="51"/>
    </row>
    <row r="569" spans="1:13" ht="15" customHeight="1" x14ac:dyDescent="0.25">
      <c r="A569" s="57">
        <v>13</v>
      </c>
      <c r="B569" s="58"/>
      <c r="C569" s="58"/>
      <c r="D569" s="59"/>
      <c r="E569" s="3"/>
      <c r="F569" s="3"/>
      <c r="G569" s="3"/>
      <c r="H569" s="3"/>
      <c r="I569" s="3"/>
      <c r="J569" s="3"/>
      <c r="K569" s="3"/>
      <c r="L569" s="51"/>
      <c r="M569" s="51"/>
    </row>
    <row r="570" spans="1:13" ht="15" customHeight="1" x14ac:dyDescent="0.25">
      <c r="A570" s="52"/>
      <c r="B570" s="9"/>
      <c r="C570" s="9"/>
      <c r="D570" s="9"/>
      <c r="E570" s="1"/>
      <c r="F570" s="1"/>
      <c r="G570" s="1"/>
      <c r="H570" s="1"/>
      <c r="I570" s="1"/>
      <c r="J570" s="3"/>
      <c r="K570" s="3"/>
      <c r="L570" s="51"/>
      <c r="M570" s="51"/>
    </row>
    <row r="571" spans="1:13" ht="15" customHeight="1" x14ac:dyDescent="0.25">
      <c r="A571" s="840" t="s">
        <v>14</v>
      </c>
      <c r="B571" s="838" t="s">
        <v>15</v>
      </c>
      <c r="C571" s="838" t="s">
        <v>16</v>
      </c>
      <c r="D571" s="839" t="s">
        <v>17</v>
      </c>
      <c r="E571" s="838" t="s">
        <v>18</v>
      </c>
      <c r="F571" s="838" t="s">
        <v>19</v>
      </c>
      <c r="G571" s="827" t="s">
        <v>20</v>
      </c>
      <c r="H571" s="828"/>
      <c r="I571" s="828"/>
      <c r="J571" s="828"/>
      <c r="K571" s="828"/>
      <c r="L571" s="828"/>
      <c r="M571" s="829"/>
    </row>
    <row r="572" spans="1:13" ht="15" customHeight="1" x14ac:dyDescent="0.25">
      <c r="A572" s="837"/>
      <c r="B572" s="842"/>
      <c r="C572" s="837"/>
      <c r="D572" s="837"/>
      <c r="E572" s="837"/>
      <c r="F572" s="837"/>
      <c r="G572" s="16" t="s">
        <v>21</v>
      </c>
      <c r="H572" s="16" t="s">
        <v>22</v>
      </c>
      <c r="I572" s="16" t="s">
        <v>23</v>
      </c>
      <c r="J572" s="16" t="s">
        <v>24</v>
      </c>
      <c r="K572" s="16" t="s">
        <v>25</v>
      </c>
      <c r="L572" s="16" t="s">
        <v>26</v>
      </c>
      <c r="M572" s="16" t="s">
        <v>27</v>
      </c>
    </row>
    <row r="573" spans="1:13" ht="15" customHeight="1" x14ac:dyDescent="0.25">
      <c r="A573" s="846" t="s">
        <v>221</v>
      </c>
      <c r="B573" s="843" t="s">
        <v>222</v>
      </c>
      <c r="C573" s="113" t="s">
        <v>119</v>
      </c>
      <c r="D573" s="18" t="s">
        <v>120</v>
      </c>
      <c r="E573" s="79">
        <v>52</v>
      </c>
      <c r="F573" s="30">
        <v>48.36</v>
      </c>
      <c r="G573" s="22">
        <v>80</v>
      </c>
      <c r="H573" s="101">
        <v>10.01052</v>
      </c>
      <c r="I573" s="60">
        <v>4.4491199999999997</v>
      </c>
      <c r="J573" s="60">
        <v>4.836E-2</v>
      </c>
      <c r="K573" s="21">
        <v>5.3196000000000003</v>
      </c>
      <c r="L573" s="22">
        <v>0.33851999999999999</v>
      </c>
      <c r="M573" s="22">
        <v>32.76</v>
      </c>
    </row>
    <row r="574" spans="1:13" ht="15" customHeight="1" x14ac:dyDescent="0.25">
      <c r="A574" s="847"/>
      <c r="B574" s="836"/>
      <c r="C574" s="77" t="s">
        <v>32</v>
      </c>
      <c r="D574" s="18" t="s">
        <v>33</v>
      </c>
      <c r="E574" s="80">
        <v>16</v>
      </c>
      <c r="F574" s="29">
        <v>15.2</v>
      </c>
      <c r="G574" s="28">
        <v>6</v>
      </c>
      <c r="H574" s="62">
        <v>0.21279999999999999</v>
      </c>
      <c r="I574" s="61">
        <v>1.52E-2</v>
      </c>
      <c r="J574" s="61">
        <v>1.1704000000000001</v>
      </c>
      <c r="K574" s="24">
        <v>3.6480000000000001</v>
      </c>
      <c r="L574" s="28">
        <v>4.5600000000000002E-2</v>
      </c>
      <c r="M574" s="28">
        <v>0.64</v>
      </c>
    </row>
    <row r="575" spans="1:13" ht="15" customHeight="1" x14ac:dyDescent="0.25">
      <c r="A575" s="847"/>
      <c r="B575" s="836"/>
      <c r="C575" s="77" t="s">
        <v>34</v>
      </c>
      <c r="D575" s="18" t="s">
        <v>35</v>
      </c>
      <c r="E575" s="80">
        <v>38</v>
      </c>
      <c r="F575" s="29">
        <v>15.2</v>
      </c>
      <c r="G575" s="28">
        <v>6</v>
      </c>
      <c r="H575" s="62">
        <v>0.18240000000000001</v>
      </c>
      <c r="I575" s="61">
        <v>1.52E-2</v>
      </c>
      <c r="J575" s="61">
        <v>1.0336000000000001</v>
      </c>
      <c r="K575" s="24">
        <v>8.6639999999999997</v>
      </c>
      <c r="L575" s="28">
        <v>7.5999999999999998E-2</v>
      </c>
      <c r="M575" s="28">
        <v>5.7</v>
      </c>
    </row>
    <row r="576" spans="1:13" ht="15" customHeight="1" x14ac:dyDescent="0.25">
      <c r="A576" s="847"/>
      <c r="B576" s="836"/>
      <c r="C576" s="77" t="s">
        <v>36</v>
      </c>
      <c r="D576" s="18" t="s">
        <v>37</v>
      </c>
      <c r="E576" s="80">
        <v>6</v>
      </c>
      <c r="F576" s="29">
        <v>5.4</v>
      </c>
      <c r="G576" s="28">
        <v>2</v>
      </c>
      <c r="H576" s="62">
        <v>0.1242</v>
      </c>
      <c r="I576" s="61">
        <v>3.2399999999999998E-2</v>
      </c>
      <c r="J576" s="61">
        <v>0.31859999999999999</v>
      </c>
      <c r="K576" s="24">
        <v>4.4279999999999999</v>
      </c>
      <c r="L576" s="28">
        <v>9.7199999999999995E-2</v>
      </c>
      <c r="M576" s="28">
        <v>2.76</v>
      </c>
    </row>
    <row r="577" spans="1:13" ht="15" customHeight="1" x14ac:dyDescent="0.25">
      <c r="A577" s="847"/>
      <c r="B577" s="836"/>
      <c r="C577" s="77" t="s">
        <v>38</v>
      </c>
      <c r="D577" s="18" t="s">
        <v>39</v>
      </c>
      <c r="E577" s="80">
        <v>3</v>
      </c>
      <c r="F577" s="29">
        <v>3</v>
      </c>
      <c r="G577" s="28">
        <v>0</v>
      </c>
      <c r="H577" s="62">
        <v>0</v>
      </c>
      <c r="I577" s="61">
        <v>0</v>
      </c>
      <c r="J577" s="61">
        <v>0.18</v>
      </c>
      <c r="K577" s="24">
        <v>0.21</v>
      </c>
      <c r="L577" s="28">
        <v>1.4999999999999999E-2</v>
      </c>
      <c r="M577" s="28">
        <v>0.15</v>
      </c>
    </row>
    <row r="578" spans="1:13" ht="15" customHeight="1" x14ac:dyDescent="0.25">
      <c r="A578" s="847"/>
      <c r="B578" s="836"/>
      <c r="C578" s="77" t="s">
        <v>40</v>
      </c>
      <c r="D578" s="18" t="s">
        <v>39</v>
      </c>
      <c r="E578" s="80">
        <v>3</v>
      </c>
      <c r="F578" s="29">
        <v>3</v>
      </c>
      <c r="G578" s="28">
        <v>0</v>
      </c>
      <c r="H578" s="62">
        <v>0</v>
      </c>
      <c r="I578" s="61">
        <v>0</v>
      </c>
      <c r="J578" s="61">
        <v>0.18</v>
      </c>
      <c r="K578" s="24">
        <v>0.21</v>
      </c>
      <c r="L578" s="28">
        <v>1.4999999999999999E-2</v>
      </c>
      <c r="M578" s="28">
        <v>0.15</v>
      </c>
    </row>
    <row r="579" spans="1:13" ht="15" customHeight="1" x14ac:dyDescent="0.25">
      <c r="A579" s="847"/>
      <c r="B579" s="836"/>
      <c r="C579" s="77" t="s">
        <v>41</v>
      </c>
      <c r="D579" s="18" t="s">
        <v>39</v>
      </c>
      <c r="E579" s="80">
        <v>3</v>
      </c>
      <c r="F579" s="29">
        <v>3</v>
      </c>
      <c r="G579" s="28">
        <v>0</v>
      </c>
      <c r="H579" s="62">
        <v>0</v>
      </c>
      <c r="I579" s="61">
        <v>0</v>
      </c>
      <c r="J579" s="61">
        <v>0.18</v>
      </c>
      <c r="K579" s="24">
        <v>0.21</v>
      </c>
      <c r="L579" s="28">
        <v>1.4999999999999999E-2</v>
      </c>
      <c r="M579" s="28">
        <v>0.15</v>
      </c>
    </row>
    <row r="580" spans="1:13" ht="15" customHeight="1" x14ac:dyDescent="0.25">
      <c r="A580" s="847"/>
      <c r="B580" s="836"/>
      <c r="C580" s="77" t="s">
        <v>223</v>
      </c>
      <c r="D580" s="18" t="s">
        <v>224</v>
      </c>
      <c r="E580" s="80">
        <v>3</v>
      </c>
      <c r="F580" s="29">
        <v>1.05</v>
      </c>
      <c r="G580" s="28">
        <v>1</v>
      </c>
      <c r="H580" s="62">
        <v>3.3599999999999998E-2</v>
      </c>
      <c r="I580" s="61">
        <v>5.2500000000000003E-3</v>
      </c>
      <c r="J580" s="61">
        <v>8.7150000000000005E-2</v>
      </c>
      <c r="K580" s="24">
        <v>2.5724999999999998</v>
      </c>
      <c r="L580" s="28">
        <v>7.4550000000000005E-2</v>
      </c>
      <c r="M580" s="28">
        <v>0</v>
      </c>
    </row>
    <row r="581" spans="1:13" ht="15" customHeight="1" x14ac:dyDescent="0.25">
      <c r="A581" s="847"/>
      <c r="B581" s="836"/>
      <c r="C581" s="77" t="s">
        <v>42</v>
      </c>
      <c r="D581" s="18" t="s">
        <v>43</v>
      </c>
      <c r="E581" s="80">
        <v>1</v>
      </c>
      <c r="F581" s="29">
        <v>0.95</v>
      </c>
      <c r="G581" s="28">
        <v>1</v>
      </c>
      <c r="H581" s="62">
        <v>4.4650000000000002E-2</v>
      </c>
      <c r="I581" s="61">
        <v>2.8500000000000001E-3</v>
      </c>
      <c r="J581" s="61">
        <v>0.27834999999999999</v>
      </c>
      <c r="K581" s="24">
        <v>0.38</v>
      </c>
      <c r="L581" s="28">
        <v>1.235E-2</v>
      </c>
      <c r="M581" s="28">
        <v>0.19</v>
      </c>
    </row>
    <row r="582" spans="1:13" ht="15" customHeight="1" x14ac:dyDescent="0.25">
      <c r="A582" s="848"/>
      <c r="B582" s="837"/>
      <c r="C582" s="77" t="s">
        <v>44</v>
      </c>
      <c r="D582" s="18" t="s">
        <v>45</v>
      </c>
      <c r="E582" s="80">
        <v>0.5</v>
      </c>
      <c r="F582" s="29">
        <v>0.5</v>
      </c>
      <c r="G582" s="28">
        <v>0</v>
      </c>
      <c r="H582" s="62">
        <v>0</v>
      </c>
      <c r="I582" s="61">
        <v>0</v>
      </c>
      <c r="J582" s="61">
        <v>0</v>
      </c>
      <c r="K582" s="24">
        <v>0.12</v>
      </c>
      <c r="L582" s="28">
        <v>1.5E-3</v>
      </c>
      <c r="M582" s="28">
        <v>193.905</v>
      </c>
    </row>
    <row r="583" spans="1:13" ht="15" customHeight="1" x14ac:dyDescent="0.25">
      <c r="A583" s="846" t="s">
        <v>46</v>
      </c>
      <c r="B583" s="843" t="s">
        <v>225</v>
      </c>
      <c r="C583" s="77" t="s">
        <v>114</v>
      </c>
      <c r="D583" s="18" t="s">
        <v>115</v>
      </c>
      <c r="E583" s="80">
        <v>15</v>
      </c>
      <c r="F583" s="29">
        <v>15</v>
      </c>
      <c r="G583" s="28">
        <v>15</v>
      </c>
      <c r="H583" s="62">
        <v>0.34499999999999997</v>
      </c>
      <c r="I583" s="61">
        <v>1.4999999999999999E-2</v>
      </c>
      <c r="J583" s="61">
        <v>3.15</v>
      </c>
      <c r="K583" s="24">
        <v>1.2</v>
      </c>
      <c r="L583" s="28">
        <v>0.12</v>
      </c>
      <c r="M583" s="28">
        <v>1.35</v>
      </c>
    </row>
    <row r="584" spans="1:13" ht="15" customHeight="1" x14ac:dyDescent="0.25">
      <c r="A584" s="847"/>
      <c r="B584" s="836"/>
      <c r="C584" s="77" t="s">
        <v>48</v>
      </c>
      <c r="D584" s="18" t="s">
        <v>49</v>
      </c>
      <c r="E584" s="80">
        <v>15</v>
      </c>
      <c r="F584" s="29">
        <v>15</v>
      </c>
      <c r="G584" s="28">
        <v>13</v>
      </c>
      <c r="H584" s="62">
        <v>0.315</v>
      </c>
      <c r="I584" s="61">
        <v>1.4999999999999999E-2</v>
      </c>
      <c r="J584" s="61">
        <v>2.835</v>
      </c>
      <c r="K584" s="24">
        <v>1.8</v>
      </c>
      <c r="L584" s="28">
        <v>0.12</v>
      </c>
      <c r="M584" s="28">
        <v>0.9</v>
      </c>
    </row>
    <row r="585" spans="1:13" ht="15" customHeight="1" x14ac:dyDescent="0.25">
      <c r="A585" s="847"/>
      <c r="B585" s="836"/>
      <c r="C585" s="77" t="s">
        <v>91</v>
      </c>
      <c r="D585" s="18" t="s">
        <v>92</v>
      </c>
      <c r="E585" s="80">
        <v>10</v>
      </c>
      <c r="F585" s="29">
        <v>10</v>
      </c>
      <c r="G585" s="28">
        <v>10</v>
      </c>
      <c r="H585" s="62">
        <v>0.22</v>
      </c>
      <c r="I585" s="61">
        <v>0.01</v>
      </c>
      <c r="J585" s="61">
        <v>2.11</v>
      </c>
      <c r="K585" s="24">
        <v>1.1000000000000001</v>
      </c>
      <c r="L585" s="28">
        <v>0.1</v>
      </c>
      <c r="M585" s="28">
        <v>1.8</v>
      </c>
    </row>
    <row r="586" spans="1:13" ht="15" customHeight="1" x14ac:dyDescent="0.25">
      <c r="A586" s="847"/>
      <c r="B586" s="836"/>
      <c r="C586" s="77" t="s">
        <v>50</v>
      </c>
      <c r="D586" s="18" t="s">
        <v>51</v>
      </c>
      <c r="E586" s="26">
        <v>12</v>
      </c>
      <c r="F586" s="29">
        <v>10.199999999999999</v>
      </c>
      <c r="G586" s="28">
        <v>5</v>
      </c>
      <c r="H586" s="62">
        <v>7.1400000000000005E-2</v>
      </c>
      <c r="I586" s="61">
        <v>1.0200000000000001E-2</v>
      </c>
      <c r="J586" s="61">
        <v>0.96899999999999997</v>
      </c>
      <c r="K586" s="24">
        <v>2.754</v>
      </c>
      <c r="L586" s="28">
        <v>4.0800000000000003E-2</v>
      </c>
      <c r="M586" s="28">
        <v>4.2</v>
      </c>
    </row>
    <row r="587" spans="1:13" ht="15" customHeight="1" x14ac:dyDescent="0.25">
      <c r="A587" s="847"/>
      <c r="B587" s="836"/>
      <c r="C587" s="77" t="s">
        <v>223</v>
      </c>
      <c r="D587" s="18" t="s">
        <v>224</v>
      </c>
      <c r="E587" s="80">
        <v>5</v>
      </c>
      <c r="F587" s="29">
        <v>1.75</v>
      </c>
      <c r="G587" s="28">
        <v>1</v>
      </c>
      <c r="H587" s="62">
        <v>5.6000000000000001E-2</v>
      </c>
      <c r="I587" s="61">
        <v>8.7500000000000008E-3</v>
      </c>
      <c r="J587" s="61">
        <v>0.14524999999999999</v>
      </c>
      <c r="K587" s="24">
        <v>4.2874999999999996</v>
      </c>
      <c r="L587" s="28">
        <v>0.12425</v>
      </c>
      <c r="M587" s="28">
        <v>0</v>
      </c>
    </row>
    <row r="588" spans="1:13" ht="15" customHeight="1" x14ac:dyDescent="0.25">
      <c r="A588" s="847"/>
      <c r="B588" s="836"/>
      <c r="C588" s="77" t="s">
        <v>34</v>
      </c>
      <c r="D588" s="18" t="s">
        <v>35</v>
      </c>
      <c r="E588" s="80">
        <v>38</v>
      </c>
      <c r="F588" s="29">
        <v>15.2</v>
      </c>
      <c r="G588" s="28">
        <v>6</v>
      </c>
      <c r="H588" s="62">
        <v>0.18240000000000001</v>
      </c>
      <c r="I588" s="61">
        <v>1.52E-2</v>
      </c>
      <c r="J588" s="61">
        <v>1.0336000000000001</v>
      </c>
      <c r="K588" s="24">
        <v>8.6639999999999997</v>
      </c>
      <c r="L588" s="28">
        <v>7.5999999999999998E-2</v>
      </c>
      <c r="M588" s="28">
        <v>5.7</v>
      </c>
    </row>
    <row r="589" spans="1:13" ht="15" customHeight="1" x14ac:dyDescent="0.25">
      <c r="A589" s="847"/>
      <c r="B589" s="836"/>
      <c r="C589" s="77" t="s">
        <v>32</v>
      </c>
      <c r="D589" s="18" t="s">
        <v>33</v>
      </c>
      <c r="E589" s="80">
        <v>16</v>
      </c>
      <c r="F589" s="29">
        <v>15.2</v>
      </c>
      <c r="G589" s="28">
        <v>6</v>
      </c>
      <c r="H589" s="62">
        <v>0.21279999999999999</v>
      </c>
      <c r="I589" s="61">
        <v>1.52E-2</v>
      </c>
      <c r="J589" s="61">
        <v>1.1704000000000001</v>
      </c>
      <c r="K589" s="24">
        <v>3.6480000000000001</v>
      </c>
      <c r="L589" s="28">
        <v>4.5600000000000002E-2</v>
      </c>
      <c r="M589" s="28">
        <v>0.64</v>
      </c>
    </row>
    <row r="590" spans="1:13" ht="15" customHeight="1" x14ac:dyDescent="0.25">
      <c r="A590" s="847"/>
      <c r="B590" s="836"/>
      <c r="C590" s="77" t="s">
        <v>36</v>
      </c>
      <c r="D590" s="18" t="s">
        <v>37</v>
      </c>
      <c r="E590" s="80">
        <v>6</v>
      </c>
      <c r="F590" s="29">
        <v>5.4</v>
      </c>
      <c r="G590" s="28">
        <v>2</v>
      </c>
      <c r="H590" s="62">
        <v>0.1242</v>
      </c>
      <c r="I590" s="61">
        <v>3.2399999999999998E-2</v>
      </c>
      <c r="J590" s="61">
        <v>0.31859999999999999</v>
      </c>
      <c r="K590" s="24">
        <v>4.4279999999999999</v>
      </c>
      <c r="L590" s="28">
        <v>9.7199999999999995E-2</v>
      </c>
      <c r="M590" s="28">
        <v>2.76</v>
      </c>
    </row>
    <row r="591" spans="1:13" ht="15" customHeight="1" x14ac:dyDescent="0.25">
      <c r="A591" s="847"/>
      <c r="B591" s="836"/>
      <c r="C591" s="77" t="s">
        <v>42</v>
      </c>
      <c r="D591" s="18" t="s">
        <v>43</v>
      </c>
      <c r="E591" s="80">
        <v>1</v>
      </c>
      <c r="F591" s="29">
        <v>0.95</v>
      </c>
      <c r="G591" s="28">
        <v>1</v>
      </c>
      <c r="H591" s="62">
        <v>4.4650000000000002E-2</v>
      </c>
      <c r="I591" s="61">
        <v>2.8500000000000001E-3</v>
      </c>
      <c r="J591" s="61">
        <v>0.27834999999999999</v>
      </c>
      <c r="K591" s="24">
        <v>0.38</v>
      </c>
      <c r="L591" s="28">
        <v>1.235E-2</v>
      </c>
      <c r="M591" s="28">
        <v>0.19</v>
      </c>
    </row>
    <row r="592" spans="1:13" ht="15" customHeight="1" x14ac:dyDescent="0.25">
      <c r="A592" s="847"/>
      <c r="B592" s="836"/>
      <c r="C592" s="77" t="s">
        <v>44</v>
      </c>
      <c r="D592" s="18" t="s">
        <v>45</v>
      </c>
      <c r="E592" s="80">
        <v>0.8</v>
      </c>
      <c r="F592" s="29">
        <v>0.8</v>
      </c>
      <c r="G592" s="28">
        <v>0</v>
      </c>
      <c r="H592" s="62">
        <v>0</v>
      </c>
      <c r="I592" s="61">
        <v>0</v>
      </c>
      <c r="J592" s="61">
        <v>0</v>
      </c>
      <c r="K592" s="24">
        <v>0.192</v>
      </c>
      <c r="L592" s="28">
        <v>2.3999999999999998E-3</v>
      </c>
      <c r="M592" s="28">
        <v>310.24799999999999</v>
      </c>
    </row>
    <row r="593" spans="1:13" ht="15" customHeight="1" x14ac:dyDescent="0.25">
      <c r="A593" s="848"/>
      <c r="B593" s="837"/>
      <c r="C593" s="77" t="s">
        <v>226</v>
      </c>
      <c r="D593" s="18" t="s">
        <v>227</v>
      </c>
      <c r="E593" s="80">
        <v>3</v>
      </c>
      <c r="F593" s="29">
        <v>3</v>
      </c>
      <c r="G593" s="28">
        <v>10</v>
      </c>
      <c r="H593" s="62">
        <v>6.3E-2</v>
      </c>
      <c r="I593" s="61">
        <v>1.05</v>
      </c>
      <c r="J593" s="61">
        <v>5.0999999999999997E-2</v>
      </c>
      <c r="K593" s="24">
        <v>2.04</v>
      </c>
      <c r="L593" s="28">
        <v>0</v>
      </c>
      <c r="M593" s="28">
        <v>1.38</v>
      </c>
    </row>
    <row r="594" spans="1:13" ht="15" customHeight="1" x14ac:dyDescent="0.25">
      <c r="A594" s="840" t="s">
        <v>54</v>
      </c>
      <c r="B594" s="860" t="s">
        <v>169</v>
      </c>
      <c r="C594" s="31" t="s">
        <v>56</v>
      </c>
      <c r="D594" s="18" t="s">
        <v>57</v>
      </c>
      <c r="E594" s="80">
        <v>24</v>
      </c>
      <c r="F594" s="29">
        <v>24</v>
      </c>
      <c r="G594" s="28">
        <v>85</v>
      </c>
      <c r="H594" s="62">
        <v>1.6080000000000001</v>
      </c>
      <c r="I594" s="61">
        <v>9.6000000000000002E-2</v>
      </c>
      <c r="J594" s="61">
        <v>19.224</v>
      </c>
      <c r="K594" s="24">
        <v>2.16</v>
      </c>
      <c r="L594" s="28">
        <v>0.192</v>
      </c>
      <c r="M594" s="28">
        <v>0.48</v>
      </c>
    </row>
    <row r="595" spans="1:13" ht="15" customHeight="1" x14ac:dyDescent="0.25">
      <c r="A595" s="836"/>
      <c r="B595" s="836"/>
      <c r="C595" s="31" t="s">
        <v>228</v>
      </c>
      <c r="D595" s="18" t="s">
        <v>39</v>
      </c>
      <c r="E595" s="80">
        <v>1</v>
      </c>
      <c r="F595" s="29">
        <v>1</v>
      </c>
      <c r="G595" s="28">
        <v>0</v>
      </c>
      <c r="H595" s="62">
        <v>0</v>
      </c>
      <c r="I595" s="61">
        <v>0</v>
      </c>
      <c r="J595" s="61">
        <v>0.06</v>
      </c>
      <c r="K595" s="24">
        <v>7.0000000000000007E-2</v>
      </c>
      <c r="L595" s="28">
        <v>5.0000000000000001E-3</v>
      </c>
      <c r="M595" s="28">
        <v>0.05</v>
      </c>
    </row>
    <row r="596" spans="1:13" ht="15" customHeight="1" x14ac:dyDescent="0.25">
      <c r="A596" s="836"/>
      <c r="B596" s="836"/>
      <c r="C596" s="31" t="s">
        <v>44</v>
      </c>
      <c r="D596" s="18" t="s">
        <v>45</v>
      </c>
      <c r="E596" s="80">
        <v>0.8</v>
      </c>
      <c r="F596" s="29">
        <v>0.8</v>
      </c>
      <c r="G596" s="28">
        <v>0</v>
      </c>
      <c r="H596" s="62">
        <v>0</v>
      </c>
      <c r="I596" s="61">
        <v>0</v>
      </c>
      <c r="J596" s="61">
        <v>0</v>
      </c>
      <c r="K596" s="24">
        <v>0.192</v>
      </c>
      <c r="L596" s="28">
        <v>2.3999999999999998E-3</v>
      </c>
      <c r="M596" s="28">
        <v>310.24799999999999</v>
      </c>
    </row>
    <row r="597" spans="1:13" ht="15" customHeight="1" x14ac:dyDescent="0.25">
      <c r="A597" s="837"/>
      <c r="B597" s="837"/>
      <c r="C597" s="31" t="s">
        <v>52</v>
      </c>
      <c r="D597" s="18" t="s">
        <v>53</v>
      </c>
      <c r="E597" s="80">
        <v>2</v>
      </c>
      <c r="F597" s="29">
        <v>2</v>
      </c>
      <c r="G597" s="28">
        <v>18</v>
      </c>
      <c r="H597" s="62">
        <v>0</v>
      </c>
      <c r="I597" s="61">
        <v>2</v>
      </c>
      <c r="J597" s="61">
        <v>0</v>
      </c>
      <c r="K597" s="24">
        <v>0</v>
      </c>
      <c r="L597" s="28">
        <v>0</v>
      </c>
      <c r="M597" s="28">
        <v>0</v>
      </c>
    </row>
    <row r="598" spans="1:13" ht="15" customHeight="1" x14ac:dyDescent="0.25">
      <c r="A598" s="840" t="s">
        <v>58</v>
      </c>
      <c r="B598" s="835" t="s">
        <v>229</v>
      </c>
      <c r="C598" s="31" t="s">
        <v>50</v>
      </c>
      <c r="D598" s="18" t="s">
        <v>51</v>
      </c>
      <c r="E598" s="80">
        <v>24</v>
      </c>
      <c r="F598" s="29">
        <v>20.399999999999999</v>
      </c>
      <c r="G598" s="28">
        <v>10</v>
      </c>
      <c r="H598" s="62">
        <v>0.14280000000000001</v>
      </c>
      <c r="I598" s="61">
        <v>2.0400000000000001E-2</v>
      </c>
      <c r="J598" s="61">
        <v>1.9379999999999999</v>
      </c>
      <c r="K598" s="24">
        <v>5.508</v>
      </c>
      <c r="L598" s="28">
        <v>8.1600000000000006E-2</v>
      </c>
      <c r="M598" s="28">
        <v>8.4</v>
      </c>
    </row>
    <row r="599" spans="1:13" ht="15" customHeight="1" x14ac:dyDescent="0.25">
      <c r="A599" s="836"/>
      <c r="B599" s="836"/>
      <c r="C599" s="31" t="s">
        <v>60</v>
      </c>
      <c r="D599" s="18" t="s">
        <v>61</v>
      </c>
      <c r="E599" s="80">
        <v>29</v>
      </c>
      <c r="F599" s="29">
        <v>20.3</v>
      </c>
      <c r="G599" s="28">
        <v>8</v>
      </c>
      <c r="H599" s="62">
        <v>0.3654</v>
      </c>
      <c r="I599" s="61">
        <v>6.0900000000000003E-2</v>
      </c>
      <c r="J599" s="61">
        <v>1.2991999999999999</v>
      </c>
      <c r="K599" s="24">
        <v>8.9320000000000004</v>
      </c>
      <c r="L599" s="28">
        <v>0.10150000000000001</v>
      </c>
      <c r="M599" s="28">
        <v>5.22</v>
      </c>
    </row>
    <row r="600" spans="1:13" ht="15" customHeight="1" x14ac:dyDescent="0.25">
      <c r="A600" s="836"/>
      <c r="B600" s="836"/>
      <c r="C600" s="31" t="s">
        <v>174</v>
      </c>
      <c r="D600" s="18" t="s">
        <v>175</v>
      </c>
      <c r="E600" s="80">
        <v>3</v>
      </c>
      <c r="F600" s="29">
        <v>3</v>
      </c>
      <c r="G600" s="28">
        <v>10</v>
      </c>
      <c r="H600" s="62">
        <v>2.7E-2</v>
      </c>
      <c r="I600" s="61">
        <v>1.002</v>
      </c>
      <c r="J600" s="61">
        <v>0.16200000000000001</v>
      </c>
      <c r="K600" s="24">
        <v>0.42</v>
      </c>
      <c r="L600" s="28">
        <v>6.0000000000000001E-3</v>
      </c>
      <c r="M600" s="28">
        <v>21.33</v>
      </c>
    </row>
    <row r="601" spans="1:13" ht="15" customHeight="1" x14ac:dyDescent="0.25">
      <c r="A601" s="837"/>
      <c r="B601" s="842"/>
      <c r="C601" s="31" t="s">
        <v>127</v>
      </c>
      <c r="D601" s="18" t="s">
        <v>128</v>
      </c>
      <c r="E601" s="80">
        <v>3</v>
      </c>
      <c r="F601" s="29">
        <v>3</v>
      </c>
      <c r="G601" s="28">
        <v>0</v>
      </c>
      <c r="H601" s="62">
        <v>0</v>
      </c>
      <c r="I601" s="61">
        <v>0</v>
      </c>
      <c r="J601" s="61">
        <v>0.12</v>
      </c>
      <c r="K601" s="24">
        <v>0.14000000000000001</v>
      </c>
      <c r="L601" s="28">
        <v>0.01</v>
      </c>
      <c r="M601" s="28">
        <v>0.1</v>
      </c>
    </row>
    <row r="602" spans="1:13" ht="15" customHeight="1" x14ac:dyDescent="0.25">
      <c r="A602" s="35" t="s">
        <v>68</v>
      </c>
      <c r="B602" s="36" t="s">
        <v>230</v>
      </c>
      <c r="C602" s="31" t="s">
        <v>72</v>
      </c>
      <c r="D602" s="18" t="s">
        <v>73</v>
      </c>
      <c r="E602" s="80">
        <v>180</v>
      </c>
      <c r="F602" s="29">
        <v>180</v>
      </c>
      <c r="G602" s="28">
        <v>99</v>
      </c>
      <c r="H602" s="62">
        <v>5.76</v>
      </c>
      <c r="I602" s="61">
        <v>5.76</v>
      </c>
      <c r="J602" s="61">
        <v>6.12</v>
      </c>
      <c r="K602" s="24">
        <v>216</v>
      </c>
      <c r="L602" s="28">
        <v>0</v>
      </c>
      <c r="M602" s="28">
        <v>75.599999999999994</v>
      </c>
    </row>
    <row r="603" spans="1:13" ht="15" customHeight="1" x14ac:dyDescent="0.25">
      <c r="A603" s="35" t="s">
        <v>105</v>
      </c>
      <c r="B603" s="114" t="s">
        <v>231</v>
      </c>
      <c r="C603" s="31" t="s">
        <v>161</v>
      </c>
      <c r="D603" s="115" t="s">
        <v>162</v>
      </c>
      <c r="E603" s="80">
        <v>86</v>
      </c>
      <c r="F603" s="29">
        <v>60.2</v>
      </c>
      <c r="G603" s="28">
        <v>61</v>
      </c>
      <c r="H603" s="62">
        <v>0.90300000000000002</v>
      </c>
      <c r="I603" s="61">
        <v>6.0199999999999997E-2</v>
      </c>
      <c r="J603" s="61">
        <v>13.4246</v>
      </c>
      <c r="K603" s="24">
        <v>4.8159999999999998</v>
      </c>
      <c r="L603" s="28">
        <v>0.54179999999999995</v>
      </c>
      <c r="M603" s="28">
        <v>2.58</v>
      </c>
    </row>
    <row r="604" spans="1:13" ht="15" customHeight="1" x14ac:dyDescent="0.25">
      <c r="A604" s="827"/>
      <c r="B604" s="828"/>
      <c r="C604" s="828"/>
      <c r="D604" s="828"/>
      <c r="E604" s="828"/>
      <c r="F604" s="828"/>
      <c r="G604" s="828"/>
      <c r="H604" s="828"/>
      <c r="I604" s="828"/>
      <c r="J604" s="828"/>
      <c r="K604" s="828"/>
      <c r="L604" s="828"/>
      <c r="M604" s="829"/>
    </row>
    <row r="605" spans="1:13" ht="15" customHeight="1" x14ac:dyDescent="0.25">
      <c r="A605" s="855" t="s">
        <v>78</v>
      </c>
      <c r="B605" s="856"/>
      <c r="C605" s="856"/>
      <c r="D605" s="856"/>
      <c r="E605" s="856"/>
      <c r="F605" s="857"/>
      <c r="G605" s="103">
        <v>439.5</v>
      </c>
      <c r="H605" s="104">
        <v>20.100000000000001</v>
      </c>
      <c r="I605" s="105">
        <v>13.7</v>
      </c>
      <c r="J605" s="105">
        <v>56.9</v>
      </c>
      <c r="K605" s="103">
        <v>258.60000000000002</v>
      </c>
      <c r="L605" s="106">
        <v>2.4</v>
      </c>
      <c r="M605" s="106">
        <v>977</v>
      </c>
    </row>
    <row r="606" spans="1:13" ht="15" customHeight="1" x14ac:dyDescent="0.25">
      <c r="A606" s="833" t="s">
        <v>79</v>
      </c>
      <c r="B606" s="828"/>
      <c r="C606" s="828"/>
      <c r="D606" s="828"/>
      <c r="E606" s="828"/>
      <c r="F606" s="829"/>
      <c r="G606" s="107">
        <v>1300</v>
      </c>
      <c r="H606" s="108">
        <v>45.5</v>
      </c>
      <c r="I606" s="108">
        <v>43.3</v>
      </c>
      <c r="J606" s="108">
        <v>182</v>
      </c>
      <c r="K606" s="108">
        <v>700</v>
      </c>
      <c r="L606" s="108">
        <v>5.6</v>
      </c>
      <c r="M606" s="108">
        <v>1133</v>
      </c>
    </row>
    <row r="607" spans="1:13" ht="15" customHeight="1" x14ac:dyDescent="0.25">
      <c r="A607" s="833" t="s">
        <v>80</v>
      </c>
      <c r="B607" s="828"/>
      <c r="C607" s="828"/>
      <c r="D607" s="828"/>
      <c r="E607" s="828"/>
      <c r="F607" s="829"/>
      <c r="G607" s="109">
        <v>0.34</v>
      </c>
      <c r="H607" s="110">
        <v>0.44</v>
      </c>
      <c r="I607" s="110">
        <v>0.32</v>
      </c>
      <c r="J607" s="110">
        <v>0.31</v>
      </c>
      <c r="K607" s="110">
        <v>0.37</v>
      </c>
      <c r="L607" s="110">
        <v>0.42</v>
      </c>
      <c r="M607" s="110">
        <v>0.86</v>
      </c>
    </row>
    <row r="609" spans="1:13" ht="15" customHeight="1" x14ac:dyDescent="0.25">
      <c r="A609" s="834" t="s">
        <v>81</v>
      </c>
      <c r="B609" s="825"/>
      <c r="C609" s="826"/>
      <c r="D609" s="827" t="s">
        <v>82</v>
      </c>
      <c r="E609" s="828"/>
      <c r="F609" s="828"/>
      <c r="G609" s="828"/>
      <c r="H609" s="828"/>
      <c r="I609" s="828"/>
      <c r="J609" s="828"/>
      <c r="K609" s="828"/>
      <c r="L609" s="828"/>
      <c r="M609" s="829"/>
    </row>
    <row r="610" spans="1:13" ht="15" customHeight="1" x14ac:dyDescent="0.25">
      <c r="A610" s="44"/>
      <c r="B610" s="45"/>
      <c r="C610" s="47"/>
      <c r="D610" s="50"/>
      <c r="E610" s="47"/>
      <c r="F610" s="47"/>
      <c r="G610" s="47"/>
      <c r="H610" s="47"/>
      <c r="I610" s="47"/>
      <c r="J610" s="47"/>
      <c r="K610" s="47"/>
      <c r="L610" s="47"/>
      <c r="M610" s="51"/>
    </row>
    <row r="611" spans="1:13" ht="30" customHeight="1" x14ac:dyDescent="0.25">
      <c r="A611" s="52" t="s">
        <v>83</v>
      </c>
      <c r="B611" s="827"/>
      <c r="C611" s="828"/>
      <c r="D611" s="828"/>
      <c r="E611" s="829"/>
      <c r="F611" s="1"/>
      <c r="G611" s="824" t="s">
        <v>84</v>
      </c>
      <c r="H611" s="825"/>
      <c r="I611" s="826"/>
      <c r="J611" s="827">
        <v>1088350061</v>
      </c>
      <c r="K611" s="828"/>
      <c r="L611" s="828"/>
      <c r="M611" s="829"/>
    </row>
    <row r="612" spans="1:13" ht="15" customHeight="1" x14ac:dyDescent="0.25">
      <c r="A612" s="53"/>
      <c r="B612" s="49"/>
      <c r="C612" s="49"/>
      <c r="D612" s="49"/>
      <c r="E612" s="51"/>
      <c r="F612" s="51"/>
      <c r="G612" s="51"/>
      <c r="H612" s="51"/>
      <c r="I612" s="51"/>
      <c r="J612" s="51"/>
      <c r="K612" s="51"/>
      <c r="L612" s="51"/>
      <c r="M612" s="51"/>
    </row>
    <row r="613" spans="1:13" ht="15" customHeight="1" x14ac:dyDescent="0.25">
      <c r="A613" s="54"/>
      <c r="B613" s="55"/>
      <c r="C613" s="55"/>
      <c r="D613" s="55"/>
      <c r="E613" s="56"/>
      <c r="F613" s="56"/>
      <c r="G613" s="56"/>
      <c r="H613" s="56"/>
      <c r="I613" s="56"/>
      <c r="J613" s="56"/>
      <c r="K613" s="56"/>
      <c r="L613" s="56"/>
      <c r="M613" s="56"/>
    </row>
    <row r="614" spans="1:13" ht="15" customHeight="1" x14ac:dyDescent="0.25">
      <c r="A614" s="52"/>
      <c r="B614" s="9"/>
      <c r="C614" s="9"/>
      <c r="D614" s="9"/>
      <c r="E614" s="1"/>
      <c r="F614" s="1"/>
      <c r="G614" s="1"/>
      <c r="H614" s="1"/>
      <c r="I614" s="1"/>
      <c r="J614" s="3"/>
      <c r="K614" s="3"/>
      <c r="L614" s="51"/>
      <c r="M614" s="51"/>
    </row>
    <row r="615" spans="1:13" ht="15" customHeight="1" x14ac:dyDescent="0.25">
      <c r="A615" s="57">
        <v>14</v>
      </c>
      <c r="B615" s="58"/>
      <c r="C615" s="58"/>
      <c r="D615" s="59"/>
      <c r="E615" s="3"/>
      <c r="F615" s="3"/>
      <c r="G615" s="3"/>
      <c r="H615" s="3"/>
      <c r="I615" s="3"/>
      <c r="J615" s="3"/>
      <c r="K615" s="3"/>
      <c r="L615" s="51"/>
      <c r="M615" s="51"/>
    </row>
    <row r="616" spans="1:13" ht="15" customHeight="1" x14ac:dyDescent="0.25">
      <c r="A616" s="52"/>
      <c r="B616" s="9"/>
      <c r="C616" s="9"/>
      <c r="D616" s="9"/>
      <c r="E616" s="1"/>
      <c r="F616" s="1"/>
      <c r="G616" s="1"/>
      <c r="H616" s="1"/>
      <c r="I616" s="1"/>
      <c r="J616" s="3"/>
      <c r="K616" s="3"/>
      <c r="L616" s="51"/>
      <c r="M616" s="51"/>
    </row>
    <row r="617" spans="1:13" ht="15" customHeight="1" x14ac:dyDescent="0.25">
      <c r="A617" s="840" t="s">
        <v>14</v>
      </c>
      <c r="B617" s="838" t="s">
        <v>15</v>
      </c>
      <c r="C617" s="838" t="s">
        <v>16</v>
      </c>
      <c r="D617" s="839" t="s">
        <v>17</v>
      </c>
      <c r="E617" s="838" t="s">
        <v>18</v>
      </c>
      <c r="F617" s="838" t="s">
        <v>19</v>
      </c>
      <c r="G617" s="827" t="s">
        <v>20</v>
      </c>
      <c r="H617" s="828"/>
      <c r="I617" s="828"/>
      <c r="J617" s="828"/>
      <c r="K617" s="828"/>
      <c r="L617" s="828"/>
      <c r="M617" s="829"/>
    </row>
    <row r="618" spans="1:13" ht="15" customHeight="1" x14ac:dyDescent="0.25">
      <c r="A618" s="837"/>
      <c r="B618" s="837"/>
      <c r="C618" s="837"/>
      <c r="D618" s="837"/>
      <c r="E618" s="837"/>
      <c r="F618" s="837"/>
      <c r="G618" s="16" t="s">
        <v>21</v>
      </c>
      <c r="H618" s="16" t="s">
        <v>22</v>
      </c>
      <c r="I618" s="16" t="s">
        <v>23</v>
      </c>
      <c r="J618" s="16" t="s">
        <v>24</v>
      </c>
      <c r="K618" s="16" t="s">
        <v>25</v>
      </c>
      <c r="L618" s="16" t="s">
        <v>26</v>
      </c>
      <c r="M618" s="16" t="s">
        <v>27</v>
      </c>
    </row>
    <row r="619" spans="1:13" ht="15" customHeight="1" x14ac:dyDescent="0.25">
      <c r="A619" s="845" t="s">
        <v>232</v>
      </c>
      <c r="B619" s="854" t="s">
        <v>501</v>
      </c>
      <c r="C619" s="31" t="s">
        <v>505</v>
      </c>
      <c r="D619" s="544" t="s">
        <v>506</v>
      </c>
      <c r="E619" s="26">
        <v>12</v>
      </c>
      <c r="F619" s="29">
        <v>10.8</v>
      </c>
      <c r="G619" s="28">
        <v>5</v>
      </c>
      <c r="H619" s="62">
        <v>0.22600000000000001</v>
      </c>
      <c r="I619" s="61">
        <v>0</v>
      </c>
      <c r="J619" s="61">
        <v>0.77</v>
      </c>
      <c r="K619" s="24">
        <v>4.32</v>
      </c>
      <c r="L619" s="28">
        <v>0.108</v>
      </c>
      <c r="M619" s="28">
        <v>0.64800000000000002</v>
      </c>
    </row>
    <row r="620" spans="1:13" ht="15" customHeight="1" x14ac:dyDescent="0.25">
      <c r="A620" s="836"/>
      <c r="B620" s="836"/>
      <c r="C620" s="31" t="s">
        <v>133</v>
      </c>
      <c r="D620" s="18" t="s">
        <v>134</v>
      </c>
      <c r="E620" s="88">
        <v>13</v>
      </c>
      <c r="F620" s="89">
        <v>10.4</v>
      </c>
      <c r="G620" s="90">
        <v>8</v>
      </c>
      <c r="H620" s="90">
        <v>0.1976</v>
      </c>
      <c r="I620" s="90">
        <v>1.04E-2</v>
      </c>
      <c r="J620" s="90">
        <v>1.5911999999999999</v>
      </c>
      <c r="K620" s="90">
        <v>1.456</v>
      </c>
      <c r="L620" s="90">
        <v>3.1199999999999999E-2</v>
      </c>
      <c r="M620" s="91">
        <v>1.43</v>
      </c>
    </row>
    <row r="621" spans="1:13" ht="15" customHeight="1" x14ac:dyDescent="0.25">
      <c r="A621" s="836"/>
      <c r="B621" s="836"/>
      <c r="C621" s="31" t="s">
        <v>91</v>
      </c>
      <c r="D621" s="23" t="s">
        <v>92</v>
      </c>
      <c r="E621" s="92">
        <v>10</v>
      </c>
      <c r="F621" s="93">
        <v>10</v>
      </c>
      <c r="G621" s="94">
        <v>10</v>
      </c>
      <c r="H621" s="94">
        <v>0.22</v>
      </c>
      <c r="I621" s="94">
        <v>0.01</v>
      </c>
      <c r="J621" s="94">
        <v>2.11</v>
      </c>
      <c r="K621" s="94">
        <v>1.1000000000000001</v>
      </c>
      <c r="L621" s="94">
        <v>0.1</v>
      </c>
      <c r="M621" s="91">
        <v>1.8</v>
      </c>
    </row>
    <row r="622" spans="1:13" ht="15" customHeight="1" x14ac:dyDescent="0.25">
      <c r="A622" s="836"/>
      <c r="B622" s="836"/>
      <c r="C622" s="31" t="s">
        <v>50</v>
      </c>
      <c r="D622" s="23" t="s">
        <v>51</v>
      </c>
      <c r="E622" s="92">
        <v>12</v>
      </c>
      <c r="F622" s="93">
        <v>10.199999999999999</v>
      </c>
      <c r="G622" s="94">
        <v>5</v>
      </c>
      <c r="H622" s="94">
        <v>7.1400000000000005E-2</v>
      </c>
      <c r="I622" s="94">
        <v>1.0200000000000001E-2</v>
      </c>
      <c r="J622" s="94">
        <v>0.96899999999999997</v>
      </c>
      <c r="K622" s="94">
        <v>2.754</v>
      </c>
      <c r="L622" s="94">
        <v>4.0800000000000003E-2</v>
      </c>
      <c r="M622" s="91">
        <v>4.2</v>
      </c>
    </row>
    <row r="623" spans="1:13" ht="15" customHeight="1" x14ac:dyDescent="0.25">
      <c r="A623" s="836"/>
      <c r="B623" s="836"/>
      <c r="C623" s="31" t="s">
        <v>36</v>
      </c>
      <c r="D623" s="23" t="s">
        <v>37</v>
      </c>
      <c r="E623" s="92">
        <v>6</v>
      </c>
      <c r="F623" s="93">
        <v>5.4</v>
      </c>
      <c r="G623" s="94">
        <v>2</v>
      </c>
      <c r="H623" s="94">
        <v>0.1242</v>
      </c>
      <c r="I623" s="94">
        <v>3.2399999999999998E-2</v>
      </c>
      <c r="J623" s="94">
        <v>0.31859999999999999</v>
      </c>
      <c r="K623" s="94">
        <v>4.4279999999999999</v>
      </c>
      <c r="L623" s="94">
        <v>9.7199999999999995E-2</v>
      </c>
      <c r="M623" s="91">
        <v>2.76</v>
      </c>
    </row>
    <row r="624" spans="1:13" ht="15" customHeight="1" x14ac:dyDescent="0.25">
      <c r="A624" s="836"/>
      <c r="B624" s="836"/>
      <c r="C624" s="31" t="s">
        <v>34</v>
      </c>
      <c r="D624" s="23" t="s">
        <v>35</v>
      </c>
      <c r="E624" s="92">
        <v>38</v>
      </c>
      <c r="F624" s="93">
        <v>15.2</v>
      </c>
      <c r="G624" s="94">
        <v>6</v>
      </c>
      <c r="H624" s="94">
        <v>0.18240000000000001</v>
      </c>
      <c r="I624" s="94">
        <v>1.52E-2</v>
      </c>
      <c r="J624" s="94">
        <v>1.0336000000000001</v>
      </c>
      <c r="K624" s="94">
        <v>8.6639999999999997</v>
      </c>
      <c r="L624" s="94">
        <v>7.5999999999999998E-2</v>
      </c>
      <c r="M624" s="91">
        <v>5.7</v>
      </c>
    </row>
    <row r="625" spans="1:13" ht="15" customHeight="1" x14ac:dyDescent="0.25">
      <c r="A625" s="836"/>
      <c r="B625" s="836"/>
      <c r="C625" s="31" t="s">
        <v>32</v>
      </c>
      <c r="D625" s="23" t="s">
        <v>33</v>
      </c>
      <c r="E625" s="92">
        <v>16</v>
      </c>
      <c r="F625" s="93">
        <v>15.2</v>
      </c>
      <c r="G625" s="94">
        <v>6</v>
      </c>
      <c r="H625" s="94">
        <v>0.21279999999999999</v>
      </c>
      <c r="I625" s="94">
        <v>1.52E-2</v>
      </c>
      <c r="J625" s="94">
        <v>1.1704000000000001</v>
      </c>
      <c r="K625" s="94">
        <v>3.6480000000000001</v>
      </c>
      <c r="L625" s="94">
        <v>4.5600000000000002E-2</v>
      </c>
      <c r="M625" s="91">
        <v>0.64</v>
      </c>
    </row>
    <row r="626" spans="1:13" ht="15" customHeight="1" x14ac:dyDescent="0.25">
      <c r="A626" s="836"/>
      <c r="B626" s="836"/>
      <c r="C626" s="31" t="s">
        <v>44</v>
      </c>
      <c r="D626" s="23" t="s">
        <v>45</v>
      </c>
      <c r="E626" s="92">
        <v>0.8</v>
      </c>
      <c r="F626" s="93">
        <v>0.8</v>
      </c>
      <c r="G626" s="94">
        <v>0</v>
      </c>
      <c r="H626" s="94">
        <v>0</v>
      </c>
      <c r="I626" s="94">
        <v>0</v>
      </c>
      <c r="J626" s="94">
        <v>0</v>
      </c>
      <c r="K626" s="94">
        <v>0.192</v>
      </c>
      <c r="L626" s="94">
        <v>2.3999999999999998E-3</v>
      </c>
      <c r="M626" s="91">
        <v>310.24799999999999</v>
      </c>
    </row>
    <row r="627" spans="1:13" ht="15" customHeight="1" x14ac:dyDescent="0.25">
      <c r="A627" s="836"/>
      <c r="B627" s="836"/>
      <c r="C627" s="31" t="s">
        <v>42</v>
      </c>
      <c r="D627" s="87" t="s">
        <v>43</v>
      </c>
      <c r="E627" s="88">
        <v>1</v>
      </c>
      <c r="F627" s="89">
        <v>0.95</v>
      </c>
      <c r="G627" s="90">
        <v>1</v>
      </c>
      <c r="H627" s="90">
        <v>4.4650000000000002E-2</v>
      </c>
      <c r="I627" s="90">
        <v>2.8500000000000001E-3</v>
      </c>
      <c r="J627" s="90">
        <v>0.27834999999999999</v>
      </c>
      <c r="K627" s="90">
        <v>0.38</v>
      </c>
      <c r="L627" s="90">
        <v>1.235E-2</v>
      </c>
      <c r="M627" s="94">
        <v>0.19</v>
      </c>
    </row>
    <row r="628" spans="1:13" ht="15" customHeight="1" x14ac:dyDescent="0.25">
      <c r="A628" s="837"/>
      <c r="B628" s="842"/>
      <c r="C628" s="116" t="s">
        <v>116</v>
      </c>
      <c r="D628" s="117" t="s">
        <v>117</v>
      </c>
      <c r="E628" s="118">
        <v>2</v>
      </c>
      <c r="F628" s="118">
        <v>2</v>
      </c>
      <c r="G628" s="119">
        <v>15</v>
      </c>
      <c r="H628" s="120">
        <v>1.2E-2</v>
      </c>
      <c r="I628" s="121">
        <v>1.62</v>
      </c>
      <c r="J628" s="121">
        <v>0</v>
      </c>
      <c r="K628" s="96">
        <v>0.06</v>
      </c>
      <c r="L628" s="119">
        <v>2E-3</v>
      </c>
      <c r="M628" s="119">
        <v>13.7</v>
      </c>
    </row>
    <row r="629" spans="1:13" ht="15" customHeight="1" x14ac:dyDescent="0.25">
      <c r="A629" s="840" t="s">
        <v>28</v>
      </c>
      <c r="B629" s="843" t="s">
        <v>233</v>
      </c>
      <c r="C629" s="32" t="s">
        <v>30</v>
      </c>
      <c r="D629" s="18" t="s">
        <v>31</v>
      </c>
      <c r="E629" s="19">
        <v>55</v>
      </c>
      <c r="F629" s="30">
        <v>51</v>
      </c>
      <c r="G629" s="22">
        <v>71</v>
      </c>
      <c r="H629" s="101">
        <v>11.118</v>
      </c>
      <c r="I629" s="60">
        <v>2.907</v>
      </c>
      <c r="J629" s="60">
        <v>0</v>
      </c>
      <c r="K629" s="21">
        <v>3.06</v>
      </c>
      <c r="L629" s="22">
        <v>1.377</v>
      </c>
      <c r="M629" s="22">
        <v>28.05</v>
      </c>
    </row>
    <row r="630" spans="1:13" ht="15" customHeight="1" x14ac:dyDescent="0.25">
      <c r="A630" s="836"/>
      <c r="B630" s="836"/>
      <c r="C630" s="31" t="s">
        <v>32</v>
      </c>
      <c r="D630" s="18" t="s">
        <v>33</v>
      </c>
      <c r="E630" s="26">
        <v>16</v>
      </c>
      <c r="F630" s="29">
        <v>15.2</v>
      </c>
      <c r="G630" s="28">
        <v>6</v>
      </c>
      <c r="H630" s="62">
        <v>0.21279999999999999</v>
      </c>
      <c r="I630" s="61">
        <v>1.52E-2</v>
      </c>
      <c r="J630" s="61">
        <v>1.1704000000000001</v>
      </c>
      <c r="K630" s="24">
        <v>3.6480000000000001</v>
      </c>
      <c r="L630" s="28">
        <v>4.5600000000000002E-2</v>
      </c>
      <c r="M630" s="28">
        <v>0.64</v>
      </c>
    </row>
    <row r="631" spans="1:13" ht="15" customHeight="1" x14ac:dyDescent="0.25">
      <c r="A631" s="836"/>
      <c r="B631" s="836"/>
      <c r="C631" s="31" t="s">
        <v>34</v>
      </c>
      <c r="D631" s="18" t="s">
        <v>35</v>
      </c>
      <c r="E631" s="26">
        <v>38</v>
      </c>
      <c r="F631" s="29">
        <v>15.2</v>
      </c>
      <c r="G631" s="28">
        <v>6</v>
      </c>
      <c r="H631" s="62">
        <v>0.18240000000000001</v>
      </c>
      <c r="I631" s="61">
        <v>1.52E-2</v>
      </c>
      <c r="J631" s="61">
        <v>1.0336000000000001</v>
      </c>
      <c r="K631" s="24">
        <v>8.6639999999999997</v>
      </c>
      <c r="L631" s="28">
        <v>7.5999999999999998E-2</v>
      </c>
      <c r="M631" s="28">
        <v>5.7</v>
      </c>
    </row>
    <row r="632" spans="1:13" ht="15" customHeight="1" x14ac:dyDescent="0.25">
      <c r="A632" s="836"/>
      <c r="B632" s="836"/>
      <c r="C632" s="31" t="s">
        <v>36</v>
      </c>
      <c r="D632" s="18" t="s">
        <v>37</v>
      </c>
      <c r="E632" s="26">
        <v>6</v>
      </c>
      <c r="F632" s="29">
        <v>5.4</v>
      </c>
      <c r="G632" s="28">
        <v>2</v>
      </c>
      <c r="H632" s="62">
        <v>0.1242</v>
      </c>
      <c r="I632" s="61">
        <v>3.2399999999999998E-2</v>
      </c>
      <c r="J632" s="61">
        <v>0.31859999999999999</v>
      </c>
      <c r="K632" s="24">
        <v>4.4279999999999999</v>
      </c>
      <c r="L632" s="28">
        <v>9.7199999999999995E-2</v>
      </c>
      <c r="M632" s="28">
        <v>2.76</v>
      </c>
    </row>
    <row r="633" spans="1:13" ht="15" customHeight="1" x14ac:dyDescent="0.25">
      <c r="A633" s="836"/>
      <c r="B633" s="836"/>
      <c r="C633" s="31" t="s">
        <v>38</v>
      </c>
      <c r="D633" s="18" t="s">
        <v>39</v>
      </c>
      <c r="E633" s="26">
        <v>3</v>
      </c>
      <c r="F633" s="29">
        <v>3</v>
      </c>
      <c r="G633" s="28">
        <v>0</v>
      </c>
      <c r="H633" s="62">
        <v>0</v>
      </c>
      <c r="I633" s="61">
        <v>0</v>
      </c>
      <c r="J633" s="61">
        <v>0.18</v>
      </c>
      <c r="K633" s="24">
        <v>0.21</v>
      </c>
      <c r="L633" s="28">
        <v>1.4999999999999999E-2</v>
      </c>
      <c r="M633" s="28">
        <v>0.15</v>
      </c>
    </row>
    <row r="634" spans="1:13" ht="15" customHeight="1" x14ac:dyDescent="0.25">
      <c r="A634" s="836"/>
      <c r="B634" s="836"/>
      <c r="C634" s="31" t="s">
        <v>40</v>
      </c>
      <c r="D634" s="18" t="s">
        <v>39</v>
      </c>
      <c r="E634" s="26">
        <v>3</v>
      </c>
      <c r="F634" s="29">
        <v>3</v>
      </c>
      <c r="G634" s="28">
        <v>0</v>
      </c>
      <c r="H634" s="62">
        <v>0</v>
      </c>
      <c r="I634" s="61">
        <v>0</v>
      </c>
      <c r="J634" s="61">
        <v>0.18</v>
      </c>
      <c r="K634" s="24">
        <v>0.21</v>
      </c>
      <c r="L634" s="28">
        <v>1.4999999999999999E-2</v>
      </c>
      <c r="M634" s="28">
        <v>0.15</v>
      </c>
    </row>
    <row r="635" spans="1:13" ht="15" customHeight="1" x14ac:dyDescent="0.25">
      <c r="A635" s="836"/>
      <c r="B635" s="836"/>
      <c r="C635" s="31" t="s">
        <v>41</v>
      </c>
      <c r="D635" s="18" t="s">
        <v>39</v>
      </c>
      <c r="E635" s="26">
        <v>3</v>
      </c>
      <c r="F635" s="29">
        <v>3</v>
      </c>
      <c r="G635" s="28">
        <v>0</v>
      </c>
      <c r="H635" s="62">
        <v>0</v>
      </c>
      <c r="I635" s="61">
        <v>0</v>
      </c>
      <c r="J635" s="61">
        <v>0.18</v>
      </c>
      <c r="K635" s="24">
        <v>0.21</v>
      </c>
      <c r="L635" s="28">
        <v>1.4999999999999999E-2</v>
      </c>
      <c r="M635" s="28">
        <v>0.15</v>
      </c>
    </row>
    <row r="636" spans="1:13" ht="15" customHeight="1" x14ac:dyDescent="0.25">
      <c r="A636" s="836"/>
      <c r="B636" s="836"/>
      <c r="C636" s="31" t="s">
        <v>42</v>
      </c>
      <c r="D636" s="18" t="s">
        <v>43</v>
      </c>
      <c r="E636" s="26">
        <v>1</v>
      </c>
      <c r="F636" s="29">
        <v>0.95</v>
      </c>
      <c r="G636" s="28">
        <v>1</v>
      </c>
      <c r="H636" s="62">
        <v>0.04</v>
      </c>
      <c r="I636" s="61">
        <v>8.5500000000000003E-3</v>
      </c>
      <c r="J636" s="61">
        <v>0.83504999999999996</v>
      </c>
      <c r="K636" s="24">
        <v>1.1399999999999999</v>
      </c>
      <c r="L636" s="28">
        <v>3.705E-2</v>
      </c>
      <c r="M636" s="28">
        <v>0.56999999999999995</v>
      </c>
    </row>
    <row r="637" spans="1:13" ht="15" customHeight="1" x14ac:dyDescent="0.25">
      <c r="A637" s="836"/>
      <c r="B637" s="836"/>
      <c r="C637" s="31" t="s">
        <v>44</v>
      </c>
      <c r="D637" s="18" t="s">
        <v>45</v>
      </c>
      <c r="E637" s="26">
        <v>0.5</v>
      </c>
      <c r="F637" s="29">
        <v>0.5</v>
      </c>
      <c r="G637" s="28">
        <v>0</v>
      </c>
      <c r="H637" s="62">
        <v>0</v>
      </c>
      <c r="I637" s="61">
        <v>0</v>
      </c>
      <c r="J637" s="61">
        <v>0</v>
      </c>
      <c r="K637" s="24">
        <v>0.12</v>
      </c>
      <c r="L637" s="28">
        <v>1.5E-3</v>
      </c>
      <c r="M637" s="28">
        <v>193.905</v>
      </c>
    </row>
    <row r="638" spans="1:13" ht="15" customHeight="1" x14ac:dyDescent="0.25">
      <c r="A638" s="842"/>
      <c r="B638" s="842"/>
      <c r="C638" s="31" t="s">
        <v>52</v>
      </c>
      <c r="D638" s="18" t="s">
        <v>53</v>
      </c>
      <c r="E638" s="26">
        <v>2</v>
      </c>
      <c r="F638" s="29">
        <v>2</v>
      </c>
      <c r="G638" s="28">
        <v>18</v>
      </c>
      <c r="H638" s="62">
        <v>0</v>
      </c>
      <c r="I638" s="61">
        <v>2</v>
      </c>
      <c r="J638" s="61">
        <v>0</v>
      </c>
      <c r="K638" s="24">
        <v>0</v>
      </c>
      <c r="L638" s="28">
        <v>0</v>
      </c>
      <c r="M638" s="28">
        <v>0</v>
      </c>
    </row>
    <row r="639" spans="1:13" ht="15" customHeight="1" x14ac:dyDescent="0.25">
      <c r="A639" s="846" t="s">
        <v>54</v>
      </c>
      <c r="B639" s="843" t="s">
        <v>55</v>
      </c>
      <c r="C639" s="77" t="s">
        <v>56</v>
      </c>
      <c r="D639" s="18" t="s">
        <v>57</v>
      </c>
      <c r="E639" s="26">
        <v>24</v>
      </c>
      <c r="F639" s="29">
        <v>24</v>
      </c>
      <c r="G639" s="28">
        <v>85</v>
      </c>
      <c r="H639" s="62">
        <v>1.6080000000000001</v>
      </c>
      <c r="I639" s="61">
        <v>9.6000000000000002E-2</v>
      </c>
      <c r="J639" s="61">
        <v>19.224</v>
      </c>
      <c r="K639" s="24">
        <v>2.16</v>
      </c>
      <c r="L639" s="28">
        <v>0.192</v>
      </c>
      <c r="M639" s="28">
        <v>0.48</v>
      </c>
    </row>
    <row r="640" spans="1:13" ht="15" customHeight="1" x14ac:dyDescent="0.25">
      <c r="A640" s="847"/>
      <c r="B640" s="836"/>
      <c r="C640" s="77" t="s">
        <v>52</v>
      </c>
      <c r="D640" s="18" t="s">
        <v>53</v>
      </c>
      <c r="E640" s="26">
        <v>2</v>
      </c>
      <c r="F640" s="29">
        <v>2</v>
      </c>
      <c r="G640" s="28">
        <v>18</v>
      </c>
      <c r="H640" s="62">
        <v>0</v>
      </c>
      <c r="I640" s="61">
        <v>2</v>
      </c>
      <c r="J640" s="61">
        <v>0</v>
      </c>
      <c r="K640" s="24">
        <v>0</v>
      </c>
      <c r="L640" s="28">
        <v>0</v>
      </c>
      <c r="M640" s="28">
        <v>0</v>
      </c>
    </row>
    <row r="641" spans="1:13" ht="15" customHeight="1" x14ac:dyDescent="0.25">
      <c r="A641" s="848"/>
      <c r="B641" s="837"/>
      <c r="C641" s="77" t="s">
        <v>44</v>
      </c>
      <c r="D641" s="18" t="s">
        <v>45</v>
      </c>
      <c r="E641" s="26">
        <v>0.8</v>
      </c>
      <c r="F641" s="29">
        <v>0.8</v>
      </c>
      <c r="G641" s="28">
        <v>0</v>
      </c>
      <c r="H641" s="62">
        <v>0</v>
      </c>
      <c r="I641" s="61">
        <v>0</v>
      </c>
      <c r="J641" s="61">
        <v>0</v>
      </c>
      <c r="K641" s="24">
        <v>0.192</v>
      </c>
      <c r="L641" s="28">
        <v>2.3999999999999998E-3</v>
      </c>
      <c r="M641" s="28">
        <v>310.24799999999999</v>
      </c>
    </row>
    <row r="642" spans="1:13" ht="15" customHeight="1" x14ac:dyDescent="0.25">
      <c r="A642" s="840" t="s">
        <v>46</v>
      </c>
      <c r="B642" s="849" t="s">
        <v>234</v>
      </c>
      <c r="C642" s="31" t="s">
        <v>98</v>
      </c>
      <c r="D642" s="18" t="s">
        <v>99</v>
      </c>
      <c r="E642" s="26">
        <v>40</v>
      </c>
      <c r="F642" s="29">
        <v>24</v>
      </c>
      <c r="G642" s="28">
        <v>53</v>
      </c>
      <c r="H642" s="62">
        <v>0.44352000000000003</v>
      </c>
      <c r="I642" s="61">
        <v>8.0640000000000003E-2</v>
      </c>
      <c r="J642" s="61">
        <v>12.21696</v>
      </c>
      <c r="K642" s="24">
        <v>1.2096</v>
      </c>
      <c r="L642" s="28">
        <v>0.2016</v>
      </c>
      <c r="M642" s="28">
        <v>2.2400000000000002</v>
      </c>
    </row>
    <row r="643" spans="1:13" ht="15" customHeight="1" x14ac:dyDescent="0.25">
      <c r="A643" s="836"/>
      <c r="B643" s="850"/>
      <c r="C643" s="31" t="s">
        <v>235</v>
      </c>
      <c r="D643" s="18" t="s">
        <v>236</v>
      </c>
      <c r="E643" s="26">
        <v>2</v>
      </c>
      <c r="F643" s="29">
        <v>2</v>
      </c>
      <c r="G643" s="28">
        <v>15</v>
      </c>
      <c r="H643" s="62">
        <v>1.2E-2</v>
      </c>
      <c r="I643" s="61">
        <v>1.6220000000000001</v>
      </c>
      <c r="J643" s="61">
        <v>0</v>
      </c>
      <c r="K643" s="24">
        <v>0.28000000000000003</v>
      </c>
      <c r="L643" s="28">
        <v>0</v>
      </c>
      <c r="M643" s="28">
        <v>17.54</v>
      </c>
    </row>
    <row r="644" spans="1:13" ht="15" customHeight="1" x14ac:dyDescent="0.25">
      <c r="A644" s="837"/>
      <c r="B644" s="851"/>
      <c r="C644" s="31" t="s">
        <v>205</v>
      </c>
      <c r="D644" s="18" t="s">
        <v>206</v>
      </c>
      <c r="E644" s="26">
        <v>2</v>
      </c>
      <c r="F644" s="29">
        <v>2</v>
      </c>
      <c r="G644" s="28">
        <v>7</v>
      </c>
      <c r="H644" s="62">
        <v>1.2E-2</v>
      </c>
      <c r="I644" s="61">
        <v>2E-3</v>
      </c>
      <c r="J644" s="61">
        <v>1.804</v>
      </c>
      <c r="K644" s="24">
        <v>0.84</v>
      </c>
      <c r="L644" s="28">
        <v>9.8000000000000004E-2</v>
      </c>
      <c r="M644" s="28">
        <v>0.78</v>
      </c>
    </row>
    <row r="645" spans="1:13" ht="15" customHeight="1" x14ac:dyDescent="0.25">
      <c r="A645" s="852" t="s">
        <v>58</v>
      </c>
      <c r="B645" s="853" t="s">
        <v>237</v>
      </c>
      <c r="C645" s="31" t="s">
        <v>101</v>
      </c>
      <c r="D645" s="18" t="s">
        <v>102</v>
      </c>
      <c r="E645" s="26">
        <v>20</v>
      </c>
      <c r="F645" s="29">
        <v>16</v>
      </c>
      <c r="G645" s="28">
        <v>4</v>
      </c>
      <c r="H645" s="62">
        <v>0.14399999999999999</v>
      </c>
      <c r="I645" s="61">
        <v>1.6E-2</v>
      </c>
      <c r="J645" s="61">
        <v>0.65600000000000003</v>
      </c>
      <c r="K645" s="24">
        <v>1.44</v>
      </c>
      <c r="L645" s="28">
        <v>0.08</v>
      </c>
      <c r="M645" s="28">
        <v>1.2</v>
      </c>
    </row>
    <row r="646" spans="1:13" ht="15" customHeight="1" x14ac:dyDescent="0.25">
      <c r="A646" s="836"/>
      <c r="B646" s="836"/>
      <c r="C646" s="31" t="s">
        <v>125</v>
      </c>
      <c r="D646" s="18" t="s">
        <v>126</v>
      </c>
      <c r="E646" s="26">
        <v>20</v>
      </c>
      <c r="F646" s="29">
        <v>15</v>
      </c>
      <c r="G646" s="28">
        <v>2</v>
      </c>
      <c r="H646" s="62">
        <v>7.4999999999999997E-2</v>
      </c>
      <c r="I646" s="61">
        <v>1.4999999999999999E-2</v>
      </c>
      <c r="J646" s="61">
        <v>0.34499999999999997</v>
      </c>
      <c r="K646" s="24">
        <v>2.7</v>
      </c>
      <c r="L646" s="28">
        <v>4.4999999999999998E-2</v>
      </c>
      <c r="M646" s="28">
        <v>0.4</v>
      </c>
    </row>
    <row r="647" spans="1:13" ht="15" customHeight="1" x14ac:dyDescent="0.25">
      <c r="A647" s="836"/>
      <c r="B647" s="836"/>
      <c r="C647" s="31" t="s">
        <v>238</v>
      </c>
      <c r="D647" s="18" t="s">
        <v>33</v>
      </c>
      <c r="E647" s="26">
        <v>11</v>
      </c>
      <c r="F647" s="29">
        <v>10.45</v>
      </c>
      <c r="G647" s="28">
        <v>4</v>
      </c>
      <c r="H647" s="62">
        <v>0.14630000000000001</v>
      </c>
      <c r="I647" s="61">
        <v>1.0449999999999999E-2</v>
      </c>
      <c r="J647" s="61">
        <v>0.80464999999999998</v>
      </c>
      <c r="K647" s="24">
        <v>2.508</v>
      </c>
      <c r="L647" s="28">
        <v>3.1350000000000003E-2</v>
      </c>
      <c r="M647" s="28">
        <v>0.44</v>
      </c>
    </row>
    <row r="648" spans="1:13" ht="15" customHeight="1" x14ac:dyDescent="0.25">
      <c r="A648" s="836"/>
      <c r="B648" s="836"/>
      <c r="C648" s="31" t="s">
        <v>52</v>
      </c>
      <c r="D648" s="18" t="s">
        <v>53</v>
      </c>
      <c r="E648" s="26">
        <v>3</v>
      </c>
      <c r="F648" s="29">
        <v>3</v>
      </c>
      <c r="G648" s="28">
        <v>27</v>
      </c>
      <c r="H648" s="62">
        <v>0</v>
      </c>
      <c r="I648" s="61">
        <v>3</v>
      </c>
      <c r="J648" s="61">
        <v>0</v>
      </c>
      <c r="K648" s="24">
        <v>0</v>
      </c>
      <c r="L648" s="28">
        <v>0</v>
      </c>
      <c r="M648" s="28">
        <v>0</v>
      </c>
    </row>
    <row r="649" spans="1:13" ht="15" customHeight="1" x14ac:dyDescent="0.25">
      <c r="A649" s="836"/>
      <c r="B649" s="836"/>
      <c r="C649" s="31" t="s">
        <v>44</v>
      </c>
      <c r="D649" s="18" t="s">
        <v>45</v>
      </c>
      <c r="E649" s="26">
        <v>0.5</v>
      </c>
      <c r="F649" s="29">
        <v>0.5</v>
      </c>
      <c r="G649" s="28">
        <v>0</v>
      </c>
      <c r="H649" s="62">
        <v>0</v>
      </c>
      <c r="I649" s="61">
        <v>0</v>
      </c>
      <c r="J649" s="61">
        <v>0</v>
      </c>
      <c r="K649" s="24">
        <v>0.12</v>
      </c>
      <c r="L649" s="28">
        <v>1.5E-3</v>
      </c>
      <c r="M649" s="28">
        <v>193.905</v>
      </c>
    </row>
    <row r="650" spans="1:13" ht="15" customHeight="1" x14ac:dyDescent="0.25">
      <c r="A650" s="836"/>
      <c r="B650" s="836"/>
      <c r="C650" s="31" t="s">
        <v>62</v>
      </c>
      <c r="D650" s="87" t="s">
        <v>63</v>
      </c>
      <c r="E650" s="88">
        <v>60</v>
      </c>
      <c r="F650" s="89">
        <v>30</v>
      </c>
      <c r="G650" s="90">
        <v>7</v>
      </c>
      <c r="H650" s="90">
        <v>4.4999999999999998E-2</v>
      </c>
      <c r="I650" s="90">
        <v>4.4999999999999998E-2</v>
      </c>
      <c r="J650" s="90">
        <v>1.395</v>
      </c>
      <c r="K650" s="90">
        <v>2.85</v>
      </c>
      <c r="L650" s="90">
        <v>7.4999999999999997E-2</v>
      </c>
      <c r="M650" s="94">
        <v>1.2</v>
      </c>
    </row>
    <row r="651" spans="1:13" ht="15" customHeight="1" x14ac:dyDescent="0.25">
      <c r="A651" s="837"/>
      <c r="B651" s="837"/>
      <c r="C651" s="31" t="s">
        <v>36</v>
      </c>
      <c r="D651" s="18" t="s">
        <v>37</v>
      </c>
      <c r="E651" s="26">
        <v>6</v>
      </c>
      <c r="F651" s="29">
        <v>5.4</v>
      </c>
      <c r="G651" s="28">
        <v>2</v>
      </c>
      <c r="H651" s="62">
        <v>0.1242</v>
      </c>
      <c r="I651" s="61">
        <v>3.2399999999999998E-2</v>
      </c>
      <c r="J651" s="61">
        <v>0.31859999999999999</v>
      </c>
      <c r="K651" s="24">
        <v>4.4279999999999999</v>
      </c>
      <c r="L651" s="28">
        <v>9.7199999999999995E-2</v>
      </c>
      <c r="M651" s="28">
        <v>2.76</v>
      </c>
    </row>
    <row r="652" spans="1:13" ht="15" customHeight="1" x14ac:dyDescent="0.25">
      <c r="A652" s="35" t="s">
        <v>105</v>
      </c>
      <c r="B652" s="122" t="s">
        <v>239</v>
      </c>
      <c r="C652" s="31" t="s">
        <v>240</v>
      </c>
      <c r="D652" s="18" t="s">
        <v>178</v>
      </c>
      <c r="E652" s="26">
        <v>100</v>
      </c>
      <c r="F652" s="29">
        <v>60</v>
      </c>
      <c r="G652" s="28">
        <v>35</v>
      </c>
      <c r="H652" s="62">
        <v>1.02</v>
      </c>
      <c r="I652" s="61">
        <v>0.06</v>
      </c>
      <c r="J652" s="61">
        <v>7.5</v>
      </c>
      <c r="K652" s="24">
        <v>6</v>
      </c>
      <c r="L652" s="28">
        <v>0.48</v>
      </c>
      <c r="M652" s="28">
        <v>1</v>
      </c>
    </row>
    <row r="653" spans="1:13" ht="15" customHeight="1" x14ac:dyDescent="0.25">
      <c r="A653" s="827"/>
      <c r="B653" s="828"/>
      <c r="C653" s="828"/>
      <c r="D653" s="828"/>
      <c r="E653" s="828"/>
      <c r="F653" s="828"/>
      <c r="G653" s="828"/>
      <c r="H653" s="828"/>
      <c r="I653" s="828"/>
      <c r="J653" s="828"/>
      <c r="K653" s="828"/>
      <c r="L653" s="828"/>
      <c r="M653" s="829"/>
    </row>
    <row r="654" spans="1:13" ht="15" customHeight="1" x14ac:dyDescent="0.25">
      <c r="A654" s="833" t="s">
        <v>78</v>
      </c>
      <c r="B654" s="828"/>
      <c r="C654" s="828"/>
      <c r="D654" s="828"/>
      <c r="E654" s="828"/>
      <c r="F654" s="829"/>
      <c r="G654" s="103">
        <v>444.9</v>
      </c>
      <c r="H654" s="104">
        <v>17.399999999999999</v>
      </c>
      <c r="I654" s="105">
        <v>14.22</v>
      </c>
      <c r="J654" s="105">
        <v>61</v>
      </c>
      <c r="K654" s="103">
        <v>58.5</v>
      </c>
      <c r="L654" s="106">
        <v>3.6</v>
      </c>
      <c r="M654" s="106">
        <v>767.3</v>
      </c>
    </row>
    <row r="655" spans="1:13" ht="15" customHeight="1" x14ac:dyDescent="0.25">
      <c r="A655" s="833" t="s">
        <v>79</v>
      </c>
      <c r="B655" s="828"/>
      <c r="C655" s="828"/>
      <c r="D655" s="828"/>
      <c r="E655" s="828"/>
      <c r="F655" s="829"/>
      <c r="G655" s="107">
        <v>1300</v>
      </c>
      <c r="H655" s="108">
        <v>45.5</v>
      </c>
      <c r="I655" s="108">
        <v>43.3</v>
      </c>
      <c r="J655" s="108">
        <v>182</v>
      </c>
      <c r="K655" s="108">
        <v>700</v>
      </c>
      <c r="L655" s="108">
        <v>5.6</v>
      </c>
      <c r="M655" s="108">
        <v>1133</v>
      </c>
    </row>
    <row r="656" spans="1:13" ht="15" customHeight="1" x14ac:dyDescent="0.25">
      <c r="A656" s="833" t="s">
        <v>80</v>
      </c>
      <c r="B656" s="828"/>
      <c r="C656" s="828"/>
      <c r="D656" s="828"/>
      <c r="E656" s="828"/>
      <c r="F656" s="829"/>
      <c r="G656" s="109">
        <v>0.35</v>
      </c>
      <c r="H656" s="110">
        <v>0.38</v>
      </c>
      <c r="I656" s="110">
        <v>0.33</v>
      </c>
      <c r="J656" s="110">
        <v>0.35</v>
      </c>
      <c r="K656" s="110">
        <v>0.08</v>
      </c>
      <c r="L656" s="110">
        <v>0.65</v>
      </c>
      <c r="M656" s="110">
        <v>0.68</v>
      </c>
    </row>
    <row r="658" spans="1:13" ht="15" customHeight="1" x14ac:dyDescent="0.25">
      <c r="A658" s="834" t="s">
        <v>81</v>
      </c>
      <c r="B658" s="825"/>
      <c r="C658" s="826"/>
      <c r="D658" s="827" t="s">
        <v>82</v>
      </c>
      <c r="E658" s="828"/>
      <c r="F658" s="828"/>
      <c r="G658" s="828"/>
      <c r="H658" s="828"/>
      <c r="I658" s="828"/>
      <c r="J658" s="828"/>
      <c r="K658" s="828"/>
      <c r="L658" s="828"/>
      <c r="M658" s="829"/>
    </row>
    <row r="659" spans="1:13" ht="15" customHeight="1" x14ac:dyDescent="0.25">
      <c r="A659" s="44"/>
      <c r="B659" s="45"/>
      <c r="C659" s="47"/>
      <c r="D659" s="50"/>
      <c r="E659" s="47"/>
      <c r="F659" s="47"/>
      <c r="G659" s="47"/>
      <c r="H659" s="47"/>
      <c r="I659" s="47"/>
      <c r="J659" s="47"/>
      <c r="K659" s="47"/>
      <c r="L659" s="47"/>
      <c r="M659" s="51"/>
    </row>
    <row r="660" spans="1:13" ht="30" customHeight="1" x14ac:dyDescent="0.25">
      <c r="A660" s="52" t="s">
        <v>83</v>
      </c>
      <c r="B660" s="827"/>
      <c r="C660" s="828"/>
      <c r="D660" s="828"/>
      <c r="E660" s="829"/>
      <c r="F660" s="1"/>
      <c r="G660" s="824" t="s">
        <v>84</v>
      </c>
      <c r="H660" s="825"/>
      <c r="I660" s="826"/>
      <c r="J660" s="827">
        <v>1088350061</v>
      </c>
      <c r="K660" s="828"/>
      <c r="L660" s="828"/>
      <c r="M660" s="829"/>
    </row>
    <row r="661" spans="1:13" ht="15" customHeight="1" x14ac:dyDescent="0.25">
      <c r="A661" s="53"/>
      <c r="B661" s="49"/>
      <c r="C661" s="49"/>
      <c r="D661" s="49"/>
      <c r="E661" s="51"/>
      <c r="F661" s="51"/>
      <c r="G661" s="51"/>
      <c r="H661" s="51"/>
      <c r="I661" s="51"/>
      <c r="J661" s="51"/>
      <c r="K661" s="51"/>
      <c r="L661" s="51"/>
      <c r="M661" s="51"/>
    </row>
    <row r="662" spans="1:13" ht="15" customHeight="1" x14ac:dyDescent="0.25">
      <c r="A662" s="54"/>
      <c r="B662" s="55"/>
      <c r="C662" s="55"/>
      <c r="D662" s="55"/>
      <c r="E662" s="56"/>
      <c r="F662" s="56"/>
      <c r="G662" s="56"/>
      <c r="H662" s="56"/>
      <c r="I662" s="56"/>
      <c r="J662" s="56"/>
      <c r="K662" s="56"/>
      <c r="L662" s="56"/>
      <c r="M662" s="56"/>
    </row>
    <row r="663" spans="1:13" ht="15" customHeight="1" x14ac:dyDescent="0.25">
      <c r="A663" s="52"/>
      <c r="B663" s="9"/>
      <c r="C663" s="9"/>
      <c r="D663" s="9"/>
      <c r="E663" s="1"/>
      <c r="F663" s="1"/>
      <c r="G663" s="1"/>
      <c r="H663" s="1"/>
      <c r="I663" s="1"/>
      <c r="J663" s="3"/>
      <c r="K663" s="3"/>
      <c r="L663" s="51"/>
      <c r="M663" s="51"/>
    </row>
    <row r="664" spans="1:13" ht="15" customHeight="1" x14ac:dyDescent="0.25">
      <c r="A664" s="57">
        <v>15</v>
      </c>
      <c r="B664" s="58"/>
      <c r="C664" s="58"/>
      <c r="D664" s="59"/>
      <c r="E664" s="3"/>
      <c r="F664" s="3"/>
      <c r="G664" s="3"/>
      <c r="H664" s="3"/>
      <c r="I664" s="3"/>
      <c r="J664" s="3"/>
      <c r="K664" s="3"/>
      <c r="L664" s="51"/>
      <c r="M664" s="51"/>
    </row>
    <row r="665" spans="1:13" ht="15" customHeight="1" x14ac:dyDescent="0.25">
      <c r="A665" s="52"/>
      <c r="B665" s="9"/>
      <c r="C665" s="9"/>
      <c r="D665" s="9"/>
      <c r="E665" s="1"/>
      <c r="F665" s="1"/>
      <c r="G665" s="1"/>
      <c r="H665" s="1"/>
      <c r="I665" s="1"/>
      <c r="J665" s="3"/>
      <c r="K665" s="3"/>
      <c r="L665" s="51"/>
      <c r="M665" s="51"/>
    </row>
    <row r="666" spans="1:13" ht="15" customHeight="1" x14ac:dyDescent="0.25">
      <c r="A666" s="840" t="s">
        <v>14</v>
      </c>
      <c r="B666" s="838" t="s">
        <v>15</v>
      </c>
      <c r="C666" s="838" t="s">
        <v>16</v>
      </c>
      <c r="D666" s="839" t="s">
        <v>17</v>
      </c>
      <c r="E666" s="838" t="s">
        <v>18</v>
      </c>
      <c r="F666" s="838" t="s">
        <v>19</v>
      </c>
      <c r="G666" s="827" t="s">
        <v>20</v>
      </c>
      <c r="H666" s="828"/>
      <c r="I666" s="828"/>
      <c r="J666" s="828"/>
      <c r="K666" s="828"/>
      <c r="L666" s="828"/>
      <c r="M666" s="829"/>
    </row>
    <row r="667" spans="1:13" ht="15" customHeight="1" x14ac:dyDescent="0.25">
      <c r="A667" s="837"/>
      <c r="B667" s="837"/>
      <c r="C667" s="837"/>
      <c r="D667" s="837"/>
      <c r="E667" s="837"/>
      <c r="F667" s="837"/>
      <c r="G667" s="16" t="s">
        <v>21</v>
      </c>
      <c r="H667" s="16" t="s">
        <v>22</v>
      </c>
      <c r="I667" s="16" t="s">
        <v>23</v>
      </c>
      <c r="J667" s="16" t="s">
        <v>24</v>
      </c>
      <c r="K667" s="16" t="s">
        <v>25</v>
      </c>
      <c r="L667" s="16" t="s">
        <v>26</v>
      </c>
      <c r="M667" s="16" t="s">
        <v>27</v>
      </c>
    </row>
    <row r="668" spans="1:13" ht="15" customHeight="1" x14ac:dyDescent="0.25">
      <c r="A668" s="840" t="s">
        <v>28</v>
      </c>
      <c r="B668" s="843" t="s">
        <v>241</v>
      </c>
      <c r="C668" s="32" t="s">
        <v>94</v>
      </c>
      <c r="D668" s="18" t="s">
        <v>95</v>
      </c>
      <c r="E668" s="79">
        <v>52</v>
      </c>
      <c r="F668" s="30">
        <v>49</v>
      </c>
      <c r="G668" s="22">
        <v>69</v>
      </c>
      <c r="H668" s="101">
        <v>10.486000000000001</v>
      </c>
      <c r="I668" s="60">
        <v>2.94</v>
      </c>
      <c r="J668" s="60">
        <v>9.8000000000000004E-2</v>
      </c>
      <c r="K668" s="21">
        <v>8.33</v>
      </c>
      <c r="L668" s="22">
        <v>0.39200000000000002</v>
      </c>
      <c r="M668" s="22">
        <v>27.04</v>
      </c>
    </row>
    <row r="669" spans="1:13" ht="15" customHeight="1" x14ac:dyDescent="0.25">
      <c r="A669" s="836"/>
      <c r="B669" s="836"/>
      <c r="C669" s="31" t="s">
        <v>32</v>
      </c>
      <c r="D669" s="18" t="s">
        <v>33</v>
      </c>
      <c r="E669" s="80">
        <v>16</v>
      </c>
      <c r="F669" s="29">
        <v>15.2</v>
      </c>
      <c r="G669" s="28">
        <v>6</v>
      </c>
      <c r="H669" s="62">
        <v>0.21279999999999999</v>
      </c>
      <c r="I669" s="61">
        <v>1.52E-2</v>
      </c>
      <c r="J669" s="61">
        <v>1.1704000000000001</v>
      </c>
      <c r="K669" s="24">
        <v>3.6480000000000001</v>
      </c>
      <c r="L669" s="28">
        <v>4.5600000000000002E-2</v>
      </c>
      <c r="M669" s="28">
        <v>0.64</v>
      </c>
    </row>
    <row r="670" spans="1:13" ht="15" customHeight="1" x14ac:dyDescent="0.25">
      <c r="A670" s="836"/>
      <c r="B670" s="836"/>
      <c r="C670" s="31" t="s">
        <v>34</v>
      </c>
      <c r="D670" s="18" t="s">
        <v>35</v>
      </c>
      <c r="E670" s="80">
        <v>38</v>
      </c>
      <c r="F670" s="29">
        <v>15.2</v>
      </c>
      <c r="G670" s="28">
        <v>6</v>
      </c>
      <c r="H670" s="62">
        <v>0.18240000000000001</v>
      </c>
      <c r="I670" s="61">
        <v>1.52E-2</v>
      </c>
      <c r="J670" s="61">
        <v>1.0336000000000001</v>
      </c>
      <c r="K670" s="24">
        <v>8.6639999999999997</v>
      </c>
      <c r="L670" s="28">
        <v>7.5999999999999998E-2</v>
      </c>
      <c r="M670" s="28">
        <v>5.7</v>
      </c>
    </row>
    <row r="671" spans="1:13" ht="15" customHeight="1" x14ac:dyDescent="0.25">
      <c r="A671" s="836"/>
      <c r="B671" s="836"/>
      <c r="C671" s="31" t="s">
        <v>36</v>
      </c>
      <c r="D671" s="18" t="s">
        <v>37</v>
      </c>
      <c r="E671" s="80">
        <v>6</v>
      </c>
      <c r="F671" s="29">
        <v>5.4</v>
      </c>
      <c r="G671" s="28">
        <v>2</v>
      </c>
      <c r="H671" s="62">
        <v>0.1242</v>
      </c>
      <c r="I671" s="61">
        <v>3.2399999999999998E-2</v>
      </c>
      <c r="J671" s="61">
        <v>0.31859999999999999</v>
      </c>
      <c r="K671" s="24">
        <v>4.4279999999999999</v>
      </c>
      <c r="L671" s="28">
        <v>9.7199999999999995E-2</v>
      </c>
      <c r="M671" s="28">
        <v>2.76</v>
      </c>
    </row>
    <row r="672" spans="1:13" ht="15" customHeight="1" x14ac:dyDescent="0.25">
      <c r="A672" s="836"/>
      <c r="B672" s="836"/>
      <c r="C672" s="31" t="s">
        <v>38</v>
      </c>
      <c r="D672" s="18" t="s">
        <v>39</v>
      </c>
      <c r="E672" s="80">
        <v>3</v>
      </c>
      <c r="F672" s="29">
        <v>3</v>
      </c>
      <c r="G672" s="28">
        <v>0</v>
      </c>
      <c r="H672" s="62">
        <v>0</v>
      </c>
      <c r="I672" s="61">
        <v>0</v>
      </c>
      <c r="J672" s="61">
        <v>0.18</v>
      </c>
      <c r="K672" s="24">
        <v>0.21</v>
      </c>
      <c r="L672" s="28">
        <v>1.4999999999999999E-2</v>
      </c>
      <c r="M672" s="28">
        <v>0.15</v>
      </c>
    </row>
    <row r="673" spans="1:13" ht="15" customHeight="1" x14ac:dyDescent="0.25">
      <c r="A673" s="836"/>
      <c r="B673" s="836"/>
      <c r="C673" s="31" t="s">
        <v>40</v>
      </c>
      <c r="D673" s="18" t="s">
        <v>39</v>
      </c>
      <c r="E673" s="80">
        <v>3</v>
      </c>
      <c r="F673" s="29">
        <v>3</v>
      </c>
      <c r="G673" s="28">
        <v>0</v>
      </c>
      <c r="H673" s="62">
        <v>0</v>
      </c>
      <c r="I673" s="61">
        <v>0</v>
      </c>
      <c r="J673" s="61">
        <v>0.18</v>
      </c>
      <c r="K673" s="24">
        <v>0.21</v>
      </c>
      <c r="L673" s="28">
        <v>1.4999999999999999E-2</v>
      </c>
      <c r="M673" s="28">
        <v>0.15</v>
      </c>
    </row>
    <row r="674" spans="1:13" ht="15" customHeight="1" x14ac:dyDescent="0.25">
      <c r="A674" s="836"/>
      <c r="B674" s="836"/>
      <c r="C674" s="31" t="s">
        <v>41</v>
      </c>
      <c r="D674" s="18" t="s">
        <v>39</v>
      </c>
      <c r="E674" s="80">
        <v>3</v>
      </c>
      <c r="F674" s="29">
        <v>3</v>
      </c>
      <c r="G674" s="28">
        <v>0</v>
      </c>
      <c r="H674" s="62">
        <v>0</v>
      </c>
      <c r="I674" s="61">
        <v>0</v>
      </c>
      <c r="J674" s="61">
        <v>0.18</v>
      </c>
      <c r="K674" s="24">
        <v>0.21</v>
      </c>
      <c r="L674" s="28">
        <v>1.4999999999999999E-2</v>
      </c>
      <c r="M674" s="28">
        <v>0.15</v>
      </c>
    </row>
    <row r="675" spans="1:13" ht="15" customHeight="1" x14ac:dyDescent="0.25">
      <c r="A675" s="836"/>
      <c r="B675" s="836"/>
      <c r="C675" s="31" t="s">
        <v>42</v>
      </c>
      <c r="D675" s="18" t="s">
        <v>43</v>
      </c>
      <c r="E675" s="80">
        <v>1</v>
      </c>
      <c r="F675" s="29">
        <v>0.95</v>
      </c>
      <c r="G675" s="28">
        <v>1</v>
      </c>
      <c r="H675" s="62">
        <v>4.4650000000000002E-2</v>
      </c>
      <c r="I675" s="61">
        <v>2.8500000000000001E-3</v>
      </c>
      <c r="J675" s="61">
        <v>0.27834999999999999</v>
      </c>
      <c r="K675" s="24">
        <v>0.38</v>
      </c>
      <c r="L675" s="28">
        <v>1.235E-2</v>
      </c>
      <c r="M675" s="28">
        <v>0.19</v>
      </c>
    </row>
    <row r="676" spans="1:13" ht="15" customHeight="1" x14ac:dyDescent="0.25">
      <c r="A676" s="836"/>
      <c r="B676" s="836"/>
      <c r="C676" s="31" t="s">
        <v>44</v>
      </c>
      <c r="D676" s="18" t="s">
        <v>45</v>
      </c>
      <c r="E676" s="80">
        <v>0.5</v>
      </c>
      <c r="F676" s="29">
        <v>0.5</v>
      </c>
      <c r="G676" s="28">
        <v>0</v>
      </c>
      <c r="H676" s="62">
        <v>0</v>
      </c>
      <c r="I676" s="61">
        <v>0</v>
      </c>
      <c r="J676" s="61">
        <v>0</v>
      </c>
      <c r="K676" s="24">
        <v>0.12</v>
      </c>
      <c r="L676" s="28">
        <v>1.5E-3</v>
      </c>
      <c r="M676" s="28">
        <v>193.905</v>
      </c>
    </row>
    <row r="677" spans="1:13" ht="15" customHeight="1" x14ac:dyDescent="0.25">
      <c r="A677" s="836"/>
      <c r="B677" s="836"/>
      <c r="C677" s="31" t="s">
        <v>142</v>
      </c>
      <c r="D677" s="18" t="s">
        <v>143</v>
      </c>
      <c r="E677" s="80">
        <v>5</v>
      </c>
      <c r="F677" s="29">
        <v>5</v>
      </c>
      <c r="G677" s="28">
        <v>18</v>
      </c>
      <c r="H677" s="62">
        <v>0.66</v>
      </c>
      <c r="I677" s="61">
        <v>9.5000000000000001E-2</v>
      </c>
      <c r="J677" s="61">
        <v>3.605</v>
      </c>
      <c r="K677" s="24">
        <v>0.9</v>
      </c>
      <c r="L677" s="28">
        <v>0.255</v>
      </c>
      <c r="M677" s="28">
        <v>0.1</v>
      </c>
    </row>
    <row r="678" spans="1:13" ht="15" customHeight="1" x14ac:dyDescent="0.25">
      <c r="A678" s="836"/>
      <c r="B678" s="836"/>
      <c r="C678" s="31" t="s">
        <v>52</v>
      </c>
      <c r="D678" s="18" t="s">
        <v>53</v>
      </c>
      <c r="E678" s="80">
        <v>10</v>
      </c>
      <c r="F678" s="29">
        <v>10</v>
      </c>
      <c r="G678" s="28">
        <v>45</v>
      </c>
      <c r="H678" s="62">
        <v>0</v>
      </c>
      <c r="I678" s="61">
        <v>5</v>
      </c>
      <c r="J678" s="61">
        <v>0</v>
      </c>
      <c r="K678" s="24">
        <v>0</v>
      </c>
      <c r="L678" s="28">
        <v>0</v>
      </c>
      <c r="M678" s="28">
        <v>0</v>
      </c>
    </row>
    <row r="679" spans="1:13" ht="15" customHeight="1" x14ac:dyDescent="0.25">
      <c r="A679" s="842"/>
      <c r="B679" s="837"/>
      <c r="C679" s="31" t="s">
        <v>144</v>
      </c>
      <c r="D679" s="18" t="s">
        <v>145</v>
      </c>
      <c r="E679" s="80">
        <v>11</v>
      </c>
      <c r="F679" s="29">
        <v>9.9</v>
      </c>
      <c r="G679" s="28">
        <v>15</v>
      </c>
      <c r="H679" s="62">
        <v>1.2474000000000001</v>
      </c>
      <c r="I679" s="61">
        <v>1.0691999999999999</v>
      </c>
      <c r="J679" s="61">
        <v>2.9700000000000001E-2</v>
      </c>
      <c r="K679" s="24">
        <v>5.2469999999999999</v>
      </c>
      <c r="L679" s="28">
        <v>0.16830000000000001</v>
      </c>
      <c r="M679" s="28">
        <v>15.29</v>
      </c>
    </row>
    <row r="680" spans="1:13" ht="15" customHeight="1" x14ac:dyDescent="0.25">
      <c r="A680" s="840" t="s">
        <v>54</v>
      </c>
      <c r="B680" s="843" t="s">
        <v>55</v>
      </c>
      <c r="C680" s="31" t="s">
        <v>56</v>
      </c>
      <c r="D680" s="18" t="s">
        <v>57</v>
      </c>
      <c r="E680" s="80">
        <v>24</v>
      </c>
      <c r="F680" s="29">
        <v>24</v>
      </c>
      <c r="G680" s="28">
        <v>85</v>
      </c>
      <c r="H680" s="62">
        <v>1.6080000000000001</v>
      </c>
      <c r="I680" s="61">
        <v>9.6000000000000002E-2</v>
      </c>
      <c r="J680" s="61">
        <v>19.224</v>
      </c>
      <c r="K680" s="24">
        <v>2.16</v>
      </c>
      <c r="L680" s="28">
        <v>0.192</v>
      </c>
      <c r="M680" s="28">
        <v>0.48</v>
      </c>
    </row>
    <row r="681" spans="1:13" ht="15" customHeight="1" x14ac:dyDescent="0.25">
      <c r="A681" s="836"/>
      <c r="B681" s="836"/>
      <c r="C681" s="31" t="s">
        <v>52</v>
      </c>
      <c r="D681" s="18" t="s">
        <v>53</v>
      </c>
      <c r="E681" s="80">
        <v>2</v>
      </c>
      <c r="F681" s="29">
        <v>2</v>
      </c>
      <c r="G681" s="28">
        <v>18</v>
      </c>
      <c r="H681" s="62">
        <v>0</v>
      </c>
      <c r="I681" s="61">
        <v>2</v>
      </c>
      <c r="J681" s="61">
        <v>0</v>
      </c>
      <c r="K681" s="24">
        <v>0</v>
      </c>
      <c r="L681" s="28">
        <v>0</v>
      </c>
      <c r="M681" s="28">
        <v>0</v>
      </c>
    </row>
    <row r="682" spans="1:13" ht="15" customHeight="1" x14ac:dyDescent="0.25">
      <c r="A682" s="842"/>
      <c r="B682" s="837"/>
      <c r="C682" s="123" t="s">
        <v>44</v>
      </c>
      <c r="D682" s="18" t="s">
        <v>45</v>
      </c>
      <c r="E682" s="124">
        <v>0.8</v>
      </c>
      <c r="F682" s="125">
        <v>0.8</v>
      </c>
      <c r="G682" s="28">
        <v>0</v>
      </c>
      <c r="H682" s="62">
        <v>0</v>
      </c>
      <c r="I682" s="61">
        <v>0</v>
      </c>
      <c r="J682" s="61">
        <v>0</v>
      </c>
      <c r="K682" s="24">
        <v>0.192</v>
      </c>
      <c r="L682" s="28">
        <v>2.3999999999999998E-3</v>
      </c>
      <c r="M682" s="28">
        <v>310.24799999999999</v>
      </c>
    </row>
    <row r="683" spans="1:13" ht="15" customHeight="1" x14ac:dyDescent="0.25">
      <c r="A683" s="840" t="s">
        <v>46</v>
      </c>
      <c r="B683" s="844" t="s">
        <v>242</v>
      </c>
      <c r="C683" s="32" t="s">
        <v>91</v>
      </c>
      <c r="D683" s="18" t="s">
        <v>92</v>
      </c>
      <c r="E683" s="79">
        <v>20</v>
      </c>
      <c r="F683" s="30">
        <v>20</v>
      </c>
      <c r="G683" s="28">
        <v>19</v>
      </c>
      <c r="H683" s="62">
        <v>0.44</v>
      </c>
      <c r="I683" s="61">
        <v>0.02</v>
      </c>
      <c r="J683" s="61">
        <v>4.22</v>
      </c>
      <c r="K683" s="24">
        <v>2.2000000000000002</v>
      </c>
      <c r="L683" s="28">
        <v>0.2</v>
      </c>
      <c r="M683" s="28">
        <v>3.6</v>
      </c>
    </row>
    <row r="684" spans="1:13" ht="15" customHeight="1" x14ac:dyDescent="0.25">
      <c r="A684" s="836"/>
      <c r="B684" s="836"/>
      <c r="C684" s="31" t="s">
        <v>116</v>
      </c>
      <c r="D684" s="18" t="s">
        <v>117</v>
      </c>
      <c r="E684" s="80">
        <v>2</v>
      </c>
      <c r="F684" s="29">
        <v>2</v>
      </c>
      <c r="G684" s="28">
        <v>15</v>
      </c>
      <c r="H684" s="62">
        <v>1.2E-2</v>
      </c>
      <c r="I684" s="61">
        <v>1.62</v>
      </c>
      <c r="J684" s="61">
        <v>0</v>
      </c>
      <c r="K684" s="24">
        <v>0.06</v>
      </c>
      <c r="L684" s="28">
        <v>2E-3</v>
      </c>
      <c r="M684" s="28">
        <v>13.7</v>
      </c>
    </row>
    <row r="685" spans="1:13" ht="15" customHeight="1" x14ac:dyDescent="0.25">
      <c r="A685" s="837"/>
      <c r="B685" s="837"/>
      <c r="C685" s="31" t="s">
        <v>36</v>
      </c>
      <c r="D685" s="18" t="s">
        <v>37</v>
      </c>
      <c r="E685" s="80">
        <v>6</v>
      </c>
      <c r="F685" s="29">
        <v>5.4</v>
      </c>
      <c r="G685" s="28">
        <v>2</v>
      </c>
      <c r="H685" s="62">
        <v>0.1242</v>
      </c>
      <c r="I685" s="61">
        <v>3.2399999999999998E-2</v>
      </c>
      <c r="J685" s="61">
        <v>0.31859999999999999</v>
      </c>
      <c r="K685" s="24">
        <v>4.4279999999999999</v>
      </c>
      <c r="L685" s="28">
        <v>9.7199999999999995E-2</v>
      </c>
      <c r="M685" s="28">
        <v>2.76</v>
      </c>
    </row>
    <row r="686" spans="1:13" ht="15" customHeight="1" x14ac:dyDescent="0.25">
      <c r="A686" s="840" t="s">
        <v>58</v>
      </c>
      <c r="B686" s="843" t="s">
        <v>243</v>
      </c>
      <c r="C686" s="31" t="s">
        <v>50</v>
      </c>
      <c r="D686" s="18" t="s">
        <v>51</v>
      </c>
      <c r="E686" s="80">
        <v>18</v>
      </c>
      <c r="F686" s="29">
        <v>15.3</v>
      </c>
      <c r="G686" s="28">
        <v>7</v>
      </c>
      <c r="H686" s="62">
        <v>0.1071</v>
      </c>
      <c r="I686" s="61">
        <v>1.5299999999999999E-2</v>
      </c>
      <c r="J686" s="61">
        <v>1.4535</v>
      </c>
      <c r="K686" s="24">
        <v>4.1310000000000002</v>
      </c>
      <c r="L686" s="28">
        <v>6.1199999999999997E-2</v>
      </c>
      <c r="M686" s="28">
        <v>6.3</v>
      </c>
    </row>
    <row r="687" spans="1:13" ht="15" customHeight="1" x14ac:dyDescent="0.25">
      <c r="A687" s="836"/>
      <c r="B687" s="836"/>
      <c r="C687" s="31" t="s">
        <v>103</v>
      </c>
      <c r="D687" s="18" t="s">
        <v>104</v>
      </c>
      <c r="E687" s="80">
        <v>20</v>
      </c>
      <c r="F687" s="29">
        <v>10</v>
      </c>
      <c r="G687" s="28">
        <v>8</v>
      </c>
      <c r="H687" s="62">
        <v>0.06</v>
      </c>
      <c r="I687" s="61">
        <v>0</v>
      </c>
      <c r="J687" s="61">
        <v>1.71</v>
      </c>
      <c r="K687" s="24">
        <v>1.5</v>
      </c>
      <c r="L687" s="28">
        <v>0.05</v>
      </c>
      <c r="M687" s="28">
        <v>0.8</v>
      </c>
    </row>
    <row r="688" spans="1:13" ht="15" customHeight="1" x14ac:dyDescent="0.25">
      <c r="A688" s="836"/>
      <c r="B688" s="836"/>
      <c r="C688" s="31" t="s">
        <v>62</v>
      </c>
      <c r="D688" s="87" t="s">
        <v>63</v>
      </c>
      <c r="E688" s="88">
        <v>60</v>
      </c>
      <c r="F688" s="89">
        <v>30</v>
      </c>
      <c r="G688" s="90">
        <v>7</v>
      </c>
      <c r="H688" s="90">
        <v>4.4999999999999998E-2</v>
      </c>
      <c r="I688" s="90">
        <v>4.4999999999999998E-2</v>
      </c>
      <c r="J688" s="90">
        <v>1.395</v>
      </c>
      <c r="K688" s="90">
        <v>2.85</v>
      </c>
      <c r="L688" s="90">
        <v>7.4999999999999997E-2</v>
      </c>
      <c r="M688" s="94">
        <v>1.2</v>
      </c>
    </row>
    <row r="689" spans="1:14" ht="15" customHeight="1" x14ac:dyDescent="0.25">
      <c r="A689" s="842"/>
      <c r="B689" s="837"/>
      <c r="C689" s="31" t="s">
        <v>64</v>
      </c>
      <c r="D689" s="18" t="s">
        <v>65</v>
      </c>
      <c r="E689" s="80">
        <v>2</v>
      </c>
      <c r="F689" s="29">
        <v>2</v>
      </c>
      <c r="G689" s="28">
        <v>8</v>
      </c>
      <c r="H689" s="62">
        <v>0</v>
      </c>
      <c r="I689" s="61">
        <v>0</v>
      </c>
      <c r="J689" s="61">
        <v>1.986</v>
      </c>
      <c r="K689" s="24">
        <v>0</v>
      </c>
      <c r="L689" s="28">
        <v>2E-3</v>
      </c>
      <c r="M689" s="28">
        <v>0</v>
      </c>
      <c r="N689" s="1"/>
    </row>
    <row r="690" spans="1:14" ht="15" customHeight="1" x14ac:dyDescent="0.25">
      <c r="A690" s="126" t="s">
        <v>105</v>
      </c>
      <c r="B690" s="843" t="s">
        <v>149</v>
      </c>
      <c r="C690" s="68" t="s">
        <v>150</v>
      </c>
      <c r="D690" s="127" t="s">
        <v>151</v>
      </c>
      <c r="E690" s="128">
        <v>80</v>
      </c>
      <c r="F690" s="70">
        <v>60</v>
      </c>
      <c r="G690" s="71">
        <v>43</v>
      </c>
      <c r="H690" s="72">
        <v>0.54</v>
      </c>
      <c r="I690" s="73">
        <v>0.18</v>
      </c>
      <c r="J690" s="73">
        <v>8.0399999999999991</v>
      </c>
      <c r="K690" s="74">
        <v>7.8</v>
      </c>
      <c r="L690" s="71">
        <v>0.18</v>
      </c>
      <c r="M690" s="71">
        <v>2.4</v>
      </c>
      <c r="N690" s="49"/>
    </row>
    <row r="691" spans="1:14" ht="15" customHeight="1" x14ac:dyDescent="0.25">
      <c r="A691" s="98" t="s">
        <v>163</v>
      </c>
      <c r="B691" s="836"/>
      <c r="C691" s="31" t="s">
        <v>72</v>
      </c>
      <c r="D691" s="61" t="s">
        <v>73</v>
      </c>
      <c r="E691" s="26">
        <v>100</v>
      </c>
      <c r="F691" s="29">
        <v>100</v>
      </c>
      <c r="G691" s="28">
        <v>55</v>
      </c>
      <c r="H691" s="62">
        <v>3.2</v>
      </c>
      <c r="I691" s="61">
        <v>3.2</v>
      </c>
      <c r="J691" s="61">
        <v>3.4</v>
      </c>
      <c r="K691" s="24">
        <v>120</v>
      </c>
      <c r="L691" s="28">
        <v>0</v>
      </c>
      <c r="M691" s="28">
        <v>42</v>
      </c>
      <c r="N691" s="831"/>
    </row>
    <row r="692" spans="1:14" ht="15" customHeight="1" x14ac:dyDescent="0.25">
      <c r="A692" s="126" t="s">
        <v>164</v>
      </c>
      <c r="B692" s="837"/>
      <c r="C692" s="68" t="s">
        <v>64</v>
      </c>
      <c r="D692" s="129" t="s">
        <v>65</v>
      </c>
      <c r="E692" s="128">
        <v>6</v>
      </c>
      <c r="F692" s="70">
        <v>6</v>
      </c>
      <c r="G692" s="71">
        <v>24</v>
      </c>
      <c r="H692" s="72">
        <v>0</v>
      </c>
      <c r="I692" s="73">
        <v>0</v>
      </c>
      <c r="J692" s="73">
        <v>5.9580000000000002</v>
      </c>
      <c r="K692" s="74">
        <v>0</v>
      </c>
      <c r="L692" s="71">
        <v>6.0000000000000001E-3</v>
      </c>
      <c r="M692" s="71">
        <v>0</v>
      </c>
      <c r="N692" s="832"/>
    </row>
    <row r="693" spans="1:14" ht="15" customHeight="1" x14ac:dyDescent="0.25">
      <c r="A693" s="827"/>
      <c r="B693" s="828"/>
      <c r="C693" s="828"/>
      <c r="D693" s="828"/>
      <c r="E693" s="828"/>
      <c r="F693" s="828"/>
      <c r="G693" s="828"/>
      <c r="H693" s="828"/>
      <c r="I693" s="828"/>
      <c r="J693" s="828"/>
      <c r="K693" s="828"/>
      <c r="L693" s="828"/>
      <c r="M693" s="829"/>
      <c r="N693" s="832"/>
    </row>
    <row r="694" spans="1:14" ht="15" customHeight="1" x14ac:dyDescent="0.25">
      <c r="A694" s="833" t="s">
        <v>78</v>
      </c>
      <c r="B694" s="828"/>
      <c r="C694" s="828"/>
      <c r="D694" s="828"/>
      <c r="E694" s="828"/>
      <c r="F694" s="829"/>
      <c r="G694" s="103">
        <v>453.9</v>
      </c>
      <c r="H694" s="104">
        <v>19</v>
      </c>
      <c r="I694" s="105">
        <v>16.3</v>
      </c>
      <c r="J694" s="105">
        <v>55.5</v>
      </c>
      <c r="K694" s="103">
        <v>195.2</v>
      </c>
      <c r="L694" s="106">
        <v>2.8</v>
      </c>
      <c r="M694" s="106">
        <v>627.79999999999995</v>
      </c>
      <c r="N694" s="832"/>
    </row>
    <row r="695" spans="1:14" ht="15" customHeight="1" x14ac:dyDescent="0.25">
      <c r="A695" s="833" t="s">
        <v>79</v>
      </c>
      <c r="B695" s="828"/>
      <c r="C695" s="828"/>
      <c r="D695" s="828"/>
      <c r="E695" s="828"/>
      <c r="F695" s="829"/>
      <c r="G695" s="107">
        <v>1300</v>
      </c>
      <c r="H695" s="108">
        <v>45.5</v>
      </c>
      <c r="I695" s="108">
        <v>43.3</v>
      </c>
      <c r="J695" s="108">
        <v>182</v>
      </c>
      <c r="K695" s="108">
        <v>700</v>
      </c>
      <c r="L695" s="108">
        <v>5.6</v>
      </c>
      <c r="M695" s="108">
        <v>1133</v>
      </c>
      <c r="N695" s="832"/>
    </row>
    <row r="696" spans="1:14" ht="15" customHeight="1" x14ac:dyDescent="0.25">
      <c r="A696" s="833" t="s">
        <v>80</v>
      </c>
      <c r="B696" s="828"/>
      <c r="C696" s="828"/>
      <c r="D696" s="828"/>
      <c r="E696" s="828"/>
      <c r="F696" s="829"/>
      <c r="G696" s="109">
        <v>0.35</v>
      </c>
      <c r="H696" s="110">
        <v>0.42</v>
      </c>
      <c r="I696" s="110">
        <v>0.35</v>
      </c>
      <c r="J696" s="110">
        <v>0.31</v>
      </c>
      <c r="K696" s="110">
        <v>0.28000000000000003</v>
      </c>
      <c r="L696" s="110">
        <v>0.5</v>
      </c>
      <c r="M696" s="110">
        <v>0.55000000000000004</v>
      </c>
      <c r="N696" s="832"/>
    </row>
    <row r="697" spans="1:14" ht="15" customHeight="1" x14ac:dyDescent="0.25">
      <c r="A697" s="44"/>
      <c r="B697" s="45"/>
      <c r="C697" s="45"/>
      <c r="D697" s="46"/>
      <c r="E697" s="47"/>
      <c r="F697" s="47"/>
      <c r="G697" s="47"/>
      <c r="H697" s="47"/>
      <c r="I697" s="47"/>
      <c r="J697" s="47"/>
      <c r="K697" s="47"/>
      <c r="L697" s="47"/>
      <c r="M697" s="47"/>
      <c r="N697" s="832"/>
    </row>
    <row r="698" spans="1:14" ht="15" customHeight="1" x14ac:dyDescent="0.25">
      <c r="A698" s="834" t="s">
        <v>81</v>
      </c>
      <c r="B698" s="825"/>
      <c r="C698" s="826"/>
      <c r="D698" s="827" t="s">
        <v>82</v>
      </c>
      <c r="E698" s="828"/>
      <c r="F698" s="828"/>
      <c r="G698" s="828"/>
      <c r="H698" s="828"/>
      <c r="I698" s="828"/>
      <c r="J698" s="828"/>
      <c r="K698" s="828"/>
      <c r="L698" s="828"/>
      <c r="M698" s="829"/>
      <c r="N698" s="832"/>
    </row>
    <row r="699" spans="1:14" ht="15" customHeight="1" x14ac:dyDescent="0.25">
      <c r="A699" s="44"/>
      <c r="B699" s="45"/>
      <c r="C699" s="47"/>
      <c r="D699" s="50"/>
      <c r="E699" s="47"/>
      <c r="F699" s="47"/>
      <c r="G699" s="47"/>
      <c r="H699" s="47"/>
      <c r="I699" s="47"/>
      <c r="J699" s="47"/>
      <c r="K699" s="47"/>
      <c r="L699" s="47"/>
      <c r="M699" s="51"/>
      <c r="N699" s="49"/>
    </row>
    <row r="700" spans="1:14" ht="30" customHeight="1" x14ac:dyDescent="0.25">
      <c r="A700" s="52" t="s">
        <v>83</v>
      </c>
      <c r="B700" s="827"/>
      <c r="C700" s="828"/>
      <c r="D700" s="828"/>
      <c r="E700" s="829"/>
      <c r="F700" s="1"/>
      <c r="G700" s="824" t="s">
        <v>84</v>
      </c>
      <c r="H700" s="825"/>
      <c r="I700" s="826"/>
      <c r="J700" s="827">
        <v>1088350061</v>
      </c>
      <c r="K700" s="828"/>
      <c r="L700" s="828"/>
      <c r="M700" s="829"/>
      <c r="N700" s="49"/>
    </row>
    <row r="701" spans="1:14" ht="15" customHeight="1" x14ac:dyDescent="0.25">
      <c r="A701" s="53"/>
      <c r="B701" s="49"/>
      <c r="C701" s="49"/>
      <c r="D701" s="49"/>
      <c r="E701" s="51"/>
      <c r="F701" s="51"/>
      <c r="G701" s="51"/>
      <c r="H701" s="51"/>
      <c r="I701" s="51"/>
      <c r="J701" s="51"/>
      <c r="K701" s="51"/>
      <c r="L701" s="51"/>
      <c r="M701" s="51"/>
      <c r="N701" s="49"/>
    </row>
    <row r="702" spans="1:14" ht="15" customHeight="1" x14ac:dyDescent="0.25">
      <c r="A702" s="54"/>
      <c r="B702" s="55"/>
      <c r="C702" s="55"/>
      <c r="D702" s="55"/>
      <c r="E702" s="56"/>
      <c r="F702" s="56"/>
      <c r="G702" s="56"/>
      <c r="H702" s="56"/>
      <c r="I702" s="56"/>
      <c r="J702" s="56"/>
      <c r="K702" s="56"/>
      <c r="L702" s="56"/>
      <c r="M702" s="56"/>
      <c r="N702" s="55"/>
    </row>
    <row r="703" spans="1:14" ht="15" customHeight="1" x14ac:dyDescent="0.25">
      <c r="A703" s="52"/>
      <c r="B703" s="9"/>
      <c r="C703" s="9"/>
      <c r="D703" s="9"/>
      <c r="E703" s="1"/>
      <c r="F703" s="1"/>
      <c r="G703" s="1"/>
      <c r="H703" s="1"/>
      <c r="I703" s="1"/>
      <c r="J703" s="3"/>
      <c r="K703" s="3"/>
      <c r="L703" s="51"/>
      <c r="M703" s="51"/>
      <c r="N703" s="49"/>
    </row>
    <row r="704" spans="1:14" ht="15" customHeight="1" x14ac:dyDescent="0.25">
      <c r="A704" s="57">
        <v>16</v>
      </c>
      <c r="B704" s="58"/>
      <c r="C704" s="58"/>
      <c r="D704" s="59"/>
      <c r="E704" s="3"/>
      <c r="F704" s="3"/>
      <c r="G704" s="3"/>
      <c r="H704" s="3"/>
      <c r="I704" s="3"/>
      <c r="J704" s="3"/>
      <c r="K704" s="3"/>
      <c r="L704" s="51"/>
      <c r="M704" s="51"/>
      <c r="N704" s="49"/>
    </row>
    <row r="706" spans="1:13" ht="15" customHeight="1" x14ac:dyDescent="0.25">
      <c r="A706" s="840" t="s">
        <v>14</v>
      </c>
      <c r="B706" s="838" t="s">
        <v>15</v>
      </c>
      <c r="C706" s="838" t="s">
        <v>16</v>
      </c>
      <c r="D706" s="839" t="s">
        <v>17</v>
      </c>
      <c r="E706" s="838" t="s">
        <v>18</v>
      </c>
      <c r="F706" s="838" t="s">
        <v>19</v>
      </c>
      <c r="G706" s="827" t="s">
        <v>20</v>
      </c>
      <c r="H706" s="828"/>
      <c r="I706" s="828"/>
      <c r="J706" s="828"/>
      <c r="K706" s="828"/>
      <c r="L706" s="828"/>
      <c r="M706" s="829"/>
    </row>
    <row r="707" spans="1:13" ht="15" customHeight="1" x14ac:dyDescent="0.25">
      <c r="A707" s="837"/>
      <c r="B707" s="837"/>
      <c r="C707" s="837"/>
      <c r="D707" s="837"/>
      <c r="E707" s="837"/>
      <c r="F707" s="837"/>
      <c r="G707" s="16" t="s">
        <v>21</v>
      </c>
      <c r="H707" s="16" t="s">
        <v>22</v>
      </c>
      <c r="I707" s="16" t="s">
        <v>23</v>
      </c>
      <c r="J707" s="16" t="s">
        <v>24</v>
      </c>
      <c r="K707" s="16" t="s">
        <v>25</v>
      </c>
      <c r="L707" s="16" t="s">
        <v>26</v>
      </c>
      <c r="M707" s="16" t="s">
        <v>27</v>
      </c>
    </row>
    <row r="708" spans="1:13" ht="15" customHeight="1" x14ac:dyDescent="0.25">
      <c r="A708" s="840" t="s">
        <v>221</v>
      </c>
      <c r="B708" s="844" t="s">
        <v>244</v>
      </c>
      <c r="C708" s="32" t="s">
        <v>119</v>
      </c>
      <c r="D708" s="18" t="s">
        <v>120</v>
      </c>
      <c r="E708" s="30">
        <v>52</v>
      </c>
      <c r="F708" s="30">
        <v>48.36</v>
      </c>
      <c r="G708" s="22">
        <v>80</v>
      </c>
      <c r="H708" s="101">
        <v>10.01052</v>
      </c>
      <c r="I708" s="60">
        <v>4.4491199999999997</v>
      </c>
      <c r="J708" s="60">
        <v>4.836E-2</v>
      </c>
      <c r="K708" s="21">
        <v>5.3196000000000003</v>
      </c>
      <c r="L708" s="22">
        <v>0.33851999999999999</v>
      </c>
      <c r="M708" s="22">
        <v>32.76</v>
      </c>
    </row>
    <row r="709" spans="1:13" ht="15" customHeight="1" x14ac:dyDescent="0.25">
      <c r="A709" s="836"/>
      <c r="B709" s="836"/>
      <c r="C709" s="31" t="s">
        <v>32</v>
      </c>
      <c r="D709" s="18" t="s">
        <v>33</v>
      </c>
      <c r="E709" s="29">
        <v>16</v>
      </c>
      <c r="F709" s="29">
        <v>15.2</v>
      </c>
      <c r="G709" s="28">
        <v>6</v>
      </c>
      <c r="H709" s="62">
        <v>0.21279999999999999</v>
      </c>
      <c r="I709" s="61">
        <v>1.52E-2</v>
      </c>
      <c r="J709" s="61">
        <v>1.1704000000000001</v>
      </c>
      <c r="K709" s="24">
        <v>3.6480000000000001</v>
      </c>
      <c r="L709" s="28">
        <v>4.5600000000000002E-2</v>
      </c>
      <c r="M709" s="28">
        <v>0.64</v>
      </c>
    </row>
    <row r="710" spans="1:13" ht="15" customHeight="1" x14ac:dyDescent="0.25">
      <c r="A710" s="836"/>
      <c r="B710" s="836"/>
      <c r="C710" s="31" t="s">
        <v>34</v>
      </c>
      <c r="D710" s="18" t="s">
        <v>35</v>
      </c>
      <c r="E710" s="29">
        <v>38</v>
      </c>
      <c r="F710" s="29">
        <v>15.2</v>
      </c>
      <c r="G710" s="28">
        <v>6</v>
      </c>
      <c r="H710" s="62">
        <v>0.18240000000000001</v>
      </c>
      <c r="I710" s="61">
        <v>1.52E-2</v>
      </c>
      <c r="J710" s="61">
        <v>1.0336000000000001</v>
      </c>
      <c r="K710" s="24">
        <v>8.6639999999999997</v>
      </c>
      <c r="L710" s="28">
        <v>7.5999999999999998E-2</v>
      </c>
      <c r="M710" s="28">
        <v>5.7</v>
      </c>
    </row>
    <row r="711" spans="1:13" ht="15" customHeight="1" x14ac:dyDescent="0.25">
      <c r="A711" s="836"/>
      <c r="B711" s="836"/>
      <c r="C711" s="31" t="s">
        <v>38</v>
      </c>
      <c r="D711" s="18" t="s">
        <v>39</v>
      </c>
      <c r="E711" s="29">
        <v>3</v>
      </c>
      <c r="F711" s="29">
        <v>3</v>
      </c>
      <c r="G711" s="28">
        <v>0</v>
      </c>
      <c r="H711" s="62">
        <v>0</v>
      </c>
      <c r="I711" s="61">
        <v>0</v>
      </c>
      <c r="J711" s="61">
        <v>0.18</v>
      </c>
      <c r="K711" s="24">
        <v>0.21</v>
      </c>
      <c r="L711" s="28">
        <v>1.4999999999999999E-2</v>
      </c>
      <c r="M711" s="28">
        <v>0.15</v>
      </c>
    </row>
    <row r="712" spans="1:13" ht="15" customHeight="1" x14ac:dyDescent="0.25">
      <c r="A712" s="836"/>
      <c r="B712" s="836"/>
      <c r="C712" s="31" t="s">
        <v>40</v>
      </c>
      <c r="D712" s="18" t="s">
        <v>39</v>
      </c>
      <c r="E712" s="29">
        <v>3</v>
      </c>
      <c r="F712" s="29">
        <v>3</v>
      </c>
      <c r="G712" s="28">
        <v>0</v>
      </c>
      <c r="H712" s="62">
        <v>0</v>
      </c>
      <c r="I712" s="61">
        <v>0</v>
      </c>
      <c r="J712" s="61">
        <v>0.18</v>
      </c>
      <c r="K712" s="24">
        <v>0.21</v>
      </c>
      <c r="L712" s="28">
        <v>1.4999999999999999E-2</v>
      </c>
      <c r="M712" s="28">
        <v>0.15</v>
      </c>
    </row>
    <row r="713" spans="1:13" ht="15" customHeight="1" x14ac:dyDescent="0.25">
      <c r="A713" s="836"/>
      <c r="B713" s="836"/>
      <c r="C713" s="31" t="s">
        <v>41</v>
      </c>
      <c r="D713" s="18" t="s">
        <v>39</v>
      </c>
      <c r="E713" s="29">
        <v>3</v>
      </c>
      <c r="F713" s="29">
        <v>3</v>
      </c>
      <c r="G713" s="28">
        <v>0</v>
      </c>
      <c r="H713" s="62">
        <v>0</v>
      </c>
      <c r="I713" s="61">
        <v>0</v>
      </c>
      <c r="J713" s="61">
        <v>0.18</v>
      </c>
      <c r="K713" s="24">
        <v>0.21</v>
      </c>
      <c r="L713" s="28">
        <v>1.4999999999999999E-2</v>
      </c>
      <c r="M713" s="28">
        <v>0.15</v>
      </c>
    </row>
    <row r="714" spans="1:13" ht="15" customHeight="1" x14ac:dyDescent="0.25">
      <c r="A714" s="836"/>
      <c r="B714" s="836"/>
      <c r="C714" s="31" t="s">
        <v>42</v>
      </c>
      <c r="D714" s="18" t="s">
        <v>43</v>
      </c>
      <c r="E714" s="29">
        <v>1</v>
      </c>
      <c r="F714" s="29">
        <v>0.95</v>
      </c>
      <c r="G714" s="28">
        <v>1</v>
      </c>
      <c r="H714" s="62">
        <v>4.4650000000000002E-2</v>
      </c>
      <c r="I714" s="61">
        <v>2.8500000000000001E-3</v>
      </c>
      <c r="J714" s="61">
        <v>0.27834999999999999</v>
      </c>
      <c r="K714" s="24">
        <v>0.38</v>
      </c>
      <c r="L714" s="28">
        <v>1.235E-2</v>
      </c>
      <c r="M714" s="28">
        <v>0.19</v>
      </c>
    </row>
    <row r="715" spans="1:13" ht="15" customHeight="1" x14ac:dyDescent="0.25">
      <c r="A715" s="836"/>
      <c r="B715" s="836"/>
      <c r="C715" s="31" t="s">
        <v>36</v>
      </c>
      <c r="D715" s="18" t="s">
        <v>37</v>
      </c>
      <c r="E715" s="29">
        <v>6</v>
      </c>
      <c r="F715" s="29">
        <v>5.4</v>
      </c>
      <c r="G715" s="28">
        <v>2</v>
      </c>
      <c r="H715" s="62">
        <v>0.1242</v>
      </c>
      <c r="I715" s="61">
        <v>3.2399999999999998E-2</v>
      </c>
      <c r="J715" s="61">
        <v>0.31859999999999999</v>
      </c>
      <c r="K715" s="24">
        <v>4.4279999999999999</v>
      </c>
      <c r="L715" s="28">
        <v>9.7199999999999995E-2</v>
      </c>
      <c r="M715" s="28">
        <v>2.76</v>
      </c>
    </row>
    <row r="716" spans="1:13" ht="15" customHeight="1" x14ac:dyDescent="0.25">
      <c r="A716" s="837"/>
      <c r="B716" s="837"/>
      <c r="C716" s="31" t="s">
        <v>44</v>
      </c>
      <c r="D716" s="18" t="s">
        <v>45</v>
      </c>
      <c r="E716" s="29">
        <v>0.5</v>
      </c>
      <c r="F716" s="29">
        <v>0.5</v>
      </c>
      <c r="G716" s="28">
        <v>0</v>
      </c>
      <c r="H716" s="62">
        <v>0</v>
      </c>
      <c r="I716" s="61">
        <v>0</v>
      </c>
      <c r="J716" s="61">
        <v>0</v>
      </c>
      <c r="K716" s="24">
        <v>0.12</v>
      </c>
      <c r="L716" s="28">
        <v>1.5E-3</v>
      </c>
      <c r="M716" s="28">
        <v>193.905</v>
      </c>
    </row>
    <row r="717" spans="1:13" ht="15" customHeight="1" x14ac:dyDescent="0.25">
      <c r="A717" s="840" t="s">
        <v>245</v>
      </c>
      <c r="B717" s="844" t="s">
        <v>246</v>
      </c>
      <c r="C717" s="31" t="s">
        <v>114</v>
      </c>
      <c r="D717" s="18" t="s">
        <v>115</v>
      </c>
      <c r="E717" s="26">
        <v>20</v>
      </c>
      <c r="F717" s="29">
        <v>20</v>
      </c>
      <c r="G717" s="28">
        <v>20</v>
      </c>
      <c r="H717" s="62">
        <v>0.46</v>
      </c>
      <c r="I717" s="61">
        <v>0.02</v>
      </c>
      <c r="J717" s="61">
        <v>4.2</v>
      </c>
      <c r="K717" s="24">
        <v>1.6</v>
      </c>
      <c r="L717" s="28">
        <v>0.16</v>
      </c>
      <c r="M717" s="28">
        <v>1.8</v>
      </c>
    </row>
    <row r="718" spans="1:13" ht="15" customHeight="1" x14ac:dyDescent="0.25">
      <c r="A718" s="836"/>
      <c r="B718" s="836"/>
      <c r="C718" s="31" t="s">
        <v>155</v>
      </c>
      <c r="D718" s="18" t="s">
        <v>156</v>
      </c>
      <c r="E718" s="29">
        <v>5</v>
      </c>
      <c r="F718" s="29">
        <v>4</v>
      </c>
      <c r="G718" s="28">
        <v>4</v>
      </c>
      <c r="H718" s="62">
        <v>3.5999999999999997E-2</v>
      </c>
      <c r="I718" s="61">
        <v>4.0000000000000001E-3</v>
      </c>
      <c r="J718" s="61">
        <v>1.052</v>
      </c>
      <c r="K718" s="24">
        <v>0.84</v>
      </c>
      <c r="L718" s="28">
        <v>3.5999999999999997E-2</v>
      </c>
      <c r="M718" s="28">
        <v>0.05</v>
      </c>
    </row>
    <row r="719" spans="1:13" ht="15" customHeight="1" x14ac:dyDescent="0.25">
      <c r="A719" s="836"/>
      <c r="B719" s="836"/>
      <c r="C719" s="31" t="s">
        <v>157</v>
      </c>
      <c r="D719" s="18" t="s">
        <v>158</v>
      </c>
      <c r="E719" s="26">
        <v>13</v>
      </c>
      <c r="F719" s="29">
        <v>10.4</v>
      </c>
      <c r="G719" s="28">
        <v>17</v>
      </c>
      <c r="H719" s="62">
        <v>9.3600000000000003E-2</v>
      </c>
      <c r="I719" s="61">
        <v>3.1199999999999999E-2</v>
      </c>
      <c r="J719" s="61">
        <v>3.8896000000000002</v>
      </c>
      <c r="K719" s="24">
        <v>1.6639999999999999</v>
      </c>
      <c r="L719" s="28">
        <v>3.1199999999999999E-2</v>
      </c>
      <c r="M719" s="28">
        <v>1.82</v>
      </c>
    </row>
    <row r="720" spans="1:13" ht="15" customHeight="1" x14ac:dyDescent="0.25">
      <c r="A720" s="836"/>
      <c r="B720" s="836"/>
      <c r="C720" s="31" t="s">
        <v>89</v>
      </c>
      <c r="D720" s="18" t="s">
        <v>90</v>
      </c>
      <c r="E720" s="26">
        <v>15</v>
      </c>
      <c r="F720" s="29">
        <v>10.199999999999999</v>
      </c>
      <c r="G720" s="28">
        <v>17</v>
      </c>
      <c r="H720" s="62">
        <v>0.12239999999999999</v>
      </c>
      <c r="I720" s="61">
        <v>2.0400000000000001E-2</v>
      </c>
      <c r="J720" s="61">
        <v>4.0086000000000004</v>
      </c>
      <c r="K720" s="24">
        <v>0.81599999999999995</v>
      </c>
      <c r="L720" s="28">
        <v>4.0800000000000003E-2</v>
      </c>
      <c r="M720" s="28">
        <v>3.9</v>
      </c>
    </row>
    <row r="721" spans="1:14" ht="15" customHeight="1" x14ac:dyDescent="0.25">
      <c r="A721" s="836"/>
      <c r="B721" s="836"/>
      <c r="C721" s="31" t="s">
        <v>50</v>
      </c>
      <c r="D721" s="18" t="s">
        <v>51</v>
      </c>
      <c r="E721" s="26">
        <v>12</v>
      </c>
      <c r="F721" s="29">
        <v>10.199999999999999</v>
      </c>
      <c r="G721" s="28">
        <v>5</v>
      </c>
      <c r="H721" s="62">
        <v>7.1400000000000005E-2</v>
      </c>
      <c r="I721" s="61">
        <v>1.0200000000000001E-2</v>
      </c>
      <c r="J721" s="61">
        <v>0.96899999999999997</v>
      </c>
      <c r="K721" s="24">
        <v>2.754</v>
      </c>
      <c r="L721" s="28">
        <v>4.0800000000000003E-2</v>
      </c>
      <c r="M721" s="28">
        <v>4.2</v>
      </c>
      <c r="N721" s="1"/>
    </row>
    <row r="722" spans="1:14" ht="15" customHeight="1" x14ac:dyDescent="0.25">
      <c r="A722" s="836"/>
      <c r="B722" s="836"/>
      <c r="C722" s="31" t="s">
        <v>32</v>
      </c>
      <c r="D722" s="18" t="s">
        <v>33</v>
      </c>
      <c r="E722" s="29">
        <v>11</v>
      </c>
      <c r="F722" s="29">
        <v>10.45</v>
      </c>
      <c r="G722" s="28">
        <v>4</v>
      </c>
      <c r="H722" s="62">
        <v>0.14630000000000001</v>
      </c>
      <c r="I722" s="61">
        <v>1.0449999999999999E-2</v>
      </c>
      <c r="J722" s="61">
        <v>0.80464999999999998</v>
      </c>
      <c r="K722" s="24">
        <v>2.508</v>
      </c>
      <c r="L722" s="28">
        <v>3.1350000000000003E-2</v>
      </c>
      <c r="M722" s="28">
        <v>0.44</v>
      </c>
      <c r="N722" s="1"/>
    </row>
    <row r="723" spans="1:14" ht="15" customHeight="1" x14ac:dyDescent="0.25">
      <c r="A723" s="836"/>
      <c r="B723" s="836"/>
      <c r="C723" s="31" t="s">
        <v>34</v>
      </c>
      <c r="D723" s="18" t="s">
        <v>35</v>
      </c>
      <c r="E723" s="29">
        <v>25</v>
      </c>
      <c r="F723" s="29">
        <v>10</v>
      </c>
      <c r="G723" s="28">
        <v>4</v>
      </c>
      <c r="H723" s="62">
        <v>0.12</v>
      </c>
      <c r="I723" s="61">
        <v>0.01</v>
      </c>
      <c r="J723" s="61">
        <v>0.68</v>
      </c>
      <c r="K723" s="24">
        <v>5.7</v>
      </c>
      <c r="L723" s="28">
        <v>0.05</v>
      </c>
      <c r="M723" s="28">
        <v>3.75</v>
      </c>
      <c r="N723" s="1"/>
    </row>
    <row r="724" spans="1:14" ht="15" customHeight="1" x14ac:dyDescent="0.25">
      <c r="A724" s="836"/>
      <c r="B724" s="836"/>
      <c r="C724" s="31" t="s">
        <v>36</v>
      </c>
      <c r="D724" s="18" t="s">
        <v>37</v>
      </c>
      <c r="E724" s="29">
        <v>5</v>
      </c>
      <c r="F724" s="29">
        <v>4.5</v>
      </c>
      <c r="G724" s="28">
        <v>2</v>
      </c>
      <c r="H724" s="62">
        <v>0.10349999999999999</v>
      </c>
      <c r="I724" s="61">
        <v>2.7E-2</v>
      </c>
      <c r="J724" s="61">
        <v>0.26550000000000001</v>
      </c>
      <c r="K724" s="24">
        <v>3.69</v>
      </c>
      <c r="L724" s="28">
        <v>8.1000000000000003E-2</v>
      </c>
      <c r="M724" s="28">
        <v>2.2999999999999998</v>
      </c>
      <c r="N724" s="1"/>
    </row>
    <row r="725" spans="1:14" ht="15" customHeight="1" x14ac:dyDescent="0.25">
      <c r="A725" s="836"/>
      <c r="B725" s="836"/>
      <c r="C725" s="31" t="s">
        <v>42</v>
      </c>
      <c r="D725" s="18" t="s">
        <v>43</v>
      </c>
      <c r="E725" s="29">
        <v>1</v>
      </c>
      <c r="F725" s="29">
        <v>0.95</v>
      </c>
      <c r="G725" s="28">
        <v>1</v>
      </c>
      <c r="H725" s="62">
        <v>4.4650000000000002E-2</v>
      </c>
      <c r="I725" s="61">
        <v>2.8500000000000001E-3</v>
      </c>
      <c r="J725" s="61">
        <v>0.27834999999999999</v>
      </c>
      <c r="K725" s="24">
        <v>0.38</v>
      </c>
      <c r="L725" s="28">
        <v>1.235E-2</v>
      </c>
      <c r="M725" s="28">
        <v>0.19</v>
      </c>
      <c r="N725" s="1"/>
    </row>
    <row r="726" spans="1:14" ht="15" customHeight="1" x14ac:dyDescent="0.25">
      <c r="A726" s="836"/>
      <c r="B726" s="836"/>
      <c r="C726" s="31" t="s">
        <v>52</v>
      </c>
      <c r="D726" s="18" t="s">
        <v>53</v>
      </c>
      <c r="E726" s="26">
        <v>1</v>
      </c>
      <c r="F726" s="29">
        <v>1</v>
      </c>
      <c r="G726" s="28">
        <v>9</v>
      </c>
      <c r="H726" s="62">
        <v>0</v>
      </c>
      <c r="I726" s="61">
        <v>1</v>
      </c>
      <c r="J726" s="61">
        <v>0</v>
      </c>
      <c r="K726" s="24">
        <v>0</v>
      </c>
      <c r="L726" s="28">
        <v>0</v>
      </c>
      <c r="M726" s="28">
        <v>0</v>
      </c>
      <c r="N726" s="1"/>
    </row>
    <row r="727" spans="1:14" ht="15" customHeight="1" x14ac:dyDescent="0.25">
      <c r="A727" s="837"/>
      <c r="B727" s="837"/>
      <c r="C727" s="31" t="s">
        <v>44</v>
      </c>
      <c r="D727" s="18" t="s">
        <v>45</v>
      </c>
      <c r="E727" s="29">
        <v>0.5</v>
      </c>
      <c r="F727" s="29">
        <v>0.5</v>
      </c>
      <c r="G727" s="28">
        <v>0</v>
      </c>
      <c r="H727" s="62">
        <v>0</v>
      </c>
      <c r="I727" s="61">
        <v>0</v>
      </c>
      <c r="J727" s="61">
        <v>0</v>
      </c>
      <c r="K727" s="24">
        <v>0.12</v>
      </c>
      <c r="L727" s="28">
        <v>1.5E-3</v>
      </c>
      <c r="M727" s="28">
        <v>193.905</v>
      </c>
      <c r="N727" s="1"/>
    </row>
    <row r="728" spans="1:14" ht="15" customHeight="1" x14ac:dyDescent="0.25">
      <c r="A728" s="840" t="s">
        <v>247</v>
      </c>
      <c r="B728" s="843" t="s">
        <v>248</v>
      </c>
      <c r="C728" s="31" t="s">
        <v>56</v>
      </c>
      <c r="D728" s="18" t="s">
        <v>57</v>
      </c>
      <c r="E728" s="29">
        <v>24</v>
      </c>
      <c r="F728" s="29">
        <v>24</v>
      </c>
      <c r="G728" s="28">
        <v>85</v>
      </c>
      <c r="H728" s="62">
        <v>1.6080000000000001</v>
      </c>
      <c r="I728" s="61">
        <v>9.6000000000000002E-2</v>
      </c>
      <c r="J728" s="61">
        <v>19.224</v>
      </c>
      <c r="K728" s="24">
        <v>2.16</v>
      </c>
      <c r="L728" s="28">
        <v>0.192</v>
      </c>
      <c r="M728" s="28">
        <v>0.48</v>
      </c>
      <c r="N728" s="1"/>
    </row>
    <row r="729" spans="1:14" ht="15" customHeight="1" x14ac:dyDescent="0.25">
      <c r="A729" s="836"/>
      <c r="B729" s="836"/>
      <c r="C729" s="31" t="s">
        <v>44</v>
      </c>
      <c r="D729" s="18" t="s">
        <v>45</v>
      </c>
      <c r="E729" s="29">
        <v>0.8</v>
      </c>
      <c r="F729" s="29">
        <v>0.8</v>
      </c>
      <c r="G729" s="28">
        <v>0</v>
      </c>
      <c r="H729" s="62">
        <v>0</v>
      </c>
      <c r="I729" s="61">
        <v>0</v>
      </c>
      <c r="J729" s="61">
        <v>0</v>
      </c>
      <c r="K729" s="24">
        <v>0.192</v>
      </c>
      <c r="L729" s="28">
        <v>2.3999999999999998E-3</v>
      </c>
      <c r="M729" s="28">
        <v>310.24799999999999</v>
      </c>
      <c r="N729" s="1"/>
    </row>
    <row r="730" spans="1:14" ht="15" customHeight="1" x14ac:dyDescent="0.25">
      <c r="A730" s="836"/>
      <c r="B730" s="836"/>
      <c r="C730" s="31" t="s">
        <v>52</v>
      </c>
      <c r="D730" s="18" t="s">
        <v>53</v>
      </c>
      <c r="E730" s="26">
        <v>2</v>
      </c>
      <c r="F730" s="29">
        <v>2</v>
      </c>
      <c r="G730" s="28">
        <v>18</v>
      </c>
      <c r="H730" s="62">
        <v>0</v>
      </c>
      <c r="I730" s="61">
        <v>2</v>
      </c>
      <c r="J730" s="61">
        <v>0</v>
      </c>
      <c r="K730" s="24">
        <v>0</v>
      </c>
      <c r="L730" s="28">
        <v>0</v>
      </c>
      <c r="M730" s="28">
        <v>0</v>
      </c>
      <c r="N730" s="1"/>
    </row>
    <row r="731" spans="1:14" ht="15" customHeight="1" x14ac:dyDescent="0.25">
      <c r="A731" s="842"/>
      <c r="B731" s="837"/>
      <c r="C731" s="31" t="s">
        <v>249</v>
      </c>
      <c r="D731" s="18" t="s">
        <v>250</v>
      </c>
      <c r="E731" s="26">
        <v>5</v>
      </c>
      <c r="F731" s="29">
        <v>4.5</v>
      </c>
      <c r="G731" s="28">
        <v>5</v>
      </c>
      <c r="H731" s="62">
        <v>0.26100000000000001</v>
      </c>
      <c r="I731" s="61">
        <v>0.09</v>
      </c>
      <c r="J731" s="61">
        <v>0.621</v>
      </c>
      <c r="K731" s="24">
        <v>12.42</v>
      </c>
      <c r="L731" s="28">
        <v>0.59399999999999997</v>
      </c>
      <c r="M731" s="28">
        <v>5.6</v>
      </c>
      <c r="N731" s="1"/>
    </row>
    <row r="732" spans="1:14" ht="15" customHeight="1" x14ac:dyDescent="0.25">
      <c r="A732" s="840" t="s">
        <v>58</v>
      </c>
      <c r="B732" s="843" t="s">
        <v>251</v>
      </c>
      <c r="C732" s="31" t="s">
        <v>50</v>
      </c>
      <c r="D732" s="18" t="s">
        <v>51</v>
      </c>
      <c r="E732" s="26">
        <v>36</v>
      </c>
      <c r="F732" s="29">
        <v>30.6</v>
      </c>
      <c r="G732" s="28">
        <v>14</v>
      </c>
      <c r="H732" s="62">
        <v>0.2142</v>
      </c>
      <c r="I732" s="61">
        <v>3.0599999999999999E-2</v>
      </c>
      <c r="J732" s="61">
        <v>2.907</v>
      </c>
      <c r="K732" s="24">
        <v>8.2620000000000005</v>
      </c>
      <c r="L732" s="28">
        <v>0.12239999999999999</v>
      </c>
      <c r="M732" s="28">
        <v>12.6</v>
      </c>
      <c r="N732" s="1"/>
    </row>
    <row r="733" spans="1:14" ht="15" customHeight="1" x14ac:dyDescent="0.25">
      <c r="A733" s="836"/>
      <c r="B733" s="836"/>
      <c r="C733" s="31" t="s">
        <v>139</v>
      </c>
      <c r="D733" s="18" t="s">
        <v>140</v>
      </c>
      <c r="E733" s="26">
        <v>10</v>
      </c>
      <c r="F733" s="29">
        <v>10</v>
      </c>
      <c r="G733" s="28">
        <v>3</v>
      </c>
      <c r="H733" s="62">
        <v>0.1</v>
      </c>
      <c r="I733" s="61">
        <v>0.02</v>
      </c>
      <c r="J733" s="61">
        <v>0.47</v>
      </c>
      <c r="K733" s="24">
        <v>4.0999999999999996</v>
      </c>
      <c r="L733" s="28">
        <v>0.05</v>
      </c>
      <c r="M733" s="28">
        <v>0.5</v>
      </c>
      <c r="N733" s="1"/>
    </row>
    <row r="734" spans="1:14" ht="15" customHeight="1" x14ac:dyDescent="0.25">
      <c r="A734" s="836"/>
      <c r="B734" s="836"/>
      <c r="C734" s="31" t="s">
        <v>174</v>
      </c>
      <c r="D734" s="18" t="s">
        <v>175</v>
      </c>
      <c r="E734" s="26">
        <v>2</v>
      </c>
      <c r="F734" s="29">
        <v>2</v>
      </c>
      <c r="G734" s="28">
        <v>7</v>
      </c>
      <c r="H734" s="62">
        <v>1.7999999999999999E-2</v>
      </c>
      <c r="I734" s="61">
        <v>0.66800000000000004</v>
      </c>
      <c r="J734" s="61">
        <v>0.108</v>
      </c>
      <c r="K734" s="24">
        <v>0.28000000000000003</v>
      </c>
      <c r="L734" s="28">
        <v>4.0000000000000001E-3</v>
      </c>
      <c r="M734" s="28">
        <v>14.22</v>
      </c>
      <c r="N734" s="1"/>
    </row>
    <row r="735" spans="1:14" ht="15" customHeight="1" x14ac:dyDescent="0.25">
      <c r="A735" s="837"/>
      <c r="B735" s="837"/>
      <c r="C735" s="31" t="s">
        <v>62</v>
      </c>
      <c r="D735" s="18" t="s">
        <v>63</v>
      </c>
      <c r="E735" s="26">
        <v>30</v>
      </c>
      <c r="F735" s="29">
        <v>15</v>
      </c>
      <c r="G735" s="28">
        <v>7</v>
      </c>
      <c r="H735" s="62">
        <v>4.4999999999999998E-2</v>
      </c>
      <c r="I735" s="61">
        <v>4.4999999999999998E-2</v>
      </c>
      <c r="J735" s="61">
        <v>1.395</v>
      </c>
      <c r="K735" s="24">
        <v>2.85</v>
      </c>
      <c r="L735" s="28">
        <v>7.4999999999999997E-2</v>
      </c>
      <c r="M735" s="28">
        <v>1.2</v>
      </c>
      <c r="N735" s="831"/>
    </row>
    <row r="736" spans="1:14" ht="15" customHeight="1" x14ac:dyDescent="0.25">
      <c r="A736" s="35" t="s">
        <v>105</v>
      </c>
      <c r="B736" s="843" t="s">
        <v>129</v>
      </c>
      <c r="C736" s="31" t="s">
        <v>103</v>
      </c>
      <c r="D736" s="18" t="s">
        <v>104</v>
      </c>
      <c r="E736" s="26">
        <v>120</v>
      </c>
      <c r="F736" s="29">
        <v>60</v>
      </c>
      <c r="G736" s="28">
        <v>47</v>
      </c>
      <c r="H736" s="62">
        <v>0.36</v>
      </c>
      <c r="I736" s="61">
        <v>0</v>
      </c>
      <c r="J736" s="61">
        <v>10.26</v>
      </c>
      <c r="K736" s="24">
        <v>9</v>
      </c>
      <c r="L736" s="28">
        <v>0.3</v>
      </c>
      <c r="M736" s="28">
        <v>4.8</v>
      </c>
      <c r="N736" s="832"/>
    </row>
    <row r="737" spans="1:14" ht="15" customHeight="1" x14ac:dyDescent="0.25">
      <c r="A737" s="35" t="s">
        <v>68</v>
      </c>
      <c r="B737" s="836"/>
      <c r="C737" s="31" t="s">
        <v>72</v>
      </c>
      <c r="D737" s="18" t="s">
        <v>73</v>
      </c>
      <c r="E737" s="26">
        <v>100</v>
      </c>
      <c r="F737" s="29">
        <v>100</v>
      </c>
      <c r="G737" s="28">
        <v>55</v>
      </c>
      <c r="H737" s="62">
        <v>3.2</v>
      </c>
      <c r="I737" s="61">
        <v>3.2</v>
      </c>
      <c r="J737" s="61">
        <v>3.4</v>
      </c>
      <c r="K737" s="24">
        <v>120</v>
      </c>
      <c r="L737" s="28">
        <v>0</v>
      </c>
      <c r="M737" s="28">
        <v>42</v>
      </c>
      <c r="N737" s="832"/>
    </row>
    <row r="738" spans="1:14" ht="15" customHeight="1" x14ac:dyDescent="0.25">
      <c r="A738" s="35" t="s">
        <v>109</v>
      </c>
      <c r="B738" s="837"/>
      <c r="C738" s="31" t="s">
        <v>64</v>
      </c>
      <c r="D738" s="18" t="s">
        <v>65</v>
      </c>
      <c r="E738" s="80">
        <v>6</v>
      </c>
      <c r="F738" s="29">
        <v>6</v>
      </c>
      <c r="G738" s="28">
        <v>24</v>
      </c>
      <c r="H738" s="62">
        <v>0</v>
      </c>
      <c r="I738" s="61">
        <v>0</v>
      </c>
      <c r="J738" s="61">
        <v>5.9580000000000002</v>
      </c>
      <c r="K738" s="24">
        <v>0</v>
      </c>
      <c r="L738" s="28">
        <v>6.0000000000000001E-3</v>
      </c>
      <c r="M738" s="28">
        <v>0</v>
      </c>
      <c r="N738" s="832"/>
    </row>
    <row r="739" spans="1:14" ht="15" customHeight="1" x14ac:dyDescent="0.25">
      <c r="A739" s="830"/>
      <c r="B739" s="825"/>
      <c r="C739" s="825"/>
      <c r="D739" s="825"/>
      <c r="E739" s="825"/>
      <c r="F739" s="825"/>
      <c r="G739" s="825"/>
      <c r="H739" s="825"/>
      <c r="I739" s="825"/>
      <c r="J739" s="825"/>
      <c r="K739" s="825"/>
      <c r="L739" s="826"/>
      <c r="M739" s="96"/>
      <c r="N739" s="832"/>
    </row>
    <row r="740" spans="1:14" ht="15" customHeight="1" x14ac:dyDescent="0.25">
      <c r="A740" s="833" t="s">
        <v>78</v>
      </c>
      <c r="B740" s="828"/>
      <c r="C740" s="828"/>
      <c r="D740" s="828"/>
      <c r="E740" s="828"/>
      <c r="F740" s="829"/>
      <c r="G740" s="103">
        <v>442.8</v>
      </c>
      <c r="H740" s="104">
        <v>17.600000000000001</v>
      </c>
      <c r="I740" s="105">
        <v>11.8</v>
      </c>
      <c r="J740" s="105">
        <v>63.9</v>
      </c>
      <c r="K740" s="103">
        <v>202.5</v>
      </c>
      <c r="L740" s="106">
        <v>2.4</v>
      </c>
      <c r="M740" s="106">
        <v>840.4</v>
      </c>
      <c r="N740" s="832"/>
    </row>
    <row r="741" spans="1:14" ht="15" customHeight="1" x14ac:dyDescent="0.25">
      <c r="A741" s="833" t="s">
        <v>79</v>
      </c>
      <c r="B741" s="828"/>
      <c r="C741" s="828"/>
      <c r="D741" s="828"/>
      <c r="E741" s="828"/>
      <c r="F741" s="829"/>
      <c r="G741" s="107">
        <v>1300</v>
      </c>
      <c r="H741" s="108">
        <v>45.5</v>
      </c>
      <c r="I741" s="108">
        <v>43.3</v>
      </c>
      <c r="J741" s="108">
        <v>182</v>
      </c>
      <c r="K741" s="108">
        <v>700</v>
      </c>
      <c r="L741" s="108">
        <v>5.6</v>
      </c>
      <c r="M741" s="108">
        <v>1133</v>
      </c>
      <c r="N741" s="832"/>
    </row>
    <row r="742" spans="1:14" ht="15" customHeight="1" x14ac:dyDescent="0.25">
      <c r="A742" s="833" t="s">
        <v>80</v>
      </c>
      <c r="B742" s="828"/>
      <c r="C742" s="828"/>
      <c r="D742" s="828"/>
      <c r="E742" s="828"/>
      <c r="F742" s="829"/>
      <c r="G742" s="109">
        <v>0.34</v>
      </c>
      <c r="H742" s="110">
        <v>0.38</v>
      </c>
      <c r="I742" s="110">
        <v>0.27</v>
      </c>
      <c r="J742" s="110">
        <v>0.35</v>
      </c>
      <c r="K742" s="110">
        <v>0.28999999999999998</v>
      </c>
      <c r="L742" s="110">
        <v>0.44</v>
      </c>
      <c r="M742" s="110">
        <v>0.74</v>
      </c>
      <c r="N742" s="832"/>
    </row>
    <row r="743" spans="1:14" ht="15" customHeight="1" x14ac:dyDescent="0.25">
      <c r="A743" s="44"/>
      <c r="B743" s="45"/>
      <c r="C743" s="45"/>
      <c r="D743" s="46"/>
      <c r="E743" s="47"/>
      <c r="F743" s="47"/>
      <c r="G743" s="47"/>
      <c r="H743" s="47"/>
      <c r="I743" s="47"/>
      <c r="J743" s="47"/>
      <c r="K743" s="47"/>
      <c r="L743" s="47"/>
      <c r="M743" s="47"/>
      <c r="N743" s="45"/>
    </row>
    <row r="744" spans="1:14" ht="15" customHeight="1" x14ac:dyDescent="0.25">
      <c r="A744" s="834" t="s">
        <v>81</v>
      </c>
      <c r="B744" s="825"/>
      <c r="C744" s="826"/>
      <c r="D744" s="827" t="s">
        <v>82</v>
      </c>
      <c r="E744" s="828"/>
      <c r="F744" s="828"/>
      <c r="G744" s="828"/>
      <c r="H744" s="828"/>
      <c r="I744" s="828"/>
      <c r="J744" s="828"/>
      <c r="K744" s="828"/>
      <c r="L744" s="828"/>
      <c r="M744" s="829"/>
      <c r="N744" s="49"/>
    </row>
    <row r="745" spans="1:14" ht="15" customHeight="1" x14ac:dyDescent="0.25">
      <c r="A745" s="44"/>
      <c r="B745" s="45"/>
      <c r="C745" s="47"/>
      <c r="D745" s="50"/>
      <c r="E745" s="47"/>
      <c r="F745" s="47"/>
      <c r="G745" s="47"/>
      <c r="H745" s="47"/>
      <c r="I745" s="47"/>
      <c r="J745" s="47"/>
      <c r="K745" s="47"/>
      <c r="L745" s="47"/>
      <c r="M745" s="51"/>
      <c r="N745" s="49"/>
    </row>
    <row r="746" spans="1:14" ht="30" customHeight="1" x14ac:dyDescent="0.25">
      <c r="A746" s="52" t="s">
        <v>83</v>
      </c>
      <c r="B746" s="827"/>
      <c r="C746" s="828"/>
      <c r="D746" s="828"/>
      <c r="E746" s="829"/>
      <c r="F746" s="1"/>
      <c r="G746" s="824" t="s">
        <v>84</v>
      </c>
      <c r="H746" s="825"/>
      <c r="I746" s="826"/>
      <c r="J746" s="827">
        <v>1088350061</v>
      </c>
      <c r="K746" s="828"/>
      <c r="L746" s="828"/>
      <c r="M746" s="829"/>
      <c r="N746" s="49"/>
    </row>
    <row r="747" spans="1:14" ht="15" customHeight="1" x14ac:dyDescent="0.25">
      <c r="A747" s="53"/>
      <c r="B747" s="49"/>
      <c r="C747" s="49"/>
      <c r="D747" s="49"/>
      <c r="E747" s="51"/>
      <c r="F747" s="51"/>
      <c r="G747" s="51"/>
      <c r="H747" s="51"/>
      <c r="I747" s="51"/>
      <c r="J747" s="51"/>
      <c r="K747" s="51"/>
      <c r="L747" s="51"/>
      <c r="M747" s="51"/>
      <c r="N747" s="49"/>
    </row>
    <row r="748" spans="1:14" ht="15" customHeight="1" x14ac:dyDescent="0.25">
      <c r="A748" s="54"/>
      <c r="B748" s="55"/>
      <c r="C748" s="55"/>
      <c r="D748" s="55"/>
      <c r="E748" s="56"/>
      <c r="F748" s="56"/>
      <c r="G748" s="56"/>
      <c r="H748" s="56"/>
      <c r="I748" s="56"/>
      <c r="J748" s="56"/>
      <c r="K748" s="56"/>
      <c r="L748" s="56"/>
      <c r="M748" s="56"/>
      <c r="N748" s="55"/>
    </row>
    <row r="749" spans="1:14" ht="15" customHeight="1" x14ac:dyDescent="0.25">
      <c r="A749" s="52"/>
      <c r="B749" s="9"/>
      <c r="C749" s="9"/>
      <c r="D749" s="9"/>
      <c r="E749" s="1"/>
      <c r="F749" s="1"/>
      <c r="G749" s="1"/>
      <c r="H749" s="1"/>
      <c r="I749" s="1"/>
      <c r="J749" s="3"/>
      <c r="K749" s="3"/>
      <c r="L749" s="51"/>
      <c r="M749" s="51"/>
      <c r="N749" s="49"/>
    </row>
    <row r="750" spans="1:14" ht="15" customHeight="1" x14ac:dyDescent="0.25">
      <c r="A750" s="57">
        <v>17</v>
      </c>
      <c r="B750" s="58"/>
      <c r="C750" s="58"/>
      <c r="D750" s="59"/>
      <c r="E750" s="3"/>
      <c r="F750" s="3"/>
      <c r="G750" s="3"/>
      <c r="H750" s="3"/>
      <c r="I750" s="3"/>
      <c r="J750" s="3"/>
      <c r="K750" s="3"/>
      <c r="L750" s="51"/>
      <c r="M750" s="51"/>
      <c r="N750" s="49"/>
    </row>
    <row r="751" spans="1:14" ht="15" customHeight="1" x14ac:dyDescent="0.25">
      <c r="A751" s="52"/>
      <c r="B751" s="9"/>
      <c r="C751" s="9"/>
      <c r="D751" s="9"/>
      <c r="E751" s="1"/>
      <c r="F751" s="1"/>
      <c r="G751" s="1"/>
      <c r="H751" s="1"/>
      <c r="I751" s="1"/>
      <c r="J751" s="3"/>
      <c r="K751" s="3"/>
      <c r="L751" s="51"/>
      <c r="M751" s="51"/>
      <c r="N751" s="49"/>
    </row>
    <row r="752" spans="1:14" ht="15" customHeight="1" x14ac:dyDescent="0.25">
      <c r="A752" s="840" t="s">
        <v>14</v>
      </c>
      <c r="B752" s="838" t="s">
        <v>15</v>
      </c>
      <c r="C752" s="838" t="s">
        <v>16</v>
      </c>
      <c r="D752" s="839" t="s">
        <v>17</v>
      </c>
      <c r="E752" s="838" t="s">
        <v>18</v>
      </c>
      <c r="F752" s="838" t="s">
        <v>19</v>
      </c>
      <c r="G752" s="827" t="s">
        <v>20</v>
      </c>
      <c r="H752" s="828"/>
      <c r="I752" s="828"/>
      <c r="J752" s="828"/>
      <c r="K752" s="828"/>
      <c r="L752" s="828"/>
      <c r="M752" s="829"/>
      <c r="N752" s="1"/>
    </row>
    <row r="753" spans="1:13" ht="15" customHeight="1" x14ac:dyDescent="0.25">
      <c r="A753" s="837"/>
      <c r="B753" s="837"/>
      <c r="C753" s="837"/>
      <c r="D753" s="837"/>
      <c r="E753" s="837"/>
      <c r="F753" s="837"/>
      <c r="G753" s="16" t="s">
        <v>21</v>
      </c>
      <c r="H753" s="16" t="s">
        <v>22</v>
      </c>
      <c r="I753" s="16" t="s">
        <v>23</v>
      </c>
      <c r="J753" s="16" t="s">
        <v>24</v>
      </c>
      <c r="K753" s="16" t="s">
        <v>25</v>
      </c>
      <c r="L753" s="16" t="s">
        <v>26</v>
      </c>
      <c r="M753" s="16" t="s">
        <v>27</v>
      </c>
    </row>
    <row r="754" spans="1:13" ht="15" customHeight="1" x14ac:dyDescent="0.25">
      <c r="A754" s="868" t="s">
        <v>85</v>
      </c>
      <c r="B754" s="844" t="s">
        <v>252</v>
      </c>
      <c r="C754" s="32" t="s">
        <v>193</v>
      </c>
      <c r="D754" s="130" t="s">
        <v>194</v>
      </c>
      <c r="E754" s="79">
        <v>10</v>
      </c>
      <c r="F754" s="30">
        <v>10</v>
      </c>
      <c r="G754" s="22">
        <v>12</v>
      </c>
      <c r="H754" s="101">
        <v>0.77</v>
      </c>
      <c r="I754" s="60">
        <v>0.05</v>
      </c>
      <c r="J754" s="60">
        <v>1.85</v>
      </c>
      <c r="K754" s="21">
        <v>1.4</v>
      </c>
      <c r="L754" s="22">
        <v>0.17</v>
      </c>
      <c r="M754" s="22">
        <v>0.6</v>
      </c>
    </row>
    <row r="755" spans="1:13" ht="15" customHeight="1" x14ac:dyDescent="0.25">
      <c r="A755" s="836"/>
      <c r="B755" s="836"/>
      <c r="C755" s="31" t="s">
        <v>133</v>
      </c>
      <c r="D755" s="102" t="s">
        <v>134</v>
      </c>
      <c r="E755" s="80">
        <v>13</v>
      </c>
      <c r="F755" s="29">
        <v>10.4</v>
      </c>
      <c r="G755" s="28">
        <v>8</v>
      </c>
      <c r="H755" s="62">
        <v>0.1976</v>
      </c>
      <c r="I755" s="61">
        <v>1.04E-2</v>
      </c>
      <c r="J755" s="61">
        <v>1.5911999999999999</v>
      </c>
      <c r="K755" s="24">
        <v>1.456</v>
      </c>
      <c r="L755" s="28">
        <v>3.1199999999999999E-2</v>
      </c>
      <c r="M755" s="28">
        <v>1.43</v>
      </c>
    </row>
    <row r="756" spans="1:13" ht="15" customHeight="1" x14ac:dyDescent="0.25">
      <c r="A756" s="836"/>
      <c r="B756" s="836"/>
      <c r="C756" s="31" t="s">
        <v>91</v>
      </c>
      <c r="D756" s="102" t="s">
        <v>92</v>
      </c>
      <c r="E756" s="80">
        <v>10</v>
      </c>
      <c r="F756" s="29">
        <v>10</v>
      </c>
      <c r="G756" s="28">
        <v>10</v>
      </c>
      <c r="H756" s="62">
        <v>0.22</v>
      </c>
      <c r="I756" s="61">
        <v>0.01</v>
      </c>
      <c r="J756" s="61">
        <v>2.11</v>
      </c>
      <c r="K756" s="24">
        <v>1.1000000000000001</v>
      </c>
      <c r="L756" s="28">
        <v>0.1</v>
      </c>
      <c r="M756" s="28">
        <v>1.8</v>
      </c>
    </row>
    <row r="757" spans="1:13" ht="15" customHeight="1" x14ac:dyDescent="0.25">
      <c r="A757" s="836"/>
      <c r="B757" s="836"/>
      <c r="C757" s="31" t="s">
        <v>50</v>
      </c>
      <c r="D757" s="102" t="s">
        <v>51</v>
      </c>
      <c r="E757" s="80">
        <v>12</v>
      </c>
      <c r="F757" s="29">
        <v>10.199999999999999</v>
      </c>
      <c r="G757" s="28">
        <v>5</v>
      </c>
      <c r="H757" s="62">
        <v>7.1400000000000005E-2</v>
      </c>
      <c r="I757" s="61">
        <v>1.0200000000000001E-2</v>
      </c>
      <c r="J757" s="61">
        <v>0.96899999999999997</v>
      </c>
      <c r="K757" s="24">
        <v>2.754</v>
      </c>
      <c r="L757" s="28">
        <v>4.0800000000000003E-2</v>
      </c>
      <c r="M757" s="28">
        <v>4.2</v>
      </c>
    </row>
    <row r="758" spans="1:13" ht="15" customHeight="1" x14ac:dyDescent="0.25">
      <c r="A758" s="836"/>
      <c r="B758" s="836"/>
      <c r="C758" s="31" t="s">
        <v>36</v>
      </c>
      <c r="D758" s="102" t="s">
        <v>37</v>
      </c>
      <c r="E758" s="80">
        <v>6</v>
      </c>
      <c r="F758" s="29">
        <v>5.4</v>
      </c>
      <c r="G758" s="28">
        <v>2</v>
      </c>
      <c r="H758" s="62">
        <v>0.1242</v>
      </c>
      <c r="I758" s="61">
        <v>3.2399999999999998E-2</v>
      </c>
      <c r="J758" s="61">
        <v>0.31859999999999999</v>
      </c>
      <c r="K758" s="24">
        <v>4.4279999999999999</v>
      </c>
      <c r="L758" s="28">
        <v>9.7199999999999995E-2</v>
      </c>
      <c r="M758" s="28">
        <v>2.76</v>
      </c>
    </row>
    <row r="759" spans="1:13" ht="15" customHeight="1" x14ac:dyDescent="0.25">
      <c r="A759" s="836"/>
      <c r="B759" s="836"/>
      <c r="C759" s="31" t="s">
        <v>34</v>
      </c>
      <c r="D759" s="102" t="s">
        <v>35</v>
      </c>
      <c r="E759" s="80">
        <v>38</v>
      </c>
      <c r="F759" s="29">
        <v>15.2</v>
      </c>
      <c r="G759" s="28">
        <v>6</v>
      </c>
      <c r="H759" s="62">
        <v>0.18240000000000001</v>
      </c>
      <c r="I759" s="61">
        <v>1.52E-2</v>
      </c>
      <c r="J759" s="61">
        <v>1.0336000000000001</v>
      </c>
      <c r="K759" s="24">
        <v>8.6639999999999997</v>
      </c>
      <c r="L759" s="28">
        <v>7.5999999999999998E-2</v>
      </c>
      <c r="M759" s="28">
        <v>5.7</v>
      </c>
    </row>
    <row r="760" spans="1:13" ht="15" customHeight="1" x14ac:dyDescent="0.25">
      <c r="A760" s="836"/>
      <c r="B760" s="836"/>
      <c r="C760" s="31" t="s">
        <v>32</v>
      </c>
      <c r="D760" s="102" t="s">
        <v>33</v>
      </c>
      <c r="E760" s="80">
        <v>16</v>
      </c>
      <c r="F760" s="29">
        <v>15.2</v>
      </c>
      <c r="G760" s="28">
        <v>6</v>
      </c>
      <c r="H760" s="62">
        <v>0.21279999999999999</v>
      </c>
      <c r="I760" s="61">
        <v>1.52E-2</v>
      </c>
      <c r="J760" s="61">
        <v>1.1704000000000001</v>
      </c>
      <c r="K760" s="24">
        <v>3.6480000000000001</v>
      </c>
      <c r="L760" s="28">
        <v>4.5600000000000002E-2</v>
      </c>
      <c r="M760" s="28">
        <v>0.64</v>
      </c>
    </row>
    <row r="761" spans="1:13" ht="15" customHeight="1" x14ac:dyDescent="0.25">
      <c r="A761" s="836"/>
      <c r="B761" s="836"/>
      <c r="C761" s="31" t="s">
        <v>44</v>
      </c>
      <c r="D761" s="102" t="s">
        <v>45</v>
      </c>
      <c r="E761" s="80">
        <v>0.8</v>
      </c>
      <c r="F761" s="29">
        <v>0.8</v>
      </c>
      <c r="G761" s="28">
        <v>0</v>
      </c>
      <c r="H761" s="62">
        <v>0</v>
      </c>
      <c r="I761" s="61">
        <v>0</v>
      </c>
      <c r="J761" s="61">
        <v>0</v>
      </c>
      <c r="K761" s="24">
        <v>0.192</v>
      </c>
      <c r="L761" s="28">
        <v>2.3999999999999998E-3</v>
      </c>
      <c r="M761" s="28">
        <v>310.24799999999999</v>
      </c>
    </row>
    <row r="762" spans="1:13" ht="15" customHeight="1" x14ac:dyDescent="0.25">
      <c r="A762" s="842"/>
      <c r="B762" s="837"/>
      <c r="C762" s="31" t="s">
        <v>42</v>
      </c>
      <c r="D762" s="131" t="s">
        <v>43</v>
      </c>
      <c r="E762" s="80">
        <v>1</v>
      </c>
      <c r="F762" s="29">
        <v>0.95</v>
      </c>
      <c r="G762" s="28">
        <v>1</v>
      </c>
      <c r="H762" s="62">
        <v>4.4650000000000002E-2</v>
      </c>
      <c r="I762" s="61">
        <v>2.8500000000000001E-3</v>
      </c>
      <c r="J762" s="61">
        <v>0.27834999999999999</v>
      </c>
      <c r="K762" s="24">
        <v>0.38</v>
      </c>
      <c r="L762" s="28">
        <v>1.235E-2</v>
      </c>
      <c r="M762" s="28">
        <v>0.19</v>
      </c>
    </row>
    <row r="763" spans="1:13" ht="15" customHeight="1" x14ac:dyDescent="0.25">
      <c r="A763" s="840" t="s">
        <v>28</v>
      </c>
      <c r="B763" s="843" t="s">
        <v>217</v>
      </c>
      <c r="C763" s="571" t="s">
        <v>94</v>
      </c>
      <c r="D763" s="572" t="s">
        <v>95</v>
      </c>
      <c r="E763" s="573">
        <v>46</v>
      </c>
      <c r="F763" s="574">
        <v>43</v>
      </c>
      <c r="G763" s="575">
        <v>60</v>
      </c>
      <c r="H763" s="575">
        <v>9.202</v>
      </c>
      <c r="I763" s="575">
        <v>2.58</v>
      </c>
      <c r="J763" s="575">
        <v>8.5999999999999993E-2</v>
      </c>
      <c r="K763" s="575">
        <v>8.33</v>
      </c>
      <c r="L763" s="575">
        <v>0.39200000000000002</v>
      </c>
      <c r="M763" s="575">
        <v>27.04</v>
      </c>
    </row>
    <row r="764" spans="1:13" ht="15" customHeight="1" x14ac:dyDescent="0.25">
      <c r="A764" s="836"/>
      <c r="B764" s="836"/>
      <c r="C764" s="31" t="s">
        <v>32</v>
      </c>
      <c r="D764" s="61" t="s">
        <v>33</v>
      </c>
      <c r="E764" s="80">
        <v>16</v>
      </c>
      <c r="F764" s="29">
        <v>15.2</v>
      </c>
      <c r="G764" s="28">
        <v>6</v>
      </c>
      <c r="H764" s="62">
        <v>0.21279999999999999</v>
      </c>
      <c r="I764" s="61">
        <v>1.52E-2</v>
      </c>
      <c r="J764" s="61">
        <v>1.1704000000000001</v>
      </c>
      <c r="K764" s="24">
        <v>3.6480000000000001</v>
      </c>
      <c r="L764" s="28">
        <v>4.5600000000000002E-2</v>
      </c>
      <c r="M764" s="28">
        <v>0.64</v>
      </c>
    </row>
    <row r="765" spans="1:13" ht="15" customHeight="1" x14ac:dyDescent="0.25">
      <c r="A765" s="836"/>
      <c r="B765" s="836"/>
      <c r="C765" s="31" t="s">
        <v>34</v>
      </c>
      <c r="D765" s="61" t="s">
        <v>35</v>
      </c>
      <c r="E765" s="80">
        <v>38</v>
      </c>
      <c r="F765" s="29">
        <v>15.2</v>
      </c>
      <c r="G765" s="28">
        <v>6</v>
      </c>
      <c r="H765" s="62">
        <v>0.18240000000000001</v>
      </c>
      <c r="I765" s="61">
        <v>1.52E-2</v>
      </c>
      <c r="J765" s="61">
        <v>1.0336000000000001</v>
      </c>
      <c r="K765" s="24">
        <v>8.6639999999999997</v>
      </c>
      <c r="L765" s="28">
        <v>7.5999999999999998E-2</v>
      </c>
      <c r="M765" s="28">
        <v>5.7</v>
      </c>
    </row>
    <row r="766" spans="1:13" ht="15" customHeight="1" x14ac:dyDescent="0.25">
      <c r="A766" s="836"/>
      <c r="B766" s="836"/>
      <c r="C766" s="31" t="s">
        <v>36</v>
      </c>
      <c r="D766" s="61" t="s">
        <v>37</v>
      </c>
      <c r="E766" s="80">
        <v>6</v>
      </c>
      <c r="F766" s="29">
        <v>5.4</v>
      </c>
      <c r="G766" s="28">
        <v>2</v>
      </c>
      <c r="H766" s="62">
        <v>0.1242</v>
      </c>
      <c r="I766" s="61">
        <v>3.2399999999999998E-2</v>
      </c>
      <c r="J766" s="61">
        <v>0.31859999999999999</v>
      </c>
      <c r="K766" s="24">
        <v>4.4279999999999999</v>
      </c>
      <c r="L766" s="28">
        <v>9.7199999999999995E-2</v>
      </c>
      <c r="M766" s="28">
        <v>2.76</v>
      </c>
    </row>
    <row r="767" spans="1:13" ht="15" customHeight="1" x14ac:dyDescent="0.25">
      <c r="A767" s="836"/>
      <c r="B767" s="836"/>
      <c r="C767" s="31" t="s">
        <v>38</v>
      </c>
      <c r="D767" s="61" t="s">
        <v>39</v>
      </c>
      <c r="E767" s="80">
        <v>3</v>
      </c>
      <c r="F767" s="29">
        <v>3</v>
      </c>
      <c r="G767" s="28">
        <v>0</v>
      </c>
      <c r="H767" s="62">
        <v>0</v>
      </c>
      <c r="I767" s="61">
        <v>0</v>
      </c>
      <c r="J767" s="61">
        <v>0.18</v>
      </c>
      <c r="K767" s="24">
        <v>0.21</v>
      </c>
      <c r="L767" s="28">
        <v>1.4999999999999999E-2</v>
      </c>
      <c r="M767" s="28">
        <v>0.15</v>
      </c>
    </row>
    <row r="768" spans="1:13" ht="15" customHeight="1" x14ac:dyDescent="0.25">
      <c r="A768" s="836"/>
      <c r="B768" s="836"/>
      <c r="C768" s="31" t="s">
        <v>40</v>
      </c>
      <c r="D768" s="61" t="s">
        <v>39</v>
      </c>
      <c r="E768" s="80">
        <v>3</v>
      </c>
      <c r="F768" s="29">
        <v>3</v>
      </c>
      <c r="G768" s="28">
        <v>0</v>
      </c>
      <c r="H768" s="62">
        <v>0</v>
      </c>
      <c r="I768" s="61">
        <v>0</v>
      </c>
      <c r="J768" s="61">
        <v>0.18</v>
      </c>
      <c r="K768" s="24">
        <v>0.21</v>
      </c>
      <c r="L768" s="28">
        <v>1.4999999999999999E-2</v>
      </c>
      <c r="M768" s="28">
        <v>0.15</v>
      </c>
    </row>
    <row r="769" spans="1:14" ht="15" customHeight="1" x14ac:dyDescent="0.25">
      <c r="A769" s="836"/>
      <c r="B769" s="836"/>
      <c r="C769" s="31" t="s">
        <v>41</v>
      </c>
      <c r="D769" s="61" t="s">
        <v>39</v>
      </c>
      <c r="E769" s="80">
        <v>3</v>
      </c>
      <c r="F769" s="29">
        <v>3</v>
      </c>
      <c r="G769" s="28">
        <v>0</v>
      </c>
      <c r="H769" s="62">
        <v>0</v>
      </c>
      <c r="I769" s="61">
        <v>0</v>
      </c>
      <c r="J769" s="61">
        <v>0.18</v>
      </c>
      <c r="K769" s="24">
        <v>0.21</v>
      </c>
      <c r="L769" s="28">
        <v>1.4999999999999999E-2</v>
      </c>
      <c r="M769" s="28">
        <v>0.15</v>
      </c>
      <c r="N769" s="1"/>
    </row>
    <row r="770" spans="1:14" ht="15" customHeight="1" x14ac:dyDescent="0.25">
      <c r="A770" s="836"/>
      <c r="B770" s="836"/>
      <c r="C770" s="31" t="s">
        <v>96</v>
      </c>
      <c r="D770" s="61" t="s">
        <v>39</v>
      </c>
      <c r="E770" s="80">
        <v>3</v>
      </c>
      <c r="F770" s="29">
        <v>3</v>
      </c>
      <c r="G770" s="28">
        <v>0</v>
      </c>
      <c r="H770" s="62">
        <v>0</v>
      </c>
      <c r="I770" s="61">
        <v>0</v>
      </c>
      <c r="J770" s="61">
        <v>0</v>
      </c>
      <c r="K770" s="24">
        <v>0</v>
      </c>
      <c r="L770" s="28">
        <v>0</v>
      </c>
      <c r="M770" s="28">
        <v>0</v>
      </c>
      <c r="N770" s="1"/>
    </row>
    <row r="771" spans="1:14" ht="15" customHeight="1" x14ac:dyDescent="0.25">
      <c r="A771" s="836"/>
      <c r="B771" s="836"/>
      <c r="C771" s="31" t="s">
        <v>42</v>
      </c>
      <c r="D771" s="61" t="s">
        <v>43</v>
      </c>
      <c r="E771" s="80">
        <v>1</v>
      </c>
      <c r="F771" s="29">
        <v>0.95</v>
      </c>
      <c r="G771" s="28">
        <v>1</v>
      </c>
      <c r="H771" s="62">
        <v>4.4650000000000002E-2</v>
      </c>
      <c r="I771" s="61">
        <v>2.8500000000000001E-3</v>
      </c>
      <c r="J771" s="61">
        <v>0.27834999999999999</v>
      </c>
      <c r="K771" s="24">
        <v>0.38</v>
      </c>
      <c r="L771" s="28">
        <v>1.235E-2</v>
      </c>
      <c r="M771" s="28">
        <v>0.19</v>
      </c>
      <c r="N771" s="1"/>
    </row>
    <row r="772" spans="1:14" ht="15" customHeight="1" x14ac:dyDescent="0.25">
      <c r="A772" s="836"/>
      <c r="B772" s="836"/>
      <c r="C772" s="31" t="s">
        <v>44</v>
      </c>
      <c r="D772" s="61" t="s">
        <v>45</v>
      </c>
      <c r="E772" s="80">
        <v>0.5</v>
      </c>
      <c r="F772" s="29">
        <v>0.5</v>
      </c>
      <c r="G772" s="28">
        <v>0</v>
      </c>
      <c r="H772" s="62">
        <v>0</v>
      </c>
      <c r="I772" s="61">
        <v>0</v>
      </c>
      <c r="J772" s="61">
        <v>0</v>
      </c>
      <c r="K772" s="24">
        <v>0.12</v>
      </c>
      <c r="L772" s="28">
        <v>1.5E-3</v>
      </c>
      <c r="M772" s="28">
        <v>193.905</v>
      </c>
      <c r="N772" s="1"/>
    </row>
    <row r="773" spans="1:14" ht="15" customHeight="1" x14ac:dyDescent="0.25">
      <c r="A773" s="837"/>
      <c r="B773" s="837"/>
      <c r="C773" s="31" t="s">
        <v>52</v>
      </c>
      <c r="D773" s="132" t="s">
        <v>53</v>
      </c>
      <c r="E773" s="80">
        <v>2</v>
      </c>
      <c r="F773" s="29">
        <v>2</v>
      </c>
      <c r="G773" s="28">
        <v>18</v>
      </c>
      <c r="H773" s="62">
        <v>0</v>
      </c>
      <c r="I773" s="61">
        <v>2</v>
      </c>
      <c r="J773" s="61">
        <v>0</v>
      </c>
      <c r="K773" s="24">
        <v>0</v>
      </c>
      <c r="L773" s="28">
        <v>0</v>
      </c>
      <c r="M773" s="28">
        <v>0</v>
      </c>
      <c r="N773" s="1"/>
    </row>
    <row r="774" spans="1:14" ht="15" customHeight="1" x14ac:dyDescent="0.25">
      <c r="A774" s="840" t="s">
        <v>247</v>
      </c>
      <c r="B774" s="843" t="s">
        <v>55</v>
      </c>
      <c r="C774" s="25" t="s">
        <v>56</v>
      </c>
      <c r="D774" s="133" t="s">
        <v>57</v>
      </c>
      <c r="E774" s="134">
        <v>24</v>
      </c>
      <c r="F774" s="29">
        <v>24</v>
      </c>
      <c r="G774" s="28">
        <v>85</v>
      </c>
      <c r="H774" s="62">
        <v>1.6080000000000001</v>
      </c>
      <c r="I774" s="61">
        <v>9.6000000000000002E-2</v>
      </c>
      <c r="J774" s="61">
        <v>19.224</v>
      </c>
      <c r="K774" s="24">
        <v>2.16</v>
      </c>
      <c r="L774" s="28">
        <v>0.192</v>
      </c>
      <c r="M774" s="28">
        <v>0.48</v>
      </c>
      <c r="N774" s="1"/>
    </row>
    <row r="775" spans="1:14" ht="15" customHeight="1" x14ac:dyDescent="0.25">
      <c r="A775" s="836"/>
      <c r="B775" s="836"/>
      <c r="C775" s="25" t="s">
        <v>44</v>
      </c>
      <c r="D775" s="133" t="s">
        <v>45</v>
      </c>
      <c r="E775" s="134">
        <v>0.8</v>
      </c>
      <c r="F775" s="29">
        <v>0.8</v>
      </c>
      <c r="G775" s="28">
        <v>0</v>
      </c>
      <c r="H775" s="62">
        <v>0</v>
      </c>
      <c r="I775" s="61">
        <v>0</v>
      </c>
      <c r="J775" s="61">
        <v>0</v>
      </c>
      <c r="K775" s="24">
        <v>0.192</v>
      </c>
      <c r="L775" s="28">
        <v>2.3999999999999998E-3</v>
      </c>
      <c r="M775" s="28">
        <v>310.24799999999999</v>
      </c>
      <c r="N775" s="1"/>
    </row>
    <row r="776" spans="1:14" ht="15" customHeight="1" x14ac:dyDescent="0.25">
      <c r="A776" s="837"/>
      <c r="B776" s="837"/>
      <c r="C776" s="31" t="s">
        <v>52</v>
      </c>
      <c r="D776" s="61" t="s">
        <v>53</v>
      </c>
      <c r="E776" s="80">
        <v>2</v>
      </c>
      <c r="F776" s="29">
        <v>2</v>
      </c>
      <c r="G776" s="28">
        <v>18</v>
      </c>
      <c r="H776" s="62">
        <v>0</v>
      </c>
      <c r="I776" s="61">
        <v>2</v>
      </c>
      <c r="J776" s="61">
        <v>0</v>
      </c>
      <c r="K776" s="24">
        <v>0</v>
      </c>
      <c r="L776" s="28">
        <v>0</v>
      </c>
      <c r="M776" s="28">
        <v>0</v>
      </c>
      <c r="N776" s="1"/>
    </row>
    <row r="777" spans="1:14" ht="15" customHeight="1" x14ac:dyDescent="0.25">
      <c r="A777" s="840" t="s">
        <v>46</v>
      </c>
      <c r="B777" s="860" t="s">
        <v>253</v>
      </c>
      <c r="C777" s="31" t="s">
        <v>98</v>
      </c>
      <c r="D777" s="61" t="s">
        <v>99</v>
      </c>
      <c r="E777" s="80">
        <v>46</v>
      </c>
      <c r="F777" s="29">
        <v>27</v>
      </c>
      <c r="G777" s="28">
        <v>27</v>
      </c>
      <c r="H777" s="62">
        <v>0.22176000000000001</v>
      </c>
      <c r="I777" s="61">
        <v>4.0320000000000002E-2</v>
      </c>
      <c r="J777" s="61">
        <v>6.1084800000000001</v>
      </c>
      <c r="K777" s="24">
        <v>0.6048</v>
      </c>
      <c r="L777" s="28">
        <v>0.1008</v>
      </c>
      <c r="M777" s="28">
        <v>1.1200000000000001</v>
      </c>
      <c r="N777" s="1"/>
    </row>
    <row r="778" spans="1:14" ht="15" customHeight="1" x14ac:dyDescent="0.25">
      <c r="A778" s="837"/>
      <c r="B778" s="837"/>
      <c r="C778" s="31" t="s">
        <v>52</v>
      </c>
      <c r="D778" s="61" t="s">
        <v>53</v>
      </c>
      <c r="E778" s="80">
        <v>4</v>
      </c>
      <c r="F778" s="29">
        <v>4</v>
      </c>
      <c r="G778" s="28">
        <v>36</v>
      </c>
      <c r="H778" s="62">
        <v>0</v>
      </c>
      <c r="I778" s="61">
        <v>4</v>
      </c>
      <c r="J778" s="61">
        <v>0</v>
      </c>
      <c r="K778" s="24">
        <v>0</v>
      </c>
      <c r="L778" s="28">
        <v>0</v>
      </c>
      <c r="M778" s="28">
        <v>0</v>
      </c>
      <c r="N778" s="1"/>
    </row>
    <row r="779" spans="1:14" ht="15" customHeight="1" x14ac:dyDescent="0.25">
      <c r="A779" s="840" t="s">
        <v>58</v>
      </c>
      <c r="B779" s="835" t="s">
        <v>254</v>
      </c>
      <c r="C779" s="31" t="s">
        <v>125</v>
      </c>
      <c r="D779" s="61" t="s">
        <v>126</v>
      </c>
      <c r="E779" s="80">
        <v>54</v>
      </c>
      <c r="F779" s="29">
        <v>40.5</v>
      </c>
      <c r="G779" s="28">
        <v>6</v>
      </c>
      <c r="H779" s="62">
        <v>0.20250000000000001</v>
      </c>
      <c r="I779" s="61">
        <v>4.0500000000000001E-2</v>
      </c>
      <c r="J779" s="61">
        <v>0.93149999999999999</v>
      </c>
      <c r="K779" s="24">
        <v>7.29</v>
      </c>
      <c r="L779" s="28">
        <v>0.1215</v>
      </c>
      <c r="M779" s="28">
        <v>1.08</v>
      </c>
      <c r="N779" s="1"/>
    </row>
    <row r="780" spans="1:14" ht="15" customHeight="1" x14ac:dyDescent="0.25">
      <c r="A780" s="836"/>
      <c r="B780" s="836"/>
      <c r="C780" s="31" t="s">
        <v>255</v>
      </c>
      <c r="D780" s="102" t="s">
        <v>256</v>
      </c>
      <c r="E780" s="80">
        <v>2</v>
      </c>
      <c r="F780" s="29">
        <v>2</v>
      </c>
      <c r="G780" s="28">
        <v>18</v>
      </c>
      <c r="H780" s="62">
        <v>0</v>
      </c>
      <c r="I780" s="61">
        <v>2</v>
      </c>
      <c r="J780" s="61">
        <v>0</v>
      </c>
      <c r="K780" s="24">
        <v>0</v>
      </c>
      <c r="L780" s="28">
        <v>0</v>
      </c>
      <c r="M780" s="28">
        <v>0</v>
      </c>
      <c r="N780" s="1"/>
    </row>
    <row r="781" spans="1:14" ht="15" customHeight="1" x14ac:dyDescent="0.25">
      <c r="A781" s="836"/>
      <c r="B781" s="836"/>
      <c r="C781" s="31" t="s">
        <v>127</v>
      </c>
      <c r="D781" s="102" t="s">
        <v>128</v>
      </c>
      <c r="E781" s="80">
        <v>2</v>
      </c>
      <c r="F781" s="29">
        <v>2</v>
      </c>
      <c r="G781" s="28">
        <v>0</v>
      </c>
      <c r="H781" s="62">
        <v>0</v>
      </c>
      <c r="I781" s="61">
        <v>0</v>
      </c>
      <c r="J781" s="61">
        <v>0.12</v>
      </c>
      <c r="K781" s="24">
        <v>0.14000000000000001</v>
      </c>
      <c r="L781" s="28">
        <v>0.01</v>
      </c>
      <c r="M781" s="28">
        <v>0.1</v>
      </c>
      <c r="N781" s="1"/>
    </row>
    <row r="782" spans="1:14" ht="15" customHeight="1" x14ac:dyDescent="0.25">
      <c r="A782" s="836"/>
      <c r="B782" s="836"/>
      <c r="C782" s="31" t="s">
        <v>64</v>
      </c>
      <c r="D782" s="102" t="s">
        <v>65</v>
      </c>
      <c r="E782" s="80">
        <v>2</v>
      </c>
      <c r="F782" s="29">
        <v>2</v>
      </c>
      <c r="G782" s="28">
        <v>8</v>
      </c>
      <c r="H782" s="62">
        <v>0</v>
      </c>
      <c r="I782" s="61">
        <v>0</v>
      </c>
      <c r="J782" s="61">
        <v>1.986</v>
      </c>
      <c r="K782" s="24">
        <v>0</v>
      </c>
      <c r="L782" s="28">
        <v>2E-3</v>
      </c>
      <c r="M782" s="28">
        <v>0</v>
      </c>
      <c r="N782" s="1"/>
    </row>
    <row r="783" spans="1:14" ht="15" customHeight="1" x14ac:dyDescent="0.25">
      <c r="A783" s="836"/>
      <c r="B783" s="836"/>
      <c r="C783" s="31" t="s">
        <v>44</v>
      </c>
      <c r="D783" s="102" t="s">
        <v>45</v>
      </c>
      <c r="E783" s="80">
        <v>0.3</v>
      </c>
      <c r="F783" s="29">
        <v>0.3</v>
      </c>
      <c r="G783" s="28">
        <v>0</v>
      </c>
      <c r="H783" s="62">
        <v>0</v>
      </c>
      <c r="I783" s="61">
        <v>0</v>
      </c>
      <c r="J783" s="61">
        <v>0</v>
      </c>
      <c r="K783" s="24">
        <v>7.1999999999999995E-2</v>
      </c>
      <c r="L783" s="28">
        <v>8.9999999999999998E-4</v>
      </c>
      <c r="M783" s="28">
        <v>116.343</v>
      </c>
      <c r="N783" s="831"/>
    </row>
    <row r="784" spans="1:14" ht="15" customHeight="1" x14ac:dyDescent="0.25">
      <c r="A784" s="836"/>
      <c r="B784" s="836"/>
      <c r="C784" s="31" t="s">
        <v>212</v>
      </c>
      <c r="D784" s="102" t="s">
        <v>39</v>
      </c>
      <c r="E784" s="80">
        <v>0.3</v>
      </c>
      <c r="F784" s="29">
        <v>0.3</v>
      </c>
      <c r="G784" s="28">
        <v>0</v>
      </c>
      <c r="H784" s="62">
        <v>0</v>
      </c>
      <c r="I784" s="61">
        <v>0</v>
      </c>
      <c r="J784" s="61">
        <v>1.7999999999999999E-2</v>
      </c>
      <c r="K784" s="24">
        <v>2.1000000000000001E-2</v>
      </c>
      <c r="L784" s="28">
        <v>1.5E-3</v>
      </c>
      <c r="M784" s="28">
        <v>1.4999999999999999E-2</v>
      </c>
      <c r="N784" s="832"/>
    </row>
    <row r="785" spans="1:14" ht="15" customHeight="1" x14ac:dyDescent="0.25">
      <c r="A785" s="837"/>
      <c r="B785" s="837"/>
      <c r="C785" s="31" t="s">
        <v>257</v>
      </c>
      <c r="D785" s="102" t="s">
        <v>258</v>
      </c>
      <c r="E785" s="80">
        <v>25</v>
      </c>
      <c r="F785" s="29">
        <v>15</v>
      </c>
      <c r="G785" s="28">
        <v>7</v>
      </c>
      <c r="H785" s="62">
        <v>0.13500000000000001</v>
      </c>
      <c r="I785" s="61">
        <v>1.4999999999999999E-2</v>
      </c>
      <c r="J785" s="61">
        <v>1.335</v>
      </c>
      <c r="K785" s="24">
        <v>1.5</v>
      </c>
      <c r="L785" s="28">
        <v>0.09</v>
      </c>
      <c r="M785" s="28">
        <v>1.4999999999999999E-2</v>
      </c>
      <c r="N785" s="832"/>
    </row>
    <row r="786" spans="1:14" ht="15" customHeight="1" x14ac:dyDescent="0.25">
      <c r="A786" s="35" t="s">
        <v>105</v>
      </c>
      <c r="B786" s="835" t="s">
        <v>259</v>
      </c>
      <c r="C786" s="31" t="s">
        <v>107</v>
      </c>
      <c r="D786" s="102" t="s">
        <v>108</v>
      </c>
      <c r="E786" s="80">
        <v>190</v>
      </c>
      <c r="F786" s="29">
        <v>60</v>
      </c>
      <c r="G786" s="28">
        <v>36</v>
      </c>
      <c r="H786" s="62">
        <v>0.91200000000000003</v>
      </c>
      <c r="I786" s="61">
        <v>0.30399999999999999</v>
      </c>
      <c r="J786" s="61">
        <v>7.5392000000000001</v>
      </c>
      <c r="K786" s="24">
        <v>5.4720000000000004</v>
      </c>
      <c r="L786" s="28">
        <v>1.0329999999999999</v>
      </c>
      <c r="M786" s="28">
        <v>6.08E-2</v>
      </c>
      <c r="N786" s="832"/>
    </row>
    <row r="787" spans="1:14" ht="15" customHeight="1" x14ac:dyDescent="0.25">
      <c r="A787" s="35" t="s">
        <v>109</v>
      </c>
      <c r="B787" s="837"/>
      <c r="C787" s="31" t="s">
        <v>64</v>
      </c>
      <c r="D787" s="61" t="s">
        <v>65</v>
      </c>
      <c r="E787" s="80">
        <v>8</v>
      </c>
      <c r="F787" s="29">
        <v>8</v>
      </c>
      <c r="G787" s="28">
        <v>32</v>
      </c>
      <c r="H787" s="62">
        <v>0</v>
      </c>
      <c r="I787" s="61">
        <v>0</v>
      </c>
      <c r="J787" s="61">
        <v>7.944</v>
      </c>
      <c r="K787" s="24">
        <v>0</v>
      </c>
      <c r="L787" s="28">
        <v>8.0000000000000002E-3</v>
      </c>
      <c r="M787" s="28">
        <v>0</v>
      </c>
      <c r="N787" s="832"/>
    </row>
    <row r="788" spans="1:14" ht="15" customHeight="1" x14ac:dyDescent="0.25">
      <c r="A788" s="830"/>
      <c r="B788" s="825"/>
      <c r="C788" s="825"/>
      <c r="D788" s="825"/>
      <c r="E788" s="825"/>
      <c r="F788" s="825"/>
      <c r="G788" s="825"/>
      <c r="H788" s="825"/>
      <c r="I788" s="825"/>
      <c r="J788" s="825"/>
      <c r="K788" s="825"/>
      <c r="L788" s="826"/>
      <c r="M788" s="96"/>
      <c r="N788" s="832"/>
    </row>
    <row r="789" spans="1:14" ht="15" customHeight="1" x14ac:dyDescent="0.25">
      <c r="A789" s="833" t="s">
        <v>78</v>
      </c>
      <c r="B789" s="828"/>
      <c r="C789" s="828"/>
      <c r="D789" s="828"/>
      <c r="E789" s="828"/>
      <c r="F789" s="829"/>
      <c r="G789" s="135">
        <v>427</v>
      </c>
      <c r="H789" s="135">
        <v>16.600000000000001</v>
      </c>
      <c r="I789" s="135">
        <v>13.6</v>
      </c>
      <c r="J789" s="135">
        <v>58</v>
      </c>
      <c r="K789" s="135">
        <v>62.3</v>
      </c>
      <c r="L789" s="135">
        <v>3.2</v>
      </c>
      <c r="M789" s="136">
        <v>990.4</v>
      </c>
      <c r="N789" s="832"/>
    </row>
    <row r="790" spans="1:14" ht="15" customHeight="1" x14ac:dyDescent="0.25">
      <c r="A790" s="833" t="s">
        <v>79</v>
      </c>
      <c r="B790" s="828"/>
      <c r="C790" s="828"/>
      <c r="D790" s="828"/>
      <c r="E790" s="828"/>
      <c r="F790" s="829"/>
      <c r="G790" s="135">
        <v>1300</v>
      </c>
      <c r="H790" s="135">
        <v>45.5</v>
      </c>
      <c r="I790" s="135">
        <v>43.3</v>
      </c>
      <c r="J790" s="135">
        <v>182</v>
      </c>
      <c r="K790" s="135">
        <v>700</v>
      </c>
      <c r="L790" s="135">
        <v>5.6</v>
      </c>
      <c r="M790" s="136">
        <v>1133</v>
      </c>
      <c r="N790" s="832"/>
    </row>
    <row r="791" spans="1:14" ht="15" customHeight="1" x14ac:dyDescent="0.25">
      <c r="A791" s="833" t="s">
        <v>80</v>
      </c>
      <c r="B791" s="828"/>
      <c r="C791" s="828"/>
      <c r="D791" s="828"/>
      <c r="E791" s="828"/>
      <c r="F791" s="829"/>
      <c r="G791" s="137">
        <v>0.33</v>
      </c>
      <c r="H791" s="137">
        <v>0.36</v>
      </c>
      <c r="I791" s="137">
        <v>0.31</v>
      </c>
      <c r="J791" s="137">
        <v>0.32</v>
      </c>
      <c r="K791" s="137">
        <v>0.09</v>
      </c>
      <c r="L791" s="137">
        <v>0.56999999999999995</v>
      </c>
      <c r="M791" s="138">
        <v>0.87</v>
      </c>
      <c r="N791" s="832"/>
    </row>
    <row r="792" spans="1:14" ht="15" customHeight="1" x14ac:dyDescent="0.25">
      <c r="A792" s="44"/>
      <c r="B792" s="45"/>
      <c r="C792" s="45"/>
      <c r="D792" s="46"/>
      <c r="E792" s="47"/>
      <c r="F792" s="47"/>
      <c r="G792" s="47"/>
      <c r="H792" s="47"/>
      <c r="I792" s="47"/>
      <c r="J792" s="47"/>
      <c r="K792" s="47"/>
      <c r="L792" s="47"/>
      <c r="M792" s="47"/>
      <c r="N792" s="832"/>
    </row>
    <row r="793" spans="1:14" ht="15" customHeight="1" x14ac:dyDescent="0.25">
      <c r="A793" s="834" t="s">
        <v>81</v>
      </c>
      <c r="B793" s="825"/>
      <c r="C793" s="826"/>
      <c r="D793" s="827" t="s">
        <v>82</v>
      </c>
      <c r="E793" s="828"/>
      <c r="F793" s="828"/>
      <c r="G793" s="828"/>
      <c r="H793" s="828"/>
      <c r="I793" s="828"/>
      <c r="J793" s="828"/>
      <c r="K793" s="828"/>
      <c r="L793" s="828"/>
      <c r="M793" s="829"/>
      <c r="N793" s="49"/>
    </row>
    <row r="794" spans="1:14" ht="15" customHeight="1" x14ac:dyDescent="0.25">
      <c r="A794" s="44"/>
      <c r="B794" s="45"/>
      <c r="C794" s="47"/>
      <c r="D794" s="50"/>
      <c r="E794" s="47"/>
      <c r="F794" s="47"/>
      <c r="G794" s="47"/>
      <c r="H794" s="47"/>
      <c r="I794" s="47"/>
      <c r="J794" s="47"/>
      <c r="K794" s="47"/>
      <c r="L794" s="47"/>
      <c r="M794" s="51"/>
      <c r="N794" s="49"/>
    </row>
    <row r="795" spans="1:14" ht="30" customHeight="1" x14ac:dyDescent="0.25">
      <c r="A795" s="52" t="s">
        <v>83</v>
      </c>
      <c r="B795" s="827"/>
      <c r="C795" s="828"/>
      <c r="D795" s="828"/>
      <c r="E795" s="829"/>
      <c r="F795" s="1"/>
      <c r="G795" s="824" t="s">
        <v>84</v>
      </c>
      <c r="H795" s="825"/>
      <c r="I795" s="826"/>
      <c r="J795" s="827">
        <v>1088350061</v>
      </c>
      <c r="K795" s="828"/>
      <c r="L795" s="828"/>
      <c r="M795" s="829"/>
      <c r="N795" s="49"/>
    </row>
    <row r="796" spans="1:14" ht="15" customHeight="1" x14ac:dyDescent="0.25">
      <c r="A796" s="53"/>
      <c r="B796" s="49"/>
      <c r="C796" s="49"/>
      <c r="D796" s="49"/>
      <c r="E796" s="51"/>
      <c r="F796" s="51"/>
      <c r="G796" s="51"/>
      <c r="H796" s="51"/>
      <c r="I796" s="51"/>
      <c r="J796" s="51"/>
      <c r="K796" s="51"/>
      <c r="L796" s="51"/>
      <c r="M796" s="51"/>
      <c r="N796" s="49"/>
    </row>
    <row r="797" spans="1:14" ht="15" customHeight="1" x14ac:dyDescent="0.25">
      <c r="A797" s="54"/>
      <c r="B797" s="55"/>
      <c r="C797" s="55"/>
      <c r="D797" s="55"/>
      <c r="E797" s="56"/>
      <c r="F797" s="56"/>
      <c r="G797" s="56"/>
      <c r="H797" s="56"/>
      <c r="I797" s="56"/>
      <c r="J797" s="56"/>
      <c r="K797" s="56"/>
      <c r="L797" s="56"/>
      <c r="M797" s="56"/>
      <c r="N797" s="55"/>
    </row>
    <row r="798" spans="1:14" ht="15" customHeight="1" x14ac:dyDescent="0.25">
      <c r="A798" s="52"/>
      <c r="B798" s="9"/>
      <c r="C798" s="9"/>
      <c r="D798" s="9"/>
      <c r="E798" s="1"/>
      <c r="F798" s="1"/>
      <c r="G798" s="1"/>
      <c r="H798" s="1"/>
      <c r="I798" s="1"/>
      <c r="J798" s="3"/>
      <c r="K798" s="3"/>
      <c r="L798" s="51"/>
      <c r="M798" s="51"/>
      <c r="N798" s="49"/>
    </row>
    <row r="799" spans="1:14" ht="15" customHeight="1" x14ac:dyDescent="0.25">
      <c r="A799" s="57">
        <v>18</v>
      </c>
      <c r="B799" s="58"/>
      <c r="C799" s="58"/>
      <c r="D799" s="59"/>
      <c r="E799" s="3"/>
      <c r="F799" s="3"/>
      <c r="G799" s="3"/>
      <c r="H799" s="3"/>
      <c r="I799" s="3"/>
      <c r="J799" s="3"/>
      <c r="K799" s="3"/>
      <c r="L799" s="51"/>
      <c r="M799" s="51"/>
      <c r="N799" s="49"/>
    </row>
    <row r="801" spans="1:13" ht="15" customHeight="1" x14ac:dyDescent="0.25">
      <c r="A801" s="840" t="s">
        <v>14</v>
      </c>
      <c r="B801" s="838" t="s">
        <v>15</v>
      </c>
      <c r="C801" s="838" t="s">
        <v>16</v>
      </c>
      <c r="D801" s="839" t="s">
        <v>17</v>
      </c>
      <c r="E801" s="838" t="s">
        <v>18</v>
      </c>
      <c r="F801" s="838" t="s">
        <v>19</v>
      </c>
      <c r="G801" s="827" t="s">
        <v>20</v>
      </c>
      <c r="H801" s="828"/>
      <c r="I801" s="828"/>
      <c r="J801" s="828"/>
      <c r="K801" s="828"/>
      <c r="L801" s="828"/>
      <c r="M801" s="829"/>
    </row>
    <row r="802" spans="1:13" ht="15" customHeight="1" x14ac:dyDescent="0.25">
      <c r="A802" s="837"/>
      <c r="B802" s="837"/>
      <c r="C802" s="837"/>
      <c r="D802" s="837"/>
      <c r="E802" s="837"/>
      <c r="F802" s="837"/>
      <c r="G802" s="16" t="s">
        <v>21</v>
      </c>
      <c r="H802" s="16" t="s">
        <v>22</v>
      </c>
      <c r="I802" s="16" t="s">
        <v>23</v>
      </c>
      <c r="J802" s="16" t="s">
        <v>24</v>
      </c>
      <c r="K802" s="16" t="s">
        <v>25</v>
      </c>
      <c r="L802" s="16" t="s">
        <v>26</v>
      </c>
      <c r="M802" s="16" t="s">
        <v>27</v>
      </c>
    </row>
    <row r="803" spans="1:13" ht="15" customHeight="1" x14ac:dyDescent="0.25">
      <c r="A803" s="845" t="s">
        <v>85</v>
      </c>
      <c r="B803" s="843" t="s">
        <v>260</v>
      </c>
      <c r="C803" s="32" t="s">
        <v>261</v>
      </c>
      <c r="D803" s="133" t="s">
        <v>262</v>
      </c>
      <c r="E803" s="79">
        <v>10</v>
      </c>
      <c r="F803" s="19">
        <v>10</v>
      </c>
      <c r="G803" s="139">
        <v>5</v>
      </c>
      <c r="H803" s="139">
        <v>0.86</v>
      </c>
      <c r="I803" s="139">
        <v>0.19500000000000001</v>
      </c>
      <c r="J803" s="139">
        <v>0.06</v>
      </c>
      <c r="K803" s="139">
        <v>0.55000000000000004</v>
      </c>
      <c r="L803" s="139">
        <v>0.43</v>
      </c>
      <c r="M803" s="139">
        <v>3.95</v>
      </c>
    </row>
    <row r="804" spans="1:13" ht="15" customHeight="1" x14ac:dyDescent="0.25">
      <c r="A804" s="836"/>
      <c r="B804" s="836"/>
      <c r="C804" s="32" t="s">
        <v>263</v>
      </c>
      <c r="D804" s="133" t="s">
        <v>264</v>
      </c>
      <c r="E804" s="79">
        <v>10</v>
      </c>
      <c r="F804" s="19">
        <v>10</v>
      </c>
      <c r="G804" s="139">
        <v>5</v>
      </c>
      <c r="H804" s="139">
        <v>0.84</v>
      </c>
      <c r="I804" s="139">
        <v>0.185</v>
      </c>
      <c r="J804" s="139">
        <v>7.0000000000000007E-2</v>
      </c>
      <c r="K804" s="139">
        <v>0.4</v>
      </c>
      <c r="L804" s="139">
        <v>0.25</v>
      </c>
      <c r="M804" s="139">
        <v>4.7</v>
      </c>
    </row>
    <row r="805" spans="1:13" ht="15" customHeight="1" x14ac:dyDescent="0.25">
      <c r="A805" s="836"/>
      <c r="B805" s="836"/>
      <c r="C805" s="32" t="s">
        <v>133</v>
      </c>
      <c r="D805" s="133" t="s">
        <v>134</v>
      </c>
      <c r="E805" s="79">
        <v>13</v>
      </c>
      <c r="F805" s="19">
        <v>10.4</v>
      </c>
      <c r="G805" s="139">
        <v>8</v>
      </c>
      <c r="H805" s="139">
        <v>0.1976</v>
      </c>
      <c r="I805" s="139">
        <v>1.04E-2</v>
      </c>
      <c r="J805" s="139">
        <v>1.5911999999999999</v>
      </c>
      <c r="K805" s="139">
        <v>1.456</v>
      </c>
      <c r="L805" s="139">
        <v>3.1199999999999999E-2</v>
      </c>
      <c r="M805" s="139">
        <v>1.43</v>
      </c>
    </row>
    <row r="806" spans="1:13" ht="15" customHeight="1" x14ac:dyDescent="0.25">
      <c r="A806" s="836"/>
      <c r="B806" s="836"/>
      <c r="C806" s="32" t="s">
        <v>91</v>
      </c>
      <c r="D806" s="133" t="s">
        <v>92</v>
      </c>
      <c r="E806" s="79">
        <v>10</v>
      </c>
      <c r="F806" s="19">
        <v>10</v>
      </c>
      <c r="G806" s="139">
        <v>10</v>
      </c>
      <c r="H806" s="139">
        <v>0.22</v>
      </c>
      <c r="I806" s="139">
        <v>0.01</v>
      </c>
      <c r="J806" s="139">
        <v>2.11</v>
      </c>
      <c r="K806" s="139">
        <v>1.1000000000000001</v>
      </c>
      <c r="L806" s="139">
        <v>0.1</v>
      </c>
      <c r="M806" s="139">
        <v>1.8</v>
      </c>
    </row>
    <row r="807" spans="1:13" ht="15" customHeight="1" x14ac:dyDescent="0.25">
      <c r="A807" s="836"/>
      <c r="B807" s="836"/>
      <c r="C807" s="32" t="s">
        <v>32</v>
      </c>
      <c r="D807" s="133" t="s">
        <v>33</v>
      </c>
      <c r="E807" s="79">
        <v>16</v>
      </c>
      <c r="F807" s="19">
        <v>15.2</v>
      </c>
      <c r="G807" s="139">
        <v>6</v>
      </c>
      <c r="H807" s="139">
        <v>0.21279999999999999</v>
      </c>
      <c r="I807" s="139">
        <v>1.52E-2</v>
      </c>
      <c r="J807" s="139">
        <v>1.1704000000000001</v>
      </c>
      <c r="K807" s="139">
        <v>3.6480000000000001</v>
      </c>
      <c r="L807" s="139">
        <v>4.5600000000000002E-2</v>
      </c>
      <c r="M807" s="139">
        <v>0.64</v>
      </c>
    </row>
    <row r="808" spans="1:13" ht="15" customHeight="1" x14ac:dyDescent="0.25">
      <c r="A808" s="836"/>
      <c r="B808" s="836"/>
      <c r="C808" s="32" t="s">
        <v>34</v>
      </c>
      <c r="D808" s="133" t="s">
        <v>35</v>
      </c>
      <c r="E808" s="79">
        <v>38</v>
      </c>
      <c r="F808" s="19">
        <v>15.2</v>
      </c>
      <c r="G808" s="139">
        <v>6</v>
      </c>
      <c r="H808" s="139">
        <v>0.18240000000000001</v>
      </c>
      <c r="I808" s="139">
        <v>1.52E-2</v>
      </c>
      <c r="J808" s="139">
        <v>1.0336000000000001</v>
      </c>
      <c r="K808" s="139">
        <v>8.6639999999999997</v>
      </c>
      <c r="L808" s="139">
        <v>7.5999999999999998E-2</v>
      </c>
      <c r="M808" s="139">
        <v>5.7</v>
      </c>
    </row>
    <row r="809" spans="1:13" ht="15" customHeight="1" x14ac:dyDescent="0.25">
      <c r="A809" s="836"/>
      <c r="B809" s="836"/>
      <c r="C809" s="32" t="s">
        <v>50</v>
      </c>
      <c r="D809" s="133" t="s">
        <v>51</v>
      </c>
      <c r="E809" s="79">
        <v>12</v>
      </c>
      <c r="F809" s="19">
        <v>10.199999999999999</v>
      </c>
      <c r="G809" s="139">
        <v>5</v>
      </c>
      <c r="H809" s="139">
        <v>7.1400000000000005E-2</v>
      </c>
      <c r="I809" s="139">
        <v>1.0200000000000001E-2</v>
      </c>
      <c r="J809" s="139">
        <v>0.96899999999999997</v>
      </c>
      <c r="K809" s="139">
        <v>2.754</v>
      </c>
      <c r="L809" s="139">
        <v>4.0800000000000003E-2</v>
      </c>
      <c r="M809" s="139">
        <v>4.2</v>
      </c>
    </row>
    <row r="810" spans="1:13" ht="15" customHeight="1" x14ac:dyDescent="0.25">
      <c r="A810" s="836"/>
      <c r="B810" s="836"/>
      <c r="C810" s="32" t="s">
        <v>42</v>
      </c>
      <c r="D810" s="133" t="s">
        <v>43</v>
      </c>
      <c r="E810" s="79">
        <v>1</v>
      </c>
      <c r="F810" s="19">
        <v>0.95</v>
      </c>
      <c r="G810" s="139">
        <v>1</v>
      </c>
      <c r="H810" s="139">
        <v>4.4650000000000002E-2</v>
      </c>
      <c r="I810" s="139">
        <v>2.8500000000000001E-3</v>
      </c>
      <c r="J810" s="139">
        <v>0.27834999999999999</v>
      </c>
      <c r="K810" s="139">
        <v>0.38</v>
      </c>
      <c r="L810" s="139">
        <v>1.235E-2</v>
      </c>
      <c r="M810" s="139">
        <v>0.19</v>
      </c>
    </row>
    <row r="811" spans="1:13" ht="15" customHeight="1" x14ac:dyDescent="0.25">
      <c r="A811" s="836"/>
      <c r="B811" s="836"/>
      <c r="C811" s="32" t="s">
        <v>36</v>
      </c>
      <c r="D811" s="133" t="s">
        <v>37</v>
      </c>
      <c r="E811" s="79">
        <v>6</v>
      </c>
      <c r="F811" s="19">
        <v>5.4</v>
      </c>
      <c r="G811" s="139">
        <v>2</v>
      </c>
      <c r="H811" s="139">
        <v>0.1242</v>
      </c>
      <c r="I811" s="139">
        <v>3.2399999999999998E-2</v>
      </c>
      <c r="J811" s="139">
        <v>0.31859999999999999</v>
      </c>
      <c r="K811" s="139">
        <v>4.4279999999999999</v>
      </c>
      <c r="L811" s="139">
        <v>9.7199999999999995E-2</v>
      </c>
      <c r="M811" s="139">
        <v>2.76</v>
      </c>
    </row>
    <row r="812" spans="1:13" ht="15" customHeight="1" x14ac:dyDescent="0.25">
      <c r="A812" s="837"/>
      <c r="B812" s="837"/>
      <c r="C812" s="32" t="s">
        <v>44</v>
      </c>
      <c r="D812" s="133" t="s">
        <v>45</v>
      </c>
      <c r="E812" s="79">
        <v>0.5</v>
      </c>
      <c r="F812" s="19">
        <v>0.5</v>
      </c>
      <c r="G812" s="139">
        <v>0</v>
      </c>
      <c r="H812" s="139">
        <v>0</v>
      </c>
      <c r="I812" s="139">
        <v>0</v>
      </c>
      <c r="J812" s="139">
        <v>0</v>
      </c>
      <c r="K812" s="139">
        <v>0.12</v>
      </c>
      <c r="L812" s="139">
        <v>1.5E-3</v>
      </c>
      <c r="M812" s="139">
        <v>193.905</v>
      </c>
    </row>
    <row r="813" spans="1:13" ht="15" customHeight="1" x14ac:dyDescent="0.25">
      <c r="A813" s="840" t="s">
        <v>28</v>
      </c>
      <c r="B813" s="843" t="s">
        <v>265</v>
      </c>
      <c r="C813" s="31" t="s">
        <v>119</v>
      </c>
      <c r="D813" s="95" t="s">
        <v>120</v>
      </c>
      <c r="E813" s="92">
        <v>48</v>
      </c>
      <c r="F813" s="93">
        <v>44</v>
      </c>
      <c r="G813" s="94">
        <v>74</v>
      </c>
      <c r="H813" s="94">
        <v>9.24</v>
      </c>
      <c r="I813" s="94">
        <v>4.0999999999999996</v>
      </c>
      <c r="J813" s="94">
        <v>4.3999999999999997E-2</v>
      </c>
      <c r="K813" s="94">
        <v>4.91</v>
      </c>
      <c r="L813" s="94">
        <v>0.33851999999999999</v>
      </c>
      <c r="M813" s="94">
        <v>32.76</v>
      </c>
    </row>
    <row r="814" spans="1:13" ht="15" customHeight="1" x14ac:dyDescent="0.25">
      <c r="A814" s="836"/>
      <c r="B814" s="836"/>
      <c r="C814" s="32" t="s">
        <v>205</v>
      </c>
      <c r="D814" s="133" t="s">
        <v>206</v>
      </c>
      <c r="E814" s="79">
        <v>2</v>
      </c>
      <c r="F814" s="19">
        <v>2</v>
      </c>
      <c r="G814" s="139">
        <v>7</v>
      </c>
      <c r="H814" s="139">
        <v>1.2E-2</v>
      </c>
      <c r="I814" s="139">
        <v>2E-3</v>
      </c>
      <c r="J814" s="139">
        <v>1.804</v>
      </c>
      <c r="K814" s="139">
        <v>0.84</v>
      </c>
      <c r="L814" s="139">
        <v>9.8000000000000004E-2</v>
      </c>
      <c r="M814" s="139">
        <v>0.78</v>
      </c>
    </row>
    <row r="815" spans="1:13" ht="15" customHeight="1" x14ac:dyDescent="0.25">
      <c r="A815" s="836"/>
      <c r="B815" s="836"/>
      <c r="C815" s="32" t="s">
        <v>32</v>
      </c>
      <c r="D815" s="133" t="s">
        <v>33</v>
      </c>
      <c r="E815" s="79">
        <v>16</v>
      </c>
      <c r="F815" s="19">
        <v>15.2</v>
      </c>
      <c r="G815" s="139">
        <v>6</v>
      </c>
      <c r="H815" s="139">
        <v>0.21279999999999999</v>
      </c>
      <c r="I815" s="139">
        <v>1.52E-2</v>
      </c>
      <c r="J815" s="139">
        <v>1.1704000000000001</v>
      </c>
      <c r="K815" s="139">
        <v>3.6480000000000001</v>
      </c>
      <c r="L815" s="139">
        <v>4.5600000000000002E-2</v>
      </c>
      <c r="M815" s="139">
        <v>0.64</v>
      </c>
    </row>
    <row r="816" spans="1:13" ht="15" customHeight="1" x14ac:dyDescent="0.25">
      <c r="A816" s="836"/>
      <c r="B816" s="836"/>
      <c r="C816" s="32" t="s">
        <v>34</v>
      </c>
      <c r="D816" s="133" t="s">
        <v>35</v>
      </c>
      <c r="E816" s="79">
        <v>38</v>
      </c>
      <c r="F816" s="19">
        <v>15.2</v>
      </c>
      <c r="G816" s="139">
        <v>6</v>
      </c>
      <c r="H816" s="139">
        <v>0.18240000000000001</v>
      </c>
      <c r="I816" s="139">
        <v>1.52E-2</v>
      </c>
      <c r="J816" s="139">
        <v>1.0336000000000001</v>
      </c>
      <c r="K816" s="139">
        <v>8.6639999999999997</v>
      </c>
      <c r="L816" s="139">
        <v>7.5999999999999998E-2</v>
      </c>
      <c r="M816" s="139">
        <v>5.7</v>
      </c>
    </row>
    <row r="817" spans="1:13" ht="15" customHeight="1" x14ac:dyDescent="0.25">
      <c r="A817" s="836"/>
      <c r="B817" s="836"/>
      <c r="C817" s="32" t="s">
        <v>36</v>
      </c>
      <c r="D817" s="133" t="s">
        <v>37</v>
      </c>
      <c r="E817" s="79">
        <v>6</v>
      </c>
      <c r="F817" s="19">
        <v>5.4</v>
      </c>
      <c r="G817" s="139">
        <v>2</v>
      </c>
      <c r="H817" s="139">
        <v>0.1242</v>
      </c>
      <c r="I817" s="139">
        <v>3.2399999999999998E-2</v>
      </c>
      <c r="J817" s="139">
        <v>0.31859999999999999</v>
      </c>
      <c r="K817" s="139">
        <v>4.4279999999999999</v>
      </c>
      <c r="L817" s="139">
        <v>9.7199999999999995E-2</v>
      </c>
      <c r="M817" s="139">
        <v>2.76</v>
      </c>
    </row>
    <row r="818" spans="1:13" ht="15" customHeight="1" x14ac:dyDescent="0.25">
      <c r="A818" s="836"/>
      <c r="B818" s="836"/>
      <c r="C818" s="32" t="s">
        <v>38</v>
      </c>
      <c r="D818" s="133" t="s">
        <v>39</v>
      </c>
      <c r="E818" s="79">
        <v>3</v>
      </c>
      <c r="F818" s="19">
        <v>3</v>
      </c>
      <c r="G818" s="139">
        <v>0</v>
      </c>
      <c r="H818" s="139">
        <v>0</v>
      </c>
      <c r="I818" s="139">
        <v>0</v>
      </c>
      <c r="J818" s="139">
        <v>0.18</v>
      </c>
      <c r="K818" s="139">
        <v>0.21</v>
      </c>
      <c r="L818" s="139">
        <v>1.4999999999999999E-2</v>
      </c>
      <c r="M818" s="139">
        <v>0.15</v>
      </c>
    </row>
    <row r="819" spans="1:13" ht="15" customHeight="1" x14ac:dyDescent="0.25">
      <c r="A819" s="836"/>
      <c r="B819" s="836"/>
      <c r="C819" s="32" t="s">
        <v>40</v>
      </c>
      <c r="D819" s="133" t="s">
        <v>39</v>
      </c>
      <c r="E819" s="79">
        <v>3</v>
      </c>
      <c r="F819" s="19">
        <v>3</v>
      </c>
      <c r="G819" s="139">
        <v>0</v>
      </c>
      <c r="H819" s="139">
        <v>0</v>
      </c>
      <c r="I819" s="139">
        <v>0</v>
      </c>
      <c r="J819" s="139">
        <v>0.18</v>
      </c>
      <c r="K819" s="139">
        <v>0.21</v>
      </c>
      <c r="L819" s="139">
        <v>1.4999999999999999E-2</v>
      </c>
      <c r="M819" s="139">
        <v>0.15</v>
      </c>
    </row>
    <row r="820" spans="1:13" ht="15" customHeight="1" x14ac:dyDescent="0.25">
      <c r="A820" s="836"/>
      <c r="B820" s="836"/>
      <c r="C820" s="32" t="s">
        <v>41</v>
      </c>
      <c r="D820" s="133" t="s">
        <v>39</v>
      </c>
      <c r="E820" s="79">
        <v>3</v>
      </c>
      <c r="F820" s="19">
        <v>3</v>
      </c>
      <c r="G820" s="139">
        <v>0</v>
      </c>
      <c r="H820" s="139">
        <v>0</v>
      </c>
      <c r="I820" s="139">
        <v>0</v>
      </c>
      <c r="J820" s="139">
        <v>0.18</v>
      </c>
      <c r="K820" s="139">
        <v>0.21</v>
      </c>
      <c r="L820" s="139">
        <v>1.4999999999999999E-2</v>
      </c>
      <c r="M820" s="139">
        <v>0.15</v>
      </c>
    </row>
    <row r="821" spans="1:13" ht="15" customHeight="1" x14ac:dyDescent="0.25">
      <c r="A821" s="836"/>
      <c r="B821" s="836"/>
      <c r="C821" s="32" t="s">
        <v>204</v>
      </c>
      <c r="D821" s="133" t="s">
        <v>39</v>
      </c>
      <c r="E821" s="79">
        <v>3</v>
      </c>
      <c r="F821" s="19">
        <v>3</v>
      </c>
      <c r="G821" s="139">
        <v>0</v>
      </c>
      <c r="H821" s="139">
        <v>0</v>
      </c>
      <c r="I821" s="139">
        <v>0</v>
      </c>
      <c r="J821" s="139">
        <v>0.18</v>
      </c>
      <c r="K821" s="139">
        <v>0.21</v>
      </c>
      <c r="L821" s="139">
        <v>1.4999999999999999E-2</v>
      </c>
      <c r="M821" s="139">
        <v>0.15</v>
      </c>
    </row>
    <row r="822" spans="1:13" ht="15" customHeight="1" x14ac:dyDescent="0.25">
      <c r="A822" s="836"/>
      <c r="B822" s="836"/>
      <c r="C822" s="32" t="s">
        <v>42</v>
      </c>
      <c r="D822" s="133" t="s">
        <v>43</v>
      </c>
      <c r="E822" s="79">
        <v>1</v>
      </c>
      <c r="F822" s="19">
        <v>0.95</v>
      </c>
      <c r="G822" s="139">
        <v>1</v>
      </c>
      <c r="H822" s="139">
        <v>4.4650000000000002E-2</v>
      </c>
      <c r="I822" s="139">
        <v>2.8500000000000001E-3</v>
      </c>
      <c r="J822" s="139">
        <v>0.27834999999999999</v>
      </c>
      <c r="K822" s="139">
        <v>0.38</v>
      </c>
      <c r="L822" s="139">
        <v>1.235E-2</v>
      </c>
      <c r="M822" s="139">
        <v>0.19</v>
      </c>
    </row>
    <row r="823" spans="1:13" ht="15" customHeight="1" x14ac:dyDescent="0.25">
      <c r="A823" s="836"/>
      <c r="B823" s="836"/>
      <c r="C823" s="32" t="s">
        <v>44</v>
      </c>
      <c r="D823" s="133" t="s">
        <v>45</v>
      </c>
      <c r="E823" s="79">
        <v>0.5</v>
      </c>
      <c r="F823" s="19">
        <v>0.5</v>
      </c>
      <c r="G823" s="139">
        <v>0</v>
      </c>
      <c r="H823" s="139">
        <v>0</v>
      </c>
      <c r="I823" s="139">
        <v>0</v>
      </c>
      <c r="J823" s="139">
        <v>0</v>
      </c>
      <c r="K823" s="139">
        <v>0.12</v>
      </c>
      <c r="L823" s="139">
        <v>1.5E-3</v>
      </c>
      <c r="M823" s="139">
        <v>193.905</v>
      </c>
    </row>
    <row r="824" spans="1:13" ht="15" customHeight="1" x14ac:dyDescent="0.25">
      <c r="A824" s="837"/>
      <c r="B824" s="837"/>
      <c r="C824" s="32" t="s">
        <v>52</v>
      </c>
      <c r="D824" s="133" t="s">
        <v>53</v>
      </c>
      <c r="E824" s="79">
        <v>1</v>
      </c>
      <c r="F824" s="19">
        <v>1</v>
      </c>
      <c r="G824" s="139">
        <v>9</v>
      </c>
      <c r="H824" s="139">
        <v>0</v>
      </c>
      <c r="I824" s="139">
        <v>1</v>
      </c>
      <c r="J824" s="139">
        <v>0</v>
      </c>
      <c r="K824" s="139">
        <v>0</v>
      </c>
      <c r="L824" s="139">
        <v>0</v>
      </c>
      <c r="M824" s="139">
        <v>0</v>
      </c>
    </row>
    <row r="825" spans="1:13" ht="15" customHeight="1" x14ac:dyDescent="0.25">
      <c r="A825" s="840" t="s">
        <v>247</v>
      </c>
      <c r="B825" s="843" t="s">
        <v>266</v>
      </c>
      <c r="C825" s="32" t="s">
        <v>56</v>
      </c>
      <c r="D825" s="133" t="s">
        <v>57</v>
      </c>
      <c r="E825" s="79">
        <v>24</v>
      </c>
      <c r="F825" s="19">
        <v>24</v>
      </c>
      <c r="G825" s="139">
        <v>85</v>
      </c>
      <c r="H825" s="139">
        <v>1.6080000000000001</v>
      </c>
      <c r="I825" s="139">
        <v>9.6000000000000002E-2</v>
      </c>
      <c r="J825" s="139">
        <v>19.224</v>
      </c>
      <c r="K825" s="139">
        <v>2.16</v>
      </c>
      <c r="L825" s="139">
        <v>0.192</v>
      </c>
      <c r="M825" s="139">
        <v>0.48</v>
      </c>
    </row>
    <row r="826" spans="1:13" ht="15" customHeight="1" x14ac:dyDescent="0.25">
      <c r="A826" s="836"/>
      <c r="B826" s="836"/>
      <c r="C826" s="32" t="s">
        <v>44</v>
      </c>
      <c r="D826" s="133" t="s">
        <v>45</v>
      </c>
      <c r="E826" s="79">
        <v>0.8</v>
      </c>
      <c r="F826" s="19">
        <v>0.8</v>
      </c>
      <c r="G826" s="139">
        <v>0</v>
      </c>
      <c r="H826" s="139">
        <v>0</v>
      </c>
      <c r="I826" s="139">
        <v>0</v>
      </c>
      <c r="J826" s="139">
        <v>0</v>
      </c>
      <c r="K826" s="139">
        <v>0.192</v>
      </c>
      <c r="L826" s="139">
        <v>2.3999999999999998E-3</v>
      </c>
      <c r="M826" s="139">
        <v>310.24799999999999</v>
      </c>
    </row>
    <row r="827" spans="1:13" ht="15" customHeight="1" x14ac:dyDescent="0.25">
      <c r="A827" s="837"/>
      <c r="B827" s="837"/>
      <c r="C827" s="32" t="s">
        <v>52</v>
      </c>
      <c r="D827" s="133" t="s">
        <v>53</v>
      </c>
      <c r="E827" s="79">
        <v>2</v>
      </c>
      <c r="F827" s="19">
        <v>2</v>
      </c>
      <c r="G827" s="139">
        <v>18</v>
      </c>
      <c r="H827" s="139">
        <v>0</v>
      </c>
      <c r="I827" s="139">
        <v>2</v>
      </c>
      <c r="J827" s="139">
        <v>0</v>
      </c>
      <c r="K827" s="139">
        <v>0</v>
      </c>
      <c r="L827" s="139">
        <v>0</v>
      </c>
      <c r="M827" s="139">
        <v>0</v>
      </c>
    </row>
    <row r="828" spans="1:13" ht="15" customHeight="1" x14ac:dyDescent="0.25">
      <c r="A828" s="840" t="s">
        <v>46</v>
      </c>
      <c r="B828" s="835" t="s">
        <v>267</v>
      </c>
      <c r="C828" s="32" t="s">
        <v>91</v>
      </c>
      <c r="D828" s="133" t="s">
        <v>92</v>
      </c>
      <c r="E828" s="79">
        <v>34</v>
      </c>
      <c r="F828" s="19">
        <v>30</v>
      </c>
      <c r="G828" s="139">
        <v>19</v>
      </c>
      <c r="H828" s="139">
        <v>0.44</v>
      </c>
      <c r="I828" s="139">
        <v>0.02</v>
      </c>
      <c r="J828" s="139">
        <v>4.22</v>
      </c>
      <c r="K828" s="139">
        <v>2.2000000000000002</v>
      </c>
      <c r="L828" s="139">
        <v>0.2</v>
      </c>
      <c r="M828" s="139">
        <v>3.6</v>
      </c>
    </row>
    <row r="829" spans="1:13" ht="15" customHeight="1" x14ac:dyDescent="0.25">
      <c r="A829" s="837"/>
      <c r="B829" s="837"/>
      <c r="C829" s="32" t="s">
        <v>52</v>
      </c>
      <c r="D829" s="133" t="s">
        <v>53</v>
      </c>
      <c r="E829" s="79">
        <v>1</v>
      </c>
      <c r="F829" s="19">
        <v>1</v>
      </c>
      <c r="G829" s="139">
        <v>7</v>
      </c>
      <c r="H829" s="139">
        <v>6.0000000000000001E-3</v>
      </c>
      <c r="I829" s="139">
        <v>0.81</v>
      </c>
      <c r="J829" s="139">
        <v>0</v>
      </c>
      <c r="K829" s="139">
        <v>0.03</v>
      </c>
      <c r="L829" s="139">
        <v>1E-3</v>
      </c>
      <c r="M829" s="139">
        <v>6.85</v>
      </c>
    </row>
    <row r="830" spans="1:13" ht="15" customHeight="1" x14ac:dyDescent="0.25">
      <c r="A830" s="840" t="s">
        <v>58</v>
      </c>
      <c r="B830" s="870" t="s">
        <v>509</v>
      </c>
      <c r="C830" s="32" t="s">
        <v>50</v>
      </c>
      <c r="D830" s="133" t="s">
        <v>51</v>
      </c>
      <c r="E830" s="79">
        <v>28</v>
      </c>
      <c r="F830" s="19">
        <v>23.8</v>
      </c>
      <c r="G830" s="139">
        <v>11</v>
      </c>
      <c r="H830" s="139">
        <v>0.1666</v>
      </c>
      <c r="I830" s="139">
        <v>2.3800000000000002E-2</v>
      </c>
      <c r="J830" s="139">
        <v>2.2610000000000001</v>
      </c>
      <c r="K830" s="139">
        <v>6.4260000000000002</v>
      </c>
      <c r="L830" s="139">
        <v>9.5200000000000007E-2</v>
      </c>
      <c r="M830" s="139">
        <v>9.8000000000000007</v>
      </c>
    </row>
    <row r="831" spans="1:13" ht="15" customHeight="1" x14ac:dyDescent="0.25">
      <c r="A831" s="836"/>
      <c r="B831" s="871"/>
      <c r="C831" s="32" t="s">
        <v>60</v>
      </c>
      <c r="D831" s="23" t="s">
        <v>61</v>
      </c>
      <c r="E831" s="19">
        <v>29</v>
      </c>
      <c r="F831" s="30">
        <v>20.3</v>
      </c>
      <c r="G831" s="22">
        <v>8</v>
      </c>
      <c r="H831" s="22">
        <v>0.3654</v>
      </c>
      <c r="I831" s="22">
        <v>6.0900000000000003E-2</v>
      </c>
      <c r="J831" s="22">
        <v>1.2991999999999999</v>
      </c>
      <c r="K831" s="22">
        <v>8.9320000000000004</v>
      </c>
      <c r="L831" s="22">
        <v>0.10150000000000001</v>
      </c>
      <c r="M831" s="24">
        <v>5.22</v>
      </c>
    </row>
    <row r="832" spans="1:13" ht="15" customHeight="1" x14ac:dyDescent="0.25">
      <c r="A832" s="836"/>
      <c r="B832" s="871"/>
      <c r="C832" s="32" t="s">
        <v>174</v>
      </c>
      <c r="D832" s="133" t="s">
        <v>175</v>
      </c>
      <c r="E832" s="79">
        <v>3</v>
      </c>
      <c r="F832" s="19">
        <v>3</v>
      </c>
      <c r="G832" s="139">
        <v>10</v>
      </c>
      <c r="H832" s="139">
        <v>2.7E-2</v>
      </c>
      <c r="I832" s="139">
        <v>1.002</v>
      </c>
      <c r="J832" s="139">
        <v>0.16200000000000001</v>
      </c>
      <c r="K832" s="139">
        <v>0.42</v>
      </c>
      <c r="L832" s="139">
        <v>6.0000000000000001E-3</v>
      </c>
      <c r="M832" s="139">
        <v>21.33</v>
      </c>
    </row>
    <row r="833" spans="1:14" ht="15" customHeight="1" x14ac:dyDescent="0.25">
      <c r="A833" s="836"/>
      <c r="B833" s="871"/>
      <c r="C833" s="31" t="s">
        <v>62</v>
      </c>
      <c r="D833" s="87" t="s">
        <v>63</v>
      </c>
      <c r="E833" s="88">
        <v>60</v>
      </c>
      <c r="F833" s="89">
        <v>30</v>
      </c>
      <c r="G833" s="90">
        <v>7</v>
      </c>
      <c r="H833" s="90">
        <v>4.4999999999999998E-2</v>
      </c>
      <c r="I833" s="90">
        <v>4.4999999999999998E-2</v>
      </c>
      <c r="J833" s="90">
        <v>1.395</v>
      </c>
      <c r="K833" s="90">
        <v>2.85</v>
      </c>
      <c r="L833" s="90">
        <v>7.4999999999999997E-2</v>
      </c>
      <c r="M833" s="94">
        <v>1.2</v>
      </c>
      <c r="N833" s="1"/>
    </row>
    <row r="834" spans="1:14" ht="15" customHeight="1" x14ac:dyDescent="0.25">
      <c r="A834" s="837"/>
      <c r="B834" s="872"/>
      <c r="C834" s="32" t="s">
        <v>36</v>
      </c>
      <c r="D834" s="133" t="s">
        <v>37</v>
      </c>
      <c r="E834" s="79">
        <v>6</v>
      </c>
      <c r="F834" s="19">
        <v>5.4</v>
      </c>
      <c r="G834" s="139">
        <v>2</v>
      </c>
      <c r="H834" s="139">
        <v>0.1242</v>
      </c>
      <c r="I834" s="139">
        <v>3.2399999999999998E-2</v>
      </c>
      <c r="J834" s="139">
        <v>0.31859999999999999</v>
      </c>
      <c r="K834" s="139">
        <v>4.4279999999999999</v>
      </c>
      <c r="L834" s="139">
        <v>9.7199999999999995E-2</v>
      </c>
      <c r="M834" s="139">
        <v>2.76</v>
      </c>
      <c r="N834" s="1"/>
    </row>
    <row r="835" spans="1:14" ht="15" customHeight="1" x14ac:dyDescent="0.25">
      <c r="A835" s="35" t="s">
        <v>105</v>
      </c>
      <c r="B835" s="835" t="s">
        <v>149</v>
      </c>
      <c r="C835" s="32" t="s">
        <v>150</v>
      </c>
      <c r="D835" s="21" t="s">
        <v>151</v>
      </c>
      <c r="E835" s="79">
        <v>80</v>
      </c>
      <c r="F835" s="19">
        <v>60</v>
      </c>
      <c r="G835" s="139">
        <v>43</v>
      </c>
      <c r="H835" s="139">
        <v>0.54</v>
      </c>
      <c r="I835" s="139">
        <v>0.18</v>
      </c>
      <c r="J835" s="139">
        <v>8.0399999999999991</v>
      </c>
      <c r="K835" s="139">
        <v>7.8</v>
      </c>
      <c r="L835" s="139">
        <v>0.18</v>
      </c>
      <c r="M835" s="139">
        <v>2.4</v>
      </c>
      <c r="N835" s="1"/>
    </row>
    <row r="836" spans="1:14" ht="15" customHeight="1" x14ac:dyDescent="0.25">
      <c r="A836" s="35" t="s">
        <v>68</v>
      </c>
      <c r="B836" s="836"/>
      <c r="C836" s="32" t="s">
        <v>72</v>
      </c>
      <c r="D836" s="133" t="s">
        <v>73</v>
      </c>
      <c r="E836" s="79">
        <v>100</v>
      </c>
      <c r="F836" s="19">
        <v>100</v>
      </c>
      <c r="G836" s="139">
        <v>55</v>
      </c>
      <c r="H836" s="139">
        <v>3.2</v>
      </c>
      <c r="I836" s="139">
        <v>3.2</v>
      </c>
      <c r="J836" s="139">
        <v>3.4</v>
      </c>
      <c r="K836" s="139">
        <v>120</v>
      </c>
      <c r="L836" s="139">
        <v>0</v>
      </c>
      <c r="M836" s="139">
        <v>42</v>
      </c>
      <c r="N836" s="1"/>
    </row>
    <row r="837" spans="1:14" ht="15" customHeight="1" x14ac:dyDescent="0.25">
      <c r="A837" s="35" t="s">
        <v>109</v>
      </c>
      <c r="B837" s="837"/>
      <c r="C837" s="32" t="s">
        <v>64</v>
      </c>
      <c r="D837" s="133" t="s">
        <v>65</v>
      </c>
      <c r="E837" s="79">
        <v>6</v>
      </c>
      <c r="F837" s="19">
        <v>6</v>
      </c>
      <c r="G837" s="139">
        <v>24</v>
      </c>
      <c r="H837" s="139">
        <v>0</v>
      </c>
      <c r="I837" s="139">
        <v>0</v>
      </c>
      <c r="J837" s="139">
        <v>5.9580000000000002</v>
      </c>
      <c r="K837" s="139">
        <v>0</v>
      </c>
      <c r="L837" s="139">
        <v>6.0000000000000001E-3</v>
      </c>
      <c r="M837" s="139">
        <v>0</v>
      </c>
      <c r="N837" s="831"/>
    </row>
    <row r="838" spans="1:14" ht="15" customHeight="1" x14ac:dyDescent="0.25">
      <c r="A838" s="830"/>
      <c r="B838" s="825"/>
      <c r="C838" s="825"/>
      <c r="D838" s="825"/>
      <c r="E838" s="825"/>
      <c r="F838" s="825"/>
      <c r="G838" s="825"/>
      <c r="H838" s="825"/>
      <c r="I838" s="825"/>
      <c r="J838" s="825"/>
      <c r="K838" s="825"/>
      <c r="L838" s="826"/>
      <c r="M838" s="96"/>
      <c r="N838" s="832"/>
    </row>
    <row r="839" spans="1:14" ht="15" customHeight="1" x14ac:dyDescent="0.25">
      <c r="A839" s="833" t="s">
        <v>78</v>
      </c>
      <c r="B839" s="828"/>
      <c r="C839" s="828"/>
      <c r="D839" s="828"/>
      <c r="E839" s="828"/>
      <c r="F839" s="829"/>
      <c r="G839" s="135">
        <v>442</v>
      </c>
      <c r="H839" s="135">
        <v>19</v>
      </c>
      <c r="I839" s="135">
        <v>13</v>
      </c>
      <c r="J839" s="135">
        <v>59.6</v>
      </c>
      <c r="K839" s="135">
        <v>197.4</v>
      </c>
      <c r="L839" s="135">
        <v>2.9</v>
      </c>
      <c r="M839" s="136">
        <v>874.9</v>
      </c>
      <c r="N839" s="832"/>
    </row>
    <row r="840" spans="1:14" ht="15" customHeight="1" x14ac:dyDescent="0.25">
      <c r="A840" s="833" t="s">
        <v>79</v>
      </c>
      <c r="B840" s="828"/>
      <c r="C840" s="828"/>
      <c r="D840" s="828"/>
      <c r="E840" s="828"/>
      <c r="F840" s="829"/>
      <c r="G840" s="135">
        <v>1300</v>
      </c>
      <c r="H840" s="135">
        <v>45.5</v>
      </c>
      <c r="I840" s="135">
        <v>43.3</v>
      </c>
      <c r="J840" s="135">
        <v>182</v>
      </c>
      <c r="K840" s="135">
        <v>700</v>
      </c>
      <c r="L840" s="135">
        <v>5.6</v>
      </c>
      <c r="M840" s="136">
        <v>1133</v>
      </c>
      <c r="N840" s="832"/>
    </row>
    <row r="841" spans="1:14" ht="15" customHeight="1" x14ac:dyDescent="0.25">
      <c r="A841" s="833" t="s">
        <v>80</v>
      </c>
      <c r="B841" s="828"/>
      <c r="C841" s="828"/>
      <c r="D841" s="828"/>
      <c r="E841" s="828"/>
      <c r="F841" s="829"/>
      <c r="G841" s="137">
        <v>0.34</v>
      </c>
      <c r="H841" s="137">
        <v>0.41</v>
      </c>
      <c r="I841" s="137">
        <v>0.3</v>
      </c>
      <c r="J841" s="137">
        <v>0.33</v>
      </c>
      <c r="K841" s="137">
        <v>0.28000000000000003</v>
      </c>
      <c r="L841" s="137">
        <v>0.52</v>
      </c>
      <c r="M841" s="138">
        <v>0.77</v>
      </c>
      <c r="N841" s="832"/>
    </row>
    <row r="842" spans="1:14" ht="15" customHeight="1" x14ac:dyDescent="0.25">
      <c r="A842" s="44"/>
      <c r="B842" s="45"/>
      <c r="C842" s="45"/>
      <c r="D842" s="46"/>
      <c r="E842" s="47"/>
      <c r="F842" s="47"/>
      <c r="G842" s="47"/>
      <c r="H842" s="47"/>
      <c r="I842" s="47"/>
      <c r="J842" s="47"/>
      <c r="K842" s="47"/>
      <c r="L842" s="47"/>
      <c r="M842" s="47"/>
      <c r="N842" s="45"/>
    </row>
    <row r="843" spans="1:14" ht="15" customHeight="1" x14ac:dyDescent="0.25">
      <c r="A843" s="834" t="s">
        <v>81</v>
      </c>
      <c r="B843" s="825"/>
      <c r="C843" s="826"/>
      <c r="D843" s="827" t="s">
        <v>82</v>
      </c>
      <c r="E843" s="828"/>
      <c r="F843" s="828"/>
      <c r="G843" s="828"/>
      <c r="H843" s="828"/>
      <c r="I843" s="828"/>
      <c r="J843" s="828"/>
      <c r="K843" s="828"/>
      <c r="L843" s="828"/>
      <c r="M843" s="829"/>
      <c r="N843" s="49"/>
    </row>
    <row r="844" spans="1:14" ht="15" customHeight="1" x14ac:dyDescent="0.25">
      <c r="A844" s="44"/>
      <c r="B844" s="45"/>
      <c r="C844" s="47"/>
      <c r="D844" s="50"/>
      <c r="E844" s="47"/>
      <c r="F844" s="47"/>
      <c r="G844" s="47"/>
      <c r="H844" s="47"/>
      <c r="I844" s="47"/>
      <c r="J844" s="47"/>
      <c r="K844" s="47"/>
      <c r="L844" s="47"/>
      <c r="M844" s="51"/>
      <c r="N844" s="49"/>
    </row>
    <row r="845" spans="1:14" ht="30" customHeight="1" x14ac:dyDescent="0.25">
      <c r="A845" s="52" t="s">
        <v>83</v>
      </c>
      <c r="B845" s="827"/>
      <c r="C845" s="828"/>
      <c r="D845" s="828"/>
      <c r="E845" s="829"/>
      <c r="F845" s="1"/>
      <c r="G845" s="824" t="s">
        <v>84</v>
      </c>
      <c r="H845" s="825"/>
      <c r="I845" s="826"/>
      <c r="J845" s="827">
        <v>1088350061</v>
      </c>
      <c r="K845" s="828"/>
      <c r="L845" s="828"/>
      <c r="M845" s="829"/>
      <c r="N845" s="49"/>
    </row>
    <row r="849" spans="1:13" ht="15" customHeight="1" x14ac:dyDescent="0.25">
      <c r="A849" s="57">
        <v>19</v>
      </c>
      <c r="B849" s="58"/>
      <c r="C849" s="58"/>
      <c r="D849" s="59"/>
      <c r="E849" s="3"/>
      <c r="F849" s="3"/>
      <c r="G849" s="3"/>
      <c r="H849" s="3"/>
      <c r="I849" s="3"/>
      <c r="J849" s="3"/>
      <c r="K849" s="3"/>
      <c r="L849" s="51"/>
      <c r="M849" s="51"/>
    </row>
    <row r="850" spans="1:13" ht="15" customHeight="1" x14ac:dyDescent="0.25">
      <c r="A850" s="52"/>
      <c r="B850" s="9"/>
      <c r="C850" s="9"/>
      <c r="D850" s="9"/>
      <c r="E850" s="1"/>
      <c r="F850" s="1"/>
      <c r="G850" s="1"/>
      <c r="H850" s="1"/>
      <c r="I850" s="1"/>
      <c r="J850" s="3"/>
      <c r="K850" s="3"/>
      <c r="L850" s="51"/>
      <c r="M850" s="51"/>
    </row>
    <row r="851" spans="1:13" ht="15" customHeight="1" x14ac:dyDescent="0.25">
      <c r="A851" s="840" t="s">
        <v>14</v>
      </c>
      <c r="B851" s="838" t="s">
        <v>15</v>
      </c>
      <c r="C851" s="838" t="s">
        <v>16</v>
      </c>
      <c r="D851" s="839" t="s">
        <v>17</v>
      </c>
      <c r="E851" s="838" t="s">
        <v>18</v>
      </c>
      <c r="F851" s="838" t="s">
        <v>19</v>
      </c>
      <c r="G851" s="827" t="s">
        <v>20</v>
      </c>
      <c r="H851" s="828"/>
      <c r="I851" s="828"/>
      <c r="J851" s="828"/>
      <c r="K851" s="828"/>
      <c r="L851" s="828"/>
      <c r="M851" s="829"/>
    </row>
    <row r="852" spans="1:13" ht="15" customHeight="1" x14ac:dyDescent="0.25">
      <c r="A852" s="837"/>
      <c r="B852" s="837"/>
      <c r="C852" s="837"/>
      <c r="D852" s="837"/>
      <c r="E852" s="837"/>
      <c r="F852" s="837"/>
      <c r="G852" s="16" t="s">
        <v>21</v>
      </c>
      <c r="H852" s="16" t="s">
        <v>22</v>
      </c>
      <c r="I852" s="16" t="s">
        <v>23</v>
      </c>
      <c r="J852" s="16" t="s">
        <v>24</v>
      </c>
      <c r="K852" s="16" t="s">
        <v>25</v>
      </c>
      <c r="L852" s="16" t="s">
        <v>26</v>
      </c>
      <c r="M852" s="16" t="s">
        <v>27</v>
      </c>
    </row>
    <row r="853" spans="1:13" ht="15" customHeight="1" x14ac:dyDescent="0.25">
      <c r="A853" s="840" t="s">
        <v>85</v>
      </c>
      <c r="B853" s="843" t="s">
        <v>268</v>
      </c>
      <c r="C853" s="32" t="s">
        <v>269</v>
      </c>
      <c r="D853" s="18" t="s">
        <v>270</v>
      </c>
      <c r="E853" s="79">
        <v>10</v>
      </c>
      <c r="F853" s="30">
        <v>10</v>
      </c>
      <c r="G853" s="22">
        <v>39</v>
      </c>
      <c r="H853" s="101">
        <v>2.2799999999999998</v>
      </c>
      <c r="I853" s="60">
        <v>0.17</v>
      </c>
      <c r="J853" s="60">
        <v>5.9</v>
      </c>
      <c r="K853" s="21">
        <v>12.9</v>
      </c>
      <c r="L853" s="22">
        <v>0.61</v>
      </c>
      <c r="M853" s="22">
        <v>0.5</v>
      </c>
    </row>
    <row r="854" spans="1:13" ht="15" customHeight="1" x14ac:dyDescent="0.25">
      <c r="A854" s="836"/>
      <c r="B854" s="836"/>
      <c r="C854" s="32" t="s">
        <v>133</v>
      </c>
      <c r="D854" s="18" t="s">
        <v>134</v>
      </c>
      <c r="E854" s="134">
        <v>13</v>
      </c>
      <c r="F854" s="29">
        <v>10.4</v>
      </c>
      <c r="G854" s="28">
        <v>8</v>
      </c>
      <c r="H854" s="62">
        <v>0.1976</v>
      </c>
      <c r="I854" s="61">
        <v>1.04E-2</v>
      </c>
      <c r="J854" s="61">
        <v>1.5911999999999999</v>
      </c>
      <c r="K854" s="24">
        <v>1.456</v>
      </c>
      <c r="L854" s="28">
        <v>3.1199999999999999E-2</v>
      </c>
      <c r="M854" s="28">
        <v>1.43</v>
      </c>
    </row>
    <row r="855" spans="1:13" ht="15" customHeight="1" x14ac:dyDescent="0.25">
      <c r="A855" s="836"/>
      <c r="B855" s="836"/>
      <c r="C855" s="32" t="s">
        <v>91</v>
      </c>
      <c r="D855" s="18" t="s">
        <v>92</v>
      </c>
      <c r="E855" s="134">
        <v>10</v>
      </c>
      <c r="F855" s="29">
        <v>10</v>
      </c>
      <c r="G855" s="28">
        <v>10</v>
      </c>
      <c r="H855" s="62">
        <v>0.22</v>
      </c>
      <c r="I855" s="61">
        <v>0.01</v>
      </c>
      <c r="J855" s="61">
        <v>2.11</v>
      </c>
      <c r="K855" s="24">
        <v>1.1000000000000001</v>
      </c>
      <c r="L855" s="28">
        <v>0.1</v>
      </c>
      <c r="M855" s="28">
        <v>1.8</v>
      </c>
    </row>
    <row r="856" spans="1:13" ht="15" customHeight="1" x14ac:dyDescent="0.25">
      <c r="A856" s="836"/>
      <c r="B856" s="836"/>
      <c r="C856" s="32" t="s">
        <v>38</v>
      </c>
      <c r="D856" s="18" t="s">
        <v>39</v>
      </c>
      <c r="E856" s="134">
        <v>6</v>
      </c>
      <c r="F856" s="29">
        <v>6</v>
      </c>
      <c r="G856" s="28">
        <v>0</v>
      </c>
      <c r="H856" s="62">
        <v>0</v>
      </c>
      <c r="I856" s="61">
        <v>0</v>
      </c>
      <c r="J856" s="61">
        <v>0.36</v>
      </c>
      <c r="K856" s="24">
        <v>0.42</v>
      </c>
      <c r="L856" s="28">
        <v>0.03</v>
      </c>
      <c r="M856" s="28">
        <v>0.3</v>
      </c>
    </row>
    <row r="857" spans="1:13" ht="15" customHeight="1" x14ac:dyDescent="0.25">
      <c r="A857" s="836"/>
      <c r="B857" s="836"/>
      <c r="C857" s="32" t="s">
        <v>32</v>
      </c>
      <c r="D857" s="18" t="s">
        <v>33</v>
      </c>
      <c r="E857" s="134">
        <v>16</v>
      </c>
      <c r="F857" s="29">
        <v>15.2</v>
      </c>
      <c r="G857" s="28">
        <v>6</v>
      </c>
      <c r="H857" s="62">
        <v>0.21279999999999999</v>
      </c>
      <c r="I857" s="61">
        <v>1.52E-2</v>
      </c>
      <c r="J857" s="61">
        <v>1.1704000000000001</v>
      </c>
      <c r="K857" s="24">
        <v>3.6480000000000001</v>
      </c>
      <c r="L857" s="28">
        <v>4.5600000000000002E-2</v>
      </c>
      <c r="M857" s="28">
        <v>0.64</v>
      </c>
    </row>
    <row r="858" spans="1:13" ht="15" customHeight="1" x14ac:dyDescent="0.25">
      <c r="A858" s="836"/>
      <c r="B858" s="836"/>
      <c r="C858" s="32" t="s">
        <v>34</v>
      </c>
      <c r="D858" s="18" t="s">
        <v>35</v>
      </c>
      <c r="E858" s="134">
        <v>38</v>
      </c>
      <c r="F858" s="29">
        <v>15.2</v>
      </c>
      <c r="G858" s="28">
        <v>6</v>
      </c>
      <c r="H858" s="62">
        <v>0.18240000000000001</v>
      </c>
      <c r="I858" s="61">
        <v>1.52E-2</v>
      </c>
      <c r="J858" s="61">
        <v>1.0336000000000001</v>
      </c>
      <c r="K858" s="24">
        <v>8.6639999999999997</v>
      </c>
      <c r="L858" s="28">
        <v>7.5999999999999998E-2</v>
      </c>
      <c r="M858" s="28">
        <v>5.7</v>
      </c>
    </row>
    <row r="859" spans="1:13" ht="15" customHeight="1" x14ac:dyDescent="0.25">
      <c r="A859" s="836"/>
      <c r="B859" s="836"/>
      <c r="C859" s="32" t="s">
        <v>36</v>
      </c>
      <c r="D859" s="18" t="s">
        <v>37</v>
      </c>
      <c r="E859" s="134">
        <v>6</v>
      </c>
      <c r="F859" s="29">
        <v>5.4</v>
      </c>
      <c r="G859" s="28">
        <v>2</v>
      </c>
      <c r="H859" s="62">
        <v>0.1242</v>
      </c>
      <c r="I859" s="61">
        <v>3.2399999999999998E-2</v>
      </c>
      <c r="J859" s="61">
        <v>0.31859999999999999</v>
      </c>
      <c r="K859" s="24">
        <v>4.4279999999999999</v>
      </c>
      <c r="L859" s="28">
        <v>9.7199999999999995E-2</v>
      </c>
      <c r="M859" s="28">
        <v>2.76</v>
      </c>
    </row>
    <row r="860" spans="1:13" ht="15" customHeight="1" x14ac:dyDescent="0.25">
      <c r="A860" s="836"/>
      <c r="B860" s="836"/>
      <c r="C860" s="32" t="s">
        <v>271</v>
      </c>
      <c r="D860" s="18" t="s">
        <v>272</v>
      </c>
      <c r="E860" s="134">
        <v>13</v>
      </c>
      <c r="F860" s="29">
        <v>10.4</v>
      </c>
      <c r="G860" s="28">
        <v>3</v>
      </c>
      <c r="H860" s="62">
        <v>9.3600000000000003E-2</v>
      </c>
      <c r="I860" s="61">
        <v>1.04E-2</v>
      </c>
      <c r="J860" s="61">
        <v>0.50960000000000005</v>
      </c>
      <c r="K860" s="24">
        <v>1.1439999999999999</v>
      </c>
      <c r="L860" s="28">
        <v>4.1599999999999998E-2</v>
      </c>
      <c r="M860" s="28">
        <v>0.39</v>
      </c>
    </row>
    <row r="861" spans="1:13" ht="15" customHeight="1" x14ac:dyDescent="0.25">
      <c r="A861" s="836"/>
      <c r="B861" s="836"/>
      <c r="C861" s="32" t="s">
        <v>182</v>
      </c>
      <c r="D861" s="18" t="s">
        <v>183</v>
      </c>
      <c r="E861" s="134">
        <v>20</v>
      </c>
      <c r="F861" s="29">
        <v>10</v>
      </c>
      <c r="G861" s="28">
        <v>3</v>
      </c>
      <c r="H861" s="62">
        <v>7.0000000000000007E-2</v>
      </c>
      <c r="I861" s="61">
        <v>0.02</v>
      </c>
      <c r="J861" s="61">
        <v>0.46</v>
      </c>
      <c r="K861" s="24">
        <v>4.2</v>
      </c>
      <c r="L861" s="28">
        <v>0.04</v>
      </c>
      <c r="M861" s="28">
        <v>16</v>
      </c>
    </row>
    <row r="862" spans="1:13" ht="15" customHeight="1" x14ac:dyDescent="0.25">
      <c r="A862" s="836"/>
      <c r="B862" s="836"/>
      <c r="C862" s="32" t="s">
        <v>42</v>
      </c>
      <c r="D862" s="18" t="s">
        <v>43</v>
      </c>
      <c r="E862" s="134">
        <v>1</v>
      </c>
      <c r="F862" s="29">
        <v>0.95</v>
      </c>
      <c r="G862" s="28">
        <v>1</v>
      </c>
      <c r="H862" s="62">
        <v>4.4650000000000002E-2</v>
      </c>
      <c r="I862" s="61">
        <v>2.8500000000000001E-3</v>
      </c>
      <c r="J862" s="61">
        <v>0.27834999999999999</v>
      </c>
      <c r="K862" s="24">
        <v>0.38</v>
      </c>
      <c r="L862" s="28">
        <v>1.235E-2</v>
      </c>
      <c r="M862" s="28">
        <v>0.19</v>
      </c>
    </row>
    <row r="863" spans="1:13" ht="15" customHeight="1" x14ac:dyDescent="0.25">
      <c r="A863" s="837"/>
      <c r="B863" s="842"/>
      <c r="C863" s="32" t="s">
        <v>44</v>
      </c>
      <c r="D863" s="18" t="s">
        <v>45</v>
      </c>
      <c r="E863" s="134">
        <v>0.5</v>
      </c>
      <c r="F863" s="29">
        <v>0.5</v>
      </c>
      <c r="G863" s="28">
        <v>0</v>
      </c>
      <c r="H863" s="62">
        <v>0</v>
      </c>
      <c r="I863" s="61">
        <v>0</v>
      </c>
      <c r="J863" s="61">
        <v>0</v>
      </c>
      <c r="K863" s="24">
        <v>0.12</v>
      </c>
      <c r="L863" s="28">
        <v>1.5E-3</v>
      </c>
      <c r="M863" s="28">
        <v>193.905</v>
      </c>
    </row>
    <row r="864" spans="1:13" ht="15" customHeight="1" x14ac:dyDescent="0.25">
      <c r="A864" s="846" t="s">
        <v>28</v>
      </c>
      <c r="B864" s="843" t="s">
        <v>273</v>
      </c>
      <c r="C864" s="31" t="s">
        <v>94</v>
      </c>
      <c r="D864" s="95" t="s">
        <v>95</v>
      </c>
      <c r="E864" s="92">
        <v>42</v>
      </c>
      <c r="F864" s="93">
        <v>40</v>
      </c>
      <c r="G864" s="94">
        <v>56</v>
      </c>
      <c r="H864" s="94">
        <v>8.56</v>
      </c>
      <c r="I864" s="94">
        <v>2.4</v>
      </c>
      <c r="J864" s="94">
        <v>0.08</v>
      </c>
      <c r="K864" s="94">
        <v>6.88</v>
      </c>
      <c r="L864" s="94">
        <v>0.39200000000000002</v>
      </c>
      <c r="M864" s="94">
        <v>27.04</v>
      </c>
    </row>
    <row r="865" spans="1:13" ht="15" customHeight="1" x14ac:dyDescent="0.25">
      <c r="A865" s="847"/>
      <c r="B865" s="836"/>
      <c r="C865" s="77" t="s">
        <v>32</v>
      </c>
      <c r="D865" s="18" t="s">
        <v>33</v>
      </c>
      <c r="E865" s="134">
        <v>16</v>
      </c>
      <c r="F865" s="29">
        <v>15.2</v>
      </c>
      <c r="G865" s="28">
        <v>6</v>
      </c>
      <c r="H865" s="62">
        <v>0.21279999999999999</v>
      </c>
      <c r="I865" s="61">
        <v>1.52E-2</v>
      </c>
      <c r="J865" s="61">
        <v>1.1704000000000001</v>
      </c>
      <c r="K865" s="24">
        <v>3.6480000000000001</v>
      </c>
      <c r="L865" s="28">
        <v>4.5600000000000002E-2</v>
      </c>
      <c r="M865" s="28">
        <v>0.64</v>
      </c>
    </row>
    <row r="866" spans="1:13" ht="15" customHeight="1" x14ac:dyDescent="0.25">
      <c r="A866" s="847"/>
      <c r="B866" s="836"/>
      <c r="C866" s="77" t="s">
        <v>34</v>
      </c>
      <c r="D866" s="18" t="s">
        <v>35</v>
      </c>
      <c r="E866" s="134">
        <v>38</v>
      </c>
      <c r="F866" s="29">
        <v>15.2</v>
      </c>
      <c r="G866" s="28">
        <v>6</v>
      </c>
      <c r="H866" s="62">
        <v>0.18240000000000001</v>
      </c>
      <c r="I866" s="61">
        <v>1.52E-2</v>
      </c>
      <c r="J866" s="61">
        <v>1.0336000000000001</v>
      </c>
      <c r="K866" s="24">
        <v>8.6639999999999997</v>
      </c>
      <c r="L866" s="28">
        <v>7.5999999999999998E-2</v>
      </c>
      <c r="M866" s="28">
        <v>5.7</v>
      </c>
    </row>
    <row r="867" spans="1:13" ht="15" customHeight="1" x14ac:dyDescent="0.25">
      <c r="A867" s="847"/>
      <c r="B867" s="836"/>
      <c r="C867" s="77" t="s">
        <v>36</v>
      </c>
      <c r="D867" s="18" t="s">
        <v>37</v>
      </c>
      <c r="E867" s="134">
        <v>6</v>
      </c>
      <c r="F867" s="29">
        <v>5.4</v>
      </c>
      <c r="G867" s="28">
        <v>2</v>
      </c>
      <c r="H867" s="62">
        <v>0.1242</v>
      </c>
      <c r="I867" s="61">
        <v>3.2399999999999998E-2</v>
      </c>
      <c r="J867" s="61">
        <v>0.31859999999999999</v>
      </c>
      <c r="K867" s="24">
        <v>4.4279999999999999</v>
      </c>
      <c r="L867" s="28">
        <v>9.7199999999999995E-2</v>
      </c>
      <c r="M867" s="28">
        <v>2.76</v>
      </c>
    </row>
    <row r="868" spans="1:13" ht="15" customHeight="1" x14ac:dyDescent="0.25">
      <c r="A868" s="847"/>
      <c r="B868" s="836"/>
      <c r="C868" s="77" t="s">
        <v>38</v>
      </c>
      <c r="D868" s="18" t="s">
        <v>39</v>
      </c>
      <c r="E868" s="134">
        <v>3</v>
      </c>
      <c r="F868" s="29">
        <v>3</v>
      </c>
      <c r="G868" s="28">
        <v>0</v>
      </c>
      <c r="H868" s="62">
        <v>0</v>
      </c>
      <c r="I868" s="61">
        <v>0</v>
      </c>
      <c r="J868" s="61">
        <v>0.18</v>
      </c>
      <c r="K868" s="24">
        <v>0.21</v>
      </c>
      <c r="L868" s="28">
        <v>1.4999999999999999E-2</v>
      </c>
      <c r="M868" s="28">
        <v>0.15</v>
      </c>
    </row>
    <row r="869" spans="1:13" ht="15" customHeight="1" x14ac:dyDescent="0.25">
      <c r="A869" s="847"/>
      <c r="B869" s="836"/>
      <c r="C869" s="77" t="s">
        <v>96</v>
      </c>
      <c r="D869" s="18" t="s">
        <v>39</v>
      </c>
      <c r="E869" s="134">
        <v>3</v>
      </c>
      <c r="F869" s="29">
        <v>3</v>
      </c>
      <c r="G869" s="28">
        <v>0</v>
      </c>
      <c r="H869" s="62">
        <v>0</v>
      </c>
      <c r="I869" s="61">
        <v>0</v>
      </c>
      <c r="J869" s="61">
        <v>0.18</v>
      </c>
      <c r="K869" s="24">
        <v>0.21</v>
      </c>
      <c r="L869" s="28">
        <v>1.4999999999999999E-2</v>
      </c>
      <c r="M869" s="28">
        <v>0.15</v>
      </c>
    </row>
    <row r="870" spans="1:13" ht="15" customHeight="1" x14ac:dyDescent="0.25">
      <c r="A870" s="847"/>
      <c r="B870" s="836"/>
      <c r="C870" s="77" t="s">
        <v>40</v>
      </c>
      <c r="D870" s="18" t="s">
        <v>39</v>
      </c>
      <c r="E870" s="134">
        <v>3</v>
      </c>
      <c r="F870" s="29">
        <v>3</v>
      </c>
      <c r="G870" s="28">
        <v>0</v>
      </c>
      <c r="H870" s="62">
        <v>0</v>
      </c>
      <c r="I870" s="61">
        <v>0</v>
      </c>
      <c r="J870" s="61">
        <v>0.18</v>
      </c>
      <c r="K870" s="24">
        <v>0.21</v>
      </c>
      <c r="L870" s="28">
        <v>1.4999999999999999E-2</v>
      </c>
      <c r="M870" s="28">
        <v>0.15</v>
      </c>
    </row>
    <row r="871" spans="1:13" ht="15" customHeight="1" x14ac:dyDescent="0.25">
      <c r="A871" s="847"/>
      <c r="B871" s="836"/>
      <c r="C871" s="77" t="s">
        <v>41</v>
      </c>
      <c r="D871" s="18" t="s">
        <v>39</v>
      </c>
      <c r="E871" s="134">
        <v>3</v>
      </c>
      <c r="F871" s="29">
        <v>3</v>
      </c>
      <c r="G871" s="28">
        <v>0</v>
      </c>
      <c r="H871" s="62">
        <v>0</v>
      </c>
      <c r="I871" s="61">
        <v>0</v>
      </c>
      <c r="J871" s="61">
        <v>0.18</v>
      </c>
      <c r="K871" s="24">
        <v>0.21</v>
      </c>
      <c r="L871" s="28">
        <v>1.4999999999999999E-2</v>
      </c>
      <c r="M871" s="28">
        <v>0.15</v>
      </c>
    </row>
    <row r="872" spans="1:13" ht="15" customHeight="1" x14ac:dyDescent="0.25">
      <c r="A872" s="847"/>
      <c r="B872" s="836"/>
      <c r="C872" s="77" t="s">
        <v>42</v>
      </c>
      <c r="D872" s="18" t="s">
        <v>43</v>
      </c>
      <c r="E872" s="134">
        <v>1</v>
      </c>
      <c r="F872" s="29">
        <v>0.95</v>
      </c>
      <c r="G872" s="28">
        <v>1</v>
      </c>
      <c r="H872" s="62">
        <v>4.4650000000000002E-2</v>
      </c>
      <c r="I872" s="61">
        <v>2.8500000000000001E-3</v>
      </c>
      <c r="J872" s="61">
        <v>0.27834999999999999</v>
      </c>
      <c r="K872" s="24">
        <v>0.38</v>
      </c>
      <c r="L872" s="28">
        <v>1.235E-2</v>
      </c>
      <c r="M872" s="28">
        <v>0.19</v>
      </c>
    </row>
    <row r="873" spans="1:13" ht="15" customHeight="1" x14ac:dyDescent="0.25">
      <c r="A873" s="847"/>
      <c r="B873" s="836"/>
      <c r="C873" s="77" t="s">
        <v>44</v>
      </c>
      <c r="D873" s="18" t="s">
        <v>45</v>
      </c>
      <c r="E873" s="134">
        <v>0.5</v>
      </c>
      <c r="F873" s="29">
        <v>0.5</v>
      </c>
      <c r="G873" s="28">
        <v>0</v>
      </c>
      <c r="H873" s="62">
        <v>0</v>
      </c>
      <c r="I873" s="61">
        <v>0</v>
      </c>
      <c r="J873" s="61">
        <v>0</v>
      </c>
      <c r="K873" s="24">
        <v>0.12</v>
      </c>
      <c r="L873" s="28">
        <v>1.5E-3</v>
      </c>
      <c r="M873" s="28">
        <v>193.905</v>
      </c>
    </row>
    <row r="874" spans="1:13" ht="15" customHeight="1" x14ac:dyDescent="0.25">
      <c r="A874" s="848"/>
      <c r="B874" s="837"/>
      <c r="C874" s="77" t="s">
        <v>52</v>
      </c>
      <c r="D874" s="18" t="s">
        <v>53</v>
      </c>
      <c r="E874" s="134">
        <v>3</v>
      </c>
      <c r="F874" s="29">
        <v>3</v>
      </c>
      <c r="G874" s="28">
        <v>27</v>
      </c>
      <c r="H874" s="62">
        <v>0</v>
      </c>
      <c r="I874" s="61">
        <v>3</v>
      </c>
      <c r="J874" s="61">
        <v>0</v>
      </c>
      <c r="K874" s="24">
        <v>0</v>
      </c>
      <c r="L874" s="28">
        <v>0</v>
      </c>
      <c r="M874" s="28">
        <v>0</v>
      </c>
    </row>
    <row r="875" spans="1:13" ht="15" customHeight="1" x14ac:dyDescent="0.25">
      <c r="A875" s="840" t="s">
        <v>54</v>
      </c>
      <c r="B875" s="860" t="s">
        <v>55</v>
      </c>
      <c r="C875" s="31" t="s">
        <v>56</v>
      </c>
      <c r="D875" s="18" t="s">
        <v>57</v>
      </c>
      <c r="E875" s="134">
        <v>24</v>
      </c>
      <c r="F875" s="29">
        <v>24</v>
      </c>
      <c r="G875" s="28">
        <v>85</v>
      </c>
      <c r="H875" s="62">
        <v>1.6080000000000001</v>
      </c>
      <c r="I875" s="61">
        <v>9.6000000000000002E-2</v>
      </c>
      <c r="J875" s="61">
        <v>19.224</v>
      </c>
      <c r="K875" s="24">
        <v>2.16</v>
      </c>
      <c r="L875" s="28">
        <v>0.192</v>
      </c>
      <c r="M875" s="28">
        <v>0.48</v>
      </c>
    </row>
    <row r="876" spans="1:13" ht="15" customHeight="1" x14ac:dyDescent="0.25">
      <c r="A876" s="836"/>
      <c r="B876" s="836"/>
      <c r="C876" s="31" t="s">
        <v>44</v>
      </c>
      <c r="D876" s="18" t="s">
        <v>45</v>
      </c>
      <c r="E876" s="134">
        <v>0.8</v>
      </c>
      <c r="F876" s="29">
        <v>0.8</v>
      </c>
      <c r="G876" s="28">
        <v>0</v>
      </c>
      <c r="H876" s="62">
        <v>0</v>
      </c>
      <c r="I876" s="61">
        <v>0</v>
      </c>
      <c r="J876" s="61">
        <v>0</v>
      </c>
      <c r="K876" s="24">
        <v>0.192</v>
      </c>
      <c r="L876" s="28">
        <v>2.3999999999999998E-3</v>
      </c>
      <c r="M876" s="28">
        <v>310.24799999999999</v>
      </c>
    </row>
    <row r="877" spans="1:13" ht="15" customHeight="1" x14ac:dyDescent="0.25">
      <c r="A877" s="842"/>
      <c r="B877" s="837"/>
      <c r="C877" s="31" t="s">
        <v>52</v>
      </c>
      <c r="D877" s="18" t="s">
        <v>53</v>
      </c>
      <c r="E877" s="134">
        <v>3</v>
      </c>
      <c r="F877" s="29">
        <v>3</v>
      </c>
      <c r="G877" s="28">
        <v>27</v>
      </c>
      <c r="H877" s="62">
        <v>0</v>
      </c>
      <c r="I877" s="61">
        <v>3</v>
      </c>
      <c r="J877" s="61">
        <v>0</v>
      </c>
      <c r="K877" s="24">
        <v>0</v>
      </c>
      <c r="L877" s="28">
        <v>0</v>
      </c>
      <c r="M877" s="28">
        <v>0</v>
      </c>
    </row>
    <row r="878" spans="1:13" ht="15" customHeight="1" x14ac:dyDescent="0.25">
      <c r="A878" s="840" t="s">
        <v>46</v>
      </c>
      <c r="B878" s="835" t="s">
        <v>274</v>
      </c>
      <c r="C878" s="31" t="s">
        <v>98</v>
      </c>
      <c r="D878" s="18" t="s">
        <v>99</v>
      </c>
      <c r="E878" s="80">
        <v>40</v>
      </c>
      <c r="F878" s="29">
        <v>24</v>
      </c>
      <c r="G878" s="28">
        <v>28</v>
      </c>
      <c r="H878" s="62">
        <v>0.22968</v>
      </c>
      <c r="I878" s="61">
        <v>4.1759999999999999E-2</v>
      </c>
      <c r="J878" s="61">
        <v>6.3266400000000003</v>
      </c>
      <c r="K878" s="24">
        <v>0.62639999999999996</v>
      </c>
      <c r="L878" s="28">
        <v>0.10440000000000001</v>
      </c>
      <c r="M878" s="28">
        <v>1.1599999999999999</v>
      </c>
    </row>
    <row r="879" spans="1:13" ht="15" customHeight="1" x14ac:dyDescent="0.25">
      <c r="A879" s="837"/>
      <c r="B879" s="837"/>
      <c r="C879" s="31" t="s">
        <v>116</v>
      </c>
      <c r="D879" s="18" t="s">
        <v>117</v>
      </c>
      <c r="E879" s="80">
        <v>4</v>
      </c>
      <c r="F879" s="29">
        <v>4</v>
      </c>
      <c r="G879" s="28">
        <v>29</v>
      </c>
      <c r="H879" s="62">
        <v>2.4E-2</v>
      </c>
      <c r="I879" s="61">
        <v>3.24</v>
      </c>
      <c r="J879" s="61">
        <v>0</v>
      </c>
      <c r="K879" s="24">
        <v>0.12</v>
      </c>
      <c r="L879" s="28">
        <v>4.0000000000000001E-3</v>
      </c>
      <c r="M879" s="28">
        <v>27.4</v>
      </c>
    </row>
    <row r="880" spans="1:13" ht="15" customHeight="1" x14ac:dyDescent="0.25">
      <c r="A880" s="840" t="s">
        <v>58</v>
      </c>
      <c r="B880" s="835" t="s">
        <v>275</v>
      </c>
      <c r="C880" s="31" t="s">
        <v>101</v>
      </c>
      <c r="D880" s="18" t="s">
        <v>102</v>
      </c>
      <c r="E880" s="134">
        <v>44</v>
      </c>
      <c r="F880" s="29">
        <v>35.200000000000003</v>
      </c>
      <c r="G880" s="28">
        <v>8</v>
      </c>
      <c r="H880" s="62">
        <v>0.31680000000000003</v>
      </c>
      <c r="I880" s="61">
        <v>3.5200000000000002E-2</v>
      </c>
      <c r="J880" s="61">
        <v>1.4432</v>
      </c>
      <c r="K880" s="24">
        <v>3.1680000000000001</v>
      </c>
      <c r="L880" s="28">
        <v>0.17599999999999999</v>
      </c>
      <c r="M880" s="28">
        <v>2.64</v>
      </c>
    </row>
    <row r="881" spans="1:14" ht="15" customHeight="1" x14ac:dyDescent="0.25">
      <c r="A881" s="836"/>
      <c r="B881" s="836"/>
      <c r="C881" s="31" t="s">
        <v>103</v>
      </c>
      <c r="D881" s="18" t="s">
        <v>104</v>
      </c>
      <c r="E881" s="134">
        <v>30</v>
      </c>
      <c r="F881" s="29">
        <v>15</v>
      </c>
      <c r="G881" s="28">
        <v>12</v>
      </c>
      <c r="H881" s="62">
        <v>0.09</v>
      </c>
      <c r="I881" s="61">
        <v>0</v>
      </c>
      <c r="J881" s="61">
        <v>2.5649999999999999</v>
      </c>
      <c r="K881" s="24">
        <v>2.25</v>
      </c>
      <c r="L881" s="28">
        <v>7.4999999999999997E-2</v>
      </c>
      <c r="M881" s="28">
        <v>1.2</v>
      </c>
      <c r="N881" s="1"/>
    </row>
    <row r="882" spans="1:14" ht="15" customHeight="1" x14ac:dyDescent="0.25">
      <c r="A882" s="837"/>
      <c r="B882" s="842"/>
      <c r="C882" s="31" t="s">
        <v>62</v>
      </c>
      <c r="D882" s="87" t="s">
        <v>63</v>
      </c>
      <c r="E882" s="88">
        <v>60</v>
      </c>
      <c r="F882" s="89">
        <v>30</v>
      </c>
      <c r="G882" s="90">
        <v>7</v>
      </c>
      <c r="H882" s="90">
        <v>4.4999999999999998E-2</v>
      </c>
      <c r="I882" s="90">
        <v>4.4999999999999998E-2</v>
      </c>
      <c r="J882" s="90">
        <v>1.395</v>
      </c>
      <c r="K882" s="90">
        <v>2.85</v>
      </c>
      <c r="L882" s="90">
        <v>7.4999999999999997E-2</v>
      </c>
      <c r="M882" s="94">
        <v>1.2</v>
      </c>
      <c r="N882" s="1"/>
    </row>
    <row r="883" spans="1:14" ht="15" customHeight="1" x14ac:dyDescent="0.25">
      <c r="A883" s="75" t="s">
        <v>105</v>
      </c>
      <c r="B883" s="36" t="s">
        <v>276</v>
      </c>
      <c r="C883" s="77" t="s">
        <v>103</v>
      </c>
      <c r="D883" s="18" t="s">
        <v>104</v>
      </c>
      <c r="E883" s="134">
        <v>120</v>
      </c>
      <c r="F883" s="29">
        <v>60.04</v>
      </c>
      <c r="G883" s="28">
        <v>47</v>
      </c>
      <c r="H883" s="62">
        <v>0.36</v>
      </c>
      <c r="I883" s="61">
        <v>0</v>
      </c>
      <c r="J883" s="61">
        <v>10.26</v>
      </c>
      <c r="K883" s="24">
        <v>9</v>
      </c>
      <c r="L883" s="28">
        <v>0.3</v>
      </c>
      <c r="M883" s="28">
        <v>2.4</v>
      </c>
      <c r="N883" s="1"/>
    </row>
    <row r="884" spans="1:14" ht="15" customHeight="1" x14ac:dyDescent="0.25">
      <c r="A884" s="830"/>
      <c r="B884" s="825"/>
      <c r="C884" s="825"/>
      <c r="D884" s="825"/>
      <c r="E884" s="825"/>
      <c r="F884" s="825"/>
      <c r="G884" s="825"/>
      <c r="H884" s="825"/>
      <c r="I884" s="825"/>
      <c r="J884" s="825"/>
      <c r="K884" s="825"/>
      <c r="L884" s="826"/>
      <c r="M884" s="96"/>
      <c r="N884" s="831"/>
    </row>
    <row r="885" spans="1:14" ht="15" customHeight="1" x14ac:dyDescent="0.25">
      <c r="A885" s="833" t="s">
        <v>78</v>
      </c>
      <c r="B885" s="828"/>
      <c r="C885" s="828"/>
      <c r="D885" s="828"/>
      <c r="E885" s="828"/>
      <c r="F885" s="829"/>
      <c r="G885" s="135">
        <v>419</v>
      </c>
      <c r="H885" s="135">
        <v>15.22</v>
      </c>
      <c r="I885" s="135">
        <v>12.2</v>
      </c>
      <c r="J885" s="135">
        <v>58.5</v>
      </c>
      <c r="K885" s="135">
        <v>83</v>
      </c>
      <c r="L885" s="135">
        <v>2.69</v>
      </c>
      <c r="M885" s="136">
        <v>801.1</v>
      </c>
      <c r="N885" s="832"/>
    </row>
    <row r="886" spans="1:14" ht="15" customHeight="1" x14ac:dyDescent="0.25">
      <c r="A886" s="833" t="s">
        <v>79</v>
      </c>
      <c r="B886" s="828"/>
      <c r="C886" s="828"/>
      <c r="D886" s="828"/>
      <c r="E886" s="828"/>
      <c r="F886" s="829"/>
      <c r="G886" s="135">
        <v>1300</v>
      </c>
      <c r="H886" s="135">
        <v>45.5</v>
      </c>
      <c r="I886" s="135">
        <v>43.3</v>
      </c>
      <c r="J886" s="135">
        <v>182</v>
      </c>
      <c r="K886" s="135">
        <v>700</v>
      </c>
      <c r="L886" s="135">
        <v>5.6</v>
      </c>
      <c r="M886" s="136">
        <v>1133</v>
      </c>
      <c r="N886" s="832"/>
    </row>
    <row r="887" spans="1:14" ht="15" customHeight="1" x14ac:dyDescent="0.25">
      <c r="A887" s="833" t="s">
        <v>80</v>
      </c>
      <c r="B887" s="828"/>
      <c r="C887" s="828"/>
      <c r="D887" s="828"/>
      <c r="E887" s="828"/>
      <c r="F887" s="829"/>
      <c r="G887" s="137">
        <v>0.32</v>
      </c>
      <c r="H887" s="137">
        <v>0.33</v>
      </c>
      <c r="I887" s="137">
        <v>0.28000000000000003</v>
      </c>
      <c r="J887" s="137">
        <v>0.32</v>
      </c>
      <c r="K887" s="137">
        <v>0.12</v>
      </c>
      <c r="L887" s="137">
        <v>0.48</v>
      </c>
      <c r="M887" s="138">
        <v>0.71</v>
      </c>
      <c r="N887" s="832"/>
    </row>
    <row r="888" spans="1:14" ht="15" customHeight="1" x14ac:dyDescent="0.25">
      <c r="A888" s="44"/>
      <c r="B888" s="45"/>
      <c r="C888" s="45"/>
      <c r="D888" s="46"/>
      <c r="E888" s="47"/>
      <c r="F888" s="47"/>
      <c r="G888" s="47"/>
      <c r="H888" s="47"/>
      <c r="I888" s="47"/>
      <c r="J888" s="47"/>
      <c r="K888" s="47"/>
      <c r="L888" s="47"/>
      <c r="M888" s="47"/>
      <c r="N888" s="832"/>
    </row>
    <row r="889" spans="1:14" ht="15" customHeight="1" x14ac:dyDescent="0.25">
      <c r="A889" s="834" t="s">
        <v>81</v>
      </c>
      <c r="B889" s="825"/>
      <c r="C889" s="826"/>
      <c r="D889" s="827" t="s">
        <v>82</v>
      </c>
      <c r="E889" s="828"/>
      <c r="F889" s="828"/>
      <c r="G889" s="828"/>
      <c r="H889" s="828"/>
      <c r="I889" s="828"/>
      <c r="J889" s="828"/>
      <c r="K889" s="828"/>
      <c r="L889" s="828"/>
      <c r="M889" s="829"/>
      <c r="N889" s="49"/>
    </row>
    <row r="890" spans="1:14" ht="15" customHeight="1" x14ac:dyDescent="0.25">
      <c r="A890" s="44"/>
      <c r="B890" s="45"/>
      <c r="C890" s="47"/>
      <c r="D890" s="50"/>
      <c r="E890" s="47"/>
      <c r="F890" s="47"/>
      <c r="G890" s="47"/>
      <c r="H890" s="47"/>
      <c r="I890" s="47"/>
      <c r="J890" s="47"/>
      <c r="K890" s="47"/>
      <c r="L890" s="47"/>
      <c r="M890" s="51"/>
      <c r="N890" s="49"/>
    </row>
    <row r="891" spans="1:14" ht="30" customHeight="1" x14ac:dyDescent="0.25">
      <c r="A891" s="52" t="s">
        <v>83</v>
      </c>
      <c r="B891" s="827"/>
      <c r="C891" s="828"/>
      <c r="D891" s="828"/>
      <c r="E891" s="829"/>
      <c r="F891" s="1"/>
      <c r="G891" s="824" t="s">
        <v>84</v>
      </c>
      <c r="H891" s="825"/>
      <c r="I891" s="826"/>
      <c r="J891" s="827">
        <v>1088350061</v>
      </c>
      <c r="K891" s="828"/>
      <c r="L891" s="828"/>
      <c r="M891" s="829"/>
      <c r="N891" s="49"/>
    </row>
    <row r="892" spans="1:14" ht="15" customHeight="1" x14ac:dyDescent="0.25">
      <c r="A892" s="53"/>
      <c r="B892" s="49"/>
      <c r="C892" s="49"/>
      <c r="D892" s="49"/>
      <c r="E892" s="51"/>
      <c r="F892" s="51"/>
      <c r="G892" s="51"/>
      <c r="H892" s="51"/>
      <c r="I892" s="51"/>
      <c r="J892" s="51"/>
      <c r="K892" s="51"/>
      <c r="L892" s="51"/>
      <c r="M892" s="51"/>
      <c r="N892" s="49"/>
    </row>
    <row r="893" spans="1:14" ht="15" customHeight="1" x14ac:dyDescent="0.25">
      <c r="A893" s="54"/>
      <c r="B893" s="55"/>
      <c r="C893" s="55"/>
      <c r="D893" s="55"/>
      <c r="E893" s="56"/>
      <c r="F893" s="56"/>
      <c r="G893" s="56"/>
      <c r="H893" s="56"/>
      <c r="I893" s="56"/>
      <c r="J893" s="56"/>
      <c r="K893" s="56"/>
      <c r="L893" s="56"/>
      <c r="M893" s="56"/>
      <c r="N893" s="55"/>
    </row>
    <row r="894" spans="1:14" ht="15" customHeight="1" x14ac:dyDescent="0.25">
      <c r="A894" s="52"/>
      <c r="B894" s="9"/>
      <c r="C894" s="9"/>
      <c r="D894" s="9"/>
      <c r="E894" s="1"/>
      <c r="F894" s="1"/>
      <c r="G894" s="1"/>
      <c r="H894" s="1"/>
      <c r="I894" s="1"/>
      <c r="J894" s="3"/>
      <c r="K894" s="3"/>
      <c r="L894" s="51"/>
      <c r="M894" s="51"/>
      <c r="N894" s="49"/>
    </row>
    <row r="895" spans="1:14" ht="15" customHeight="1" x14ac:dyDescent="0.25">
      <c r="A895" s="57">
        <v>20</v>
      </c>
      <c r="B895" s="58"/>
      <c r="C895" s="58"/>
      <c r="D895" s="59"/>
      <c r="E895" s="3"/>
      <c r="F895" s="3"/>
      <c r="G895" s="3"/>
      <c r="H895" s="3"/>
      <c r="I895" s="3"/>
      <c r="J895" s="3"/>
      <c r="K895" s="3"/>
      <c r="L895" s="51"/>
      <c r="M895" s="51"/>
      <c r="N895" s="49"/>
    </row>
    <row r="897" spans="1:13" ht="15" customHeight="1" x14ac:dyDescent="0.25">
      <c r="A897" s="840" t="s">
        <v>14</v>
      </c>
      <c r="B897" s="838" t="s">
        <v>15</v>
      </c>
      <c r="C897" s="838" t="s">
        <v>16</v>
      </c>
      <c r="D897" s="839" t="s">
        <v>17</v>
      </c>
      <c r="E897" s="838" t="s">
        <v>18</v>
      </c>
      <c r="F897" s="838" t="s">
        <v>19</v>
      </c>
      <c r="G897" s="827" t="s">
        <v>20</v>
      </c>
      <c r="H897" s="828"/>
      <c r="I897" s="828"/>
      <c r="J897" s="828"/>
      <c r="K897" s="828"/>
      <c r="L897" s="828"/>
      <c r="M897" s="829"/>
    </row>
    <row r="898" spans="1:13" ht="15" customHeight="1" x14ac:dyDescent="0.25">
      <c r="A898" s="837"/>
      <c r="B898" s="837"/>
      <c r="C898" s="837"/>
      <c r="D898" s="837"/>
      <c r="E898" s="837"/>
      <c r="F898" s="837"/>
      <c r="G898" s="16" t="s">
        <v>21</v>
      </c>
      <c r="H898" s="16" t="s">
        <v>22</v>
      </c>
      <c r="I898" s="16" t="s">
        <v>23</v>
      </c>
      <c r="J898" s="16" t="s">
        <v>24</v>
      </c>
      <c r="K898" s="16" t="s">
        <v>25</v>
      </c>
      <c r="L898" s="16" t="s">
        <v>26</v>
      </c>
      <c r="M898" s="16" t="s">
        <v>27</v>
      </c>
    </row>
    <row r="899" spans="1:13" ht="15" customHeight="1" x14ac:dyDescent="0.25">
      <c r="A899" s="869" t="s">
        <v>28</v>
      </c>
      <c r="B899" s="835" t="s">
        <v>277</v>
      </c>
      <c r="C899" s="31" t="s">
        <v>30</v>
      </c>
      <c r="D899" s="60" t="s">
        <v>31</v>
      </c>
      <c r="E899" s="80">
        <v>55</v>
      </c>
      <c r="F899" s="29">
        <v>51</v>
      </c>
      <c r="G899" s="28">
        <v>71</v>
      </c>
      <c r="H899" s="62">
        <v>11.118</v>
      </c>
      <c r="I899" s="61">
        <v>2.907</v>
      </c>
      <c r="J899" s="61">
        <v>0</v>
      </c>
      <c r="K899" s="24">
        <v>3.06</v>
      </c>
      <c r="L899" s="28">
        <v>1.377</v>
      </c>
      <c r="M899" s="28">
        <v>28.05</v>
      </c>
    </row>
    <row r="900" spans="1:13" ht="15" customHeight="1" x14ac:dyDescent="0.25">
      <c r="A900" s="836"/>
      <c r="B900" s="836"/>
      <c r="C900" s="32" t="s">
        <v>32</v>
      </c>
      <c r="D900" s="18" t="s">
        <v>33</v>
      </c>
      <c r="E900" s="79">
        <v>16</v>
      </c>
      <c r="F900" s="19">
        <v>15.2</v>
      </c>
      <c r="G900" s="21">
        <v>6</v>
      </c>
      <c r="H900" s="21">
        <v>0.21279999999999999</v>
      </c>
      <c r="I900" s="21">
        <v>1.52E-2</v>
      </c>
      <c r="J900" s="21">
        <v>1.1704000000000001</v>
      </c>
      <c r="K900" s="21">
        <v>3.6480000000000001</v>
      </c>
      <c r="L900" s="21">
        <v>4.5600000000000002E-2</v>
      </c>
      <c r="M900" s="21">
        <v>0.64</v>
      </c>
    </row>
    <row r="901" spans="1:13" ht="15" customHeight="1" x14ac:dyDescent="0.25">
      <c r="A901" s="836"/>
      <c r="B901" s="836"/>
      <c r="C901" s="32" t="s">
        <v>34</v>
      </c>
      <c r="D901" s="18" t="s">
        <v>35</v>
      </c>
      <c r="E901" s="79">
        <v>38</v>
      </c>
      <c r="F901" s="19">
        <v>15.2</v>
      </c>
      <c r="G901" s="21">
        <v>6</v>
      </c>
      <c r="H901" s="21">
        <v>0.18240000000000001</v>
      </c>
      <c r="I901" s="21">
        <v>1.52E-2</v>
      </c>
      <c r="J901" s="21">
        <v>1.0336000000000001</v>
      </c>
      <c r="K901" s="21">
        <v>8.6639999999999997</v>
      </c>
      <c r="L901" s="21">
        <v>7.5999999999999998E-2</v>
      </c>
      <c r="M901" s="21">
        <v>5.7</v>
      </c>
    </row>
    <row r="902" spans="1:13" ht="15" customHeight="1" x14ac:dyDescent="0.25">
      <c r="A902" s="836"/>
      <c r="B902" s="836"/>
      <c r="C902" s="32" t="s">
        <v>36</v>
      </c>
      <c r="D902" s="18" t="s">
        <v>37</v>
      </c>
      <c r="E902" s="79">
        <v>6</v>
      </c>
      <c r="F902" s="19">
        <v>5.4</v>
      </c>
      <c r="G902" s="21">
        <v>2</v>
      </c>
      <c r="H902" s="21">
        <v>0.1242</v>
      </c>
      <c r="I902" s="21">
        <v>3.2399999999999998E-2</v>
      </c>
      <c r="J902" s="21">
        <v>0.31859999999999999</v>
      </c>
      <c r="K902" s="21">
        <v>4.4279999999999999</v>
      </c>
      <c r="L902" s="21">
        <v>9.7199999999999995E-2</v>
      </c>
      <c r="M902" s="21">
        <v>2.76</v>
      </c>
    </row>
    <row r="903" spans="1:13" ht="15" customHeight="1" x14ac:dyDescent="0.25">
      <c r="A903" s="836"/>
      <c r="B903" s="836"/>
      <c r="C903" s="32" t="s">
        <v>38</v>
      </c>
      <c r="D903" s="18" t="s">
        <v>39</v>
      </c>
      <c r="E903" s="79">
        <v>3</v>
      </c>
      <c r="F903" s="19">
        <v>3</v>
      </c>
      <c r="G903" s="21">
        <v>1</v>
      </c>
      <c r="H903" s="21">
        <v>0</v>
      </c>
      <c r="I903" s="21">
        <v>0</v>
      </c>
      <c r="J903" s="21">
        <v>0.18</v>
      </c>
      <c r="K903" s="21">
        <v>0.21</v>
      </c>
      <c r="L903" s="21">
        <v>1.4999999999999999E-2</v>
      </c>
      <c r="M903" s="21">
        <v>0.15</v>
      </c>
    </row>
    <row r="904" spans="1:13" ht="15" customHeight="1" x14ac:dyDescent="0.25">
      <c r="A904" s="836"/>
      <c r="B904" s="836"/>
      <c r="C904" s="32" t="s">
        <v>40</v>
      </c>
      <c r="D904" s="18" t="s">
        <v>39</v>
      </c>
      <c r="E904" s="79">
        <v>3</v>
      </c>
      <c r="F904" s="19">
        <v>3</v>
      </c>
      <c r="G904" s="21">
        <v>1</v>
      </c>
      <c r="H904" s="21">
        <v>0</v>
      </c>
      <c r="I904" s="21">
        <v>0</v>
      </c>
      <c r="J904" s="21">
        <v>0.18</v>
      </c>
      <c r="K904" s="21">
        <v>0.21</v>
      </c>
      <c r="L904" s="21">
        <v>1.4999999999999999E-2</v>
      </c>
      <c r="M904" s="21">
        <v>0.15</v>
      </c>
    </row>
    <row r="905" spans="1:13" ht="15" customHeight="1" x14ac:dyDescent="0.25">
      <c r="A905" s="836"/>
      <c r="B905" s="836"/>
      <c r="C905" s="32" t="s">
        <v>41</v>
      </c>
      <c r="D905" s="18" t="s">
        <v>39</v>
      </c>
      <c r="E905" s="79">
        <v>3</v>
      </c>
      <c r="F905" s="19">
        <v>3</v>
      </c>
      <c r="G905" s="21">
        <v>1</v>
      </c>
      <c r="H905" s="21">
        <v>0</v>
      </c>
      <c r="I905" s="21">
        <v>0</v>
      </c>
      <c r="J905" s="21">
        <v>0.18</v>
      </c>
      <c r="K905" s="21">
        <v>0.21</v>
      </c>
      <c r="L905" s="21">
        <v>1.4999999999999999E-2</v>
      </c>
      <c r="M905" s="21">
        <v>0.15</v>
      </c>
    </row>
    <row r="906" spans="1:13" ht="15" customHeight="1" x14ac:dyDescent="0.25">
      <c r="A906" s="836"/>
      <c r="B906" s="836"/>
      <c r="C906" s="32" t="s">
        <v>42</v>
      </c>
      <c r="D906" s="18" t="s">
        <v>43</v>
      </c>
      <c r="E906" s="79">
        <v>1</v>
      </c>
      <c r="F906" s="19">
        <v>0.95</v>
      </c>
      <c r="G906" s="21">
        <v>1</v>
      </c>
      <c r="H906" s="21">
        <v>4.4650000000000002E-2</v>
      </c>
      <c r="I906" s="21">
        <v>2.8500000000000001E-3</v>
      </c>
      <c r="J906" s="21">
        <v>0.27834999999999999</v>
      </c>
      <c r="K906" s="21">
        <v>0.38</v>
      </c>
      <c r="L906" s="21">
        <v>1.235E-2</v>
      </c>
      <c r="M906" s="21">
        <v>0.19</v>
      </c>
    </row>
    <row r="907" spans="1:13" ht="15" customHeight="1" x14ac:dyDescent="0.25">
      <c r="A907" s="837"/>
      <c r="B907" s="837"/>
      <c r="C907" s="32" t="s">
        <v>44</v>
      </c>
      <c r="D907" s="18" t="s">
        <v>45</v>
      </c>
      <c r="E907" s="79">
        <v>0.5</v>
      </c>
      <c r="F907" s="19">
        <v>0.5</v>
      </c>
      <c r="G907" s="21">
        <v>0</v>
      </c>
      <c r="H907" s="21">
        <v>0</v>
      </c>
      <c r="I907" s="21">
        <v>0</v>
      </c>
      <c r="J907" s="21">
        <v>0</v>
      </c>
      <c r="K907" s="21">
        <v>0.12</v>
      </c>
      <c r="L907" s="21">
        <v>1.5E-3</v>
      </c>
      <c r="M907" s="21">
        <v>193.905</v>
      </c>
    </row>
    <row r="908" spans="1:13" ht="15" customHeight="1" x14ac:dyDescent="0.25">
      <c r="A908" s="840" t="s">
        <v>54</v>
      </c>
      <c r="B908" s="835" t="s">
        <v>278</v>
      </c>
      <c r="C908" s="32" t="s">
        <v>56</v>
      </c>
      <c r="D908" s="18" t="s">
        <v>57</v>
      </c>
      <c r="E908" s="79">
        <v>24</v>
      </c>
      <c r="F908" s="19">
        <v>24</v>
      </c>
      <c r="G908" s="21">
        <v>85</v>
      </c>
      <c r="H908" s="21">
        <v>1.6080000000000001</v>
      </c>
      <c r="I908" s="21">
        <v>9.6000000000000002E-2</v>
      </c>
      <c r="J908" s="21">
        <v>19.224</v>
      </c>
      <c r="K908" s="21">
        <v>2.16</v>
      </c>
      <c r="L908" s="21">
        <v>0.192</v>
      </c>
      <c r="M908" s="21">
        <v>0.48</v>
      </c>
    </row>
    <row r="909" spans="1:13" ht="15" customHeight="1" x14ac:dyDescent="0.25">
      <c r="A909" s="836"/>
      <c r="B909" s="836"/>
      <c r="C909" s="32" t="s">
        <v>44</v>
      </c>
      <c r="D909" s="18" t="s">
        <v>45</v>
      </c>
      <c r="E909" s="79">
        <v>0.8</v>
      </c>
      <c r="F909" s="19">
        <v>0.8</v>
      </c>
      <c r="G909" s="21">
        <v>0</v>
      </c>
      <c r="H909" s="21">
        <v>0</v>
      </c>
      <c r="I909" s="21">
        <v>0</v>
      </c>
      <c r="J909" s="21">
        <v>0</v>
      </c>
      <c r="K909" s="21">
        <v>0.192</v>
      </c>
      <c r="L909" s="21">
        <v>2.3999999999999998E-3</v>
      </c>
      <c r="M909" s="21">
        <v>310.24799999999999</v>
      </c>
    </row>
    <row r="910" spans="1:13" ht="15" customHeight="1" x14ac:dyDescent="0.25">
      <c r="A910" s="836"/>
      <c r="B910" s="836"/>
      <c r="C910" s="32" t="s">
        <v>52</v>
      </c>
      <c r="D910" s="18" t="s">
        <v>53</v>
      </c>
      <c r="E910" s="79">
        <v>2</v>
      </c>
      <c r="F910" s="19">
        <v>2</v>
      </c>
      <c r="G910" s="21">
        <v>18</v>
      </c>
      <c r="H910" s="21">
        <v>0</v>
      </c>
      <c r="I910" s="21">
        <v>2</v>
      </c>
      <c r="J910" s="21">
        <v>0</v>
      </c>
      <c r="K910" s="21">
        <v>0</v>
      </c>
      <c r="L910" s="21">
        <v>0</v>
      </c>
      <c r="M910" s="21">
        <v>0</v>
      </c>
    </row>
    <row r="911" spans="1:13" ht="15" customHeight="1" x14ac:dyDescent="0.25">
      <c r="A911" s="836"/>
      <c r="B911" s="836"/>
      <c r="C911" s="32" t="s">
        <v>279</v>
      </c>
      <c r="D911" s="18" t="s">
        <v>280</v>
      </c>
      <c r="E911" s="79">
        <v>6</v>
      </c>
      <c r="F911" s="19">
        <v>6</v>
      </c>
      <c r="G911" s="21">
        <v>8</v>
      </c>
      <c r="H911" s="21">
        <v>0.27</v>
      </c>
      <c r="I911" s="21">
        <v>0.06</v>
      </c>
      <c r="J911" s="21">
        <v>1.53</v>
      </c>
      <c r="K911" s="21">
        <v>0.72</v>
      </c>
      <c r="L911" s="21">
        <v>0.03</v>
      </c>
      <c r="M911" s="21">
        <v>0.3</v>
      </c>
    </row>
    <row r="912" spans="1:13" ht="15" customHeight="1" x14ac:dyDescent="0.25">
      <c r="A912" s="837"/>
      <c r="B912" s="837"/>
      <c r="C912" s="32" t="s">
        <v>52</v>
      </c>
      <c r="D912" s="18" t="s">
        <v>53</v>
      </c>
      <c r="E912" s="79">
        <v>3</v>
      </c>
      <c r="F912" s="19">
        <v>3</v>
      </c>
      <c r="G912" s="21">
        <v>27</v>
      </c>
      <c r="H912" s="21">
        <v>0</v>
      </c>
      <c r="I912" s="21">
        <v>3</v>
      </c>
      <c r="J912" s="21">
        <v>0</v>
      </c>
      <c r="K912" s="21">
        <v>0</v>
      </c>
      <c r="L912" s="21">
        <v>0</v>
      </c>
      <c r="M912" s="21">
        <v>0</v>
      </c>
    </row>
    <row r="913" spans="1:25" ht="15" customHeight="1" x14ac:dyDescent="0.25">
      <c r="A913" s="840" t="s">
        <v>46</v>
      </c>
      <c r="B913" s="835" t="s">
        <v>281</v>
      </c>
      <c r="C913" s="32" t="s">
        <v>114</v>
      </c>
      <c r="D913" s="18" t="s">
        <v>115</v>
      </c>
      <c r="E913" s="79">
        <v>54</v>
      </c>
      <c r="F913" s="19">
        <v>50</v>
      </c>
      <c r="G913" s="21">
        <v>40</v>
      </c>
      <c r="H913" s="21">
        <v>0.92</v>
      </c>
      <c r="I913" s="21">
        <v>0.04</v>
      </c>
      <c r="J913" s="21">
        <v>8.4</v>
      </c>
      <c r="K913" s="21">
        <v>3.2</v>
      </c>
      <c r="L913" s="21">
        <v>0.32</v>
      </c>
      <c r="M913" s="21">
        <v>3.6</v>
      </c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5"/>
    </row>
    <row r="914" spans="1:25" ht="15" customHeight="1" x14ac:dyDescent="0.25">
      <c r="A914" s="837"/>
      <c r="B914" s="836"/>
      <c r="C914" s="32" t="s">
        <v>282</v>
      </c>
      <c r="D914" s="18" t="s">
        <v>283</v>
      </c>
      <c r="E914" s="79">
        <v>50</v>
      </c>
      <c r="F914" s="19">
        <v>20</v>
      </c>
      <c r="G914" s="21">
        <v>20</v>
      </c>
      <c r="H914" s="21">
        <v>1.18</v>
      </c>
      <c r="I914" s="21">
        <v>0.06</v>
      </c>
      <c r="J914" s="21">
        <v>3.1</v>
      </c>
      <c r="K914" s="21">
        <v>7.2</v>
      </c>
      <c r="L914" s="21">
        <v>0.3</v>
      </c>
      <c r="M914" s="21">
        <v>2.5</v>
      </c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5"/>
    </row>
    <row r="915" spans="1:25" ht="15" customHeight="1" x14ac:dyDescent="0.25">
      <c r="A915" s="841" t="s">
        <v>58</v>
      </c>
      <c r="B915" s="836"/>
      <c r="C915" s="32" t="s">
        <v>50</v>
      </c>
      <c r="D915" s="18" t="s">
        <v>51</v>
      </c>
      <c r="E915" s="79">
        <v>36</v>
      </c>
      <c r="F915" s="19">
        <v>30.6</v>
      </c>
      <c r="G915" s="21">
        <v>14</v>
      </c>
      <c r="H915" s="21">
        <v>0.2142</v>
      </c>
      <c r="I915" s="21">
        <v>3.0599999999999999E-2</v>
      </c>
      <c r="J915" s="21">
        <v>2.907</v>
      </c>
      <c r="K915" s="21">
        <v>8.2620000000000005</v>
      </c>
      <c r="L915" s="21">
        <v>0.12239999999999999</v>
      </c>
      <c r="M915" s="21">
        <v>12.6</v>
      </c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5"/>
    </row>
    <row r="916" spans="1:25" ht="15" customHeight="1" x14ac:dyDescent="0.25">
      <c r="A916" s="836"/>
      <c r="B916" s="836"/>
      <c r="C916" s="32" t="s">
        <v>32</v>
      </c>
      <c r="D916" s="18" t="s">
        <v>33</v>
      </c>
      <c r="E916" s="79">
        <v>16</v>
      </c>
      <c r="F916" s="19">
        <v>15.2</v>
      </c>
      <c r="G916" s="21">
        <v>6</v>
      </c>
      <c r="H916" s="21">
        <v>0.21279999999999999</v>
      </c>
      <c r="I916" s="21">
        <v>1.52E-2</v>
      </c>
      <c r="J916" s="21">
        <v>1.1704000000000001</v>
      </c>
      <c r="K916" s="21">
        <v>3.6480000000000001</v>
      </c>
      <c r="L916" s="21">
        <v>4.5600000000000002E-2</v>
      </c>
      <c r="M916" s="21">
        <v>0.64</v>
      </c>
      <c r="N916" s="140"/>
      <c r="O916" s="140"/>
      <c r="P916" s="140"/>
      <c r="Q916" s="140"/>
      <c r="R916" s="140"/>
      <c r="S916" s="140"/>
      <c r="T916" s="140"/>
      <c r="U916" s="140"/>
      <c r="V916" s="140"/>
      <c r="W916" s="140"/>
      <c r="X916" s="140"/>
      <c r="Y916" s="140"/>
    </row>
    <row r="917" spans="1:25" ht="15" customHeight="1" x14ac:dyDescent="0.25">
      <c r="A917" s="836"/>
      <c r="B917" s="836"/>
      <c r="C917" s="32" t="s">
        <v>36</v>
      </c>
      <c r="D917" s="18" t="s">
        <v>37</v>
      </c>
      <c r="E917" s="79">
        <v>6</v>
      </c>
      <c r="F917" s="19">
        <v>5.4</v>
      </c>
      <c r="G917" s="21">
        <v>2</v>
      </c>
      <c r="H917" s="21">
        <v>0.1242</v>
      </c>
      <c r="I917" s="21">
        <v>3.2399999999999998E-2</v>
      </c>
      <c r="J917" s="21">
        <v>0.31859999999999999</v>
      </c>
      <c r="K917" s="21">
        <v>4.4279999999999999</v>
      </c>
      <c r="L917" s="21">
        <v>9.7199999999999995E-2</v>
      </c>
      <c r="M917" s="21">
        <v>2.76</v>
      </c>
      <c r="N917" s="140"/>
      <c r="O917" s="140"/>
      <c r="P917" s="140"/>
      <c r="Q917" s="140"/>
      <c r="R917" s="140"/>
      <c r="S917" s="140"/>
      <c r="T917" s="140"/>
      <c r="U917" s="140"/>
      <c r="V917" s="140"/>
      <c r="W917" s="140"/>
      <c r="X917" s="140"/>
      <c r="Y917" s="140"/>
    </row>
    <row r="918" spans="1:25" ht="15" customHeight="1" x14ac:dyDescent="0.25">
      <c r="A918" s="836"/>
      <c r="B918" s="836"/>
      <c r="C918" s="32" t="s">
        <v>42</v>
      </c>
      <c r="D918" s="18" t="s">
        <v>43</v>
      </c>
      <c r="E918" s="79">
        <v>1</v>
      </c>
      <c r="F918" s="19">
        <v>0.95</v>
      </c>
      <c r="G918" s="21">
        <v>1</v>
      </c>
      <c r="H918" s="21">
        <v>4.4650000000000002E-2</v>
      </c>
      <c r="I918" s="21">
        <v>2.8500000000000001E-3</v>
      </c>
      <c r="J918" s="21">
        <v>0.27834999999999999</v>
      </c>
      <c r="K918" s="21">
        <v>0.38</v>
      </c>
      <c r="L918" s="21">
        <v>1.235E-2</v>
      </c>
      <c r="M918" s="21">
        <v>0.19</v>
      </c>
      <c r="N918" s="140"/>
      <c r="O918" s="140"/>
      <c r="P918" s="140"/>
      <c r="Q918" s="140"/>
      <c r="R918" s="140"/>
      <c r="S918" s="140"/>
      <c r="T918" s="140"/>
      <c r="U918" s="140"/>
      <c r="V918" s="140"/>
      <c r="W918" s="140"/>
      <c r="X918" s="140"/>
      <c r="Y918" s="140"/>
    </row>
    <row r="919" spans="1:25" ht="15" customHeight="1" x14ac:dyDescent="0.25">
      <c r="A919" s="837"/>
      <c r="B919" s="837"/>
      <c r="C919" s="32" t="s">
        <v>52</v>
      </c>
      <c r="D919" s="18" t="s">
        <v>53</v>
      </c>
      <c r="E919" s="79">
        <v>1</v>
      </c>
      <c r="F919" s="19">
        <v>1</v>
      </c>
      <c r="G919" s="21">
        <v>9</v>
      </c>
      <c r="H919" s="21">
        <v>0</v>
      </c>
      <c r="I919" s="21">
        <v>1</v>
      </c>
      <c r="J919" s="21">
        <v>0</v>
      </c>
      <c r="K919" s="21">
        <v>0</v>
      </c>
      <c r="L919" s="21">
        <v>0</v>
      </c>
      <c r="M919" s="21">
        <v>0</v>
      </c>
      <c r="N919" s="140"/>
      <c r="O919" s="140"/>
      <c r="P919" s="140"/>
      <c r="Q919" s="140"/>
      <c r="R919" s="140"/>
      <c r="S919" s="140"/>
      <c r="T919" s="140"/>
      <c r="U919" s="140"/>
      <c r="V919" s="140"/>
      <c r="W919" s="140"/>
      <c r="X919" s="140"/>
      <c r="Y919" s="140"/>
    </row>
    <row r="920" spans="1:25" ht="15" customHeight="1" x14ac:dyDescent="0.25">
      <c r="A920" s="141" t="s">
        <v>105</v>
      </c>
      <c r="B920" s="835" t="s">
        <v>284</v>
      </c>
      <c r="C920" s="32" t="s">
        <v>161</v>
      </c>
      <c r="D920" s="18" t="s">
        <v>162</v>
      </c>
      <c r="E920" s="79">
        <v>86</v>
      </c>
      <c r="F920" s="19">
        <v>60.2</v>
      </c>
      <c r="G920" s="21">
        <v>61</v>
      </c>
      <c r="H920" s="21">
        <v>0.90300000000000002</v>
      </c>
      <c r="I920" s="21">
        <v>6.0199999999999997E-2</v>
      </c>
      <c r="J920" s="21">
        <v>13.4246</v>
      </c>
      <c r="K920" s="21">
        <v>4.8159999999999998</v>
      </c>
      <c r="L920" s="21">
        <v>0.54179999999999995</v>
      </c>
      <c r="M920" s="21">
        <v>2.58</v>
      </c>
      <c r="N920" s="831"/>
      <c r="O920" s="832"/>
      <c r="P920" s="832"/>
      <c r="Q920" s="832"/>
      <c r="R920" s="832"/>
      <c r="S920" s="832"/>
      <c r="T920" s="832"/>
      <c r="U920" s="832"/>
      <c r="V920" s="832"/>
      <c r="W920" s="832"/>
      <c r="X920" s="832"/>
      <c r="Y920" s="832"/>
    </row>
    <row r="921" spans="1:25" ht="15" customHeight="1" x14ac:dyDescent="0.25">
      <c r="A921" s="141" t="s">
        <v>285</v>
      </c>
      <c r="B921" s="836"/>
      <c r="C921" s="32" t="s">
        <v>72</v>
      </c>
      <c r="D921" s="18" t="s">
        <v>73</v>
      </c>
      <c r="E921" s="79">
        <v>100</v>
      </c>
      <c r="F921" s="19">
        <v>100</v>
      </c>
      <c r="G921" s="21">
        <v>55</v>
      </c>
      <c r="H921" s="21">
        <v>3.2</v>
      </c>
      <c r="I921" s="21">
        <v>3.2</v>
      </c>
      <c r="J921" s="21">
        <v>3.4</v>
      </c>
      <c r="K921" s="21">
        <v>120</v>
      </c>
      <c r="L921" s="21">
        <v>0</v>
      </c>
      <c r="M921" s="21">
        <v>42</v>
      </c>
      <c r="N921" s="832"/>
      <c r="O921" s="832"/>
      <c r="P921" s="832"/>
      <c r="Q921" s="832"/>
      <c r="R921" s="832"/>
      <c r="S921" s="832"/>
      <c r="T921" s="832"/>
      <c r="U921" s="832"/>
      <c r="V921" s="832"/>
      <c r="W921" s="832"/>
      <c r="X921" s="832"/>
      <c r="Y921" s="832"/>
    </row>
    <row r="922" spans="1:25" ht="15" customHeight="1" x14ac:dyDescent="0.25">
      <c r="A922" s="141" t="s">
        <v>109</v>
      </c>
      <c r="B922" s="837"/>
      <c r="C922" s="32" t="s">
        <v>64</v>
      </c>
      <c r="D922" s="18" t="s">
        <v>65</v>
      </c>
      <c r="E922" s="79">
        <v>6</v>
      </c>
      <c r="F922" s="19">
        <v>6</v>
      </c>
      <c r="G922" s="21">
        <v>24</v>
      </c>
      <c r="H922" s="21">
        <v>0</v>
      </c>
      <c r="I922" s="21">
        <v>0</v>
      </c>
      <c r="J922" s="21">
        <v>5.9580000000000002</v>
      </c>
      <c r="K922" s="21">
        <v>0</v>
      </c>
      <c r="L922" s="21">
        <v>6.0000000000000001E-3</v>
      </c>
      <c r="M922" s="21">
        <v>0</v>
      </c>
      <c r="N922" s="832"/>
      <c r="O922" s="832"/>
      <c r="P922" s="832"/>
      <c r="Q922" s="832"/>
      <c r="R922" s="832"/>
      <c r="S922" s="832"/>
      <c r="T922" s="832"/>
      <c r="U922" s="832"/>
      <c r="V922" s="832"/>
      <c r="W922" s="832"/>
      <c r="X922" s="832"/>
      <c r="Y922" s="832"/>
    </row>
    <row r="923" spans="1:25" ht="15" customHeight="1" x14ac:dyDescent="0.25">
      <c r="A923" s="830"/>
      <c r="B923" s="825"/>
      <c r="C923" s="825"/>
      <c r="D923" s="825"/>
      <c r="E923" s="825"/>
      <c r="F923" s="825"/>
      <c r="G923" s="825"/>
      <c r="H923" s="825"/>
      <c r="I923" s="825"/>
      <c r="J923" s="825"/>
      <c r="K923" s="825"/>
      <c r="L923" s="826"/>
      <c r="M923" s="96"/>
      <c r="N923" s="832"/>
      <c r="O923" s="832"/>
      <c r="P923" s="832"/>
      <c r="Q923" s="832"/>
      <c r="R923" s="832"/>
      <c r="S923" s="832"/>
      <c r="T923" s="832"/>
      <c r="U923" s="832"/>
      <c r="V923" s="832"/>
      <c r="W923" s="832"/>
      <c r="X923" s="832"/>
      <c r="Y923" s="832"/>
    </row>
    <row r="924" spans="1:25" ht="15" customHeight="1" x14ac:dyDescent="0.25">
      <c r="A924" s="833" t="s">
        <v>78</v>
      </c>
      <c r="B924" s="828"/>
      <c r="C924" s="828"/>
      <c r="D924" s="828"/>
      <c r="E924" s="828"/>
      <c r="F924" s="829"/>
      <c r="G924" s="135">
        <v>459</v>
      </c>
      <c r="H924" s="135">
        <v>20.3</v>
      </c>
      <c r="I924" s="135">
        <v>12.6</v>
      </c>
      <c r="J924" s="135">
        <v>63.1</v>
      </c>
      <c r="K924" s="135">
        <v>178.7</v>
      </c>
      <c r="L924" s="135">
        <v>2.8</v>
      </c>
      <c r="M924" s="136">
        <v>609.29999999999995</v>
      </c>
      <c r="N924" s="832"/>
      <c r="O924" s="832"/>
      <c r="P924" s="832"/>
      <c r="Q924" s="832"/>
      <c r="R924" s="832"/>
      <c r="S924" s="832"/>
      <c r="T924" s="832"/>
      <c r="U924" s="832"/>
      <c r="V924" s="832"/>
      <c r="W924" s="832"/>
      <c r="X924" s="832"/>
      <c r="Y924" s="832"/>
    </row>
    <row r="925" spans="1:25" ht="15" customHeight="1" x14ac:dyDescent="0.25">
      <c r="A925" s="833" t="s">
        <v>79</v>
      </c>
      <c r="B925" s="828"/>
      <c r="C925" s="828"/>
      <c r="D925" s="828"/>
      <c r="E925" s="828"/>
      <c r="F925" s="829"/>
      <c r="G925" s="135">
        <v>1300</v>
      </c>
      <c r="H925" s="135">
        <v>45.5</v>
      </c>
      <c r="I925" s="135">
        <v>43.3</v>
      </c>
      <c r="J925" s="135">
        <v>182</v>
      </c>
      <c r="K925" s="135">
        <v>700</v>
      </c>
      <c r="L925" s="135">
        <v>5.6</v>
      </c>
      <c r="M925" s="136">
        <v>1133</v>
      </c>
      <c r="N925" s="832"/>
      <c r="O925" s="832"/>
      <c r="P925" s="832"/>
      <c r="Q925" s="832"/>
      <c r="R925" s="832"/>
      <c r="S925" s="832"/>
      <c r="T925" s="832"/>
      <c r="U925" s="832"/>
      <c r="V925" s="832"/>
      <c r="W925" s="832"/>
      <c r="X925" s="832"/>
      <c r="Y925" s="832"/>
    </row>
    <row r="926" spans="1:25" ht="15" customHeight="1" x14ac:dyDescent="0.25">
      <c r="A926" s="833" t="s">
        <v>80</v>
      </c>
      <c r="B926" s="828"/>
      <c r="C926" s="828"/>
      <c r="D926" s="828"/>
      <c r="E926" s="828"/>
      <c r="F926" s="829"/>
      <c r="G926" s="137">
        <v>0.35</v>
      </c>
      <c r="H926" s="137">
        <v>0.45</v>
      </c>
      <c r="I926" s="137">
        <v>0.28999999999999998</v>
      </c>
      <c r="J926" s="137">
        <v>0.35</v>
      </c>
      <c r="K926" s="137">
        <v>0.26</v>
      </c>
      <c r="L926" s="137">
        <v>0.51</v>
      </c>
      <c r="M926" s="138">
        <v>0.54</v>
      </c>
      <c r="N926" s="832"/>
      <c r="O926" s="832"/>
      <c r="P926" s="832"/>
      <c r="Q926" s="832"/>
      <c r="R926" s="832"/>
      <c r="S926" s="832"/>
      <c r="T926" s="832"/>
      <c r="U926" s="832"/>
      <c r="V926" s="832"/>
      <c r="W926" s="832"/>
      <c r="X926" s="832"/>
      <c r="Y926" s="832"/>
    </row>
    <row r="927" spans="1:25" ht="15" customHeight="1" x14ac:dyDescent="0.25">
      <c r="A927" s="2"/>
      <c r="B927" s="3"/>
      <c r="C927" s="4"/>
      <c r="D927" s="1"/>
      <c r="E927" s="3"/>
      <c r="F927" s="3"/>
      <c r="G927" s="3"/>
      <c r="H927" s="3"/>
      <c r="I927" s="3"/>
      <c r="J927" s="3"/>
      <c r="K927" s="3"/>
      <c r="L927" s="3"/>
      <c r="M927" s="3"/>
      <c r="N927" s="832"/>
      <c r="O927" s="832"/>
      <c r="P927" s="832"/>
      <c r="Q927" s="832"/>
      <c r="R927" s="832"/>
      <c r="S927" s="832"/>
      <c r="T927" s="832"/>
      <c r="U927" s="832"/>
      <c r="V927" s="832"/>
      <c r="W927" s="832"/>
      <c r="X927" s="832"/>
      <c r="Y927" s="832"/>
    </row>
    <row r="928" spans="1:25" ht="15" customHeight="1" x14ac:dyDescent="0.25">
      <c r="A928" s="2"/>
      <c r="B928" s="3"/>
      <c r="C928" s="4"/>
      <c r="D928" s="1"/>
      <c r="E928" s="827" t="s">
        <v>82</v>
      </c>
      <c r="F928" s="828"/>
      <c r="G928" s="828"/>
      <c r="H928" s="828"/>
      <c r="I928" s="828"/>
      <c r="J928" s="828"/>
      <c r="K928" s="828"/>
      <c r="L928" s="828"/>
      <c r="M928" s="829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30" spans="2:13" ht="30" customHeight="1" x14ac:dyDescent="0.25">
      <c r="B930" s="827"/>
      <c r="C930" s="828"/>
      <c r="D930" s="828"/>
      <c r="E930" s="828"/>
      <c r="F930" s="829"/>
      <c r="G930" s="1"/>
      <c r="H930" s="824" t="s">
        <v>84</v>
      </c>
      <c r="I930" s="825"/>
      <c r="J930" s="873"/>
      <c r="K930" s="827">
        <v>1088350061</v>
      </c>
      <c r="L930" s="828"/>
      <c r="M930" s="829"/>
    </row>
  </sheetData>
  <mergeCells count="534">
    <mergeCell ref="B185:B186"/>
    <mergeCell ref="E17:E18"/>
    <mergeCell ref="F17:F18"/>
    <mergeCell ref="G17:M17"/>
    <mergeCell ref="A1:L1"/>
    <mergeCell ref="A3:B3"/>
    <mergeCell ref="A5:B5"/>
    <mergeCell ref="A9:B9"/>
    <mergeCell ref="A11:B11"/>
    <mergeCell ref="A17:A18"/>
    <mergeCell ref="B17:B18"/>
    <mergeCell ref="C17:C18"/>
    <mergeCell ref="D17:D18"/>
    <mergeCell ref="A19:A27"/>
    <mergeCell ref="B19:B27"/>
    <mergeCell ref="A28:A35"/>
    <mergeCell ref="B28:B35"/>
    <mergeCell ref="B36:B38"/>
    <mergeCell ref="A36:A38"/>
    <mergeCell ref="A39:A43"/>
    <mergeCell ref="B39:B43"/>
    <mergeCell ref="A44:A45"/>
    <mergeCell ref="B44:B45"/>
    <mergeCell ref="A47:M47"/>
    <mergeCell ref="A48:F48"/>
    <mergeCell ref="A49:F49"/>
    <mergeCell ref="A50:F50"/>
    <mergeCell ref="A52:C52"/>
    <mergeCell ref="D52:M52"/>
    <mergeCell ref="B54:E54"/>
    <mergeCell ref="G54:I54"/>
    <mergeCell ref="J54:M54"/>
    <mergeCell ref="A60:A61"/>
    <mergeCell ref="B60:B61"/>
    <mergeCell ref="C60:C61"/>
    <mergeCell ref="D60:D61"/>
    <mergeCell ref="E60:E61"/>
    <mergeCell ref="F60:F61"/>
    <mergeCell ref="G60:M60"/>
    <mergeCell ref="A62:A69"/>
    <mergeCell ref="B62:B69"/>
    <mergeCell ref="A70:A78"/>
    <mergeCell ref="B70:B78"/>
    <mergeCell ref="A79:A81"/>
    <mergeCell ref="B79:B81"/>
    <mergeCell ref="B82:B83"/>
    <mergeCell ref="D104:D105"/>
    <mergeCell ref="E104:E105"/>
    <mergeCell ref="B104:B105"/>
    <mergeCell ref="C104:C105"/>
    <mergeCell ref="A106:A114"/>
    <mergeCell ref="B106:B114"/>
    <mergeCell ref="A115:A124"/>
    <mergeCell ref="B115:B124"/>
    <mergeCell ref="B125:B128"/>
    <mergeCell ref="A82:A83"/>
    <mergeCell ref="A84:A87"/>
    <mergeCell ref="B84:B87"/>
    <mergeCell ref="B88:B90"/>
    <mergeCell ref="A91:M91"/>
    <mergeCell ref="A92:F92"/>
    <mergeCell ref="A93:F93"/>
    <mergeCell ref="F104:F105"/>
    <mergeCell ref="G104:M104"/>
    <mergeCell ref="A94:F94"/>
    <mergeCell ref="A96:C96"/>
    <mergeCell ref="D96:M96"/>
    <mergeCell ref="B98:E98"/>
    <mergeCell ref="G98:I98"/>
    <mergeCell ref="J98:M98"/>
    <mergeCell ref="A104:A105"/>
    <mergeCell ref="A140:F140"/>
    <mergeCell ref="A141:F141"/>
    <mergeCell ref="A142:F142"/>
    <mergeCell ref="A144:C144"/>
    <mergeCell ref="D144:M144"/>
    <mergeCell ref="B146:E146"/>
    <mergeCell ref="G146:I146"/>
    <mergeCell ref="J146:M146"/>
    <mergeCell ref="A125:A128"/>
    <mergeCell ref="A129:A131"/>
    <mergeCell ref="B129:B131"/>
    <mergeCell ref="A132:A135"/>
    <mergeCell ref="B132:B135"/>
    <mergeCell ref="B136:B138"/>
    <mergeCell ref="A139:M139"/>
    <mergeCell ref="A152:A153"/>
    <mergeCell ref="B152:B153"/>
    <mergeCell ref="C152:C153"/>
    <mergeCell ref="D152:D153"/>
    <mergeCell ref="E152:E153"/>
    <mergeCell ref="F152:F153"/>
    <mergeCell ref="G152:M152"/>
    <mergeCell ref="A154:A162"/>
    <mergeCell ref="B154:B162"/>
    <mergeCell ref="B309:B310"/>
    <mergeCell ref="D331:D332"/>
    <mergeCell ref="A163:A173"/>
    <mergeCell ref="B163:B173"/>
    <mergeCell ref="A174:A176"/>
    <mergeCell ref="B174:B176"/>
    <mergeCell ref="B177:B178"/>
    <mergeCell ref="A319:F319"/>
    <mergeCell ref="A320:F320"/>
    <mergeCell ref="A323:C323"/>
    <mergeCell ref="B325:E325"/>
    <mergeCell ref="A239:A240"/>
    <mergeCell ref="B239:B240"/>
    <mergeCell ref="C239:C240"/>
    <mergeCell ref="D239:D240"/>
    <mergeCell ref="E239:E240"/>
    <mergeCell ref="F239:F240"/>
    <mergeCell ref="A177:A178"/>
    <mergeCell ref="A179:A184"/>
    <mergeCell ref="B179:B184"/>
    <mergeCell ref="A187:F187"/>
    <mergeCell ref="A188:F188"/>
    <mergeCell ref="A189:F189"/>
    <mergeCell ref="C285:C286"/>
    <mergeCell ref="D285:D286"/>
    <mergeCell ref="E285:E286"/>
    <mergeCell ref="F285:F286"/>
    <mergeCell ref="A287:A295"/>
    <mergeCell ref="B287:B295"/>
    <mergeCell ref="A296:A305"/>
    <mergeCell ref="B296:B305"/>
    <mergeCell ref="A306:A308"/>
    <mergeCell ref="B306:B308"/>
    <mergeCell ref="A191:C191"/>
    <mergeCell ref="D191:M191"/>
    <mergeCell ref="B193:E193"/>
    <mergeCell ref="G193:I193"/>
    <mergeCell ref="J193:M193"/>
    <mergeCell ref="A199:A200"/>
    <mergeCell ref="B199:B200"/>
    <mergeCell ref="G199:M199"/>
    <mergeCell ref="J233:M233"/>
    <mergeCell ref="A215:A218"/>
    <mergeCell ref="A219:A222"/>
    <mergeCell ref="B219:B222"/>
    <mergeCell ref="B223:B225"/>
    <mergeCell ref="C199:C200"/>
    <mergeCell ref="D199:D200"/>
    <mergeCell ref="A201:A211"/>
    <mergeCell ref="B201:B211"/>
    <mergeCell ref="A212:A214"/>
    <mergeCell ref="B212:B214"/>
    <mergeCell ref="B215:B218"/>
    <mergeCell ref="E199:E200"/>
    <mergeCell ref="F199:F200"/>
    <mergeCell ref="N225:Y229"/>
    <mergeCell ref="A226:M226"/>
    <mergeCell ref="A227:F227"/>
    <mergeCell ref="N317:N321"/>
    <mergeCell ref="A318:L318"/>
    <mergeCell ref="A228:F228"/>
    <mergeCell ref="A229:F229"/>
    <mergeCell ref="A231:C231"/>
    <mergeCell ref="D231:M231"/>
    <mergeCell ref="B233:E233"/>
    <mergeCell ref="G239:M239"/>
    <mergeCell ref="B265:B268"/>
    <mergeCell ref="N268:O275"/>
    <mergeCell ref="B269:B271"/>
    <mergeCell ref="A272:M272"/>
    <mergeCell ref="A273:F273"/>
    <mergeCell ref="A274:F274"/>
    <mergeCell ref="D277:M277"/>
    <mergeCell ref="A265:A268"/>
    <mergeCell ref="A241:A250"/>
    <mergeCell ref="B241:B250"/>
    <mergeCell ref="A251:A261"/>
    <mergeCell ref="B251:B261"/>
    <mergeCell ref="A262:A264"/>
    <mergeCell ref="B262:B264"/>
    <mergeCell ref="A277:C277"/>
    <mergeCell ref="G233:I233"/>
    <mergeCell ref="E331:E332"/>
    <mergeCell ref="F331:F332"/>
    <mergeCell ref="A309:A310"/>
    <mergeCell ref="A311:A315"/>
    <mergeCell ref="B311:B315"/>
    <mergeCell ref="B316:B317"/>
    <mergeCell ref="A331:A332"/>
    <mergeCell ref="B331:B332"/>
    <mergeCell ref="C331:C332"/>
    <mergeCell ref="G325:I325"/>
    <mergeCell ref="A321:F321"/>
    <mergeCell ref="D323:M323"/>
    <mergeCell ref="J325:M325"/>
    <mergeCell ref="G331:M331"/>
    <mergeCell ref="A275:F275"/>
    <mergeCell ref="B279:E279"/>
    <mergeCell ref="G279:I279"/>
    <mergeCell ref="J279:M279"/>
    <mergeCell ref="G285:M285"/>
    <mergeCell ref="A285:A286"/>
    <mergeCell ref="B285:B286"/>
    <mergeCell ref="B457:B458"/>
    <mergeCell ref="B463:B465"/>
    <mergeCell ref="A466:L466"/>
    <mergeCell ref="A467:F467"/>
    <mergeCell ref="A468:F468"/>
    <mergeCell ref="A469:F469"/>
    <mergeCell ref="A471:C471"/>
    <mergeCell ref="D471:M471"/>
    <mergeCell ref="B473:E473"/>
    <mergeCell ref="G473:I473"/>
    <mergeCell ref="J473:M473"/>
    <mergeCell ref="A457:A458"/>
    <mergeCell ref="A459:A462"/>
    <mergeCell ref="B459:B462"/>
    <mergeCell ref="A744:C744"/>
    <mergeCell ref="G746:I746"/>
    <mergeCell ref="J746:M746"/>
    <mergeCell ref="A728:A731"/>
    <mergeCell ref="A732:A735"/>
    <mergeCell ref="B732:B735"/>
    <mergeCell ref="B686:B689"/>
    <mergeCell ref="B690:B692"/>
    <mergeCell ref="N691:N698"/>
    <mergeCell ref="A693:M693"/>
    <mergeCell ref="A694:F694"/>
    <mergeCell ref="A695:F695"/>
    <mergeCell ref="A696:F696"/>
    <mergeCell ref="E706:E707"/>
    <mergeCell ref="F706:F707"/>
    <mergeCell ref="A698:C698"/>
    <mergeCell ref="D698:M698"/>
    <mergeCell ref="B700:E700"/>
    <mergeCell ref="G700:I700"/>
    <mergeCell ref="J700:M700"/>
    <mergeCell ref="A706:A707"/>
    <mergeCell ref="B706:B707"/>
    <mergeCell ref="G706:M706"/>
    <mergeCell ref="N735:N742"/>
    <mergeCell ref="C706:C707"/>
    <mergeCell ref="D706:D707"/>
    <mergeCell ref="A708:A716"/>
    <mergeCell ref="B708:B716"/>
    <mergeCell ref="A717:A727"/>
    <mergeCell ref="B717:B727"/>
    <mergeCell ref="B728:B731"/>
    <mergeCell ref="A741:F741"/>
    <mergeCell ref="A742:F742"/>
    <mergeCell ref="B736:B738"/>
    <mergeCell ref="H930:J930"/>
    <mergeCell ref="K930:M930"/>
    <mergeCell ref="A777:A778"/>
    <mergeCell ref="A779:A785"/>
    <mergeCell ref="B779:B785"/>
    <mergeCell ref="G801:M801"/>
    <mergeCell ref="A754:A762"/>
    <mergeCell ref="B754:B762"/>
    <mergeCell ref="A763:A773"/>
    <mergeCell ref="B763:B773"/>
    <mergeCell ref="A774:A776"/>
    <mergeCell ref="B774:B776"/>
    <mergeCell ref="B777:B778"/>
    <mergeCell ref="A840:F840"/>
    <mergeCell ref="A841:F841"/>
    <mergeCell ref="A843:C843"/>
    <mergeCell ref="B845:E845"/>
    <mergeCell ref="E928:M928"/>
    <mergeCell ref="B930:F930"/>
    <mergeCell ref="G795:I795"/>
    <mergeCell ref="J795:M795"/>
    <mergeCell ref="F801:F802"/>
    <mergeCell ref="G845:I845"/>
    <mergeCell ref="J845:M845"/>
    <mergeCell ref="N783:N792"/>
    <mergeCell ref="B786:B787"/>
    <mergeCell ref="A788:L788"/>
    <mergeCell ref="A789:F789"/>
    <mergeCell ref="D793:M793"/>
    <mergeCell ref="C752:C753"/>
    <mergeCell ref="D752:D753"/>
    <mergeCell ref="E752:E753"/>
    <mergeCell ref="F752:F753"/>
    <mergeCell ref="G752:M752"/>
    <mergeCell ref="N837:N841"/>
    <mergeCell ref="A838:L838"/>
    <mergeCell ref="A839:F839"/>
    <mergeCell ref="A813:A824"/>
    <mergeCell ref="B813:B824"/>
    <mergeCell ref="A825:A827"/>
    <mergeCell ref="B825:B827"/>
    <mergeCell ref="B828:B829"/>
    <mergeCell ref="A828:A829"/>
    <mergeCell ref="A830:A834"/>
    <mergeCell ref="B830:B834"/>
    <mergeCell ref="B835:B837"/>
    <mergeCell ref="N920:Y927"/>
    <mergeCell ref="A923:L923"/>
    <mergeCell ref="A924:F924"/>
    <mergeCell ref="A925:F925"/>
    <mergeCell ref="A926:F926"/>
    <mergeCell ref="C851:C852"/>
    <mergeCell ref="D851:D852"/>
    <mergeCell ref="E851:E852"/>
    <mergeCell ref="F851:F852"/>
    <mergeCell ref="G851:M851"/>
    <mergeCell ref="A853:A863"/>
    <mergeCell ref="B853:B863"/>
    <mergeCell ref="A864:A874"/>
    <mergeCell ref="B864:B874"/>
    <mergeCell ref="A851:A852"/>
    <mergeCell ref="B851:B852"/>
    <mergeCell ref="A875:A877"/>
    <mergeCell ref="B875:B877"/>
    <mergeCell ref="B878:B879"/>
    <mergeCell ref="E897:E898"/>
    <mergeCell ref="F897:F898"/>
    <mergeCell ref="A899:A907"/>
    <mergeCell ref="B899:B907"/>
    <mergeCell ref="A908:A912"/>
    <mergeCell ref="B366:B368"/>
    <mergeCell ref="A370:F370"/>
    <mergeCell ref="A371:F371"/>
    <mergeCell ref="A372:F372"/>
    <mergeCell ref="A374:C374"/>
    <mergeCell ref="B376:E376"/>
    <mergeCell ref="A382:A383"/>
    <mergeCell ref="B382:B383"/>
    <mergeCell ref="C382:C383"/>
    <mergeCell ref="D382:D383"/>
    <mergeCell ref="E382:E383"/>
    <mergeCell ref="F382:F383"/>
    <mergeCell ref="A369:L369"/>
    <mergeCell ref="D374:M374"/>
    <mergeCell ref="G376:I376"/>
    <mergeCell ref="J376:M376"/>
    <mergeCell ref="G382:M382"/>
    <mergeCell ref="A525:A526"/>
    <mergeCell ref="B525:B526"/>
    <mergeCell ref="C525:C526"/>
    <mergeCell ref="D525:D526"/>
    <mergeCell ref="E525:E526"/>
    <mergeCell ref="F525:F526"/>
    <mergeCell ref="A481:A490"/>
    <mergeCell ref="A491:A498"/>
    <mergeCell ref="B491:B498"/>
    <mergeCell ref="A499:A501"/>
    <mergeCell ref="B499:B501"/>
    <mergeCell ref="B502:B508"/>
    <mergeCell ref="B509:B510"/>
    <mergeCell ref="A514:F514"/>
    <mergeCell ref="A515:F515"/>
    <mergeCell ref="A517:C517"/>
    <mergeCell ref="D517:M517"/>
    <mergeCell ref="B519:E519"/>
    <mergeCell ref="D843:M843"/>
    <mergeCell ref="G519:I519"/>
    <mergeCell ref="J519:M519"/>
    <mergeCell ref="G525:M525"/>
    <mergeCell ref="A527:A536"/>
    <mergeCell ref="B527:B536"/>
    <mergeCell ref="A537:A545"/>
    <mergeCell ref="B537:B545"/>
    <mergeCell ref="A546:A548"/>
    <mergeCell ref="B546:B548"/>
    <mergeCell ref="B549:B550"/>
    <mergeCell ref="A549:A550"/>
    <mergeCell ref="A551:A554"/>
    <mergeCell ref="B551:B554"/>
    <mergeCell ref="A555:A557"/>
    <mergeCell ref="B555:B557"/>
    <mergeCell ref="A559:F559"/>
    <mergeCell ref="A560:F560"/>
    <mergeCell ref="E571:E572"/>
    <mergeCell ref="F571:F572"/>
    <mergeCell ref="A573:A582"/>
    <mergeCell ref="B573:B582"/>
    <mergeCell ref="A583:A593"/>
    <mergeCell ref="B583:B593"/>
    <mergeCell ref="A558:L558"/>
    <mergeCell ref="A594:A597"/>
    <mergeCell ref="B594:B597"/>
    <mergeCell ref="A598:A601"/>
    <mergeCell ref="B598:B601"/>
    <mergeCell ref="A561:F561"/>
    <mergeCell ref="A563:C563"/>
    <mergeCell ref="B565:E565"/>
    <mergeCell ref="A571:A572"/>
    <mergeCell ref="B571:B572"/>
    <mergeCell ref="C571:C572"/>
    <mergeCell ref="D571:D572"/>
    <mergeCell ref="D563:M563"/>
    <mergeCell ref="G565:I565"/>
    <mergeCell ref="J565:M565"/>
    <mergeCell ref="G571:M571"/>
    <mergeCell ref="A333:A343"/>
    <mergeCell ref="B333:B343"/>
    <mergeCell ref="A344:A355"/>
    <mergeCell ref="B344:B355"/>
    <mergeCell ref="A356:A358"/>
    <mergeCell ref="B356:B358"/>
    <mergeCell ref="B359:B362"/>
    <mergeCell ref="A359:A362"/>
    <mergeCell ref="A363:A365"/>
    <mergeCell ref="B363:B365"/>
    <mergeCell ref="G422:I422"/>
    <mergeCell ref="J422:M422"/>
    <mergeCell ref="A416:F416"/>
    <mergeCell ref="A417:F417"/>
    <mergeCell ref="A418:F418"/>
    <mergeCell ref="A420:C420"/>
    <mergeCell ref="D420:M420"/>
    <mergeCell ref="B422:E422"/>
    <mergeCell ref="A414:A415"/>
    <mergeCell ref="B414:B415"/>
    <mergeCell ref="A409:A413"/>
    <mergeCell ref="B409:B413"/>
    <mergeCell ref="A384:A392"/>
    <mergeCell ref="A393:A403"/>
    <mergeCell ref="B393:B403"/>
    <mergeCell ref="A404:A406"/>
    <mergeCell ref="B404:B406"/>
    <mergeCell ref="A407:A408"/>
    <mergeCell ref="B407:B408"/>
    <mergeCell ref="B384:B392"/>
    <mergeCell ref="A428:A429"/>
    <mergeCell ref="B428:B429"/>
    <mergeCell ref="C428:C429"/>
    <mergeCell ref="D428:D429"/>
    <mergeCell ref="E428:E429"/>
    <mergeCell ref="F428:F429"/>
    <mergeCell ref="G428:M428"/>
    <mergeCell ref="A512:L512"/>
    <mergeCell ref="A513:F513"/>
    <mergeCell ref="B481:B490"/>
    <mergeCell ref="A502:A508"/>
    <mergeCell ref="A479:A480"/>
    <mergeCell ref="B479:B480"/>
    <mergeCell ref="C479:C480"/>
    <mergeCell ref="D479:D480"/>
    <mergeCell ref="E479:E480"/>
    <mergeCell ref="F479:F480"/>
    <mergeCell ref="G479:M479"/>
    <mergeCell ref="A430:A440"/>
    <mergeCell ref="B430:B440"/>
    <mergeCell ref="A441:A453"/>
    <mergeCell ref="B441:B453"/>
    <mergeCell ref="A454:A456"/>
    <mergeCell ref="B454:B456"/>
    <mergeCell ref="A604:M604"/>
    <mergeCell ref="A605:F605"/>
    <mergeCell ref="A606:F606"/>
    <mergeCell ref="A607:F607"/>
    <mergeCell ref="A609:C609"/>
    <mergeCell ref="D609:M609"/>
    <mergeCell ref="B611:E611"/>
    <mergeCell ref="G611:I611"/>
    <mergeCell ref="J611:M611"/>
    <mergeCell ref="A617:A618"/>
    <mergeCell ref="B617:B618"/>
    <mergeCell ref="C617:C618"/>
    <mergeCell ref="D617:D618"/>
    <mergeCell ref="G617:M617"/>
    <mergeCell ref="E617:E618"/>
    <mergeCell ref="F617:F618"/>
    <mergeCell ref="A619:A628"/>
    <mergeCell ref="B619:B628"/>
    <mergeCell ref="A629:A638"/>
    <mergeCell ref="B629:B638"/>
    <mergeCell ref="B639:B641"/>
    <mergeCell ref="A639:A641"/>
    <mergeCell ref="A642:A644"/>
    <mergeCell ref="B642:B644"/>
    <mergeCell ref="A645:A651"/>
    <mergeCell ref="B645:B651"/>
    <mergeCell ref="A653:M653"/>
    <mergeCell ref="A654:F654"/>
    <mergeCell ref="A655:F655"/>
    <mergeCell ref="A656:F656"/>
    <mergeCell ref="A658:C658"/>
    <mergeCell ref="D658:M658"/>
    <mergeCell ref="B660:E660"/>
    <mergeCell ref="G660:I660"/>
    <mergeCell ref="J660:M660"/>
    <mergeCell ref="A666:A667"/>
    <mergeCell ref="B666:B667"/>
    <mergeCell ref="C666:C667"/>
    <mergeCell ref="D666:D667"/>
    <mergeCell ref="E666:E667"/>
    <mergeCell ref="F666:F667"/>
    <mergeCell ref="G666:M666"/>
    <mergeCell ref="A668:A679"/>
    <mergeCell ref="B668:B679"/>
    <mergeCell ref="A680:A682"/>
    <mergeCell ref="B680:B682"/>
    <mergeCell ref="A683:A685"/>
    <mergeCell ref="B683:B685"/>
    <mergeCell ref="A686:A689"/>
    <mergeCell ref="A803:A812"/>
    <mergeCell ref="B803:B812"/>
    <mergeCell ref="A752:A753"/>
    <mergeCell ref="B752:B753"/>
    <mergeCell ref="B746:E746"/>
    <mergeCell ref="A801:A802"/>
    <mergeCell ref="B801:B802"/>
    <mergeCell ref="C801:C802"/>
    <mergeCell ref="D801:D802"/>
    <mergeCell ref="E801:E802"/>
    <mergeCell ref="A790:F790"/>
    <mergeCell ref="A791:F791"/>
    <mergeCell ref="A793:C793"/>
    <mergeCell ref="B795:E795"/>
    <mergeCell ref="A739:L739"/>
    <mergeCell ref="A740:F740"/>
    <mergeCell ref="D744:M744"/>
    <mergeCell ref="B908:B912"/>
    <mergeCell ref="C897:C898"/>
    <mergeCell ref="D897:D898"/>
    <mergeCell ref="A913:A914"/>
    <mergeCell ref="B913:B919"/>
    <mergeCell ref="A915:A919"/>
    <mergeCell ref="B920:B922"/>
    <mergeCell ref="A878:A879"/>
    <mergeCell ref="A880:A882"/>
    <mergeCell ref="B880:B882"/>
    <mergeCell ref="A897:A898"/>
    <mergeCell ref="B897:B898"/>
    <mergeCell ref="B891:E891"/>
    <mergeCell ref="G891:I891"/>
    <mergeCell ref="J891:M891"/>
    <mergeCell ref="G897:M897"/>
    <mergeCell ref="A884:L884"/>
    <mergeCell ref="N884:N888"/>
    <mergeCell ref="A885:F885"/>
    <mergeCell ref="A886:F886"/>
    <mergeCell ref="A887:F887"/>
    <mergeCell ref="A889:C889"/>
    <mergeCell ref="D889:M889"/>
  </mergeCells>
  <dataValidations disablePrompts="1" count="5">
    <dataValidation type="list" allowBlank="1" showErrorMessage="1" sqref="B13" xr:uid="{00000000-0002-0000-0000-000000000000}">
      <formula1>"Preescolar,Primaria:Primero,Segundo y Tercero,Primaria:Cuarto y Quinto,Secundaria,Media y Nivel Complementario"</formula1>
    </dataValidation>
    <dataValidation type="list" allowBlank="1" showErrorMessage="1" sqref="C7" xr:uid="{00000000-0002-0000-0000-000001000000}">
      <formula1>"Indígena,Afrocolombiano,Palenquero,Raizal,Rrom,Sin Pertenencia Étnica"</formula1>
    </dataValidation>
    <dataValidation type="list" allowBlank="1" showErrorMessage="1" sqref="C9" xr:uid="{00000000-0002-0000-0000-000002000000}">
      <formula1>"Ración para Preparar en Sitio,Comida Caliente Transportada,Ración Industrializada"</formula1>
    </dataValidation>
    <dataValidation type="list" allowBlank="1" showErrorMessage="1" sqref="C11" xr:uid="{00000000-0002-0000-0000-000003000000}">
      <formula1>"Complemento JM/JT,Almuerzo"</formula1>
    </dataValidation>
    <dataValidation type="list" allowBlank="1" showErrorMessage="1" sqref="C5" xr:uid="{00000000-0002-0000-0000-000004000000}">
      <formula1>"Si,No"</formula1>
    </dataValidation>
  </dataValidation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247"/>
  <sheetViews>
    <sheetView tabSelected="1" showWhiteSpace="0" view="pageBreakPreview" topLeftCell="A5" zoomScaleNormal="100" zoomScaleSheetLayoutView="100" zoomScalePageLayoutView="25" workbookViewId="0">
      <selection activeCell="G7" sqref="G7"/>
    </sheetView>
  </sheetViews>
  <sheetFormatPr baseColWidth="10" defaultColWidth="14.42578125" defaultRowHeight="15" customHeight="1" x14ac:dyDescent="0.25"/>
  <cols>
    <col min="1" max="1" width="19" style="591" customWidth="1"/>
    <col min="2" max="2" width="21.42578125" style="591" customWidth="1"/>
    <col min="3" max="3" width="16.7109375" style="591" customWidth="1"/>
    <col min="4" max="4" width="15.28515625" style="591" customWidth="1"/>
    <col min="5" max="5" width="14.140625" style="591" customWidth="1"/>
    <col min="6" max="6" width="22.7109375" style="591" customWidth="1"/>
    <col min="7" max="7" width="14.7109375" style="591" customWidth="1"/>
    <col min="8" max="8" width="13.28515625" style="591" customWidth="1"/>
    <col min="9" max="9" width="14" style="591" customWidth="1"/>
    <col min="10" max="10" width="26" style="591" customWidth="1"/>
    <col min="11" max="11" width="14.42578125" style="591"/>
    <col min="12" max="12" width="15" style="591" customWidth="1"/>
    <col min="13" max="13" width="15.42578125" style="591" customWidth="1"/>
    <col min="14" max="14" width="17.140625" style="591" customWidth="1"/>
    <col min="15" max="15" width="15.42578125" style="591" customWidth="1"/>
    <col min="16" max="16" width="14.140625" style="591" customWidth="1"/>
    <col min="17" max="17" width="15.28515625" style="591" customWidth="1"/>
    <col min="18" max="18" width="22.7109375" style="591" customWidth="1"/>
    <col min="19" max="19" width="14.7109375" style="591" customWidth="1"/>
    <col min="20" max="21" width="14.85546875" style="591" customWidth="1"/>
    <col min="22" max="26" width="10.85546875" style="591" customWidth="1"/>
    <col min="27" max="16384" width="14.42578125" style="591"/>
  </cols>
  <sheetData>
    <row r="2" spans="1:21" ht="201.75" customHeight="1" thickBot="1" x14ac:dyDescent="0.3">
      <c r="A2" s="1015"/>
      <c r="B2" s="914"/>
      <c r="C2" s="914"/>
      <c r="D2" s="914"/>
      <c r="E2" s="914"/>
      <c r="F2" s="914"/>
      <c r="G2" s="914"/>
      <c r="H2" s="914"/>
      <c r="I2" s="914"/>
      <c r="J2" s="914"/>
      <c r="K2" s="914"/>
      <c r="L2" s="914"/>
      <c r="M2" s="914"/>
      <c r="N2" s="914"/>
      <c r="O2" s="914"/>
      <c r="P2" s="914"/>
      <c r="Q2" s="914"/>
      <c r="R2" s="914"/>
      <c r="S2" s="914"/>
      <c r="T2" s="914"/>
      <c r="U2" s="996"/>
    </row>
    <row r="3" spans="1:21" ht="30" customHeight="1" thickBot="1" x14ac:dyDescent="0.3">
      <c r="A3" s="1016" t="s">
        <v>286</v>
      </c>
      <c r="B3" s="1017"/>
      <c r="C3" s="1017"/>
      <c r="D3" s="1017"/>
      <c r="E3" s="1017"/>
      <c r="F3" s="1017"/>
      <c r="G3" s="1017"/>
      <c r="H3" s="1017"/>
      <c r="I3" s="1017"/>
      <c r="J3" s="1017"/>
      <c r="K3" s="1017"/>
      <c r="L3" s="1017"/>
      <c r="M3" s="1017"/>
      <c r="N3" s="1017"/>
      <c r="O3" s="1017"/>
      <c r="P3" s="1017"/>
      <c r="Q3" s="1017"/>
      <c r="R3" s="1017"/>
      <c r="S3" s="1017"/>
      <c r="T3" s="1017"/>
      <c r="U3" s="1018"/>
    </row>
    <row r="4" spans="1:21" ht="75.75" customHeight="1" thickBot="1" x14ac:dyDescent="0.3">
      <c r="A4" s="146" t="s">
        <v>287</v>
      </c>
      <c r="B4" s="589" t="s">
        <v>288</v>
      </c>
      <c r="C4" s="586" t="s">
        <v>289</v>
      </c>
      <c r="D4" s="586" t="s">
        <v>290</v>
      </c>
      <c r="E4" s="586" t="s">
        <v>291</v>
      </c>
      <c r="F4" s="590" t="s">
        <v>292</v>
      </c>
      <c r="G4" s="586" t="s">
        <v>289</v>
      </c>
      <c r="H4" s="586" t="s">
        <v>290</v>
      </c>
      <c r="I4" s="586" t="s">
        <v>291</v>
      </c>
      <c r="J4" s="590" t="s">
        <v>293</v>
      </c>
      <c r="K4" s="586" t="s">
        <v>294</v>
      </c>
      <c r="L4" s="586" t="s">
        <v>290</v>
      </c>
      <c r="M4" s="586" t="s">
        <v>291</v>
      </c>
      <c r="N4" s="590" t="s">
        <v>295</v>
      </c>
      <c r="O4" s="586" t="s">
        <v>289</v>
      </c>
      <c r="P4" s="586" t="s">
        <v>290</v>
      </c>
      <c r="Q4" s="586" t="s">
        <v>291</v>
      </c>
      <c r="R4" s="590" t="s">
        <v>296</v>
      </c>
      <c r="S4" s="586" t="s">
        <v>289</v>
      </c>
      <c r="T4" s="586" t="s">
        <v>289</v>
      </c>
      <c r="U4" s="587" t="s">
        <v>291</v>
      </c>
    </row>
    <row r="5" spans="1:21" ht="57.75" customHeight="1" x14ac:dyDescent="0.25">
      <c r="A5" s="1019" t="s">
        <v>297</v>
      </c>
      <c r="B5" s="1022" t="s">
        <v>298</v>
      </c>
      <c r="C5" s="990"/>
      <c r="D5" s="990"/>
      <c r="E5" s="991"/>
      <c r="F5" s="986" t="s">
        <v>520</v>
      </c>
      <c r="G5" s="987"/>
      <c r="H5" s="987"/>
      <c r="I5" s="988"/>
      <c r="J5" s="986" t="s">
        <v>111</v>
      </c>
      <c r="K5" s="987"/>
      <c r="L5" s="987"/>
      <c r="M5" s="988"/>
      <c r="N5" s="986" t="s">
        <v>521</v>
      </c>
      <c r="O5" s="987"/>
      <c r="P5" s="987"/>
      <c r="Q5" s="988"/>
      <c r="R5" s="1093" t="s">
        <v>300</v>
      </c>
      <c r="S5" s="990"/>
      <c r="T5" s="990"/>
      <c r="U5" s="991"/>
    </row>
    <row r="6" spans="1:21" ht="29.25" customHeight="1" x14ac:dyDescent="0.25">
      <c r="A6" s="1020"/>
      <c r="B6" s="916"/>
      <c r="C6" s="917"/>
      <c r="D6" s="917"/>
      <c r="E6" s="918"/>
      <c r="F6" s="593" t="s">
        <v>87</v>
      </c>
      <c r="G6" s="79">
        <v>10</v>
      </c>
      <c r="H6" s="79">
        <v>10</v>
      </c>
      <c r="I6" s="911" t="s">
        <v>301</v>
      </c>
      <c r="J6" s="593" t="s">
        <v>112</v>
      </c>
      <c r="K6" s="79">
        <v>10</v>
      </c>
      <c r="L6" s="79">
        <v>10</v>
      </c>
      <c r="M6" s="911" t="s">
        <v>301</v>
      </c>
      <c r="N6" s="593" t="s">
        <v>131</v>
      </c>
      <c r="O6" s="79">
        <v>10</v>
      </c>
      <c r="P6" s="437">
        <v>10</v>
      </c>
      <c r="Q6" s="911" t="s">
        <v>302</v>
      </c>
      <c r="R6" s="916"/>
      <c r="S6" s="917"/>
      <c r="T6" s="917"/>
      <c r="U6" s="918"/>
    </row>
    <row r="7" spans="1:21" ht="24" customHeight="1" x14ac:dyDescent="0.25">
      <c r="A7" s="1020"/>
      <c r="B7" s="916"/>
      <c r="C7" s="917"/>
      <c r="D7" s="917"/>
      <c r="E7" s="918"/>
      <c r="F7" s="593" t="s">
        <v>89</v>
      </c>
      <c r="G7" s="580">
        <v>29</v>
      </c>
      <c r="H7" s="580">
        <f>G7*53%</f>
        <v>15.370000000000001</v>
      </c>
      <c r="I7" s="902"/>
      <c r="J7" s="593" t="s">
        <v>91</v>
      </c>
      <c r="K7" s="599">
        <v>13</v>
      </c>
      <c r="L7" s="600">
        <f>K7*77%</f>
        <v>10.01</v>
      </c>
      <c r="M7" s="902"/>
      <c r="N7" s="593" t="s">
        <v>133</v>
      </c>
      <c r="O7" s="599">
        <v>13</v>
      </c>
      <c r="P7" s="600">
        <f>O7*77%</f>
        <v>10.01</v>
      </c>
      <c r="Q7" s="902"/>
      <c r="R7" s="916"/>
      <c r="S7" s="917"/>
      <c r="T7" s="917"/>
      <c r="U7" s="918"/>
    </row>
    <row r="8" spans="1:21" ht="33" customHeight="1" x14ac:dyDescent="0.25">
      <c r="A8" s="1020"/>
      <c r="B8" s="916"/>
      <c r="C8" s="917"/>
      <c r="D8" s="917"/>
      <c r="E8" s="918"/>
      <c r="F8" s="593" t="s">
        <v>50</v>
      </c>
      <c r="G8" s="584">
        <v>15.5</v>
      </c>
      <c r="H8" s="601">
        <f>G8*66%</f>
        <v>10.23</v>
      </c>
      <c r="I8" s="902"/>
      <c r="J8" s="593" t="s">
        <v>114</v>
      </c>
      <c r="K8" s="599">
        <v>13</v>
      </c>
      <c r="L8" s="600">
        <f>K8*77%</f>
        <v>10.01</v>
      </c>
      <c r="M8" s="902"/>
      <c r="N8" s="593" t="s">
        <v>91</v>
      </c>
      <c r="O8" s="599">
        <v>13</v>
      </c>
      <c r="P8" s="600">
        <f>O8*77%</f>
        <v>10.01</v>
      </c>
      <c r="Q8" s="902"/>
      <c r="R8" s="916"/>
      <c r="S8" s="917"/>
      <c r="T8" s="917"/>
      <c r="U8" s="918"/>
    </row>
    <row r="9" spans="1:21" ht="43.5" customHeight="1" x14ac:dyDescent="0.25">
      <c r="A9" s="1020"/>
      <c r="B9" s="916"/>
      <c r="C9" s="917"/>
      <c r="D9" s="917"/>
      <c r="E9" s="918"/>
      <c r="F9" s="593" t="s">
        <v>91</v>
      </c>
      <c r="G9" s="599">
        <v>7</v>
      </c>
      <c r="H9" s="600">
        <f>G9*77%</f>
        <v>5.3900000000000006</v>
      </c>
      <c r="I9" s="902"/>
      <c r="J9" s="593" t="s">
        <v>116</v>
      </c>
      <c r="K9" s="79">
        <v>2</v>
      </c>
      <c r="L9" s="79">
        <v>2</v>
      </c>
      <c r="M9" s="902"/>
      <c r="N9" s="593" t="s">
        <v>50</v>
      </c>
      <c r="O9" s="584">
        <v>15.5</v>
      </c>
      <c r="P9" s="601">
        <f>O9*66%</f>
        <v>10.23</v>
      </c>
      <c r="Q9" s="902"/>
      <c r="R9" s="916"/>
      <c r="S9" s="917"/>
      <c r="T9" s="917"/>
      <c r="U9" s="918"/>
    </row>
    <row r="10" spans="1:21" ht="54.75" customHeight="1" x14ac:dyDescent="0.25">
      <c r="A10" s="1020"/>
      <c r="B10" s="916"/>
      <c r="C10" s="917"/>
      <c r="D10" s="917"/>
      <c r="E10" s="918"/>
      <c r="F10" s="593" t="s">
        <v>36</v>
      </c>
      <c r="G10" s="79">
        <v>5.5</v>
      </c>
      <c r="H10" s="79">
        <f>G10*95%</f>
        <v>5.2249999999999996</v>
      </c>
      <c r="I10" s="902"/>
      <c r="J10" s="593" t="s">
        <v>50</v>
      </c>
      <c r="K10" s="584">
        <v>15.5</v>
      </c>
      <c r="L10" s="601">
        <f>K10*66%</f>
        <v>10.23</v>
      </c>
      <c r="M10" s="902"/>
      <c r="N10" s="593" t="s">
        <v>36</v>
      </c>
      <c r="O10" s="79">
        <v>5.5</v>
      </c>
      <c r="P10" s="79">
        <f>O10*95%</f>
        <v>5.2249999999999996</v>
      </c>
      <c r="Q10" s="902"/>
      <c r="R10" s="916"/>
      <c r="S10" s="917"/>
      <c r="T10" s="917"/>
      <c r="U10" s="918"/>
    </row>
    <row r="11" spans="1:21" ht="33" customHeight="1" x14ac:dyDescent="0.25">
      <c r="A11" s="1020"/>
      <c r="B11" s="916"/>
      <c r="C11" s="917"/>
      <c r="D11" s="917"/>
      <c r="E11" s="918"/>
      <c r="F11" s="593" t="s">
        <v>34</v>
      </c>
      <c r="G11" s="79">
        <v>13</v>
      </c>
      <c r="H11" s="79">
        <f>G11*60%</f>
        <v>7.8</v>
      </c>
      <c r="I11" s="902"/>
      <c r="J11" s="593" t="s">
        <v>32</v>
      </c>
      <c r="K11" s="79">
        <v>13</v>
      </c>
      <c r="L11" s="79">
        <f>K11*80%</f>
        <v>10.4</v>
      </c>
      <c r="M11" s="902"/>
      <c r="N11" s="593" t="s">
        <v>34</v>
      </c>
      <c r="O11" s="79">
        <v>13</v>
      </c>
      <c r="P11" s="79">
        <f>O11*60%</f>
        <v>7.8</v>
      </c>
      <c r="Q11" s="902"/>
      <c r="R11" s="916"/>
      <c r="S11" s="917"/>
      <c r="T11" s="917"/>
      <c r="U11" s="918"/>
    </row>
    <row r="12" spans="1:21" ht="24" customHeight="1" x14ac:dyDescent="0.25">
      <c r="A12" s="1020"/>
      <c r="B12" s="916"/>
      <c r="C12" s="917"/>
      <c r="D12" s="917"/>
      <c r="E12" s="918"/>
      <c r="F12" s="593" t="s">
        <v>32</v>
      </c>
      <c r="G12" s="79">
        <v>13</v>
      </c>
      <c r="H12" s="79">
        <f>G12*80%</f>
        <v>10.4</v>
      </c>
      <c r="I12" s="902"/>
      <c r="J12" s="593" t="s">
        <v>36</v>
      </c>
      <c r="K12" s="79">
        <v>5.5</v>
      </c>
      <c r="L12" s="79">
        <f>K12*95%</f>
        <v>5.2249999999999996</v>
      </c>
      <c r="M12" s="902"/>
      <c r="N12" s="593" t="s">
        <v>32</v>
      </c>
      <c r="O12" s="79">
        <v>13</v>
      </c>
      <c r="P12" s="79">
        <f>O12*80%</f>
        <v>10.4</v>
      </c>
      <c r="Q12" s="902"/>
      <c r="R12" s="916"/>
      <c r="S12" s="917"/>
      <c r="T12" s="917"/>
      <c r="U12" s="918"/>
    </row>
    <row r="13" spans="1:21" ht="15" customHeight="1" x14ac:dyDescent="0.25">
      <c r="A13" s="1020"/>
      <c r="B13" s="916"/>
      <c r="C13" s="917"/>
      <c r="D13" s="917"/>
      <c r="E13" s="918"/>
      <c r="F13" s="593" t="s">
        <v>44</v>
      </c>
      <c r="G13" s="79">
        <v>0.8</v>
      </c>
      <c r="H13" s="79">
        <v>0.8</v>
      </c>
      <c r="I13" s="903"/>
      <c r="J13" s="593" t="s">
        <v>44</v>
      </c>
      <c r="K13" s="79">
        <v>0.8</v>
      </c>
      <c r="L13" s="79">
        <v>0.8</v>
      </c>
      <c r="M13" s="902"/>
      <c r="N13" s="593" t="s">
        <v>44</v>
      </c>
      <c r="O13" s="79">
        <v>0.8</v>
      </c>
      <c r="P13" s="437">
        <v>0.8</v>
      </c>
      <c r="Q13" s="902"/>
      <c r="R13" s="916"/>
      <c r="S13" s="917"/>
      <c r="T13" s="917"/>
      <c r="U13" s="918"/>
    </row>
    <row r="14" spans="1:21" ht="15" customHeight="1" x14ac:dyDescent="0.25">
      <c r="A14" s="1020"/>
      <c r="B14" s="916"/>
      <c r="C14" s="917"/>
      <c r="D14" s="917"/>
      <c r="E14" s="918"/>
      <c r="F14" s="972"/>
      <c r="G14" s="1023"/>
      <c r="H14" s="1023"/>
      <c r="I14" s="1024"/>
      <c r="J14" s="593" t="s">
        <v>42</v>
      </c>
      <c r="K14" s="79">
        <v>1</v>
      </c>
      <c r="L14" s="79">
        <f>K14*78%</f>
        <v>0.78</v>
      </c>
      <c r="M14" s="903"/>
      <c r="N14" s="593" t="s">
        <v>42</v>
      </c>
      <c r="O14" s="79">
        <v>1</v>
      </c>
      <c r="P14" s="79">
        <f>O14*78%</f>
        <v>0.78</v>
      </c>
      <c r="Q14" s="903"/>
      <c r="R14" s="916"/>
      <c r="S14" s="917"/>
      <c r="T14" s="917"/>
      <c r="U14" s="918"/>
    </row>
    <row r="15" spans="1:21" ht="15" customHeight="1" x14ac:dyDescent="0.25">
      <c r="A15" s="1020"/>
      <c r="B15" s="916"/>
      <c r="C15" s="917"/>
      <c r="D15" s="917"/>
      <c r="E15" s="918"/>
      <c r="F15" s="1025"/>
      <c r="G15" s="1026"/>
      <c r="H15" s="1026"/>
      <c r="I15" s="1027"/>
      <c r="J15" s="1031"/>
      <c r="K15" s="914"/>
      <c r="L15" s="914"/>
      <c r="M15" s="915"/>
      <c r="N15" s="1032"/>
      <c r="O15" s="917"/>
      <c r="P15" s="917"/>
      <c r="Q15" s="918"/>
      <c r="R15" s="916"/>
      <c r="S15" s="917"/>
      <c r="T15" s="917"/>
      <c r="U15" s="918"/>
    </row>
    <row r="16" spans="1:21" ht="15" customHeight="1" x14ac:dyDescent="0.25">
      <c r="A16" s="1021"/>
      <c r="B16" s="933"/>
      <c r="C16" s="934"/>
      <c r="D16" s="934"/>
      <c r="E16" s="954"/>
      <c r="F16" s="1028"/>
      <c r="G16" s="1029"/>
      <c r="H16" s="1029"/>
      <c r="I16" s="1030"/>
      <c r="J16" s="933"/>
      <c r="K16" s="934"/>
      <c r="L16" s="934"/>
      <c r="M16" s="954"/>
      <c r="N16" s="916"/>
      <c r="O16" s="917"/>
      <c r="P16" s="917"/>
      <c r="Q16" s="918"/>
      <c r="R16" s="933"/>
      <c r="S16" s="934"/>
      <c r="T16" s="934"/>
      <c r="U16" s="954"/>
    </row>
    <row r="17" spans="1:21" ht="30.75" customHeight="1" x14ac:dyDescent="0.25">
      <c r="A17" s="1019" t="s">
        <v>28</v>
      </c>
      <c r="B17" s="967" t="s">
        <v>303</v>
      </c>
      <c r="C17" s="899"/>
      <c r="D17" s="899"/>
      <c r="E17" s="900"/>
      <c r="F17" s="967" t="s">
        <v>93</v>
      </c>
      <c r="G17" s="899"/>
      <c r="H17" s="899"/>
      <c r="I17" s="900"/>
      <c r="J17" s="967" t="s">
        <v>118</v>
      </c>
      <c r="K17" s="899"/>
      <c r="L17" s="899"/>
      <c r="M17" s="968"/>
      <c r="N17" s="1033" t="s">
        <v>93</v>
      </c>
      <c r="O17" s="921"/>
      <c r="P17" s="921"/>
      <c r="Q17" s="921"/>
      <c r="R17" s="1094" t="s">
        <v>304</v>
      </c>
      <c r="S17" s="899"/>
      <c r="T17" s="899"/>
      <c r="U17" s="900"/>
    </row>
    <row r="18" spans="1:21" ht="54.75" customHeight="1" x14ac:dyDescent="0.25">
      <c r="A18" s="1020"/>
      <c r="B18" s="593" t="s">
        <v>30</v>
      </c>
      <c r="C18" s="681">
        <v>62</v>
      </c>
      <c r="D18" s="681">
        <f>C18*49%</f>
        <v>30.38</v>
      </c>
      <c r="E18" s="911" t="s">
        <v>305</v>
      </c>
      <c r="F18" s="593" t="s">
        <v>94</v>
      </c>
      <c r="G18" s="681">
        <v>57</v>
      </c>
      <c r="H18" s="681">
        <f>G18*61.5%</f>
        <v>35.055</v>
      </c>
      <c r="I18" s="911" t="s">
        <v>411</v>
      </c>
      <c r="J18" s="680" t="s">
        <v>516</v>
      </c>
      <c r="K18" s="681">
        <v>62</v>
      </c>
      <c r="L18" s="681">
        <f>K18*56%</f>
        <v>34.720000000000006</v>
      </c>
      <c r="M18" s="949" t="s">
        <v>411</v>
      </c>
      <c r="N18" s="615" t="s">
        <v>94</v>
      </c>
      <c r="O18" s="802">
        <v>57</v>
      </c>
      <c r="P18" s="802">
        <f>O18*61.5%</f>
        <v>35.055</v>
      </c>
      <c r="Q18" s="889" t="s">
        <v>411</v>
      </c>
      <c r="R18" s="597" t="s">
        <v>516</v>
      </c>
      <c r="S18" s="681">
        <v>70</v>
      </c>
      <c r="T18" s="681">
        <f>S18*49.6%</f>
        <v>34.72</v>
      </c>
      <c r="U18" s="911" t="s">
        <v>411</v>
      </c>
    </row>
    <row r="19" spans="1:21" ht="15" customHeight="1" x14ac:dyDescent="0.25">
      <c r="A19" s="1020"/>
      <c r="B19" s="593" t="s">
        <v>32</v>
      </c>
      <c r="C19" s="79">
        <v>8</v>
      </c>
      <c r="D19" s="79">
        <f>C19*75%</f>
        <v>6</v>
      </c>
      <c r="E19" s="902"/>
      <c r="F19" s="593" t="s">
        <v>32</v>
      </c>
      <c r="G19" s="79">
        <v>8</v>
      </c>
      <c r="H19" s="79">
        <f>G19*75%</f>
        <v>6</v>
      </c>
      <c r="I19" s="1039"/>
      <c r="J19" s="593" t="s">
        <v>32</v>
      </c>
      <c r="K19" s="79">
        <v>8</v>
      </c>
      <c r="L19" s="79">
        <f>K19*75%</f>
        <v>6</v>
      </c>
      <c r="M19" s="950"/>
      <c r="N19" s="615" t="s">
        <v>32</v>
      </c>
      <c r="O19" s="638">
        <v>8</v>
      </c>
      <c r="P19" s="638">
        <f>O19*75%</f>
        <v>6</v>
      </c>
      <c r="Q19" s="889"/>
      <c r="R19" s="615" t="s">
        <v>32</v>
      </c>
      <c r="S19" s="638">
        <v>8</v>
      </c>
      <c r="T19" s="638">
        <f>S19*75%</f>
        <v>6</v>
      </c>
      <c r="U19" s="902"/>
    </row>
    <row r="20" spans="1:21" ht="15" customHeight="1" x14ac:dyDescent="0.25">
      <c r="A20" s="1020"/>
      <c r="B20" s="593" t="s">
        <v>34</v>
      </c>
      <c r="C20" s="79">
        <v>10</v>
      </c>
      <c r="D20" s="79">
        <f>C20*60%</f>
        <v>6</v>
      </c>
      <c r="E20" s="902"/>
      <c r="F20" s="593" t="s">
        <v>34</v>
      </c>
      <c r="G20" s="79">
        <v>10</v>
      </c>
      <c r="H20" s="79">
        <f>G20*60%</f>
        <v>6</v>
      </c>
      <c r="I20" s="1039"/>
      <c r="J20" s="593" t="s">
        <v>34</v>
      </c>
      <c r="K20" s="79">
        <v>10</v>
      </c>
      <c r="L20" s="79">
        <f>K20*60%</f>
        <v>6</v>
      </c>
      <c r="M20" s="950"/>
      <c r="N20" s="615" t="s">
        <v>34</v>
      </c>
      <c r="O20" s="638">
        <v>10</v>
      </c>
      <c r="P20" s="638">
        <f>O20*60%</f>
        <v>6</v>
      </c>
      <c r="Q20" s="889"/>
      <c r="R20" s="615" t="s">
        <v>34</v>
      </c>
      <c r="S20" s="638">
        <v>10</v>
      </c>
      <c r="T20" s="638">
        <f>S20*60%</f>
        <v>6</v>
      </c>
      <c r="U20" s="902"/>
    </row>
    <row r="21" spans="1:21" ht="15" customHeight="1" x14ac:dyDescent="0.25">
      <c r="A21" s="1020"/>
      <c r="B21" s="593" t="s">
        <v>36</v>
      </c>
      <c r="C21" s="79">
        <v>2</v>
      </c>
      <c r="D21" s="79">
        <f>C21*95%</f>
        <v>1.9</v>
      </c>
      <c r="E21" s="902"/>
      <c r="F21" s="593" t="s">
        <v>36</v>
      </c>
      <c r="G21" s="79">
        <v>2</v>
      </c>
      <c r="H21" s="79">
        <f>G21*95%</f>
        <v>1.9</v>
      </c>
      <c r="I21" s="1039"/>
      <c r="J21" s="593" t="s">
        <v>36</v>
      </c>
      <c r="K21" s="79">
        <v>2</v>
      </c>
      <c r="L21" s="79">
        <f>K21*95%</f>
        <v>1.9</v>
      </c>
      <c r="M21" s="950"/>
      <c r="N21" s="615" t="s">
        <v>36</v>
      </c>
      <c r="O21" s="638">
        <v>2</v>
      </c>
      <c r="P21" s="638">
        <f>O21*95%</f>
        <v>1.9</v>
      </c>
      <c r="Q21" s="889"/>
      <c r="R21" s="597" t="s">
        <v>44</v>
      </c>
      <c r="S21" s="79">
        <v>0.5</v>
      </c>
      <c r="T21" s="79">
        <v>0.5</v>
      </c>
      <c r="U21" s="902"/>
    </row>
    <row r="22" spans="1:21" ht="15" customHeight="1" x14ac:dyDescent="0.25">
      <c r="A22" s="1020"/>
      <c r="B22" s="593" t="s">
        <v>38</v>
      </c>
      <c r="C22" s="79">
        <v>0.3</v>
      </c>
      <c r="D22" s="79">
        <f>C22*100%</f>
        <v>0.3</v>
      </c>
      <c r="E22" s="902"/>
      <c r="F22" s="593" t="s">
        <v>38</v>
      </c>
      <c r="G22" s="79">
        <v>0.3</v>
      </c>
      <c r="H22" s="79">
        <f>G22*100%</f>
        <v>0.3</v>
      </c>
      <c r="I22" s="1039"/>
      <c r="J22" s="593" t="s">
        <v>38</v>
      </c>
      <c r="K22" s="79">
        <v>0.3</v>
      </c>
      <c r="L22" s="79">
        <f>K22*100%</f>
        <v>0.3</v>
      </c>
      <c r="M22" s="950"/>
      <c r="N22" s="615" t="s">
        <v>38</v>
      </c>
      <c r="O22" s="638">
        <v>0.3</v>
      </c>
      <c r="P22" s="638">
        <f>O22*100%</f>
        <v>0.3</v>
      </c>
      <c r="Q22" s="889"/>
      <c r="R22" s="615" t="s">
        <v>42</v>
      </c>
      <c r="S22" s="638">
        <v>0.6</v>
      </c>
      <c r="T22" s="638">
        <f>S22*78%</f>
        <v>0.46799999999999997</v>
      </c>
      <c r="U22" s="902"/>
    </row>
    <row r="23" spans="1:21" ht="15" customHeight="1" x14ac:dyDescent="0.25">
      <c r="A23" s="1020"/>
      <c r="B23" s="593" t="s">
        <v>40</v>
      </c>
      <c r="C23" s="79">
        <v>0.3</v>
      </c>
      <c r="D23" s="79">
        <f t="shared" ref="D23:D24" si="0">C23*100%</f>
        <v>0.3</v>
      </c>
      <c r="E23" s="902"/>
      <c r="F23" s="593" t="s">
        <v>40</v>
      </c>
      <c r="G23" s="79">
        <v>0.3</v>
      </c>
      <c r="H23" s="79">
        <f t="shared" ref="H23:H24" si="1">G23*100%</f>
        <v>0.3</v>
      </c>
      <c r="I23" s="1039"/>
      <c r="J23" s="593" t="s">
        <v>40</v>
      </c>
      <c r="K23" s="79">
        <v>0.3</v>
      </c>
      <c r="L23" s="79">
        <f t="shared" ref="L23:L24" si="2">K23*100%</f>
        <v>0.3</v>
      </c>
      <c r="M23" s="950"/>
      <c r="N23" s="615" t="s">
        <v>40</v>
      </c>
      <c r="O23" s="638">
        <v>0.3</v>
      </c>
      <c r="P23" s="638">
        <f t="shared" ref="P23:P24" si="3">O23*100%</f>
        <v>0.3</v>
      </c>
      <c r="Q23" s="889"/>
      <c r="R23" s="615" t="s">
        <v>36</v>
      </c>
      <c r="S23" s="638">
        <v>2</v>
      </c>
      <c r="T23" s="638">
        <f>S23*95%</f>
        <v>1.9</v>
      </c>
      <c r="U23" s="902"/>
    </row>
    <row r="24" spans="1:21" ht="15" customHeight="1" x14ac:dyDescent="0.25">
      <c r="A24" s="1020"/>
      <c r="B24" s="593" t="s">
        <v>544</v>
      </c>
      <c r="C24" s="79">
        <v>0.3</v>
      </c>
      <c r="D24" s="79">
        <f t="shared" si="0"/>
        <v>0.3</v>
      </c>
      <c r="E24" s="902"/>
      <c r="F24" s="593" t="s">
        <v>544</v>
      </c>
      <c r="G24" s="79">
        <v>0.3</v>
      </c>
      <c r="H24" s="79">
        <f t="shared" si="1"/>
        <v>0.3</v>
      </c>
      <c r="I24" s="1039"/>
      <c r="J24" s="593" t="s">
        <v>544</v>
      </c>
      <c r="K24" s="79">
        <v>0.3</v>
      </c>
      <c r="L24" s="79">
        <f t="shared" si="2"/>
        <v>0.3</v>
      </c>
      <c r="M24" s="950"/>
      <c r="N24" s="615" t="s">
        <v>544</v>
      </c>
      <c r="O24" s="638">
        <v>0.3</v>
      </c>
      <c r="P24" s="638">
        <f t="shared" si="3"/>
        <v>0.3</v>
      </c>
      <c r="Q24" s="889"/>
      <c r="R24" s="615" t="s">
        <v>38</v>
      </c>
      <c r="S24" s="638">
        <v>0.3</v>
      </c>
      <c r="T24" s="638">
        <f>S24*100%</f>
        <v>0.3</v>
      </c>
      <c r="U24" s="902"/>
    </row>
    <row r="25" spans="1:21" ht="15" customHeight="1" x14ac:dyDescent="0.25">
      <c r="A25" s="1020"/>
      <c r="B25" s="593" t="s">
        <v>42</v>
      </c>
      <c r="C25" s="79">
        <v>0.6</v>
      </c>
      <c r="D25" s="79">
        <f>C25*78%</f>
        <v>0.46799999999999997</v>
      </c>
      <c r="E25" s="902"/>
      <c r="F25" s="593" t="s">
        <v>42</v>
      </c>
      <c r="G25" s="79">
        <v>0.6</v>
      </c>
      <c r="H25" s="79">
        <f>G25*78%</f>
        <v>0.46799999999999997</v>
      </c>
      <c r="I25" s="1039"/>
      <c r="J25" s="593" t="s">
        <v>42</v>
      </c>
      <c r="K25" s="79">
        <v>0.6</v>
      </c>
      <c r="L25" s="79">
        <f>K25*78%</f>
        <v>0.46799999999999997</v>
      </c>
      <c r="M25" s="950"/>
      <c r="N25" s="615" t="s">
        <v>42</v>
      </c>
      <c r="O25" s="638">
        <v>0.6</v>
      </c>
      <c r="P25" s="638">
        <f>O25*78%</f>
        <v>0.46799999999999997</v>
      </c>
      <c r="Q25" s="889"/>
      <c r="R25" s="615" t="s">
        <v>40</v>
      </c>
      <c r="S25" s="638">
        <v>0.3</v>
      </c>
      <c r="T25" s="638">
        <f t="shared" ref="T25" si="4">S25*100%</f>
        <v>0.3</v>
      </c>
      <c r="U25" s="902"/>
    </row>
    <row r="26" spans="1:21" ht="15" customHeight="1" x14ac:dyDescent="0.25">
      <c r="A26" s="1020"/>
      <c r="B26" s="593" t="s">
        <v>44</v>
      </c>
      <c r="C26" s="79">
        <v>0.5</v>
      </c>
      <c r="D26" s="79">
        <f>C26*100%</f>
        <v>0.5</v>
      </c>
      <c r="E26" s="903"/>
      <c r="F26" s="593" t="s">
        <v>44</v>
      </c>
      <c r="G26" s="79">
        <v>0.5</v>
      </c>
      <c r="H26" s="79">
        <f>G26*100%</f>
        <v>0.5</v>
      </c>
      <c r="I26" s="1138"/>
      <c r="J26" s="593" t="s">
        <v>44</v>
      </c>
      <c r="K26" s="79">
        <v>0.5</v>
      </c>
      <c r="L26" s="79">
        <f>K26*100%</f>
        <v>0.5</v>
      </c>
      <c r="M26" s="950"/>
      <c r="N26" s="615" t="s">
        <v>44</v>
      </c>
      <c r="O26" s="638">
        <v>0.5</v>
      </c>
      <c r="P26" s="638">
        <f>O26*100%</f>
        <v>0.5</v>
      </c>
      <c r="Q26" s="889"/>
      <c r="R26" s="801" t="s">
        <v>532</v>
      </c>
      <c r="S26" s="79">
        <v>5</v>
      </c>
      <c r="T26" s="79">
        <v>5</v>
      </c>
      <c r="U26" s="902"/>
    </row>
    <row r="27" spans="1:21" ht="15" customHeight="1" x14ac:dyDescent="0.25">
      <c r="A27" s="1020"/>
      <c r="B27" s="585"/>
      <c r="C27" s="665"/>
      <c r="D27" s="669"/>
      <c r="E27" s="666"/>
      <c r="F27" s="593" t="s">
        <v>52</v>
      </c>
      <c r="G27" s="79">
        <v>1</v>
      </c>
      <c r="H27" s="79">
        <v>1</v>
      </c>
      <c r="I27" s="793"/>
      <c r="J27" s="593" t="s">
        <v>52</v>
      </c>
      <c r="K27" s="79">
        <v>1</v>
      </c>
      <c r="L27" s="79">
        <f>K27*100%</f>
        <v>1</v>
      </c>
      <c r="M27" s="1035"/>
      <c r="N27" s="615" t="s">
        <v>52</v>
      </c>
      <c r="O27" s="638">
        <v>4</v>
      </c>
      <c r="P27" s="638">
        <v>4</v>
      </c>
      <c r="Q27" s="889"/>
      <c r="R27" s="597" t="s">
        <v>142</v>
      </c>
      <c r="S27" s="79">
        <v>5</v>
      </c>
      <c r="T27" s="79">
        <v>5</v>
      </c>
      <c r="U27" s="902"/>
    </row>
    <row r="28" spans="1:21" ht="15" customHeight="1" x14ac:dyDescent="0.25">
      <c r="A28" s="1020"/>
      <c r="B28" s="667"/>
      <c r="C28" s="665"/>
      <c r="D28" s="665"/>
      <c r="E28" s="666"/>
      <c r="F28" s="794"/>
      <c r="G28" s="795"/>
      <c r="H28" s="795"/>
      <c r="I28" s="796"/>
      <c r="J28" s="593" t="s">
        <v>308</v>
      </c>
      <c r="K28" s="79">
        <v>0.3</v>
      </c>
      <c r="L28" s="79">
        <f>K28*100%</f>
        <v>0.3</v>
      </c>
      <c r="M28" s="800"/>
      <c r="N28" s="1095"/>
      <c r="O28" s="1096"/>
      <c r="P28" s="1096"/>
      <c r="Q28" s="1097"/>
      <c r="R28" s="597" t="s">
        <v>144</v>
      </c>
      <c r="S28" s="79">
        <v>11</v>
      </c>
      <c r="T28" s="79">
        <v>9.9</v>
      </c>
      <c r="U28" s="902"/>
    </row>
    <row r="29" spans="1:21" ht="15" customHeight="1" x14ac:dyDescent="0.25">
      <c r="A29" s="1021"/>
      <c r="B29" s="668"/>
      <c r="C29" s="663"/>
      <c r="D29" s="663"/>
      <c r="E29" s="664"/>
      <c r="F29" s="797"/>
      <c r="G29" s="798"/>
      <c r="H29" s="798"/>
      <c r="I29" s="799"/>
      <c r="J29" s="668"/>
      <c r="K29" s="663"/>
      <c r="L29" s="663"/>
      <c r="M29" s="803"/>
      <c r="N29" s="1098"/>
      <c r="O29" s="1099"/>
      <c r="P29" s="1099"/>
      <c r="Q29" s="1100"/>
      <c r="R29" s="804" t="s">
        <v>52</v>
      </c>
      <c r="S29" s="494">
        <v>10</v>
      </c>
      <c r="T29" s="494">
        <v>10</v>
      </c>
      <c r="U29" s="903"/>
    </row>
    <row r="30" spans="1:21" ht="30" customHeight="1" x14ac:dyDescent="0.25">
      <c r="A30" s="1019" t="s">
        <v>54</v>
      </c>
      <c r="B30" s="898" t="s">
        <v>55</v>
      </c>
      <c r="C30" s="899"/>
      <c r="D30" s="899"/>
      <c r="E30" s="900"/>
      <c r="F30" s="967" t="s">
        <v>55</v>
      </c>
      <c r="G30" s="899"/>
      <c r="H30" s="899"/>
      <c r="I30" s="900"/>
      <c r="J30" s="898" t="s">
        <v>122</v>
      </c>
      <c r="K30" s="899"/>
      <c r="L30" s="899"/>
      <c r="M30" s="900"/>
      <c r="N30" s="1034" t="s">
        <v>55</v>
      </c>
      <c r="O30" s="935"/>
      <c r="P30" s="935"/>
      <c r="Q30" s="953"/>
      <c r="R30" s="967" t="s">
        <v>55</v>
      </c>
      <c r="S30" s="899"/>
      <c r="T30" s="899"/>
      <c r="U30" s="900"/>
    </row>
    <row r="31" spans="1:21" ht="15" customHeight="1" x14ac:dyDescent="0.25">
      <c r="A31" s="1020"/>
      <c r="B31" s="593" t="s">
        <v>56</v>
      </c>
      <c r="C31" s="79">
        <v>24</v>
      </c>
      <c r="D31" s="79">
        <v>24</v>
      </c>
      <c r="E31" s="911" t="s">
        <v>309</v>
      </c>
      <c r="F31" s="593" t="s">
        <v>56</v>
      </c>
      <c r="G31" s="79">
        <v>24</v>
      </c>
      <c r="H31" s="79">
        <v>24</v>
      </c>
      <c r="I31" s="911" t="s">
        <v>309</v>
      </c>
      <c r="J31" s="593" t="s">
        <v>56</v>
      </c>
      <c r="K31" s="79">
        <v>24</v>
      </c>
      <c r="L31" s="437">
        <v>24</v>
      </c>
      <c r="M31" s="1036" t="s">
        <v>309</v>
      </c>
      <c r="N31" s="22" t="s">
        <v>56</v>
      </c>
      <c r="O31" s="79">
        <v>24</v>
      </c>
      <c r="P31" s="79">
        <v>24</v>
      </c>
      <c r="Q31" s="911" t="s">
        <v>309</v>
      </c>
      <c r="R31" s="593" t="s">
        <v>56</v>
      </c>
      <c r="S31" s="79">
        <v>24</v>
      </c>
      <c r="T31" s="79">
        <v>24</v>
      </c>
      <c r="U31" s="911" t="s">
        <v>309</v>
      </c>
    </row>
    <row r="32" spans="1:21" ht="15" customHeight="1" x14ac:dyDescent="0.25">
      <c r="A32" s="1020"/>
      <c r="B32" s="593" t="s">
        <v>44</v>
      </c>
      <c r="C32" s="79">
        <v>0.8</v>
      </c>
      <c r="D32" s="79">
        <v>0.8</v>
      </c>
      <c r="E32" s="902"/>
      <c r="F32" s="593" t="s">
        <v>44</v>
      </c>
      <c r="G32" s="79">
        <v>0.8</v>
      </c>
      <c r="H32" s="79">
        <v>0.8</v>
      </c>
      <c r="I32" s="902"/>
      <c r="J32" s="593" t="s">
        <v>52</v>
      </c>
      <c r="K32" s="79">
        <v>2</v>
      </c>
      <c r="L32" s="437">
        <v>2</v>
      </c>
      <c r="M32" s="1037"/>
      <c r="N32" s="22" t="s">
        <v>52</v>
      </c>
      <c r="O32" s="79">
        <v>2</v>
      </c>
      <c r="P32" s="79">
        <v>2</v>
      </c>
      <c r="Q32" s="902"/>
      <c r="R32" s="593" t="s">
        <v>44</v>
      </c>
      <c r="S32" s="79">
        <v>0.8</v>
      </c>
      <c r="T32" s="79">
        <v>0.8</v>
      </c>
      <c r="U32" s="902"/>
    </row>
    <row r="33" spans="1:21" ht="15" customHeight="1" x14ac:dyDescent="0.25">
      <c r="A33" s="1020"/>
      <c r="B33" s="593" t="s">
        <v>52</v>
      </c>
      <c r="C33" s="79">
        <v>2</v>
      </c>
      <c r="D33" s="79">
        <v>2</v>
      </c>
      <c r="E33" s="903"/>
      <c r="F33" s="593" t="s">
        <v>52</v>
      </c>
      <c r="G33" s="79">
        <v>2</v>
      </c>
      <c r="H33" s="79">
        <v>2</v>
      </c>
      <c r="I33" s="903"/>
      <c r="J33" s="593" t="s">
        <v>44</v>
      </c>
      <c r="K33" s="79">
        <v>0.8</v>
      </c>
      <c r="L33" s="437">
        <v>0.8</v>
      </c>
      <c r="M33" s="1037"/>
      <c r="N33" s="22" t="s">
        <v>44</v>
      </c>
      <c r="O33" s="79">
        <v>0.8</v>
      </c>
      <c r="P33" s="79">
        <v>0.8</v>
      </c>
      <c r="Q33" s="903"/>
      <c r="R33" s="593" t="s">
        <v>52</v>
      </c>
      <c r="S33" s="79">
        <v>2</v>
      </c>
      <c r="T33" s="79">
        <v>2</v>
      </c>
      <c r="U33" s="903"/>
    </row>
    <row r="34" spans="1:21" ht="15" customHeight="1" x14ac:dyDescent="0.25">
      <c r="A34" s="1020"/>
      <c r="B34" s="941"/>
      <c r="C34" s="914"/>
      <c r="D34" s="914"/>
      <c r="E34" s="915"/>
      <c r="F34" s="941"/>
      <c r="G34" s="914"/>
      <c r="H34" s="914"/>
      <c r="I34" s="915"/>
      <c r="J34" s="593" t="s">
        <v>36</v>
      </c>
      <c r="K34" s="79">
        <v>10</v>
      </c>
      <c r="L34" s="437">
        <v>9</v>
      </c>
      <c r="M34" s="1038"/>
      <c r="N34" s="861"/>
      <c r="O34" s="917"/>
      <c r="P34" s="917"/>
      <c r="Q34" s="918"/>
      <c r="R34" s="941"/>
      <c r="S34" s="914"/>
      <c r="T34" s="914"/>
      <c r="U34" s="915"/>
    </row>
    <row r="35" spans="1:21" ht="15" customHeight="1" x14ac:dyDescent="0.25">
      <c r="A35" s="1020"/>
      <c r="B35" s="916"/>
      <c r="C35" s="917"/>
      <c r="D35" s="917"/>
      <c r="E35" s="918"/>
      <c r="F35" s="916"/>
      <c r="G35" s="917"/>
      <c r="H35" s="917"/>
      <c r="I35" s="918"/>
      <c r="J35" s="931"/>
      <c r="K35" s="917"/>
      <c r="L35" s="917"/>
      <c r="M35" s="918"/>
      <c r="N35" s="917"/>
      <c r="O35" s="917"/>
      <c r="P35" s="917"/>
      <c r="Q35" s="918"/>
      <c r="R35" s="916"/>
      <c r="S35" s="917"/>
      <c r="T35" s="917"/>
      <c r="U35" s="918"/>
    </row>
    <row r="36" spans="1:21" ht="49.5" customHeight="1" x14ac:dyDescent="0.25">
      <c r="A36" s="1019" t="s">
        <v>245</v>
      </c>
      <c r="B36" s="967" t="s">
        <v>47</v>
      </c>
      <c r="C36" s="899"/>
      <c r="D36" s="899"/>
      <c r="E36" s="900"/>
      <c r="F36" s="967" t="s">
        <v>97</v>
      </c>
      <c r="G36" s="899"/>
      <c r="H36" s="899"/>
      <c r="I36" s="900"/>
      <c r="J36" s="967" t="s">
        <v>310</v>
      </c>
      <c r="K36" s="899"/>
      <c r="L36" s="899"/>
      <c r="M36" s="900"/>
      <c r="N36" s="967" t="s">
        <v>136</v>
      </c>
      <c r="O36" s="899"/>
      <c r="P36" s="899"/>
      <c r="Q36" s="900"/>
      <c r="R36" s="967" t="s">
        <v>522</v>
      </c>
      <c r="S36" s="899"/>
      <c r="T36" s="899"/>
      <c r="U36" s="900"/>
    </row>
    <row r="37" spans="1:21" ht="30" customHeight="1" x14ac:dyDescent="0.25">
      <c r="A37" s="1020"/>
      <c r="B37" s="593" t="s">
        <v>48</v>
      </c>
      <c r="C37" s="599">
        <v>53</v>
      </c>
      <c r="D37" s="600">
        <f>C37*77%</f>
        <v>40.81</v>
      </c>
      <c r="E37" s="160" t="s">
        <v>311</v>
      </c>
      <c r="F37" s="593" t="s">
        <v>313</v>
      </c>
      <c r="G37" s="602">
        <v>54</v>
      </c>
      <c r="H37" s="603">
        <f>G37*47%</f>
        <v>25.38</v>
      </c>
      <c r="I37" s="940" t="s">
        <v>421</v>
      </c>
      <c r="J37" s="604" t="s">
        <v>48</v>
      </c>
      <c r="K37" s="599">
        <v>33</v>
      </c>
      <c r="L37" s="600">
        <f>K37*77%</f>
        <v>25.41</v>
      </c>
      <c r="M37" s="940" t="s">
        <v>414</v>
      </c>
      <c r="N37" s="592" t="s">
        <v>313</v>
      </c>
      <c r="O37" s="599">
        <v>46</v>
      </c>
      <c r="P37" s="600">
        <f>O37*53%</f>
        <v>24.380000000000003</v>
      </c>
      <c r="Q37" s="940" t="s">
        <v>414</v>
      </c>
      <c r="R37" s="592" t="s">
        <v>114</v>
      </c>
      <c r="S37" s="599">
        <v>68</v>
      </c>
      <c r="T37" s="600">
        <f>S37*59%</f>
        <v>40.119999999999997</v>
      </c>
      <c r="U37" s="940" t="s">
        <v>307</v>
      </c>
    </row>
    <row r="38" spans="1:21" ht="27.95" customHeight="1" x14ac:dyDescent="0.25">
      <c r="A38" s="1020"/>
      <c r="B38" s="593" t="s">
        <v>50</v>
      </c>
      <c r="C38" s="584">
        <v>12</v>
      </c>
      <c r="D38" s="601">
        <f>C38*66%</f>
        <v>7.92</v>
      </c>
      <c r="E38" s="1123">
        <f>D38+D39+D40+D41+D42+D43+D44</f>
        <v>15.61</v>
      </c>
      <c r="F38" s="593" t="s">
        <v>52</v>
      </c>
      <c r="G38" s="582">
        <v>4</v>
      </c>
      <c r="H38" s="606">
        <v>4</v>
      </c>
      <c r="I38" s="903"/>
      <c r="J38" s="607" t="s">
        <v>116</v>
      </c>
      <c r="K38" s="294">
        <v>2</v>
      </c>
      <c r="L38" s="295">
        <v>2</v>
      </c>
      <c r="M38" s="902"/>
      <c r="N38" s="608" t="s">
        <v>137</v>
      </c>
      <c r="O38" s="294">
        <v>1</v>
      </c>
      <c r="P38" s="295">
        <v>1</v>
      </c>
      <c r="Q38" s="903"/>
      <c r="R38" s="608" t="s">
        <v>147</v>
      </c>
      <c r="S38" s="294">
        <v>0.5</v>
      </c>
      <c r="T38" s="295">
        <v>0.5</v>
      </c>
      <c r="U38" s="902"/>
    </row>
    <row r="39" spans="1:21" ht="15" customHeight="1" x14ac:dyDescent="0.25">
      <c r="A39" s="1020"/>
      <c r="B39" s="593" t="s">
        <v>42</v>
      </c>
      <c r="C39" s="79">
        <v>1</v>
      </c>
      <c r="D39" s="79">
        <v>0.95</v>
      </c>
      <c r="E39" s="902"/>
      <c r="F39" s="941"/>
      <c r="G39" s="914"/>
      <c r="H39" s="914"/>
      <c r="I39" s="915"/>
      <c r="J39" s="607" t="s">
        <v>36</v>
      </c>
      <c r="K39" s="294">
        <v>1</v>
      </c>
      <c r="L39" s="295">
        <v>0.9</v>
      </c>
      <c r="M39" s="903"/>
      <c r="N39" s="941"/>
      <c r="O39" s="914"/>
      <c r="P39" s="914"/>
      <c r="Q39" s="915"/>
      <c r="R39" s="608" t="s">
        <v>36</v>
      </c>
      <c r="S39" s="294">
        <v>2</v>
      </c>
      <c r="T39" s="295">
        <v>1.8</v>
      </c>
      <c r="U39" s="902"/>
    </row>
    <row r="40" spans="1:21" ht="15" customHeight="1" x14ac:dyDescent="0.25">
      <c r="A40" s="1020"/>
      <c r="B40" s="593" t="s">
        <v>32</v>
      </c>
      <c r="C40" s="79">
        <v>4</v>
      </c>
      <c r="D40" s="79">
        <f>C40*70%</f>
        <v>2.8</v>
      </c>
      <c r="E40" s="902"/>
      <c r="F40" s="916"/>
      <c r="G40" s="917"/>
      <c r="H40" s="917"/>
      <c r="I40" s="918"/>
      <c r="J40" s="993"/>
      <c r="K40" s="914"/>
      <c r="L40" s="914"/>
      <c r="M40" s="915"/>
      <c r="N40" s="916"/>
      <c r="O40" s="917"/>
      <c r="P40" s="917"/>
      <c r="Q40" s="918"/>
      <c r="R40" s="608" t="s">
        <v>52</v>
      </c>
      <c r="S40" s="294">
        <v>1</v>
      </c>
      <c r="T40" s="295">
        <v>1</v>
      </c>
      <c r="U40" s="903"/>
    </row>
    <row r="41" spans="1:21" ht="15" customHeight="1" x14ac:dyDescent="0.25">
      <c r="A41" s="1020"/>
      <c r="B41" s="593" t="s">
        <v>34</v>
      </c>
      <c r="C41" s="79">
        <v>2</v>
      </c>
      <c r="D41" s="79">
        <f>C41*82%</f>
        <v>1.64</v>
      </c>
      <c r="E41" s="902"/>
      <c r="F41" s="916"/>
      <c r="G41" s="917"/>
      <c r="H41" s="917"/>
      <c r="I41" s="918"/>
      <c r="J41" s="916"/>
      <c r="K41" s="917"/>
      <c r="L41" s="917"/>
      <c r="M41" s="918"/>
      <c r="N41" s="916"/>
      <c r="O41" s="917"/>
      <c r="P41" s="917"/>
      <c r="Q41" s="918"/>
      <c r="R41" s="941"/>
      <c r="S41" s="914"/>
      <c r="T41" s="914"/>
      <c r="U41" s="915"/>
    </row>
    <row r="42" spans="1:21" ht="15" customHeight="1" x14ac:dyDescent="0.25">
      <c r="A42" s="1020"/>
      <c r="B42" s="593" t="s">
        <v>36</v>
      </c>
      <c r="C42" s="79">
        <v>1</v>
      </c>
      <c r="D42" s="79">
        <f>C42*80%</f>
        <v>0.8</v>
      </c>
      <c r="E42" s="902"/>
      <c r="F42" s="916"/>
      <c r="G42" s="917"/>
      <c r="H42" s="917"/>
      <c r="I42" s="918"/>
      <c r="J42" s="916"/>
      <c r="K42" s="917"/>
      <c r="L42" s="917"/>
      <c r="M42" s="918"/>
      <c r="N42" s="916"/>
      <c r="O42" s="917"/>
      <c r="P42" s="917"/>
      <c r="Q42" s="918"/>
      <c r="R42" s="916"/>
      <c r="S42" s="917"/>
      <c r="T42" s="917"/>
      <c r="U42" s="918"/>
    </row>
    <row r="43" spans="1:21" ht="15" customHeight="1" x14ac:dyDescent="0.25">
      <c r="A43" s="1020"/>
      <c r="B43" s="593" t="s">
        <v>44</v>
      </c>
      <c r="C43" s="79">
        <v>0.5</v>
      </c>
      <c r="D43" s="79">
        <v>0.5</v>
      </c>
      <c r="E43" s="902"/>
      <c r="F43" s="916"/>
      <c r="G43" s="917"/>
      <c r="H43" s="917"/>
      <c r="I43" s="918"/>
      <c r="J43" s="916"/>
      <c r="K43" s="917"/>
      <c r="L43" s="917"/>
      <c r="M43" s="918"/>
      <c r="N43" s="916"/>
      <c r="O43" s="917"/>
      <c r="P43" s="917"/>
      <c r="Q43" s="918"/>
      <c r="R43" s="916"/>
      <c r="S43" s="917"/>
      <c r="T43" s="917"/>
      <c r="U43" s="918"/>
    </row>
    <row r="44" spans="1:21" ht="15" customHeight="1" x14ac:dyDescent="0.25">
      <c r="A44" s="1020"/>
      <c r="B44" s="593" t="s">
        <v>52</v>
      </c>
      <c r="C44" s="79">
        <v>1</v>
      </c>
      <c r="D44" s="79">
        <v>1</v>
      </c>
      <c r="E44" s="903"/>
      <c r="F44" s="916"/>
      <c r="G44" s="917"/>
      <c r="H44" s="917"/>
      <c r="I44" s="918"/>
      <c r="J44" s="916"/>
      <c r="K44" s="917"/>
      <c r="L44" s="917"/>
      <c r="M44" s="918"/>
      <c r="N44" s="916"/>
      <c r="O44" s="917"/>
      <c r="P44" s="917"/>
      <c r="Q44" s="918"/>
      <c r="R44" s="916"/>
      <c r="S44" s="917"/>
      <c r="T44" s="917"/>
      <c r="U44" s="918"/>
    </row>
    <row r="45" spans="1:21" ht="15" customHeight="1" thickBot="1" x14ac:dyDescent="0.3">
      <c r="A45" s="1021"/>
      <c r="B45" s="671"/>
      <c r="C45" s="672"/>
      <c r="D45" s="672"/>
      <c r="E45" s="673"/>
      <c r="F45" s="933"/>
      <c r="G45" s="934"/>
      <c r="H45" s="934"/>
      <c r="I45" s="954"/>
      <c r="J45" s="933"/>
      <c r="K45" s="934"/>
      <c r="L45" s="934"/>
      <c r="M45" s="954"/>
      <c r="N45" s="933"/>
      <c r="O45" s="934"/>
      <c r="P45" s="934"/>
      <c r="Q45" s="954"/>
      <c r="R45" s="933"/>
      <c r="S45" s="934"/>
      <c r="T45" s="934"/>
      <c r="U45" s="954"/>
    </row>
    <row r="46" spans="1:21" ht="48" customHeight="1" x14ac:dyDescent="0.25">
      <c r="A46" s="1131" t="s">
        <v>314</v>
      </c>
      <c r="B46" s="1005" t="s">
        <v>315</v>
      </c>
      <c r="C46" s="944"/>
      <c r="D46" s="944"/>
      <c r="E46" s="961"/>
      <c r="F46" s="1094" t="s">
        <v>316</v>
      </c>
      <c r="G46" s="899"/>
      <c r="H46" s="899"/>
      <c r="I46" s="900"/>
      <c r="J46" s="967" t="s">
        <v>124</v>
      </c>
      <c r="K46" s="899"/>
      <c r="L46" s="899"/>
      <c r="M46" s="900"/>
      <c r="N46" s="967" t="s">
        <v>317</v>
      </c>
      <c r="O46" s="899"/>
      <c r="P46" s="899"/>
      <c r="Q46" s="900"/>
      <c r="R46" s="1040" t="s">
        <v>148</v>
      </c>
      <c r="S46" s="956"/>
      <c r="T46" s="956"/>
      <c r="U46" s="957"/>
    </row>
    <row r="47" spans="1:21" ht="35.25" customHeight="1" x14ac:dyDescent="0.25">
      <c r="A47" s="958"/>
      <c r="B47" s="639" t="s">
        <v>50</v>
      </c>
      <c r="C47" s="637">
        <v>23.5</v>
      </c>
      <c r="D47" s="637">
        <f>C47*88%</f>
        <v>20.68</v>
      </c>
      <c r="E47" s="925" t="s">
        <v>307</v>
      </c>
      <c r="F47" s="597" t="s">
        <v>101</v>
      </c>
      <c r="G47" s="79">
        <v>38</v>
      </c>
      <c r="H47" s="437">
        <v>30.4</v>
      </c>
      <c r="I47" s="911" t="s">
        <v>307</v>
      </c>
      <c r="J47" s="593" t="s">
        <v>125</v>
      </c>
      <c r="K47" s="580">
        <v>26</v>
      </c>
      <c r="L47" s="609">
        <f>K47*82%</f>
        <v>21.32</v>
      </c>
      <c r="M47" s="911" t="s">
        <v>307</v>
      </c>
      <c r="N47" s="593" t="s">
        <v>139</v>
      </c>
      <c r="O47" s="580">
        <v>18</v>
      </c>
      <c r="P47" s="580">
        <f>O47*55%</f>
        <v>9.9</v>
      </c>
      <c r="Q47" s="1043" t="s">
        <v>307</v>
      </c>
      <c r="R47" s="593" t="s">
        <v>60</v>
      </c>
      <c r="S47" s="731">
        <v>28</v>
      </c>
      <c r="T47" s="731">
        <f>S47*55%</f>
        <v>15.400000000000002</v>
      </c>
      <c r="U47" s="911" t="s">
        <v>305</v>
      </c>
    </row>
    <row r="48" spans="1:21" ht="35.25" customHeight="1" x14ac:dyDescent="0.25">
      <c r="A48" s="958"/>
      <c r="B48" s="639" t="s">
        <v>60</v>
      </c>
      <c r="C48" s="637">
        <v>37</v>
      </c>
      <c r="D48" s="637">
        <f>C48*55%</f>
        <v>20.350000000000001</v>
      </c>
      <c r="E48" s="925"/>
      <c r="F48" s="597" t="s">
        <v>103</v>
      </c>
      <c r="G48" s="580">
        <v>19</v>
      </c>
      <c r="H48" s="609">
        <f>G48*54%</f>
        <v>10.260000000000002</v>
      </c>
      <c r="I48" s="902"/>
      <c r="J48" s="593" t="s">
        <v>127</v>
      </c>
      <c r="K48" s="79">
        <v>3</v>
      </c>
      <c r="L48" s="437">
        <v>3</v>
      </c>
      <c r="M48" s="902"/>
      <c r="N48" s="593" t="s">
        <v>101</v>
      </c>
      <c r="O48" s="79">
        <v>38</v>
      </c>
      <c r="P48" s="79">
        <v>30.4</v>
      </c>
      <c r="Q48" s="918"/>
      <c r="R48" s="593" t="s">
        <v>50</v>
      </c>
      <c r="S48" s="731">
        <v>17</v>
      </c>
      <c r="T48" s="731">
        <f>S48*88%</f>
        <v>14.96</v>
      </c>
      <c r="U48" s="902"/>
    </row>
    <row r="49" spans="1:21" ht="15" customHeight="1" x14ac:dyDescent="0.25">
      <c r="A49" s="958"/>
      <c r="B49" s="639" t="s">
        <v>62</v>
      </c>
      <c r="C49" s="642">
        <v>60</v>
      </c>
      <c r="D49" s="642">
        <v>30</v>
      </c>
      <c r="E49" s="925"/>
      <c r="F49" s="670" t="s">
        <v>62</v>
      </c>
      <c r="G49" s="26">
        <v>60</v>
      </c>
      <c r="H49" s="29">
        <v>30</v>
      </c>
      <c r="I49" s="902"/>
      <c r="J49" s="596" t="s">
        <v>66</v>
      </c>
      <c r="K49" s="634">
        <v>45</v>
      </c>
      <c r="L49" s="635">
        <f>K49*43%</f>
        <v>19.350000000000001</v>
      </c>
      <c r="M49" s="902"/>
      <c r="N49" s="593" t="s">
        <v>64</v>
      </c>
      <c r="O49" s="79">
        <v>2</v>
      </c>
      <c r="P49" s="79">
        <v>2</v>
      </c>
      <c r="Q49" s="918"/>
      <c r="R49" s="592" t="s">
        <v>62</v>
      </c>
      <c r="S49" s="26">
        <v>60</v>
      </c>
      <c r="T49" s="29">
        <v>30</v>
      </c>
      <c r="U49" s="902"/>
    </row>
    <row r="50" spans="1:21" ht="15" customHeight="1" x14ac:dyDescent="0.25">
      <c r="A50" s="958"/>
      <c r="B50" s="639" t="s">
        <v>64</v>
      </c>
      <c r="C50" s="642">
        <v>5</v>
      </c>
      <c r="D50" s="642">
        <v>5</v>
      </c>
      <c r="E50" s="925"/>
      <c r="F50" s="597" t="s">
        <v>36</v>
      </c>
      <c r="G50" s="79">
        <v>6</v>
      </c>
      <c r="H50" s="437">
        <v>5.4</v>
      </c>
      <c r="I50" s="903"/>
      <c r="J50" s="611" t="s">
        <v>64</v>
      </c>
      <c r="K50" s="494">
        <v>2</v>
      </c>
      <c r="L50" s="612">
        <v>2</v>
      </c>
      <c r="M50" s="903"/>
      <c r="N50" s="593" t="s">
        <v>52</v>
      </c>
      <c r="O50" s="79">
        <v>5</v>
      </c>
      <c r="P50" s="79">
        <v>5</v>
      </c>
      <c r="Q50" s="918"/>
      <c r="R50" s="593" t="s">
        <v>64</v>
      </c>
      <c r="S50" s="79">
        <v>2</v>
      </c>
      <c r="T50" s="79">
        <v>2</v>
      </c>
      <c r="U50" s="903"/>
    </row>
    <row r="51" spans="1:21" ht="15" customHeight="1" x14ac:dyDescent="0.25">
      <c r="A51" s="958"/>
      <c r="B51" s="675" t="s">
        <v>66</v>
      </c>
      <c r="C51" s="674">
        <v>52</v>
      </c>
      <c r="D51" s="674">
        <f>C51*58%</f>
        <v>30.159999999999997</v>
      </c>
      <c r="E51" s="676" t="s">
        <v>305</v>
      </c>
      <c r="F51" s="1050" t="s">
        <v>318</v>
      </c>
      <c r="G51" s="1050"/>
      <c r="H51" s="1050"/>
      <c r="I51" s="1051"/>
      <c r="J51" s="993" t="s">
        <v>318</v>
      </c>
      <c r="K51" s="914"/>
      <c r="L51" s="914"/>
      <c r="M51" s="915"/>
      <c r="N51" s="596" t="s">
        <v>36</v>
      </c>
      <c r="O51" s="206">
        <v>5</v>
      </c>
      <c r="P51" s="206">
        <v>4.5</v>
      </c>
      <c r="Q51" s="918"/>
      <c r="R51" s="993" t="s">
        <v>318</v>
      </c>
      <c r="S51" s="914"/>
      <c r="T51" s="914"/>
      <c r="U51" s="915"/>
    </row>
    <row r="52" spans="1:21" ht="15" customHeight="1" x14ac:dyDescent="0.25">
      <c r="A52" s="958"/>
      <c r="B52" s="1056"/>
      <c r="C52" s="1057"/>
      <c r="D52" s="1057"/>
      <c r="E52" s="1058"/>
      <c r="F52" s="1052"/>
      <c r="G52" s="1052"/>
      <c r="H52" s="1052"/>
      <c r="I52" s="1053"/>
      <c r="J52" s="916"/>
      <c r="K52" s="917"/>
      <c r="L52" s="917"/>
      <c r="M52" s="918"/>
      <c r="N52" s="613" t="s">
        <v>127</v>
      </c>
      <c r="O52" s="614">
        <v>3</v>
      </c>
      <c r="P52" s="614">
        <v>3</v>
      </c>
      <c r="Q52" s="918"/>
      <c r="R52" s="916"/>
      <c r="S52" s="917"/>
      <c r="T52" s="917"/>
      <c r="U52" s="918"/>
    </row>
    <row r="53" spans="1:21" ht="41.1" customHeight="1" thickBot="1" x14ac:dyDescent="0.3">
      <c r="A53" s="1132"/>
      <c r="B53" s="1059"/>
      <c r="C53" s="1060"/>
      <c r="D53" s="1060"/>
      <c r="E53" s="1061"/>
      <c r="F53" s="1054"/>
      <c r="G53" s="1054"/>
      <c r="H53" s="1054"/>
      <c r="I53" s="1055"/>
      <c r="J53" s="958"/>
      <c r="K53" s="932"/>
      <c r="L53" s="932"/>
      <c r="M53" s="959"/>
      <c r="N53" s="1044" t="s">
        <v>318</v>
      </c>
      <c r="O53" s="973"/>
      <c r="P53" s="973"/>
      <c r="Q53" s="974"/>
      <c r="R53" s="958"/>
      <c r="S53" s="932"/>
      <c r="T53" s="932"/>
      <c r="U53" s="959"/>
    </row>
    <row r="54" spans="1:21" ht="27.75" customHeight="1" x14ac:dyDescent="0.25">
      <c r="A54" s="1131" t="s">
        <v>105</v>
      </c>
      <c r="B54" s="1046" t="s">
        <v>105</v>
      </c>
      <c r="C54" s="1047"/>
      <c r="D54" s="1047"/>
      <c r="E54" s="1048"/>
      <c r="F54" s="1005" t="s">
        <v>519</v>
      </c>
      <c r="G54" s="944"/>
      <c r="H54" s="944"/>
      <c r="I54" s="945"/>
      <c r="J54" s="1005" t="s">
        <v>129</v>
      </c>
      <c r="K54" s="944"/>
      <c r="L54" s="944"/>
      <c r="M54" s="945"/>
      <c r="N54" s="1005" t="s">
        <v>319</v>
      </c>
      <c r="O54" s="944"/>
      <c r="P54" s="944"/>
      <c r="Q54" s="945"/>
      <c r="R54" s="1005" t="s">
        <v>149</v>
      </c>
      <c r="S54" s="944"/>
      <c r="T54" s="944"/>
      <c r="U54" s="961"/>
    </row>
    <row r="55" spans="1:21" ht="15" customHeight="1" x14ac:dyDescent="0.25">
      <c r="A55" s="1132"/>
      <c r="B55" s="894" t="s">
        <v>320</v>
      </c>
      <c r="C55" s="921"/>
      <c r="D55" s="921"/>
      <c r="E55" s="1049"/>
      <c r="F55" s="693" t="s">
        <v>107</v>
      </c>
      <c r="G55" s="694">
        <v>68</v>
      </c>
      <c r="H55" s="694">
        <f>G55*26%</f>
        <v>17.68</v>
      </c>
      <c r="I55" s="1062" t="s">
        <v>321</v>
      </c>
      <c r="J55" s="688" t="s">
        <v>103</v>
      </c>
      <c r="K55" s="692">
        <v>112</v>
      </c>
      <c r="L55" s="637">
        <f>K55*54%</f>
        <v>60.480000000000004</v>
      </c>
      <c r="M55" s="1062" t="s">
        <v>321</v>
      </c>
      <c r="N55" s="688" t="s">
        <v>62</v>
      </c>
      <c r="O55" s="691">
        <v>120</v>
      </c>
      <c r="P55" s="615">
        <v>60</v>
      </c>
      <c r="Q55" s="979" t="s">
        <v>321</v>
      </c>
      <c r="R55" s="894" t="s">
        <v>150</v>
      </c>
      <c r="S55" s="896">
        <v>80</v>
      </c>
      <c r="T55" s="896">
        <v>60</v>
      </c>
      <c r="U55" s="925" t="s">
        <v>321</v>
      </c>
    </row>
    <row r="56" spans="1:21" ht="15" customHeight="1" x14ac:dyDescent="0.25">
      <c r="A56" s="1131" t="s">
        <v>322</v>
      </c>
      <c r="B56" s="1124" t="s">
        <v>75</v>
      </c>
      <c r="C56" s="921"/>
      <c r="D56" s="921"/>
      <c r="E56" s="1049"/>
      <c r="F56" s="693" t="s">
        <v>103</v>
      </c>
      <c r="G56" s="694">
        <v>82</v>
      </c>
      <c r="H56" s="694">
        <v>44.28</v>
      </c>
      <c r="I56" s="1063"/>
      <c r="J56" s="688" t="s">
        <v>72</v>
      </c>
      <c r="K56" s="638">
        <v>100</v>
      </c>
      <c r="L56" s="638">
        <v>100</v>
      </c>
      <c r="M56" s="1063"/>
      <c r="N56" s="688" t="s">
        <v>205</v>
      </c>
      <c r="O56" s="642">
        <v>10</v>
      </c>
      <c r="P56" s="615">
        <v>10</v>
      </c>
      <c r="Q56" s="980"/>
      <c r="R56" s="894"/>
      <c r="S56" s="896"/>
      <c r="T56" s="896"/>
      <c r="U56" s="925"/>
    </row>
    <row r="57" spans="1:21" ht="15" customHeight="1" x14ac:dyDescent="0.25">
      <c r="A57" s="1132"/>
      <c r="B57" s="639" t="s">
        <v>76</v>
      </c>
      <c r="C57" s="638">
        <v>10</v>
      </c>
      <c r="D57" s="638">
        <v>10</v>
      </c>
      <c r="E57" s="640" t="s">
        <v>323</v>
      </c>
      <c r="F57" s="695" t="s">
        <v>64</v>
      </c>
      <c r="G57" s="694">
        <v>8</v>
      </c>
      <c r="H57" s="694">
        <v>8</v>
      </c>
      <c r="I57" s="1064"/>
      <c r="J57" s="688" t="s">
        <v>64</v>
      </c>
      <c r="K57" s="638">
        <v>6</v>
      </c>
      <c r="L57" s="638">
        <v>6</v>
      </c>
      <c r="M57" s="1064"/>
      <c r="N57" s="158" t="s">
        <v>326</v>
      </c>
      <c r="O57" s="170">
        <v>200</v>
      </c>
      <c r="P57" s="171">
        <v>200</v>
      </c>
      <c r="Q57" s="980"/>
      <c r="R57" s="894"/>
      <c r="S57" s="896"/>
      <c r="T57" s="896"/>
      <c r="U57" s="925"/>
    </row>
    <row r="58" spans="1:21" ht="15" customHeight="1" x14ac:dyDescent="0.25">
      <c r="A58" s="1131" t="s">
        <v>163</v>
      </c>
      <c r="B58" s="1124" t="s">
        <v>324</v>
      </c>
      <c r="C58" s="921"/>
      <c r="D58" s="921"/>
      <c r="E58" s="1049"/>
      <c r="F58" s="695"/>
      <c r="G58" s="695"/>
      <c r="H58" s="695"/>
      <c r="I58" s="705"/>
      <c r="J58" s="688"/>
      <c r="K58" s="713"/>
      <c r="L58" s="713"/>
      <c r="M58" s="705"/>
      <c r="N58" s="717" t="s">
        <v>517</v>
      </c>
      <c r="O58" s="690">
        <v>0.1</v>
      </c>
      <c r="P58" s="690">
        <v>0.1</v>
      </c>
      <c r="Q58" s="980"/>
      <c r="R58" s="894" t="s">
        <v>72</v>
      </c>
      <c r="S58" s="896">
        <v>100</v>
      </c>
      <c r="T58" s="896">
        <v>100</v>
      </c>
      <c r="U58" s="925"/>
    </row>
    <row r="59" spans="1:21" ht="15" customHeight="1" x14ac:dyDescent="0.25">
      <c r="A59" s="958"/>
      <c r="B59" s="639" t="s">
        <v>70</v>
      </c>
      <c r="C59" s="638">
        <v>20</v>
      </c>
      <c r="D59" s="638">
        <v>20</v>
      </c>
      <c r="E59" s="890" t="s">
        <v>325</v>
      </c>
      <c r="F59" s="695"/>
      <c r="G59" s="695"/>
      <c r="H59" s="695"/>
      <c r="I59" s="705"/>
      <c r="J59" s="688"/>
      <c r="K59" s="713"/>
      <c r="L59" s="713"/>
      <c r="M59" s="705"/>
      <c r="N59" s="688"/>
      <c r="O59" s="716"/>
      <c r="P59" s="695"/>
      <c r="Q59" s="980"/>
      <c r="R59" s="894"/>
      <c r="S59" s="896"/>
      <c r="T59" s="896"/>
      <c r="U59" s="925"/>
    </row>
    <row r="60" spans="1:21" ht="15" customHeight="1" x14ac:dyDescent="0.25">
      <c r="A60" s="958"/>
      <c r="B60" s="639" t="s">
        <v>72</v>
      </c>
      <c r="C60" s="638">
        <v>100</v>
      </c>
      <c r="D60" s="638">
        <v>100</v>
      </c>
      <c r="E60" s="1049"/>
      <c r="F60" s="695"/>
      <c r="G60" s="695"/>
      <c r="H60" s="695"/>
      <c r="I60" s="705"/>
      <c r="J60" s="688"/>
      <c r="K60" s="713"/>
      <c r="L60" s="713"/>
      <c r="M60" s="705"/>
      <c r="N60" s="688"/>
      <c r="O60" s="716"/>
      <c r="P60" s="695"/>
      <c r="Q60" s="980"/>
      <c r="R60" s="894"/>
      <c r="S60" s="896"/>
      <c r="T60" s="896"/>
      <c r="U60" s="925"/>
    </row>
    <row r="61" spans="1:21" ht="15" customHeight="1" x14ac:dyDescent="0.25">
      <c r="A61" s="1142" t="s">
        <v>326</v>
      </c>
      <c r="B61" s="1125" t="s">
        <v>321</v>
      </c>
      <c r="C61" s="921"/>
      <c r="D61" s="921"/>
      <c r="E61" s="1049"/>
      <c r="F61" s="696"/>
      <c r="G61" s="699"/>
      <c r="H61" s="699"/>
      <c r="I61" s="705"/>
      <c r="J61" s="688"/>
      <c r="K61" s="713"/>
      <c r="L61" s="713"/>
      <c r="M61" s="705"/>
      <c r="N61" s="688"/>
      <c r="O61" s="716"/>
      <c r="P61" s="695"/>
      <c r="Q61" s="980"/>
      <c r="R61" s="894" t="s">
        <v>64</v>
      </c>
      <c r="S61" s="896">
        <v>6</v>
      </c>
      <c r="T61" s="896">
        <v>6</v>
      </c>
      <c r="U61" s="925"/>
    </row>
    <row r="62" spans="1:21" ht="15" customHeight="1" thickBot="1" x14ac:dyDescent="0.3">
      <c r="A62" s="958"/>
      <c r="B62" s="1126"/>
      <c r="C62" s="922"/>
      <c r="D62" s="922"/>
      <c r="E62" s="1127"/>
      <c r="F62" s="703"/>
      <c r="G62" s="704"/>
      <c r="H62" s="704"/>
      <c r="I62" s="706"/>
      <c r="J62" s="714"/>
      <c r="K62" s="715"/>
      <c r="L62" s="715"/>
      <c r="M62" s="706"/>
      <c r="N62" s="714"/>
      <c r="O62" s="716"/>
      <c r="P62" s="718"/>
      <c r="Q62" s="981"/>
      <c r="R62" s="895"/>
      <c r="S62" s="897"/>
      <c r="T62" s="897"/>
      <c r="U62" s="926"/>
    </row>
    <row r="63" spans="1:21" ht="15" customHeight="1" x14ac:dyDescent="0.25">
      <c r="A63" s="1128" t="s">
        <v>327</v>
      </c>
      <c r="B63" s="932"/>
      <c r="C63" s="932"/>
      <c r="D63" s="932"/>
      <c r="E63" s="932"/>
      <c r="F63" s="932"/>
      <c r="G63" s="932"/>
      <c r="H63" s="932"/>
      <c r="I63" s="932"/>
      <c r="J63" s="932"/>
      <c r="K63" s="932"/>
      <c r="L63" s="932"/>
      <c r="M63" s="932"/>
      <c r="N63" s="932"/>
      <c r="O63" s="932"/>
      <c r="P63" s="932"/>
      <c r="Q63" s="932"/>
      <c r="R63" s="932"/>
      <c r="S63" s="932"/>
      <c r="T63" s="932"/>
      <c r="U63" s="959"/>
    </row>
    <row r="64" spans="1:21" ht="15" customHeight="1" thickBot="1" x14ac:dyDescent="0.3">
      <c r="A64" s="1081"/>
      <c r="B64" s="1082"/>
      <c r="C64" s="1082"/>
      <c r="D64" s="1082"/>
      <c r="E64" s="1082"/>
      <c r="F64" s="1082"/>
      <c r="G64" s="1082"/>
      <c r="H64" s="1082"/>
      <c r="I64" s="1082"/>
      <c r="J64" s="1082"/>
      <c r="K64" s="1082"/>
      <c r="L64" s="1082"/>
      <c r="M64" s="1082"/>
      <c r="N64" s="1082"/>
      <c r="O64" s="1082"/>
      <c r="P64" s="1082"/>
      <c r="Q64" s="1082"/>
      <c r="R64" s="1082"/>
      <c r="S64" s="1082"/>
      <c r="T64" s="1082"/>
      <c r="U64" s="1083"/>
    </row>
    <row r="65" spans="1:21" ht="75.75" customHeight="1" thickBot="1" x14ac:dyDescent="0.3">
      <c r="A65" s="146" t="s">
        <v>287</v>
      </c>
      <c r="B65" s="589" t="s">
        <v>328</v>
      </c>
      <c r="C65" s="586" t="s">
        <v>289</v>
      </c>
      <c r="D65" s="586" t="s">
        <v>290</v>
      </c>
      <c r="E65" s="586" t="s">
        <v>291</v>
      </c>
      <c r="F65" s="590" t="s">
        <v>329</v>
      </c>
      <c r="G65" s="586" t="s">
        <v>289</v>
      </c>
      <c r="H65" s="586" t="s">
        <v>290</v>
      </c>
      <c r="I65" s="586" t="s">
        <v>291</v>
      </c>
      <c r="J65" s="590" t="s">
        <v>330</v>
      </c>
      <c r="K65" s="586" t="s">
        <v>294</v>
      </c>
      <c r="L65" s="586" t="s">
        <v>290</v>
      </c>
      <c r="M65" s="586" t="s">
        <v>291</v>
      </c>
      <c r="N65" s="590" t="s">
        <v>331</v>
      </c>
      <c r="O65" s="586" t="s">
        <v>289</v>
      </c>
      <c r="P65" s="586" t="s">
        <v>290</v>
      </c>
      <c r="Q65" s="586" t="s">
        <v>291</v>
      </c>
      <c r="R65" s="590" t="s">
        <v>332</v>
      </c>
      <c r="S65" s="586" t="s">
        <v>289</v>
      </c>
      <c r="T65" s="586" t="s">
        <v>289</v>
      </c>
      <c r="U65" s="587" t="s">
        <v>291</v>
      </c>
    </row>
    <row r="66" spans="1:21" ht="30" customHeight="1" x14ac:dyDescent="0.25">
      <c r="A66" s="1019" t="s">
        <v>333</v>
      </c>
      <c r="B66" s="1084" t="s">
        <v>334</v>
      </c>
      <c r="C66" s="899"/>
      <c r="D66" s="899"/>
      <c r="E66" s="968"/>
      <c r="F66" s="986" t="s">
        <v>335</v>
      </c>
      <c r="G66" s="987"/>
      <c r="H66" s="987"/>
      <c r="I66" s="988"/>
      <c r="J66" s="1042" t="s">
        <v>179</v>
      </c>
      <c r="K66" s="987"/>
      <c r="L66" s="987"/>
      <c r="M66" s="988"/>
      <c r="N66" s="1069" t="s">
        <v>336</v>
      </c>
      <c r="O66" s="990"/>
      <c r="P66" s="990"/>
      <c r="Q66" s="991"/>
      <c r="R66" s="1042" t="s">
        <v>199</v>
      </c>
      <c r="S66" s="987"/>
      <c r="T66" s="987"/>
      <c r="U66" s="988"/>
    </row>
    <row r="67" spans="1:21" ht="49.5" customHeight="1" x14ac:dyDescent="0.25">
      <c r="A67" s="1020"/>
      <c r="B67" s="593" t="s">
        <v>48</v>
      </c>
      <c r="C67" s="599">
        <v>26</v>
      </c>
      <c r="D67" s="600">
        <f>C67*77%</f>
        <v>20.02</v>
      </c>
      <c r="E67" s="1073" t="s">
        <v>301</v>
      </c>
      <c r="F67" s="1133" t="s">
        <v>337</v>
      </c>
      <c r="G67" s="914"/>
      <c r="H67" s="914"/>
      <c r="I67" s="915"/>
      <c r="J67" s="593" t="s">
        <v>50</v>
      </c>
      <c r="K67" s="584">
        <v>15.5</v>
      </c>
      <c r="L67" s="601">
        <f>K67*66%</f>
        <v>10.23</v>
      </c>
      <c r="M67" s="911" t="s">
        <v>301</v>
      </c>
      <c r="N67" s="916"/>
      <c r="O67" s="917"/>
      <c r="P67" s="917"/>
      <c r="Q67" s="918"/>
      <c r="R67" s="593" t="s">
        <v>200</v>
      </c>
      <c r="S67" s="581">
        <v>24</v>
      </c>
      <c r="T67" s="581">
        <v>20</v>
      </c>
      <c r="U67" s="1070" t="s">
        <v>301</v>
      </c>
    </row>
    <row r="68" spans="1:21" ht="39.75" customHeight="1" x14ac:dyDescent="0.25">
      <c r="A68" s="1020"/>
      <c r="B68" s="22" t="s">
        <v>155</v>
      </c>
      <c r="C68" s="584">
        <v>5.8</v>
      </c>
      <c r="D68" s="601">
        <f>C68*70%</f>
        <v>4.0599999999999996</v>
      </c>
      <c r="E68" s="1074"/>
      <c r="F68" s="916"/>
      <c r="G68" s="917"/>
      <c r="H68" s="917"/>
      <c r="I68" s="918"/>
      <c r="J68" s="646" t="s">
        <v>180</v>
      </c>
      <c r="K68" s="647">
        <v>15</v>
      </c>
      <c r="L68" s="647">
        <v>10</v>
      </c>
      <c r="M68" s="902"/>
      <c r="N68" s="916"/>
      <c r="O68" s="917"/>
      <c r="P68" s="917"/>
      <c r="Q68" s="918"/>
      <c r="R68" s="593" t="s">
        <v>50</v>
      </c>
      <c r="S68" s="584">
        <v>15.5</v>
      </c>
      <c r="T68" s="601">
        <f>S68*66%</f>
        <v>10.23</v>
      </c>
      <c r="U68" s="902"/>
    </row>
    <row r="69" spans="1:21" ht="33" customHeight="1" x14ac:dyDescent="0.25">
      <c r="A69" s="1020"/>
      <c r="B69" s="22" t="s">
        <v>157</v>
      </c>
      <c r="C69" s="584">
        <v>20</v>
      </c>
      <c r="D69" s="601">
        <f>C69*52%</f>
        <v>10.4</v>
      </c>
      <c r="E69" s="1074"/>
      <c r="F69" s="916"/>
      <c r="G69" s="917"/>
      <c r="H69" s="917"/>
      <c r="I69" s="918"/>
      <c r="J69" s="646" t="s">
        <v>182</v>
      </c>
      <c r="K69" s="647">
        <v>10</v>
      </c>
      <c r="L69" s="647">
        <v>5</v>
      </c>
      <c r="M69" s="902"/>
      <c r="N69" s="916"/>
      <c r="O69" s="917"/>
      <c r="P69" s="917"/>
      <c r="Q69" s="918"/>
      <c r="R69" s="593" t="s">
        <v>91</v>
      </c>
      <c r="S69" s="599">
        <v>13</v>
      </c>
      <c r="T69" s="600">
        <f>S69*77%</f>
        <v>10.01</v>
      </c>
      <c r="U69" s="902"/>
    </row>
    <row r="70" spans="1:21" ht="35.1" customHeight="1" x14ac:dyDescent="0.25">
      <c r="A70" s="1020"/>
      <c r="B70" s="22" t="s">
        <v>89</v>
      </c>
      <c r="C70" s="584">
        <v>19</v>
      </c>
      <c r="D70" s="601">
        <f>C70*53%</f>
        <v>10.07</v>
      </c>
      <c r="E70" s="1074"/>
      <c r="F70" s="933"/>
      <c r="G70" s="934"/>
      <c r="H70" s="934"/>
      <c r="I70" s="954"/>
      <c r="J70" s="593" t="s">
        <v>32</v>
      </c>
      <c r="K70" s="79">
        <v>13</v>
      </c>
      <c r="L70" s="79">
        <f>K70*80%</f>
        <v>10.4</v>
      </c>
      <c r="M70" s="902"/>
      <c r="N70" s="933"/>
      <c r="O70" s="934"/>
      <c r="P70" s="934"/>
      <c r="Q70" s="954"/>
      <c r="R70" s="593" t="s">
        <v>133</v>
      </c>
      <c r="S70" s="599">
        <v>13</v>
      </c>
      <c r="T70" s="600">
        <f>S70*77%</f>
        <v>10.01</v>
      </c>
      <c r="U70" s="902"/>
    </row>
    <row r="71" spans="1:21" ht="24" customHeight="1" x14ac:dyDescent="0.25">
      <c r="A71" s="1020"/>
      <c r="B71" s="22" t="s">
        <v>50</v>
      </c>
      <c r="C71" s="584">
        <v>15.5</v>
      </c>
      <c r="D71" s="601">
        <f>C71*66%</f>
        <v>10.23</v>
      </c>
      <c r="E71" s="1074"/>
      <c r="F71" s="593" t="s">
        <v>166</v>
      </c>
      <c r="G71" s="581">
        <v>10</v>
      </c>
      <c r="H71" s="581">
        <v>10</v>
      </c>
      <c r="I71" s="911" t="s">
        <v>302</v>
      </c>
      <c r="J71" s="593" t="s">
        <v>36</v>
      </c>
      <c r="K71" s="79">
        <v>5.5</v>
      </c>
      <c r="L71" s="79">
        <f>K71*95%</f>
        <v>5.2249999999999996</v>
      </c>
      <c r="M71" s="902"/>
      <c r="N71" s="593" t="s">
        <v>193</v>
      </c>
      <c r="O71" s="581">
        <v>10</v>
      </c>
      <c r="P71" s="581">
        <v>10</v>
      </c>
      <c r="Q71" s="911" t="s">
        <v>301</v>
      </c>
      <c r="R71" s="593" t="s">
        <v>32</v>
      </c>
      <c r="S71" s="79">
        <v>13</v>
      </c>
      <c r="T71" s="79">
        <f>S71*80%</f>
        <v>10.4</v>
      </c>
      <c r="U71" s="902"/>
    </row>
    <row r="72" spans="1:21" ht="27" customHeight="1" x14ac:dyDescent="0.25">
      <c r="A72" s="1020"/>
      <c r="B72" s="593" t="s">
        <v>32</v>
      </c>
      <c r="C72" s="79">
        <v>13</v>
      </c>
      <c r="D72" s="79">
        <f>C72*80%</f>
        <v>10.4</v>
      </c>
      <c r="E72" s="1074"/>
      <c r="F72" s="593" t="s">
        <v>133</v>
      </c>
      <c r="G72" s="599">
        <v>13</v>
      </c>
      <c r="H72" s="600">
        <f>G72*77%</f>
        <v>10.01</v>
      </c>
      <c r="I72" s="902"/>
      <c r="J72" s="593" t="s">
        <v>44</v>
      </c>
      <c r="K72" s="582">
        <v>0.8</v>
      </c>
      <c r="L72" s="582">
        <v>0.8</v>
      </c>
      <c r="M72" s="902"/>
      <c r="N72" s="593" t="s">
        <v>133</v>
      </c>
      <c r="O72" s="599">
        <v>13</v>
      </c>
      <c r="P72" s="600">
        <f>O72*77%</f>
        <v>10.01</v>
      </c>
      <c r="Q72" s="902"/>
      <c r="R72" s="593" t="s">
        <v>34</v>
      </c>
      <c r="S72" s="79">
        <v>13</v>
      </c>
      <c r="T72" s="79">
        <f>S72*60%</f>
        <v>7.8</v>
      </c>
      <c r="U72" s="902"/>
    </row>
    <row r="73" spans="1:21" ht="18.95" customHeight="1" x14ac:dyDescent="0.25">
      <c r="A73" s="1020"/>
      <c r="B73" s="593" t="s">
        <v>34</v>
      </c>
      <c r="C73" s="79">
        <v>13</v>
      </c>
      <c r="D73" s="79">
        <f>C73*60%</f>
        <v>7.8</v>
      </c>
      <c r="E73" s="1074"/>
      <c r="F73" s="593" t="s">
        <v>91</v>
      </c>
      <c r="G73" s="599">
        <v>13</v>
      </c>
      <c r="H73" s="600">
        <f>G73*77%</f>
        <v>10.01</v>
      </c>
      <c r="I73" s="902"/>
      <c r="J73" s="593" t="s">
        <v>42</v>
      </c>
      <c r="K73" s="79">
        <v>1</v>
      </c>
      <c r="L73" s="79">
        <f>K73*78%</f>
        <v>0.78</v>
      </c>
      <c r="M73" s="902"/>
      <c r="N73" s="593" t="s">
        <v>91</v>
      </c>
      <c r="O73" s="599">
        <v>13</v>
      </c>
      <c r="P73" s="600">
        <f>O73*77%</f>
        <v>10.01</v>
      </c>
      <c r="Q73" s="902"/>
      <c r="R73" s="593" t="s">
        <v>36</v>
      </c>
      <c r="S73" s="79">
        <v>5.5</v>
      </c>
      <c r="T73" s="79">
        <f>S73*95%</f>
        <v>5.2249999999999996</v>
      </c>
      <c r="U73" s="902"/>
    </row>
    <row r="74" spans="1:21" ht="29.1" customHeight="1" x14ac:dyDescent="0.25">
      <c r="A74" s="1020"/>
      <c r="B74" s="593" t="s">
        <v>36</v>
      </c>
      <c r="C74" s="79">
        <v>5.5</v>
      </c>
      <c r="D74" s="79">
        <f>C74*95%</f>
        <v>5.2249999999999996</v>
      </c>
      <c r="E74" s="1074"/>
      <c r="F74" s="593" t="s">
        <v>50</v>
      </c>
      <c r="G74" s="584">
        <v>15.5</v>
      </c>
      <c r="H74" s="601">
        <f>G74*66%</f>
        <v>10.23</v>
      </c>
      <c r="I74" s="902"/>
      <c r="J74" s="593" t="s">
        <v>184</v>
      </c>
      <c r="K74" s="582">
        <v>2</v>
      </c>
      <c r="L74" s="582">
        <v>2</v>
      </c>
      <c r="M74" s="902"/>
      <c r="N74" s="593" t="s">
        <v>50</v>
      </c>
      <c r="O74" s="584">
        <v>15.5</v>
      </c>
      <c r="P74" s="601">
        <f>O74*66%</f>
        <v>10.23</v>
      </c>
      <c r="Q74" s="902"/>
      <c r="R74" s="593" t="s">
        <v>42</v>
      </c>
      <c r="S74" s="79">
        <v>1</v>
      </c>
      <c r="T74" s="79">
        <f>S74*78%</f>
        <v>0.78</v>
      </c>
      <c r="U74" s="902"/>
    </row>
    <row r="75" spans="1:21" ht="15" customHeight="1" x14ac:dyDescent="0.25">
      <c r="A75" s="1020"/>
      <c r="B75" s="593" t="s">
        <v>42</v>
      </c>
      <c r="C75" s="79">
        <v>1</v>
      </c>
      <c r="D75" s="79">
        <f>C75*78%</f>
        <v>0.78</v>
      </c>
      <c r="E75" s="1074"/>
      <c r="F75" s="593" t="s">
        <v>36</v>
      </c>
      <c r="G75" s="79">
        <v>5.5</v>
      </c>
      <c r="H75" s="79">
        <f>G75*95%</f>
        <v>5.2249999999999996</v>
      </c>
      <c r="I75" s="902"/>
      <c r="J75" s="593" t="s">
        <v>116</v>
      </c>
      <c r="K75" s="582">
        <v>3</v>
      </c>
      <c r="L75" s="582">
        <v>3</v>
      </c>
      <c r="M75" s="902"/>
      <c r="N75" s="593" t="s">
        <v>36</v>
      </c>
      <c r="O75" s="79">
        <v>5.5</v>
      </c>
      <c r="P75" s="79">
        <f>O75*95%</f>
        <v>5.2249999999999996</v>
      </c>
      <c r="Q75" s="902"/>
      <c r="R75" s="593" t="s">
        <v>44</v>
      </c>
      <c r="S75" s="581">
        <v>0.5</v>
      </c>
      <c r="T75" s="581">
        <v>0.5</v>
      </c>
      <c r="U75" s="902"/>
    </row>
    <row r="76" spans="1:21" ht="45" customHeight="1" x14ac:dyDescent="0.25">
      <c r="A76" s="1020"/>
      <c r="B76" s="22" t="s">
        <v>52</v>
      </c>
      <c r="C76" s="19">
        <v>2</v>
      </c>
      <c r="D76" s="616">
        <v>2</v>
      </c>
      <c r="E76" s="1074"/>
      <c r="F76" s="593" t="s">
        <v>32</v>
      </c>
      <c r="G76" s="79">
        <v>13</v>
      </c>
      <c r="H76" s="79">
        <f>G76*80%</f>
        <v>10.4</v>
      </c>
      <c r="I76" s="902"/>
      <c r="J76" s="593" t="s">
        <v>133</v>
      </c>
      <c r="K76" s="599">
        <v>14</v>
      </c>
      <c r="L76" s="600">
        <f>K76*77%</f>
        <v>10.780000000000001</v>
      </c>
      <c r="M76" s="902"/>
      <c r="N76" s="593" t="s">
        <v>34</v>
      </c>
      <c r="O76" s="79">
        <v>13</v>
      </c>
      <c r="P76" s="79">
        <f>O76*60%</f>
        <v>7.8</v>
      </c>
      <c r="Q76" s="902"/>
      <c r="R76" s="593" t="s">
        <v>116</v>
      </c>
      <c r="S76" s="581">
        <v>2</v>
      </c>
      <c r="T76" s="581">
        <v>2</v>
      </c>
      <c r="U76" s="902"/>
    </row>
    <row r="77" spans="1:21" ht="38.25" customHeight="1" x14ac:dyDescent="0.25">
      <c r="A77" s="1020"/>
      <c r="B77" s="22" t="s">
        <v>44</v>
      </c>
      <c r="C77" s="19">
        <v>0.5</v>
      </c>
      <c r="D77" s="616">
        <v>0.5</v>
      </c>
      <c r="E77" s="997"/>
      <c r="F77" s="593" t="s">
        <v>34</v>
      </c>
      <c r="G77" s="79">
        <v>13</v>
      </c>
      <c r="H77" s="79">
        <f>G77*60%</f>
        <v>7.8</v>
      </c>
      <c r="I77" s="902"/>
      <c r="J77" s="593" t="s">
        <v>91</v>
      </c>
      <c r="K77" s="599">
        <v>13</v>
      </c>
      <c r="L77" s="600">
        <f>K77*77%</f>
        <v>10.01</v>
      </c>
      <c r="M77" s="903"/>
      <c r="N77" s="593" t="s">
        <v>32</v>
      </c>
      <c r="O77" s="79">
        <v>13</v>
      </c>
      <c r="P77" s="79">
        <f>O77*80%</f>
        <v>10.4</v>
      </c>
      <c r="Q77" s="902"/>
      <c r="R77" s="593" t="s">
        <v>184</v>
      </c>
      <c r="S77" s="581">
        <v>3</v>
      </c>
      <c r="T77" s="581">
        <v>3</v>
      </c>
      <c r="U77" s="903"/>
    </row>
    <row r="78" spans="1:21" ht="15" customHeight="1" x14ac:dyDescent="0.25">
      <c r="A78" s="1020"/>
      <c r="B78" s="1139"/>
      <c r="C78" s="917"/>
      <c r="D78" s="917"/>
      <c r="E78" s="917"/>
      <c r="F78" s="593" t="s">
        <v>44</v>
      </c>
      <c r="G78" s="581">
        <v>0.8</v>
      </c>
      <c r="H78" s="581">
        <v>0.8</v>
      </c>
      <c r="I78" s="902"/>
      <c r="J78" s="1031"/>
      <c r="K78" s="914"/>
      <c r="L78" s="914"/>
      <c r="M78" s="915"/>
      <c r="N78" s="593" t="s">
        <v>44</v>
      </c>
      <c r="O78" s="581">
        <v>0.8</v>
      </c>
      <c r="P78" s="581">
        <v>0.8</v>
      </c>
      <c r="Q78" s="902"/>
      <c r="R78" s="1129"/>
      <c r="S78" s="914"/>
      <c r="T78" s="914"/>
      <c r="U78" s="915"/>
    </row>
    <row r="79" spans="1:21" ht="15" customHeight="1" x14ac:dyDescent="0.25">
      <c r="A79" s="1020"/>
      <c r="B79" s="917"/>
      <c r="C79" s="917"/>
      <c r="D79" s="917"/>
      <c r="E79" s="917"/>
      <c r="F79" s="593" t="s">
        <v>42</v>
      </c>
      <c r="G79" s="79">
        <v>1</v>
      </c>
      <c r="H79" s="79">
        <f>G79*78%</f>
        <v>0.78</v>
      </c>
      <c r="I79" s="903"/>
      <c r="J79" s="916"/>
      <c r="K79" s="917"/>
      <c r="L79" s="917"/>
      <c r="M79" s="918"/>
      <c r="N79" s="593" t="s">
        <v>42</v>
      </c>
      <c r="O79" s="79">
        <v>1</v>
      </c>
      <c r="P79" s="79">
        <f>O79*78%</f>
        <v>0.78</v>
      </c>
      <c r="Q79" s="903"/>
      <c r="R79" s="916"/>
      <c r="S79" s="917"/>
      <c r="T79" s="917"/>
      <c r="U79" s="918"/>
    </row>
    <row r="80" spans="1:21" ht="15" customHeight="1" x14ac:dyDescent="0.25">
      <c r="A80" s="1021"/>
      <c r="B80" s="932"/>
      <c r="C80" s="932"/>
      <c r="D80" s="932"/>
      <c r="E80" s="932"/>
      <c r="F80" s="965"/>
      <c r="G80" s="899"/>
      <c r="H80" s="899"/>
      <c r="I80" s="900"/>
      <c r="J80" s="958"/>
      <c r="K80" s="932"/>
      <c r="L80" s="932"/>
      <c r="M80" s="959"/>
      <c r="N80" s="1101"/>
      <c r="O80" s="973"/>
      <c r="P80" s="973"/>
      <c r="Q80" s="974"/>
      <c r="R80" s="933"/>
      <c r="S80" s="934"/>
      <c r="T80" s="934"/>
      <c r="U80" s="954"/>
    </row>
    <row r="81" spans="1:21" ht="30" customHeight="1" x14ac:dyDescent="0.25">
      <c r="A81" s="1131" t="s">
        <v>28</v>
      </c>
      <c r="B81" s="1140" t="s">
        <v>338</v>
      </c>
      <c r="C81" s="921"/>
      <c r="D81" s="921"/>
      <c r="E81" s="921"/>
      <c r="F81" s="1094" t="s">
        <v>525</v>
      </c>
      <c r="G81" s="899"/>
      <c r="H81" s="899"/>
      <c r="I81" s="968"/>
      <c r="J81" s="1033" t="s">
        <v>339</v>
      </c>
      <c r="K81" s="921"/>
      <c r="L81" s="921"/>
      <c r="M81" s="921"/>
      <c r="N81" s="1102" t="s">
        <v>525</v>
      </c>
      <c r="O81" s="921"/>
      <c r="P81" s="921"/>
      <c r="Q81" s="921"/>
      <c r="R81" s="1088" t="s">
        <v>202</v>
      </c>
      <c r="S81" s="973"/>
      <c r="T81" s="973"/>
      <c r="U81" s="974"/>
    </row>
    <row r="82" spans="1:21" ht="45" x14ac:dyDescent="0.25">
      <c r="A82" s="958"/>
      <c r="B82" s="615" t="s">
        <v>30</v>
      </c>
      <c r="C82" s="802">
        <v>62</v>
      </c>
      <c r="D82" s="802">
        <f>C82*49%</f>
        <v>30.38</v>
      </c>
      <c r="E82" s="889" t="s">
        <v>305</v>
      </c>
      <c r="F82" s="597" t="s">
        <v>516</v>
      </c>
      <c r="G82" s="682">
        <v>62</v>
      </c>
      <c r="H82" s="682">
        <f>G82*56%</f>
        <v>34.720000000000006</v>
      </c>
      <c r="I82" s="949" t="s">
        <v>411</v>
      </c>
      <c r="J82" s="615" t="s">
        <v>94</v>
      </c>
      <c r="K82" s="802">
        <v>57</v>
      </c>
      <c r="L82" s="802">
        <f>K82*61.5%</f>
        <v>35.055</v>
      </c>
      <c r="M82" s="889" t="s">
        <v>411</v>
      </c>
      <c r="N82" s="641" t="s">
        <v>516</v>
      </c>
      <c r="O82" s="805">
        <v>62</v>
      </c>
      <c r="P82" s="805">
        <f>O82*56%</f>
        <v>34.720000000000006</v>
      </c>
      <c r="Q82" s="890" t="s">
        <v>411</v>
      </c>
      <c r="R82" s="615" t="s">
        <v>94</v>
      </c>
      <c r="S82" s="802">
        <v>57</v>
      </c>
      <c r="T82" s="802">
        <f>S82*61.5%</f>
        <v>35.055</v>
      </c>
      <c r="U82" s="889" t="s">
        <v>411</v>
      </c>
    </row>
    <row r="83" spans="1:21" ht="30.75" customHeight="1" x14ac:dyDescent="0.25">
      <c r="A83" s="958"/>
      <c r="B83" s="615" t="s">
        <v>32</v>
      </c>
      <c r="C83" s="638">
        <v>8</v>
      </c>
      <c r="D83" s="638">
        <f>C83*75%</f>
        <v>6</v>
      </c>
      <c r="E83" s="889"/>
      <c r="F83" s="597" t="s">
        <v>32</v>
      </c>
      <c r="G83" s="79">
        <v>8</v>
      </c>
      <c r="H83" s="79">
        <f>G83*75%</f>
        <v>6</v>
      </c>
      <c r="I83" s="950"/>
      <c r="J83" s="615" t="s">
        <v>32</v>
      </c>
      <c r="K83" s="638">
        <v>8</v>
      </c>
      <c r="L83" s="638">
        <f>K83*75%</f>
        <v>6</v>
      </c>
      <c r="M83" s="889"/>
      <c r="N83" s="641" t="s">
        <v>32</v>
      </c>
      <c r="O83" s="638">
        <v>8</v>
      </c>
      <c r="P83" s="638">
        <f>O83*75%</f>
        <v>6</v>
      </c>
      <c r="Q83" s="890"/>
      <c r="R83" s="615" t="s">
        <v>32</v>
      </c>
      <c r="S83" s="638">
        <v>8</v>
      </c>
      <c r="T83" s="638">
        <f>S83*75%</f>
        <v>6</v>
      </c>
      <c r="U83" s="889"/>
    </row>
    <row r="84" spans="1:21" ht="30.75" customHeight="1" x14ac:dyDescent="0.25">
      <c r="A84" s="958"/>
      <c r="B84" s="615" t="s">
        <v>34</v>
      </c>
      <c r="C84" s="638">
        <v>10</v>
      </c>
      <c r="D84" s="638">
        <f>C84*60%</f>
        <v>6</v>
      </c>
      <c r="E84" s="889"/>
      <c r="F84" s="597" t="s">
        <v>34</v>
      </c>
      <c r="G84" s="79">
        <v>10</v>
      </c>
      <c r="H84" s="79">
        <f>G84*60%</f>
        <v>6</v>
      </c>
      <c r="I84" s="950"/>
      <c r="J84" s="615" t="s">
        <v>34</v>
      </c>
      <c r="K84" s="638">
        <v>10</v>
      </c>
      <c r="L84" s="638">
        <f>K84*60%</f>
        <v>6</v>
      </c>
      <c r="M84" s="889"/>
      <c r="N84" s="641" t="s">
        <v>34</v>
      </c>
      <c r="O84" s="638">
        <v>10</v>
      </c>
      <c r="P84" s="638">
        <f>O84*60%</f>
        <v>6</v>
      </c>
      <c r="Q84" s="890"/>
      <c r="R84" s="615" t="s">
        <v>34</v>
      </c>
      <c r="S84" s="638">
        <v>10</v>
      </c>
      <c r="T84" s="638">
        <f>S84*60%</f>
        <v>6</v>
      </c>
      <c r="U84" s="889"/>
    </row>
    <row r="85" spans="1:21" ht="15" customHeight="1" x14ac:dyDescent="0.25">
      <c r="A85" s="958"/>
      <c r="B85" s="615" t="s">
        <v>36</v>
      </c>
      <c r="C85" s="638">
        <v>2</v>
      </c>
      <c r="D85" s="638">
        <f>C85*95%</f>
        <v>1.9</v>
      </c>
      <c r="E85" s="889"/>
      <c r="F85" s="597" t="s">
        <v>36</v>
      </c>
      <c r="G85" s="79">
        <v>2</v>
      </c>
      <c r="H85" s="79">
        <f>G85*95%</f>
        <v>1.9</v>
      </c>
      <c r="I85" s="950"/>
      <c r="J85" s="615" t="s">
        <v>36</v>
      </c>
      <c r="K85" s="638">
        <v>2</v>
      </c>
      <c r="L85" s="638">
        <f>K85*95%</f>
        <v>1.9</v>
      </c>
      <c r="M85" s="889"/>
      <c r="N85" s="641" t="s">
        <v>36</v>
      </c>
      <c r="O85" s="638">
        <v>2</v>
      </c>
      <c r="P85" s="638">
        <f>O85*95%</f>
        <v>1.9</v>
      </c>
      <c r="Q85" s="890"/>
      <c r="R85" s="615" t="s">
        <v>36</v>
      </c>
      <c r="S85" s="638">
        <v>2</v>
      </c>
      <c r="T85" s="638">
        <f>S85*95%</f>
        <v>1.9</v>
      </c>
      <c r="U85" s="889"/>
    </row>
    <row r="86" spans="1:21" ht="15" customHeight="1" x14ac:dyDescent="0.25">
      <c r="A86" s="958"/>
      <c r="B86" s="615" t="s">
        <v>38</v>
      </c>
      <c r="C86" s="638">
        <v>0.3</v>
      </c>
      <c r="D86" s="638">
        <f>C86*100%</f>
        <v>0.3</v>
      </c>
      <c r="E86" s="889"/>
      <c r="F86" s="597" t="s">
        <v>38</v>
      </c>
      <c r="G86" s="79">
        <v>0.3</v>
      </c>
      <c r="H86" s="79">
        <f>G86*100%</f>
        <v>0.3</v>
      </c>
      <c r="I86" s="950"/>
      <c r="J86" s="615" t="s">
        <v>38</v>
      </c>
      <c r="K86" s="638">
        <v>0.3</v>
      </c>
      <c r="L86" s="638">
        <f>K86*100%</f>
        <v>0.3</v>
      </c>
      <c r="M86" s="889"/>
      <c r="N86" s="641" t="s">
        <v>38</v>
      </c>
      <c r="O86" s="638">
        <v>0.3</v>
      </c>
      <c r="P86" s="638">
        <f>O86*100%</f>
        <v>0.3</v>
      </c>
      <c r="Q86" s="890"/>
      <c r="R86" s="615" t="s">
        <v>38</v>
      </c>
      <c r="S86" s="638">
        <v>0.3</v>
      </c>
      <c r="T86" s="638">
        <f>S86*100%</f>
        <v>0.3</v>
      </c>
      <c r="U86" s="889"/>
    </row>
    <row r="87" spans="1:21" ht="15" customHeight="1" x14ac:dyDescent="0.25">
      <c r="A87" s="958"/>
      <c r="B87" s="615" t="s">
        <v>40</v>
      </c>
      <c r="C87" s="638">
        <v>0.3</v>
      </c>
      <c r="D87" s="638">
        <f t="shared" ref="D87:D88" si="5">C87*100%</f>
        <v>0.3</v>
      </c>
      <c r="E87" s="889"/>
      <c r="F87" s="597" t="s">
        <v>40</v>
      </c>
      <c r="G87" s="79">
        <v>0.3</v>
      </c>
      <c r="H87" s="79">
        <f t="shared" ref="H87:H88" si="6">G87*100%</f>
        <v>0.3</v>
      </c>
      <c r="I87" s="950"/>
      <c r="J87" s="615" t="s">
        <v>40</v>
      </c>
      <c r="K87" s="638">
        <v>0.3</v>
      </c>
      <c r="L87" s="638">
        <f t="shared" ref="L87:L88" si="7">K87*100%</f>
        <v>0.3</v>
      </c>
      <c r="M87" s="889"/>
      <c r="N87" s="641" t="s">
        <v>40</v>
      </c>
      <c r="O87" s="638">
        <v>0.3</v>
      </c>
      <c r="P87" s="638">
        <f t="shared" ref="P87:P88" si="8">O87*100%</f>
        <v>0.3</v>
      </c>
      <c r="Q87" s="890"/>
      <c r="R87" s="615" t="s">
        <v>40</v>
      </c>
      <c r="S87" s="638">
        <v>0.3</v>
      </c>
      <c r="T87" s="638">
        <f t="shared" ref="T87:T88" si="9">S87*100%</f>
        <v>0.3</v>
      </c>
      <c r="U87" s="889"/>
    </row>
    <row r="88" spans="1:21" ht="15" customHeight="1" x14ac:dyDescent="0.25">
      <c r="A88" s="958"/>
      <c r="B88" s="615" t="s">
        <v>544</v>
      </c>
      <c r="C88" s="638">
        <v>0.3</v>
      </c>
      <c r="D88" s="638">
        <f t="shared" si="5"/>
        <v>0.3</v>
      </c>
      <c r="E88" s="889"/>
      <c r="F88" s="597" t="s">
        <v>544</v>
      </c>
      <c r="G88" s="79">
        <v>0.3</v>
      </c>
      <c r="H88" s="79">
        <f t="shared" si="6"/>
        <v>0.3</v>
      </c>
      <c r="I88" s="950"/>
      <c r="J88" s="615" t="s">
        <v>544</v>
      </c>
      <c r="K88" s="638">
        <v>0.3</v>
      </c>
      <c r="L88" s="638">
        <f t="shared" si="7"/>
        <v>0.3</v>
      </c>
      <c r="M88" s="889"/>
      <c r="N88" s="641" t="s">
        <v>544</v>
      </c>
      <c r="O88" s="638">
        <v>0.3</v>
      </c>
      <c r="P88" s="638">
        <f t="shared" si="8"/>
        <v>0.3</v>
      </c>
      <c r="Q88" s="890"/>
      <c r="R88" s="615" t="s">
        <v>544</v>
      </c>
      <c r="S88" s="638">
        <v>0.3</v>
      </c>
      <c r="T88" s="638">
        <f t="shared" si="9"/>
        <v>0.3</v>
      </c>
      <c r="U88" s="889"/>
    </row>
    <row r="89" spans="1:21" ht="15" customHeight="1" x14ac:dyDescent="0.25">
      <c r="A89" s="958"/>
      <c r="B89" s="615" t="s">
        <v>42</v>
      </c>
      <c r="C89" s="638">
        <v>0.6</v>
      </c>
      <c r="D89" s="638">
        <f>C89*78%</f>
        <v>0.46799999999999997</v>
      </c>
      <c r="E89" s="889"/>
      <c r="F89" s="597" t="s">
        <v>42</v>
      </c>
      <c r="G89" s="79">
        <v>0.6</v>
      </c>
      <c r="H89" s="79">
        <f>G89*78%</f>
        <v>0.46799999999999997</v>
      </c>
      <c r="I89" s="950"/>
      <c r="J89" s="615" t="s">
        <v>42</v>
      </c>
      <c r="K89" s="638">
        <v>0.6</v>
      </c>
      <c r="L89" s="638">
        <f>K89*78%</f>
        <v>0.46799999999999997</v>
      </c>
      <c r="M89" s="889"/>
      <c r="N89" s="641" t="s">
        <v>42</v>
      </c>
      <c r="O89" s="638">
        <v>0.6</v>
      </c>
      <c r="P89" s="638">
        <f>O89*78%</f>
        <v>0.46799999999999997</v>
      </c>
      <c r="Q89" s="890"/>
      <c r="R89" s="615" t="s">
        <v>42</v>
      </c>
      <c r="S89" s="638">
        <v>0.6</v>
      </c>
      <c r="T89" s="638">
        <f>S89*78%</f>
        <v>0.46799999999999997</v>
      </c>
      <c r="U89" s="889"/>
    </row>
    <row r="90" spans="1:21" ht="15" customHeight="1" x14ac:dyDescent="0.25">
      <c r="A90" s="958"/>
      <c r="B90" s="615" t="s">
        <v>44</v>
      </c>
      <c r="C90" s="638">
        <v>0.5</v>
      </c>
      <c r="D90" s="638">
        <f>C90*100%</f>
        <v>0.5</v>
      </c>
      <c r="E90" s="889"/>
      <c r="F90" s="597" t="s">
        <v>44</v>
      </c>
      <c r="G90" s="79">
        <v>0.5</v>
      </c>
      <c r="H90" s="79">
        <f>G90*100%</f>
        <v>0.5</v>
      </c>
      <c r="I90" s="950"/>
      <c r="J90" s="615" t="s">
        <v>44</v>
      </c>
      <c r="K90" s="638">
        <v>0.5</v>
      </c>
      <c r="L90" s="638">
        <f>K90*100%</f>
        <v>0.5</v>
      </c>
      <c r="M90" s="889"/>
      <c r="N90" s="641" t="s">
        <v>44</v>
      </c>
      <c r="O90" s="638">
        <v>0.5</v>
      </c>
      <c r="P90" s="638">
        <f>O90*100%</f>
        <v>0.5</v>
      </c>
      <c r="Q90" s="890"/>
      <c r="R90" s="615" t="s">
        <v>44</v>
      </c>
      <c r="S90" s="638">
        <v>0.5</v>
      </c>
      <c r="T90" s="638">
        <f>S90*100%</f>
        <v>0.5</v>
      </c>
      <c r="U90" s="889"/>
    </row>
    <row r="91" spans="1:21" ht="15" customHeight="1" x14ac:dyDescent="0.25">
      <c r="A91" s="958"/>
      <c r="B91" s="921"/>
      <c r="C91" s="921"/>
      <c r="D91" s="921"/>
      <c r="E91" s="921"/>
      <c r="F91" s="597" t="s">
        <v>147</v>
      </c>
      <c r="G91" s="581">
        <v>0.3</v>
      </c>
      <c r="H91" s="79">
        <f>G91*100%</f>
        <v>0.3</v>
      </c>
      <c r="I91" s="1035"/>
      <c r="J91" s="615" t="s">
        <v>52</v>
      </c>
      <c r="K91" s="710">
        <v>2</v>
      </c>
      <c r="L91" s="710">
        <v>2</v>
      </c>
      <c r="M91" s="889"/>
      <c r="N91" s="641" t="s">
        <v>52</v>
      </c>
      <c r="O91" s="710">
        <v>2</v>
      </c>
      <c r="P91" s="710">
        <v>2</v>
      </c>
      <c r="Q91" s="890"/>
      <c r="R91" s="615" t="s">
        <v>205</v>
      </c>
      <c r="S91" s="806">
        <v>4</v>
      </c>
      <c r="T91" s="806">
        <v>4</v>
      </c>
      <c r="U91" s="1041" t="s">
        <v>323</v>
      </c>
    </row>
    <row r="92" spans="1:21" ht="15" customHeight="1" x14ac:dyDescent="0.25">
      <c r="A92" s="958"/>
      <c r="B92" s="921"/>
      <c r="C92" s="921"/>
      <c r="D92" s="921"/>
      <c r="E92" s="921"/>
      <c r="F92" s="1141"/>
      <c r="G92" s="914"/>
      <c r="H92" s="914"/>
      <c r="I92" s="973"/>
      <c r="J92" s="906"/>
      <c r="K92" s="906"/>
      <c r="L92" s="906"/>
      <c r="M92" s="906"/>
      <c r="N92" s="1065"/>
      <c r="O92" s="1065"/>
      <c r="P92" s="1065"/>
      <c r="Q92" s="1065"/>
      <c r="R92" s="615" t="s">
        <v>52</v>
      </c>
      <c r="S92" s="806">
        <v>2</v>
      </c>
      <c r="T92" s="806">
        <v>2</v>
      </c>
      <c r="U92" s="1041"/>
    </row>
    <row r="93" spans="1:21" ht="15" customHeight="1" x14ac:dyDescent="0.25">
      <c r="A93" s="958"/>
      <c r="B93" s="921"/>
      <c r="C93" s="921"/>
      <c r="D93" s="921"/>
      <c r="E93" s="921"/>
      <c r="F93" s="932"/>
      <c r="G93" s="917"/>
      <c r="H93" s="917"/>
      <c r="I93" s="932"/>
      <c r="J93" s="906"/>
      <c r="K93" s="906"/>
      <c r="L93" s="906"/>
      <c r="M93" s="906"/>
      <c r="N93" s="1065"/>
      <c r="O93" s="1065"/>
      <c r="P93" s="1065"/>
      <c r="Q93" s="1065"/>
      <c r="R93" s="615" t="s">
        <v>66</v>
      </c>
      <c r="S93" s="806">
        <v>28</v>
      </c>
      <c r="T93" s="806">
        <f>S93*55%</f>
        <v>15.400000000000002</v>
      </c>
      <c r="U93" s="1041"/>
    </row>
    <row r="94" spans="1:21" ht="15" customHeight="1" x14ac:dyDescent="0.25">
      <c r="A94" s="958"/>
      <c r="B94" s="921"/>
      <c r="C94" s="921"/>
      <c r="D94" s="921"/>
      <c r="E94" s="921"/>
      <c r="F94" s="932"/>
      <c r="G94" s="917"/>
      <c r="H94" s="917"/>
      <c r="I94" s="932"/>
      <c r="J94" s="906"/>
      <c r="K94" s="906"/>
      <c r="L94" s="906"/>
      <c r="M94" s="906"/>
      <c r="N94" s="1065"/>
      <c r="O94" s="1065"/>
      <c r="P94" s="1065"/>
      <c r="Q94" s="1066"/>
      <c r="R94" s="883"/>
      <c r="S94" s="884"/>
      <c r="T94" s="884"/>
      <c r="U94" s="885"/>
    </row>
    <row r="95" spans="1:21" ht="15" customHeight="1" x14ac:dyDescent="0.25">
      <c r="A95" s="1132"/>
      <c r="B95" s="921"/>
      <c r="C95" s="921"/>
      <c r="D95" s="921"/>
      <c r="E95" s="921"/>
      <c r="F95" s="935"/>
      <c r="G95" s="934"/>
      <c r="H95" s="934"/>
      <c r="I95" s="935"/>
      <c r="J95" s="906"/>
      <c r="K95" s="906"/>
      <c r="L95" s="906"/>
      <c r="M95" s="906"/>
      <c r="N95" s="1067"/>
      <c r="O95" s="1067"/>
      <c r="P95" s="1067"/>
      <c r="Q95" s="1068"/>
      <c r="R95" s="886"/>
      <c r="S95" s="887"/>
      <c r="T95" s="887"/>
      <c r="U95" s="888"/>
    </row>
    <row r="96" spans="1:21" ht="28.5" customHeight="1" x14ac:dyDescent="0.25">
      <c r="A96" s="1019" t="s">
        <v>54</v>
      </c>
      <c r="B96" s="1122" t="s">
        <v>55</v>
      </c>
      <c r="C96" s="935"/>
      <c r="D96" s="935"/>
      <c r="E96" s="935"/>
      <c r="F96" s="967" t="s">
        <v>55</v>
      </c>
      <c r="G96" s="899"/>
      <c r="H96" s="899"/>
      <c r="I96" s="900"/>
      <c r="J96" s="1034" t="s">
        <v>55</v>
      </c>
      <c r="K96" s="935"/>
      <c r="L96" s="935"/>
      <c r="M96" s="953"/>
      <c r="N96" s="898" t="s">
        <v>55</v>
      </c>
      <c r="O96" s="899"/>
      <c r="P96" s="899"/>
      <c r="Q96" s="900"/>
      <c r="R96" s="967" t="s">
        <v>55</v>
      </c>
      <c r="S96" s="899"/>
      <c r="T96" s="899"/>
      <c r="U96" s="900"/>
    </row>
    <row r="97" spans="1:21" ht="15" customHeight="1" x14ac:dyDescent="0.25">
      <c r="A97" s="1020"/>
      <c r="B97" s="22" t="s">
        <v>56</v>
      </c>
      <c r="C97" s="19">
        <v>24</v>
      </c>
      <c r="D97" s="19">
        <v>25</v>
      </c>
      <c r="E97" s="1073" t="s">
        <v>309</v>
      </c>
      <c r="F97" s="593" t="s">
        <v>56</v>
      </c>
      <c r="G97" s="581">
        <v>24</v>
      </c>
      <c r="H97" s="581">
        <v>24</v>
      </c>
      <c r="I97" s="1073" t="s">
        <v>309</v>
      </c>
      <c r="J97" s="593" t="s">
        <v>56</v>
      </c>
      <c r="K97" s="581">
        <v>24</v>
      </c>
      <c r="L97" s="581">
        <v>24</v>
      </c>
      <c r="M97" s="911" t="s">
        <v>309</v>
      </c>
      <c r="N97" s="593" t="s">
        <v>56</v>
      </c>
      <c r="O97" s="581">
        <v>24</v>
      </c>
      <c r="P97" s="581">
        <v>24</v>
      </c>
      <c r="Q97" s="911" t="s">
        <v>309</v>
      </c>
      <c r="R97" s="593" t="s">
        <v>56</v>
      </c>
      <c r="S97" s="581">
        <v>24</v>
      </c>
      <c r="T97" s="581">
        <v>24</v>
      </c>
      <c r="U97" s="911" t="s">
        <v>309</v>
      </c>
    </row>
    <row r="98" spans="1:21" ht="15" customHeight="1" x14ac:dyDescent="0.25">
      <c r="A98" s="1020"/>
      <c r="B98" s="22" t="s">
        <v>44</v>
      </c>
      <c r="C98" s="19">
        <v>0.8</v>
      </c>
      <c r="D98" s="19">
        <v>0.8</v>
      </c>
      <c r="E98" s="1074"/>
      <c r="F98" s="593" t="s">
        <v>44</v>
      </c>
      <c r="G98" s="581">
        <v>0.8</v>
      </c>
      <c r="H98" s="581">
        <v>0.8</v>
      </c>
      <c r="I98" s="1074"/>
      <c r="J98" s="593" t="s">
        <v>52</v>
      </c>
      <c r="K98" s="581">
        <v>2</v>
      </c>
      <c r="L98" s="581">
        <v>2</v>
      </c>
      <c r="M98" s="1039"/>
      <c r="N98" s="593" t="s">
        <v>44</v>
      </c>
      <c r="O98" s="581">
        <v>0.8</v>
      </c>
      <c r="P98" s="581">
        <v>0.8</v>
      </c>
      <c r="Q98" s="902"/>
      <c r="R98" s="593" t="s">
        <v>52</v>
      </c>
      <c r="S98" s="581">
        <v>2</v>
      </c>
      <c r="T98" s="581">
        <v>2</v>
      </c>
      <c r="U98" s="902"/>
    </row>
    <row r="99" spans="1:21" ht="15" customHeight="1" x14ac:dyDescent="0.25">
      <c r="A99" s="1020"/>
      <c r="B99" s="22" t="s">
        <v>52</v>
      </c>
      <c r="C99" s="19">
        <v>2</v>
      </c>
      <c r="D99" s="19">
        <v>2</v>
      </c>
      <c r="E99" s="997"/>
      <c r="F99" s="593" t="s">
        <v>52</v>
      </c>
      <c r="G99" s="581">
        <v>2</v>
      </c>
      <c r="H99" s="581">
        <v>2</v>
      </c>
      <c r="I99" s="997"/>
      <c r="J99" s="593" t="s">
        <v>44</v>
      </c>
      <c r="K99" s="581">
        <v>0.8</v>
      </c>
      <c r="L99" s="581">
        <v>0.8</v>
      </c>
      <c r="M99" s="1039"/>
      <c r="N99" s="593" t="s">
        <v>52</v>
      </c>
      <c r="O99" s="581">
        <v>2</v>
      </c>
      <c r="P99" s="581">
        <v>2</v>
      </c>
      <c r="Q99" s="903"/>
      <c r="R99" s="593" t="s">
        <v>44</v>
      </c>
      <c r="S99" s="581">
        <v>0.8</v>
      </c>
      <c r="T99" s="581">
        <v>0.8</v>
      </c>
      <c r="U99" s="903"/>
    </row>
    <row r="100" spans="1:21" ht="15" customHeight="1" x14ac:dyDescent="0.25">
      <c r="A100" s="1020"/>
      <c r="B100" s="1003"/>
      <c r="C100" s="914"/>
      <c r="D100" s="914"/>
      <c r="E100" s="914"/>
      <c r="F100" s="941"/>
      <c r="G100" s="914"/>
      <c r="H100" s="914"/>
      <c r="I100" s="915"/>
      <c r="J100" s="883"/>
      <c r="K100" s="884"/>
      <c r="L100" s="884"/>
      <c r="M100" s="885"/>
      <c r="N100" s="941"/>
      <c r="O100" s="914"/>
      <c r="P100" s="914"/>
      <c r="Q100" s="915"/>
      <c r="R100" s="993"/>
      <c r="S100" s="914"/>
      <c r="T100" s="914"/>
      <c r="U100" s="915"/>
    </row>
    <row r="101" spans="1:21" ht="15" customHeight="1" x14ac:dyDescent="0.25">
      <c r="A101" s="1021"/>
      <c r="B101" s="934"/>
      <c r="C101" s="934"/>
      <c r="D101" s="934"/>
      <c r="E101" s="934"/>
      <c r="F101" s="933"/>
      <c r="G101" s="934"/>
      <c r="H101" s="934"/>
      <c r="I101" s="954"/>
      <c r="J101" s="886"/>
      <c r="K101" s="887"/>
      <c r="L101" s="887"/>
      <c r="M101" s="888"/>
      <c r="N101" s="933"/>
      <c r="O101" s="934"/>
      <c r="P101" s="934"/>
      <c r="Q101" s="954"/>
      <c r="R101" s="933"/>
      <c r="S101" s="934"/>
      <c r="T101" s="934"/>
      <c r="U101" s="954"/>
    </row>
    <row r="102" spans="1:21" ht="28.5" customHeight="1" x14ac:dyDescent="0.25">
      <c r="A102" s="1019" t="s">
        <v>340</v>
      </c>
      <c r="B102" s="1084" t="s">
        <v>154</v>
      </c>
      <c r="C102" s="899"/>
      <c r="D102" s="899"/>
      <c r="E102" s="968"/>
      <c r="F102" s="1130" t="s">
        <v>170</v>
      </c>
      <c r="G102" s="899"/>
      <c r="H102" s="899"/>
      <c r="I102" s="900"/>
      <c r="J102" s="967" t="s">
        <v>341</v>
      </c>
      <c r="K102" s="899"/>
      <c r="L102" s="899"/>
      <c r="M102" s="900"/>
      <c r="N102" s="967" t="s">
        <v>195</v>
      </c>
      <c r="O102" s="899"/>
      <c r="P102" s="899"/>
      <c r="Q102" s="900"/>
      <c r="R102" s="967" t="s">
        <v>207</v>
      </c>
      <c r="S102" s="899"/>
      <c r="T102" s="899"/>
      <c r="U102" s="900"/>
    </row>
    <row r="103" spans="1:21" ht="43.5" customHeight="1" x14ac:dyDescent="0.25">
      <c r="A103" s="1020"/>
      <c r="B103" s="1085" t="s">
        <v>342</v>
      </c>
      <c r="C103" s="914"/>
      <c r="D103" s="914"/>
      <c r="E103" s="914"/>
      <c r="F103" s="615" t="s">
        <v>91</v>
      </c>
      <c r="G103" s="645">
        <v>48</v>
      </c>
      <c r="H103" s="600">
        <f>G103*53%</f>
        <v>25.44</v>
      </c>
      <c r="I103" s="940" t="s">
        <v>414</v>
      </c>
      <c r="J103" s="28" t="s">
        <v>114</v>
      </c>
      <c r="K103" s="599">
        <v>33</v>
      </c>
      <c r="L103" s="600">
        <f>K103*77%</f>
        <v>25.41</v>
      </c>
      <c r="M103" s="940" t="s">
        <v>421</v>
      </c>
      <c r="N103" s="28" t="s">
        <v>313</v>
      </c>
      <c r="O103" s="599">
        <v>46</v>
      </c>
      <c r="P103" s="600">
        <f>O103*53%</f>
        <v>24.380000000000003</v>
      </c>
      <c r="Q103" s="940" t="s">
        <v>414</v>
      </c>
      <c r="R103" s="28" t="s">
        <v>114</v>
      </c>
      <c r="S103" s="599">
        <v>43</v>
      </c>
      <c r="T103" s="599">
        <f>S103*59%</f>
        <v>25.369999999999997</v>
      </c>
      <c r="U103" s="940" t="s">
        <v>414</v>
      </c>
    </row>
    <row r="104" spans="1:21" ht="29.25" customHeight="1" x14ac:dyDescent="0.25">
      <c r="A104" s="1020"/>
      <c r="B104" s="917"/>
      <c r="C104" s="917"/>
      <c r="D104" s="917"/>
      <c r="E104" s="917"/>
      <c r="F104" s="617" t="s">
        <v>52</v>
      </c>
      <c r="G104" s="297">
        <v>2</v>
      </c>
      <c r="H104" s="295">
        <v>2</v>
      </c>
      <c r="I104" s="903"/>
      <c r="J104" s="618" t="s">
        <v>44</v>
      </c>
      <c r="K104" s="294">
        <v>0.5</v>
      </c>
      <c r="L104" s="295">
        <v>0.5</v>
      </c>
      <c r="M104" s="1045"/>
      <c r="N104" s="22" t="s">
        <v>116</v>
      </c>
      <c r="O104" s="294">
        <v>4</v>
      </c>
      <c r="P104" s="295">
        <v>4</v>
      </c>
      <c r="Q104" s="903"/>
      <c r="R104" s="618" t="s">
        <v>147</v>
      </c>
      <c r="S104" s="294">
        <v>0.5</v>
      </c>
      <c r="T104" s="294">
        <v>0.5</v>
      </c>
      <c r="U104" s="903"/>
    </row>
    <row r="105" spans="1:21" ht="15" customHeight="1" x14ac:dyDescent="0.25">
      <c r="A105" s="1020"/>
      <c r="B105" s="917"/>
      <c r="C105" s="917"/>
      <c r="D105" s="917"/>
      <c r="E105" s="917"/>
      <c r="F105" s="1025"/>
      <c r="G105" s="914"/>
      <c r="H105" s="914"/>
      <c r="I105" s="915"/>
      <c r="J105" s="618" t="s">
        <v>174</v>
      </c>
      <c r="K105" s="294">
        <v>5</v>
      </c>
      <c r="L105" s="295">
        <v>5</v>
      </c>
      <c r="M105" s="179" t="s">
        <v>343</v>
      </c>
      <c r="N105" s="942"/>
      <c r="O105" s="914"/>
      <c r="P105" s="914"/>
      <c r="Q105" s="915"/>
      <c r="R105" s="1089"/>
      <c r="S105" s="914"/>
      <c r="T105" s="914"/>
      <c r="U105" s="915"/>
    </row>
    <row r="106" spans="1:21" ht="15" customHeight="1" x14ac:dyDescent="0.25">
      <c r="A106" s="1020"/>
      <c r="B106" s="917"/>
      <c r="C106" s="917"/>
      <c r="D106" s="917"/>
      <c r="E106" s="917"/>
      <c r="F106" s="916"/>
      <c r="G106" s="917"/>
      <c r="H106" s="917"/>
      <c r="I106" s="918"/>
      <c r="J106" s="1032"/>
      <c r="K106" s="917"/>
      <c r="L106" s="917"/>
      <c r="M106" s="918"/>
      <c r="N106" s="933"/>
      <c r="O106" s="934"/>
      <c r="P106" s="934"/>
      <c r="Q106" s="954"/>
      <c r="R106" s="1090"/>
      <c r="S106" s="1091"/>
      <c r="T106" s="1091"/>
      <c r="U106" s="1092"/>
    </row>
    <row r="107" spans="1:21" ht="48" customHeight="1" x14ac:dyDescent="0.25">
      <c r="A107" s="1019" t="s">
        <v>314</v>
      </c>
      <c r="B107" s="1084" t="s">
        <v>159</v>
      </c>
      <c r="C107" s="899"/>
      <c r="D107" s="899"/>
      <c r="E107" s="968"/>
      <c r="F107" s="967" t="s">
        <v>344</v>
      </c>
      <c r="G107" s="899"/>
      <c r="H107" s="899"/>
      <c r="I107" s="900"/>
      <c r="J107" s="967" t="s">
        <v>190</v>
      </c>
      <c r="K107" s="899"/>
      <c r="L107" s="899"/>
      <c r="M107" s="900"/>
      <c r="N107" s="967" t="s">
        <v>345</v>
      </c>
      <c r="O107" s="899"/>
      <c r="P107" s="899"/>
      <c r="Q107" s="900"/>
      <c r="R107" s="1084" t="s">
        <v>346</v>
      </c>
      <c r="S107" s="899"/>
      <c r="T107" s="899"/>
      <c r="U107" s="900"/>
    </row>
    <row r="108" spans="1:21" ht="31.5" customHeight="1" x14ac:dyDescent="0.25">
      <c r="A108" s="1020"/>
      <c r="B108" s="24" t="s">
        <v>347</v>
      </c>
      <c r="C108" s="79">
        <v>17</v>
      </c>
      <c r="D108" s="79">
        <v>16.149999999999999</v>
      </c>
      <c r="E108" s="1073" t="s">
        <v>307</v>
      </c>
      <c r="F108" s="593" t="s">
        <v>125</v>
      </c>
      <c r="G108" s="644">
        <v>25</v>
      </c>
      <c r="H108" s="644">
        <f>G108*82%</f>
        <v>20.5</v>
      </c>
      <c r="I108" s="911" t="s">
        <v>307</v>
      </c>
      <c r="J108" s="593" t="s">
        <v>101</v>
      </c>
      <c r="K108" s="581">
        <v>50</v>
      </c>
      <c r="L108" s="581">
        <v>40</v>
      </c>
      <c r="M108" s="911" t="s">
        <v>307</v>
      </c>
      <c r="N108" s="593" t="s">
        <v>125</v>
      </c>
      <c r="O108" s="644">
        <v>37</v>
      </c>
      <c r="P108" s="644">
        <f>O108*82%</f>
        <v>30.34</v>
      </c>
      <c r="Q108" s="911" t="s">
        <v>307</v>
      </c>
      <c r="R108" s="593" t="s">
        <v>101</v>
      </c>
      <c r="S108" s="581">
        <v>26</v>
      </c>
      <c r="T108" s="581">
        <v>20.8</v>
      </c>
      <c r="U108" s="911" t="s">
        <v>307</v>
      </c>
    </row>
    <row r="109" spans="1:21" ht="33" customHeight="1" x14ac:dyDescent="0.25">
      <c r="A109" s="1020"/>
      <c r="B109" s="22" t="s">
        <v>101</v>
      </c>
      <c r="C109" s="79">
        <v>30</v>
      </c>
      <c r="D109" s="79">
        <v>24</v>
      </c>
      <c r="E109" s="1074"/>
      <c r="F109" s="593" t="s">
        <v>50</v>
      </c>
      <c r="G109" s="644">
        <v>23</v>
      </c>
      <c r="H109" s="644">
        <f>G109*88%</f>
        <v>20.239999999999998</v>
      </c>
      <c r="I109" s="902"/>
      <c r="J109" s="592" t="s">
        <v>62</v>
      </c>
      <c r="K109" s="26">
        <v>60</v>
      </c>
      <c r="L109" s="29">
        <v>30</v>
      </c>
      <c r="M109" s="902"/>
      <c r="N109" s="593" t="s">
        <v>526</v>
      </c>
      <c r="O109" s="580">
        <v>18</v>
      </c>
      <c r="P109" s="580">
        <f>O109*55%</f>
        <v>9.9</v>
      </c>
      <c r="Q109" s="902"/>
      <c r="R109" s="593" t="s">
        <v>50</v>
      </c>
      <c r="S109" s="644">
        <v>23</v>
      </c>
      <c r="T109" s="644">
        <f>S109*88%</f>
        <v>20.239999999999998</v>
      </c>
      <c r="U109" s="902"/>
    </row>
    <row r="110" spans="1:21" ht="15" customHeight="1" x14ac:dyDescent="0.25">
      <c r="A110" s="1020"/>
      <c r="B110" s="22" t="s">
        <v>36</v>
      </c>
      <c r="C110" s="79">
        <v>12</v>
      </c>
      <c r="D110" s="79">
        <v>10.8</v>
      </c>
      <c r="E110" s="1074"/>
      <c r="F110" s="593" t="s">
        <v>174</v>
      </c>
      <c r="G110" s="581">
        <v>5</v>
      </c>
      <c r="H110" s="581">
        <v>5</v>
      </c>
      <c r="I110" s="902"/>
      <c r="J110" s="596" t="s">
        <v>36</v>
      </c>
      <c r="K110" s="619">
        <v>6</v>
      </c>
      <c r="L110" s="619">
        <v>5.4</v>
      </c>
      <c r="M110" s="902"/>
      <c r="N110" s="593" t="s">
        <v>36</v>
      </c>
      <c r="O110" s="581">
        <v>6</v>
      </c>
      <c r="P110" s="581">
        <v>5.4</v>
      </c>
      <c r="Q110" s="902"/>
      <c r="R110" s="593" t="s">
        <v>36</v>
      </c>
      <c r="S110" s="581">
        <v>10</v>
      </c>
      <c r="T110" s="581">
        <v>9</v>
      </c>
      <c r="U110" s="902"/>
    </row>
    <row r="111" spans="1:21" ht="15" customHeight="1" x14ac:dyDescent="0.25">
      <c r="A111" s="1020"/>
      <c r="B111" s="592" t="s">
        <v>62</v>
      </c>
      <c r="C111" s="26">
        <v>60</v>
      </c>
      <c r="D111" s="29">
        <v>30</v>
      </c>
      <c r="E111" s="1074"/>
      <c r="F111" s="593" t="s">
        <v>127</v>
      </c>
      <c r="G111" s="581">
        <v>3</v>
      </c>
      <c r="H111" s="581">
        <v>3</v>
      </c>
      <c r="I111" s="902"/>
      <c r="J111" s="942" t="s">
        <v>318</v>
      </c>
      <c r="K111" s="914"/>
      <c r="L111" s="914"/>
      <c r="M111" s="915"/>
      <c r="N111" s="593" t="s">
        <v>52</v>
      </c>
      <c r="O111" s="581">
        <v>2</v>
      </c>
      <c r="P111" s="581">
        <v>2</v>
      </c>
      <c r="Q111" s="902"/>
      <c r="R111" s="592" t="s">
        <v>62</v>
      </c>
      <c r="S111" s="26">
        <v>60</v>
      </c>
      <c r="T111" s="29">
        <v>30</v>
      </c>
      <c r="U111" s="902"/>
    </row>
    <row r="112" spans="1:21" ht="15" customHeight="1" x14ac:dyDescent="0.25">
      <c r="A112" s="1020"/>
      <c r="B112" s="1003" t="s">
        <v>318</v>
      </c>
      <c r="C112" s="914"/>
      <c r="D112" s="914"/>
      <c r="E112" s="996"/>
      <c r="F112" s="593" t="s">
        <v>64</v>
      </c>
      <c r="G112" s="581">
        <v>2</v>
      </c>
      <c r="H112" s="581">
        <v>2</v>
      </c>
      <c r="I112" s="903"/>
      <c r="J112" s="916"/>
      <c r="K112" s="917"/>
      <c r="L112" s="917"/>
      <c r="M112" s="918"/>
      <c r="N112" s="592" t="s">
        <v>62</v>
      </c>
      <c r="O112" s="26">
        <v>60</v>
      </c>
      <c r="P112" s="29">
        <v>30</v>
      </c>
      <c r="Q112" s="903"/>
      <c r="R112" s="941" t="s">
        <v>318</v>
      </c>
      <c r="S112" s="914"/>
      <c r="T112" s="914"/>
      <c r="U112" s="915"/>
    </row>
    <row r="113" spans="1:24" ht="24.75" customHeight="1" thickBot="1" x14ac:dyDescent="0.3">
      <c r="A113" s="1021"/>
      <c r="B113" s="932"/>
      <c r="C113" s="932"/>
      <c r="D113" s="932"/>
      <c r="E113" s="1155"/>
      <c r="F113" s="1134" t="s">
        <v>318</v>
      </c>
      <c r="G113" s="973"/>
      <c r="H113" s="973"/>
      <c r="I113" s="974"/>
      <c r="J113" s="958"/>
      <c r="K113" s="932"/>
      <c r="L113" s="932"/>
      <c r="M113" s="959"/>
      <c r="N113" s="1044" t="s">
        <v>318</v>
      </c>
      <c r="O113" s="973"/>
      <c r="P113" s="973"/>
      <c r="Q113" s="974"/>
      <c r="R113" s="958"/>
      <c r="S113" s="932"/>
      <c r="T113" s="932"/>
      <c r="U113" s="959"/>
      <c r="V113" s="344"/>
      <c r="W113" s="344"/>
      <c r="X113" s="344"/>
    </row>
    <row r="114" spans="1:24" ht="33" customHeight="1" x14ac:dyDescent="0.25">
      <c r="A114" s="1131" t="s">
        <v>105</v>
      </c>
      <c r="B114" s="1005" t="s">
        <v>160</v>
      </c>
      <c r="C114" s="944"/>
      <c r="D114" s="944"/>
      <c r="E114" s="945"/>
      <c r="F114" s="1135" t="s">
        <v>537</v>
      </c>
      <c r="G114" s="1136"/>
      <c r="H114" s="1136"/>
      <c r="I114" s="1137"/>
      <c r="J114" s="1005" t="s">
        <v>129</v>
      </c>
      <c r="K114" s="944"/>
      <c r="L114" s="944"/>
      <c r="M114" s="945"/>
      <c r="N114" s="1005" t="s">
        <v>519</v>
      </c>
      <c r="O114" s="944"/>
      <c r="P114" s="944"/>
      <c r="Q114" s="945"/>
      <c r="R114" s="1005" t="s">
        <v>149</v>
      </c>
      <c r="S114" s="944"/>
      <c r="T114" s="944"/>
      <c r="U114" s="961"/>
      <c r="V114" s="583"/>
      <c r="W114" s="583"/>
      <c r="X114" s="583"/>
    </row>
    <row r="115" spans="1:24" ht="15" customHeight="1" x14ac:dyDescent="0.25">
      <c r="A115" s="1132"/>
      <c r="B115" s="894" t="s">
        <v>161</v>
      </c>
      <c r="C115" s="896">
        <v>86</v>
      </c>
      <c r="D115" s="896">
        <v>60.2</v>
      </c>
      <c r="E115" s="890" t="s">
        <v>321</v>
      </c>
      <c r="F115" s="688" t="s">
        <v>524</v>
      </c>
      <c r="G115" s="737">
        <v>112</v>
      </c>
      <c r="H115" s="737">
        <f>G115*90%</f>
        <v>100.8</v>
      </c>
      <c r="I115" s="890" t="s">
        <v>321</v>
      </c>
      <c r="J115" s="688" t="s">
        <v>103</v>
      </c>
      <c r="K115" s="737">
        <v>112</v>
      </c>
      <c r="L115" s="737">
        <f>K115*54%</f>
        <v>60.480000000000004</v>
      </c>
      <c r="M115" s="890" t="s">
        <v>321</v>
      </c>
      <c r="N115" s="892" t="s">
        <v>107</v>
      </c>
      <c r="O115" s="893">
        <v>68</v>
      </c>
      <c r="P115" s="893">
        <f>O115*26%</f>
        <v>17.68</v>
      </c>
      <c r="Q115" s="890" t="s">
        <v>321</v>
      </c>
      <c r="R115" s="894" t="s">
        <v>150</v>
      </c>
      <c r="S115" s="1078">
        <v>80</v>
      </c>
      <c r="T115" s="1078">
        <v>60</v>
      </c>
      <c r="U115" s="925" t="s">
        <v>321</v>
      </c>
      <c r="V115" s="344"/>
      <c r="W115" s="344"/>
      <c r="X115" s="344"/>
    </row>
    <row r="116" spans="1:24" ht="15" customHeight="1" x14ac:dyDescent="0.25">
      <c r="A116" s="1158" t="s">
        <v>285</v>
      </c>
      <c r="B116" s="894"/>
      <c r="C116" s="896"/>
      <c r="D116" s="896"/>
      <c r="E116" s="890"/>
      <c r="F116" s="688" t="s">
        <v>64</v>
      </c>
      <c r="G116" s="738">
        <v>8</v>
      </c>
      <c r="H116" s="738">
        <v>8</v>
      </c>
      <c r="I116" s="890"/>
      <c r="J116" s="688" t="s">
        <v>72</v>
      </c>
      <c r="K116" s="738">
        <v>100</v>
      </c>
      <c r="L116" s="744">
        <v>100</v>
      </c>
      <c r="M116" s="890"/>
      <c r="N116" s="892"/>
      <c r="O116" s="893"/>
      <c r="P116" s="893"/>
      <c r="Q116" s="890"/>
      <c r="R116" s="894"/>
      <c r="S116" s="1078"/>
      <c r="T116" s="1078"/>
      <c r="U116" s="925"/>
      <c r="V116" s="344"/>
      <c r="W116" s="344"/>
      <c r="X116" s="344"/>
    </row>
    <row r="117" spans="1:24" ht="15" customHeight="1" x14ac:dyDescent="0.25">
      <c r="A117" s="1159"/>
      <c r="B117" s="894"/>
      <c r="C117" s="896"/>
      <c r="D117" s="896"/>
      <c r="E117" s="890"/>
      <c r="F117" s="741" t="s">
        <v>517</v>
      </c>
      <c r="G117" s="739">
        <v>0.1</v>
      </c>
      <c r="H117" s="739">
        <v>0.1</v>
      </c>
      <c r="I117" s="890"/>
      <c r="J117" s="688" t="s">
        <v>64</v>
      </c>
      <c r="K117" s="738">
        <v>8</v>
      </c>
      <c r="L117" s="738">
        <v>8</v>
      </c>
      <c r="M117" s="890"/>
      <c r="N117" s="892"/>
      <c r="O117" s="893"/>
      <c r="P117" s="893"/>
      <c r="Q117" s="890"/>
      <c r="R117" s="894"/>
      <c r="S117" s="1078"/>
      <c r="T117" s="1078"/>
      <c r="U117" s="925"/>
      <c r="V117" s="344"/>
      <c r="W117" s="344"/>
      <c r="X117" s="344"/>
    </row>
    <row r="118" spans="1:24" ht="15" customHeight="1" x14ac:dyDescent="0.25">
      <c r="A118" s="1159"/>
      <c r="B118" s="894" t="s">
        <v>72</v>
      </c>
      <c r="C118" s="896">
        <v>100</v>
      </c>
      <c r="D118" s="896">
        <v>100</v>
      </c>
      <c r="E118" s="890"/>
      <c r="F118" s="688"/>
      <c r="G118" s="743"/>
      <c r="H118" s="743"/>
      <c r="I118" s="890"/>
      <c r="J118" s="688"/>
      <c r="K118" s="738"/>
      <c r="L118" s="744"/>
      <c r="M118" s="890"/>
      <c r="N118" s="894" t="s">
        <v>103</v>
      </c>
      <c r="O118" s="893">
        <v>82</v>
      </c>
      <c r="P118" s="893">
        <f>O118*54%</f>
        <v>44.28</v>
      </c>
      <c r="Q118" s="890"/>
      <c r="R118" s="894" t="s">
        <v>72</v>
      </c>
      <c r="S118" s="1078">
        <v>100</v>
      </c>
      <c r="T118" s="1078">
        <v>100</v>
      </c>
      <c r="U118" s="925"/>
      <c r="V118" s="344"/>
      <c r="W118" s="344"/>
      <c r="X118" s="344"/>
    </row>
    <row r="119" spans="1:24" ht="15" customHeight="1" x14ac:dyDescent="0.25">
      <c r="A119" s="1160"/>
      <c r="B119" s="894"/>
      <c r="C119" s="896"/>
      <c r="D119" s="896"/>
      <c r="E119" s="890"/>
      <c r="F119" s="688"/>
      <c r="G119" s="743"/>
      <c r="H119" s="743"/>
      <c r="I119" s="890"/>
      <c r="J119" s="688"/>
      <c r="K119" s="743"/>
      <c r="L119" s="743"/>
      <c r="M119" s="890"/>
      <c r="N119" s="894"/>
      <c r="O119" s="893"/>
      <c r="P119" s="893"/>
      <c r="Q119" s="890"/>
      <c r="R119" s="894"/>
      <c r="S119" s="1078"/>
      <c r="T119" s="1078"/>
      <c r="U119" s="925"/>
      <c r="V119" s="344"/>
      <c r="W119" s="344"/>
      <c r="X119" s="344"/>
    </row>
    <row r="120" spans="1:24" ht="15" customHeight="1" x14ac:dyDescent="0.25">
      <c r="A120" s="1131" t="s">
        <v>322</v>
      </c>
      <c r="B120" s="894" t="s">
        <v>64</v>
      </c>
      <c r="C120" s="896">
        <v>6</v>
      </c>
      <c r="D120" s="896">
        <v>6</v>
      </c>
      <c r="E120" s="890"/>
      <c r="F120" s="688"/>
      <c r="G120" s="743"/>
      <c r="H120" s="743"/>
      <c r="I120" s="890"/>
      <c r="J120" s="688"/>
      <c r="K120" s="743"/>
      <c r="L120" s="743"/>
      <c r="M120" s="890"/>
      <c r="N120" s="894"/>
      <c r="O120" s="893"/>
      <c r="P120" s="893"/>
      <c r="Q120" s="890"/>
      <c r="R120" s="894"/>
      <c r="S120" s="1078"/>
      <c r="T120" s="1078"/>
      <c r="U120" s="925"/>
      <c r="V120" s="344"/>
      <c r="W120" s="344"/>
      <c r="X120" s="344"/>
    </row>
    <row r="121" spans="1:24" ht="15" customHeight="1" x14ac:dyDescent="0.25">
      <c r="A121" s="1156"/>
      <c r="B121" s="894"/>
      <c r="C121" s="896"/>
      <c r="D121" s="896"/>
      <c r="E121" s="890"/>
      <c r="F121" s="688"/>
      <c r="G121" s="743"/>
      <c r="H121" s="743"/>
      <c r="I121" s="890"/>
      <c r="J121" s="688"/>
      <c r="K121" s="743"/>
      <c r="L121" s="743"/>
      <c r="M121" s="890"/>
      <c r="N121" s="894" t="s">
        <v>64</v>
      </c>
      <c r="O121" s="896">
        <v>8</v>
      </c>
      <c r="P121" s="896">
        <v>8</v>
      </c>
      <c r="Q121" s="890"/>
      <c r="R121" s="894" t="s">
        <v>64</v>
      </c>
      <c r="S121" s="1078">
        <v>6</v>
      </c>
      <c r="T121" s="1078">
        <v>6</v>
      </c>
      <c r="U121" s="925"/>
      <c r="V121" s="344"/>
      <c r="W121" s="344"/>
      <c r="X121" s="344"/>
    </row>
    <row r="122" spans="1:24" ht="15" customHeight="1" thickBot="1" x14ac:dyDescent="0.3">
      <c r="A122" s="1157"/>
      <c r="B122" s="643" t="s">
        <v>523</v>
      </c>
      <c r="C122" s="677">
        <v>0.1</v>
      </c>
      <c r="D122" s="677">
        <v>0.1</v>
      </c>
      <c r="E122" s="891"/>
      <c r="F122" s="741"/>
      <c r="G122" s="739"/>
      <c r="I122" s="890"/>
      <c r="J122" s="688"/>
      <c r="K122" s="743"/>
      <c r="L122" s="743"/>
      <c r="M122" s="890"/>
      <c r="N122" s="894"/>
      <c r="O122" s="896"/>
      <c r="P122" s="896"/>
      <c r="Q122" s="890"/>
      <c r="R122" s="894"/>
      <c r="S122" s="1078"/>
      <c r="T122" s="1078"/>
      <c r="U122" s="925"/>
      <c r="V122" s="344"/>
      <c r="W122" s="344"/>
      <c r="X122" s="344"/>
    </row>
    <row r="123" spans="1:24" ht="15" customHeight="1" thickBot="1" x14ac:dyDescent="0.3">
      <c r="A123" s="189" t="s">
        <v>499</v>
      </c>
      <c r="B123" s="1145" t="s">
        <v>321</v>
      </c>
      <c r="C123" s="932"/>
      <c r="D123" s="932"/>
      <c r="E123" s="932"/>
      <c r="F123" s="742"/>
      <c r="G123" s="740"/>
      <c r="H123" s="739"/>
      <c r="I123" s="891"/>
      <c r="J123" s="714"/>
      <c r="K123" s="745"/>
      <c r="L123" s="745"/>
      <c r="M123" s="891"/>
      <c r="N123" s="895"/>
      <c r="O123" s="897"/>
      <c r="P123" s="897"/>
      <c r="Q123" s="891"/>
      <c r="R123" s="895"/>
      <c r="S123" s="1079"/>
      <c r="T123" s="1079"/>
      <c r="U123" s="926"/>
      <c r="V123" s="861"/>
      <c r="W123" s="917"/>
      <c r="X123" s="917"/>
    </row>
    <row r="124" spans="1:24" ht="15" customHeight="1" x14ac:dyDescent="0.25">
      <c r="A124" s="1080" t="s">
        <v>350</v>
      </c>
      <c r="B124" s="990"/>
      <c r="C124" s="990"/>
      <c r="D124" s="990"/>
      <c r="E124" s="990"/>
      <c r="F124" s="932"/>
      <c r="G124" s="932"/>
      <c r="H124" s="932"/>
      <c r="I124" s="932"/>
      <c r="J124" s="932"/>
      <c r="K124" s="932"/>
      <c r="L124" s="932"/>
      <c r="M124" s="932"/>
      <c r="N124" s="932"/>
      <c r="O124" s="932"/>
      <c r="P124" s="932"/>
      <c r="Q124" s="932"/>
      <c r="R124" s="932"/>
      <c r="S124" s="932"/>
      <c r="T124" s="932"/>
      <c r="U124" s="959"/>
      <c r="V124" s="344"/>
      <c r="W124" s="344"/>
      <c r="X124" s="344"/>
    </row>
    <row r="125" spans="1:24" ht="15" customHeight="1" thickBot="1" x14ac:dyDescent="0.3">
      <c r="A125" s="1081"/>
      <c r="B125" s="1082"/>
      <c r="C125" s="1082"/>
      <c r="D125" s="1082"/>
      <c r="E125" s="1082"/>
      <c r="F125" s="1082"/>
      <c r="G125" s="1082"/>
      <c r="H125" s="1082"/>
      <c r="I125" s="1082"/>
      <c r="J125" s="1082"/>
      <c r="K125" s="1082"/>
      <c r="L125" s="1082"/>
      <c r="M125" s="1082"/>
      <c r="N125" s="1082"/>
      <c r="O125" s="1082"/>
      <c r="P125" s="1082"/>
      <c r="Q125" s="1082"/>
      <c r="R125" s="1082"/>
      <c r="S125" s="1082"/>
      <c r="T125" s="1082"/>
      <c r="U125" s="1083"/>
      <c r="V125" s="344"/>
      <c r="W125" s="344"/>
      <c r="X125" s="344"/>
    </row>
    <row r="126" spans="1:24" ht="75.75" customHeight="1" thickBot="1" x14ac:dyDescent="0.3">
      <c r="A126" s="146" t="s">
        <v>287</v>
      </c>
      <c r="B126" s="589" t="s">
        <v>351</v>
      </c>
      <c r="C126" s="586" t="s">
        <v>289</v>
      </c>
      <c r="D126" s="586" t="s">
        <v>290</v>
      </c>
      <c r="E126" s="587" t="s">
        <v>291</v>
      </c>
      <c r="F126" s="594" t="s">
        <v>352</v>
      </c>
      <c r="G126" s="586" t="s">
        <v>289</v>
      </c>
      <c r="H126" s="586" t="s">
        <v>290</v>
      </c>
      <c r="I126" s="620" t="s">
        <v>291</v>
      </c>
      <c r="J126" s="595" t="s">
        <v>353</v>
      </c>
      <c r="K126" s="621" t="s">
        <v>294</v>
      </c>
      <c r="L126" s="621" t="s">
        <v>290</v>
      </c>
      <c r="M126" s="622" t="s">
        <v>291</v>
      </c>
      <c r="N126" s="595" t="s">
        <v>354</v>
      </c>
      <c r="O126" s="621" t="s">
        <v>289</v>
      </c>
      <c r="P126" s="621" t="s">
        <v>290</v>
      </c>
      <c r="Q126" s="622" t="s">
        <v>291</v>
      </c>
      <c r="R126" s="589" t="s">
        <v>355</v>
      </c>
      <c r="S126" s="586" t="s">
        <v>289</v>
      </c>
      <c r="T126" s="586" t="s">
        <v>289</v>
      </c>
      <c r="U126" s="587" t="s">
        <v>291</v>
      </c>
      <c r="V126" s="588"/>
      <c r="W126" s="588"/>
      <c r="X126" s="588"/>
    </row>
    <row r="127" spans="1:24" ht="30" customHeight="1" x14ac:dyDescent="0.25">
      <c r="A127" s="1019" t="s">
        <v>333</v>
      </c>
      <c r="B127" s="1121"/>
      <c r="C127" s="899"/>
      <c r="D127" s="899"/>
      <c r="E127" s="900"/>
      <c r="F127" s="1084" t="s">
        <v>539</v>
      </c>
      <c r="G127" s="899"/>
      <c r="H127" s="899"/>
      <c r="I127" s="968"/>
      <c r="J127" s="1033" t="s">
        <v>356</v>
      </c>
      <c r="K127" s="921"/>
      <c r="L127" s="921"/>
      <c r="M127" s="921"/>
      <c r="N127" s="994" t="s">
        <v>501</v>
      </c>
      <c r="O127" s="899"/>
      <c r="P127" s="899"/>
      <c r="Q127" s="930"/>
      <c r="R127" s="1075" t="s">
        <v>335</v>
      </c>
      <c r="S127" s="914"/>
      <c r="T127" s="914"/>
      <c r="U127" s="915"/>
      <c r="V127" s="583"/>
      <c r="W127" s="583"/>
      <c r="X127" s="583"/>
    </row>
    <row r="128" spans="1:24" ht="39.75" customHeight="1" x14ac:dyDescent="0.25">
      <c r="A128" s="1020"/>
      <c r="B128" s="1086" t="s">
        <v>335</v>
      </c>
      <c r="C128" s="914"/>
      <c r="D128" s="914"/>
      <c r="E128" s="915"/>
      <c r="F128" s="22" t="s">
        <v>87</v>
      </c>
      <c r="G128" s="19">
        <v>10</v>
      </c>
      <c r="H128" s="19">
        <v>10</v>
      </c>
      <c r="I128" s="949" t="s">
        <v>301</v>
      </c>
      <c r="J128" s="615" t="s">
        <v>114</v>
      </c>
      <c r="K128" s="817">
        <v>20</v>
      </c>
      <c r="L128" s="817">
        <f>K128*77%</f>
        <v>15.4</v>
      </c>
      <c r="M128" s="889" t="s">
        <v>301</v>
      </c>
      <c r="N128" s="815" t="s">
        <v>502</v>
      </c>
      <c r="O128" s="291">
        <v>12</v>
      </c>
      <c r="P128" s="294">
        <v>10.8</v>
      </c>
      <c r="Q128" s="998" t="s">
        <v>301</v>
      </c>
      <c r="R128" s="1076"/>
      <c r="S128" s="917"/>
      <c r="T128" s="917"/>
      <c r="U128" s="918"/>
      <c r="V128" s="344"/>
      <c r="W128" s="344"/>
      <c r="X128" s="344"/>
    </row>
    <row r="129" spans="1:21" ht="39" customHeight="1" x14ac:dyDescent="0.25">
      <c r="A129" s="1020"/>
      <c r="B129" s="916"/>
      <c r="C129" s="917"/>
      <c r="D129" s="917"/>
      <c r="E129" s="918"/>
      <c r="F129" s="22" t="s">
        <v>98</v>
      </c>
      <c r="G129" s="580">
        <v>29</v>
      </c>
      <c r="H129" s="580">
        <f>G129*53%</f>
        <v>15.370000000000001</v>
      </c>
      <c r="I129" s="1153"/>
      <c r="J129" s="615" t="s">
        <v>48</v>
      </c>
      <c r="K129" s="817">
        <v>20</v>
      </c>
      <c r="L129" s="817">
        <f>K129*77%</f>
        <v>15.4</v>
      </c>
      <c r="M129" s="921"/>
      <c r="N129" s="597" t="s">
        <v>133</v>
      </c>
      <c r="O129" s="599">
        <v>13</v>
      </c>
      <c r="P129" s="600">
        <f>O129*77%</f>
        <v>10.01</v>
      </c>
      <c r="Q129" s="918"/>
      <c r="R129" s="1076"/>
      <c r="S129" s="917"/>
      <c r="T129" s="917"/>
      <c r="U129" s="918"/>
    </row>
    <row r="130" spans="1:21" ht="41.25" customHeight="1" x14ac:dyDescent="0.25">
      <c r="A130" s="1020"/>
      <c r="B130" s="916"/>
      <c r="C130" s="917"/>
      <c r="D130" s="917"/>
      <c r="E130" s="918"/>
      <c r="F130" s="22" t="s">
        <v>50</v>
      </c>
      <c r="G130" s="584">
        <v>15.5</v>
      </c>
      <c r="H130" s="601">
        <f>G130*66%</f>
        <v>10.23</v>
      </c>
      <c r="I130" s="1153"/>
      <c r="J130" s="615" t="s">
        <v>91</v>
      </c>
      <c r="K130" s="817">
        <v>20</v>
      </c>
      <c r="L130" s="817">
        <f>K130*77%</f>
        <v>15.4</v>
      </c>
      <c r="M130" s="921"/>
      <c r="N130" s="597" t="s">
        <v>91</v>
      </c>
      <c r="O130" s="599">
        <v>13</v>
      </c>
      <c r="P130" s="600">
        <f>O130*77%</f>
        <v>10.01</v>
      </c>
      <c r="Q130" s="918"/>
      <c r="R130" s="1076"/>
      <c r="S130" s="917"/>
      <c r="T130" s="917"/>
      <c r="U130" s="918"/>
    </row>
    <row r="131" spans="1:21" ht="51" customHeight="1" x14ac:dyDescent="0.25">
      <c r="A131" s="1020"/>
      <c r="B131" s="916"/>
      <c r="C131" s="917"/>
      <c r="D131" s="917"/>
      <c r="E131" s="918"/>
      <c r="F131" s="22" t="s">
        <v>91</v>
      </c>
      <c r="G131" s="599">
        <v>7</v>
      </c>
      <c r="H131" s="600">
        <f>G131*77%</f>
        <v>5.3900000000000006</v>
      </c>
      <c r="I131" s="1153"/>
      <c r="J131" s="615" t="s">
        <v>223</v>
      </c>
      <c r="K131" s="638">
        <v>5</v>
      </c>
      <c r="L131" s="638">
        <v>1.75</v>
      </c>
      <c r="M131" s="921"/>
      <c r="N131" s="597" t="s">
        <v>50</v>
      </c>
      <c r="O131" s="584">
        <v>15.5</v>
      </c>
      <c r="P131" s="601">
        <f>O131*66%</f>
        <v>10.23</v>
      </c>
      <c r="Q131" s="918"/>
      <c r="R131" s="1076"/>
      <c r="S131" s="917"/>
      <c r="T131" s="917"/>
      <c r="U131" s="918"/>
    </row>
    <row r="132" spans="1:21" ht="15" customHeight="1" x14ac:dyDescent="0.25">
      <c r="A132" s="1020"/>
      <c r="B132" s="916"/>
      <c r="C132" s="917"/>
      <c r="D132" s="917"/>
      <c r="E132" s="918"/>
      <c r="F132" s="22" t="s">
        <v>38</v>
      </c>
      <c r="G132" s="19">
        <v>0.5</v>
      </c>
      <c r="H132" s="19">
        <v>0.5</v>
      </c>
      <c r="I132" s="1153"/>
      <c r="J132" s="615" t="s">
        <v>34</v>
      </c>
      <c r="K132" s="638">
        <v>13</v>
      </c>
      <c r="L132" s="638">
        <f>K132*60%</f>
        <v>7.8</v>
      </c>
      <c r="M132" s="921"/>
      <c r="N132" s="615" t="s">
        <v>36</v>
      </c>
      <c r="O132" s="638">
        <v>5.5</v>
      </c>
      <c r="P132" s="638">
        <f>O132*95%</f>
        <v>5.2249999999999996</v>
      </c>
      <c r="Q132" s="918"/>
      <c r="R132" s="1076"/>
      <c r="S132" s="917"/>
      <c r="T132" s="917"/>
      <c r="U132" s="918"/>
    </row>
    <row r="133" spans="1:21" ht="15" customHeight="1" x14ac:dyDescent="0.25">
      <c r="A133" s="1020"/>
      <c r="B133" s="916"/>
      <c r="C133" s="917"/>
      <c r="D133" s="917"/>
      <c r="E133" s="918"/>
      <c r="F133" s="22" t="s">
        <v>40</v>
      </c>
      <c r="G133" s="19">
        <v>0.5</v>
      </c>
      <c r="H133" s="19">
        <v>0.5</v>
      </c>
      <c r="I133" s="1153"/>
      <c r="J133" s="615" t="s">
        <v>32</v>
      </c>
      <c r="K133" s="638">
        <v>13</v>
      </c>
      <c r="L133" s="638">
        <f>K133*80%</f>
        <v>10.4</v>
      </c>
      <c r="M133" s="921"/>
      <c r="N133" s="615" t="s">
        <v>34</v>
      </c>
      <c r="O133" s="638">
        <v>13</v>
      </c>
      <c r="P133" s="638">
        <f>O133*60%</f>
        <v>7.8</v>
      </c>
      <c r="Q133" s="918"/>
      <c r="R133" s="1076"/>
      <c r="S133" s="917"/>
      <c r="T133" s="917"/>
      <c r="U133" s="918"/>
    </row>
    <row r="134" spans="1:21" ht="15" customHeight="1" x14ac:dyDescent="0.25">
      <c r="A134" s="1020"/>
      <c r="B134" s="916"/>
      <c r="C134" s="917"/>
      <c r="D134" s="917"/>
      <c r="E134" s="918"/>
      <c r="F134" s="593" t="s">
        <v>36</v>
      </c>
      <c r="G134" s="79">
        <v>5.5</v>
      </c>
      <c r="H134" s="79">
        <f>G134*95%</f>
        <v>5.2249999999999996</v>
      </c>
      <c r="I134" s="1153"/>
      <c r="J134" s="615" t="s">
        <v>36</v>
      </c>
      <c r="K134" s="638">
        <v>5.5</v>
      </c>
      <c r="L134" s="638">
        <f>K134*95%</f>
        <v>5.2249999999999996</v>
      </c>
      <c r="M134" s="921"/>
      <c r="N134" s="615" t="s">
        <v>32</v>
      </c>
      <c r="O134" s="638">
        <v>13</v>
      </c>
      <c r="P134" s="638">
        <f>O134*80%</f>
        <v>10.4</v>
      </c>
      <c r="Q134" s="918"/>
      <c r="R134" s="1076"/>
      <c r="S134" s="917"/>
      <c r="T134" s="917"/>
      <c r="U134" s="918"/>
    </row>
    <row r="135" spans="1:21" ht="15" customHeight="1" x14ac:dyDescent="0.25">
      <c r="A135" s="1020"/>
      <c r="B135" s="916"/>
      <c r="C135" s="917"/>
      <c r="D135" s="917"/>
      <c r="E135" s="918"/>
      <c r="F135" s="593" t="s">
        <v>34</v>
      </c>
      <c r="G135" s="79">
        <v>13</v>
      </c>
      <c r="H135" s="79">
        <f>G135*60%</f>
        <v>7.8</v>
      </c>
      <c r="I135" s="1153"/>
      <c r="J135" s="615" t="s">
        <v>42</v>
      </c>
      <c r="K135" s="638">
        <v>1</v>
      </c>
      <c r="L135" s="638">
        <f>K135*78%</f>
        <v>0.78</v>
      </c>
      <c r="M135" s="921"/>
      <c r="N135" s="597" t="s">
        <v>44</v>
      </c>
      <c r="O135" s="581">
        <v>0.8</v>
      </c>
      <c r="P135" s="581">
        <v>0.8</v>
      </c>
      <c r="Q135" s="918"/>
      <c r="R135" s="1076"/>
      <c r="S135" s="917"/>
      <c r="T135" s="917"/>
      <c r="U135" s="918"/>
    </row>
    <row r="136" spans="1:21" ht="15" customHeight="1" x14ac:dyDescent="0.25">
      <c r="A136" s="1020"/>
      <c r="B136" s="916"/>
      <c r="C136" s="917"/>
      <c r="D136" s="917"/>
      <c r="E136" s="918"/>
      <c r="F136" s="22" t="s">
        <v>44</v>
      </c>
      <c r="G136" s="19">
        <v>0.8</v>
      </c>
      <c r="H136" s="19">
        <v>0.8</v>
      </c>
      <c r="I136" s="1153"/>
      <c r="J136" s="615" t="s">
        <v>44</v>
      </c>
      <c r="K136" s="638">
        <v>0.8</v>
      </c>
      <c r="L136" s="638">
        <v>0.8</v>
      </c>
      <c r="M136" s="921"/>
      <c r="N136" s="615" t="s">
        <v>42</v>
      </c>
      <c r="O136" s="638">
        <v>1</v>
      </c>
      <c r="P136" s="638">
        <f>O136*78%</f>
        <v>0.78</v>
      </c>
      <c r="Q136" s="918"/>
      <c r="R136" s="1076"/>
      <c r="S136" s="917"/>
      <c r="T136" s="917"/>
      <c r="U136" s="918"/>
    </row>
    <row r="137" spans="1:21" ht="15" customHeight="1" x14ac:dyDescent="0.25">
      <c r="A137" s="1020"/>
      <c r="B137" s="916"/>
      <c r="C137" s="917"/>
      <c r="D137" s="917"/>
      <c r="E137" s="918"/>
      <c r="F137" s="593" t="s">
        <v>42</v>
      </c>
      <c r="G137" s="79">
        <v>1</v>
      </c>
      <c r="H137" s="79">
        <f>G137*78%</f>
        <v>0.78</v>
      </c>
      <c r="I137" s="1153"/>
      <c r="J137" s="615" t="s">
        <v>226</v>
      </c>
      <c r="K137" s="638">
        <v>3</v>
      </c>
      <c r="L137" s="638">
        <v>3</v>
      </c>
      <c r="M137" s="921"/>
      <c r="N137" s="816" t="s">
        <v>116</v>
      </c>
      <c r="O137" s="206">
        <v>2</v>
      </c>
      <c r="P137" s="206">
        <v>2</v>
      </c>
      <c r="Q137" s="918"/>
      <c r="R137" s="1076"/>
      <c r="S137" s="917"/>
      <c r="T137" s="917"/>
      <c r="U137" s="918"/>
    </row>
    <row r="138" spans="1:21" ht="31.5" customHeight="1" x14ac:dyDescent="0.25">
      <c r="A138" s="1020"/>
      <c r="B138" s="916"/>
      <c r="C138" s="917"/>
      <c r="D138" s="917"/>
      <c r="E138" s="932"/>
      <c r="F138" s="593" t="s">
        <v>32</v>
      </c>
      <c r="G138" s="79">
        <v>13</v>
      </c>
      <c r="H138" s="79">
        <f>G138*80%</f>
        <v>10.4</v>
      </c>
      <c r="I138" s="1154"/>
      <c r="J138" s="615" t="s">
        <v>50</v>
      </c>
      <c r="K138" s="659">
        <v>15.5</v>
      </c>
      <c r="L138" s="659">
        <f>K138*66%</f>
        <v>10.23</v>
      </c>
      <c r="M138" s="921"/>
      <c r="N138" s="995"/>
      <c r="O138" s="914"/>
      <c r="P138" s="914"/>
      <c r="Q138" s="996"/>
      <c r="R138" s="1076"/>
      <c r="S138" s="917"/>
      <c r="T138" s="917"/>
      <c r="U138" s="918"/>
    </row>
    <row r="139" spans="1:21" ht="15" customHeight="1" x14ac:dyDescent="0.25">
      <c r="A139" s="1021"/>
      <c r="B139" s="958"/>
      <c r="C139" s="932"/>
      <c r="D139" s="932"/>
      <c r="E139" s="932"/>
      <c r="F139" s="1048"/>
      <c r="G139" s="1151"/>
      <c r="H139" s="1151"/>
      <c r="I139" s="1152"/>
      <c r="J139" s="1087"/>
      <c r="K139" s="934"/>
      <c r="L139" s="934"/>
      <c r="M139" s="934"/>
      <c r="N139" s="997"/>
      <c r="O139" s="934"/>
      <c r="P139" s="934"/>
      <c r="Q139" s="963"/>
      <c r="R139" s="1077"/>
      <c r="S139" s="934"/>
      <c r="T139" s="934"/>
      <c r="U139" s="954"/>
    </row>
    <row r="140" spans="1:21" ht="30" customHeight="1" x14ac:dyDescent="0.25">
      <c r="A140" s="1131" t="s">
        <v>28</v>
      </c>
      <c r="B140" s="1033" t="s">
        <v>209</v>
      </c>
      <c r="C140" s="921"/>
      <c r="D140" s="921"/>
      <c r="E140" s="921"/>
      <c r="F140" s="1033" t="s">
        <v>217</v>
      </c>
      <c r="G140" s="921"/>
      <c r="H140" s="921"/>
      <c r="I140" s="921"/>
      <c r="J140" s="966" t="s">
        <v>545</v>
      </c>
      <c r="K140" s="899"/>
      <c r="L140" s="899"/>
      <c r="M140" s="900"/>
      <c r="N140" s="955" t="s">
        <v>233</v>
      </c>
      <c r="O140" s="956"/>
      <c r="P140" s="956"/>
      <c r="Q140" s="957"/>
      <c r="R140" s="898" t="s">
        <v>357</v>
      </c>
      <c r="S140" s="899"/>
      <c r="T140" s="899"/>
      <c r="U140" s="900"/>
    </row>
    <row r="141" spans="1:21" ht="30" x14ac:dyDescent="0.25">
      <c r="A141" s="958"/>
      <c r="B141" s="615" t="s">
        <v>516</v>
      </c>
      <c r="C141" s="805">
        <v>62</v>
      </c>
      <c r="D141" s="805">
        <f>C141*56%</f>
        <v>34.720000000000006</v>
      </c>
      <c r="E141" s="889" t="s">
        <v>411</v>
      </c>
      <c r="F141" s="615" t="s">
        <v>94</v>
      </c>
      <c r="G141" s="808">
        <v>57</v>
      </c>
      <c r="H141" s="808">
        <f>G141*61.5%</f>
        <v>35.055</v>
      </c>
      <c r="I141" s="889" t="s">
        <v>411</v>
      </c>
      <c r="J141" s="597" t="s">
        <v>516</v>
      </c>
      <c r="K141" s="682">
        <v>62</v>
      </c>
      <c r="L141" s="682">
        <f>K141*56%</f>
        <v>34.720000000000006</v>
      </c>
      <c r="M141" s="911" t="s">
        <v>411</v>
      </c>
      <c r="N141" s="593" t="s">
        <v>30</v>
      </c>
      <c r="O141" s="683">
        <v>62</v>
      </c>
      <c r="P141" s="683">
        <f>O141*49%</f>
        <v>30.38</v>
      </c>
      <c r="Q141" s="911" t="s">
        <v>305</v>
      </c>
      <c r="R141" s="593" t="s">
        <v>94</v>
      </c>
      <c r="S141" s="683">
        <v>60</v>
      </c>
      <c r="T141" s="683">
        <f>S141*52%</f>
        <v>31.200000000000003</v>
      </c>
      <c r="U141" s="901" t="s">
        <v>411</v>
      </c>
    </row>
    <row r="142" spans="1:21" ht="15" customHeight="1" x14ac:dyDescent="0.25">
      <c r="A142" s="958"/>
      <c r="B142" s="615" t="s">
        <v>32</v>
      </c>
      <c r="C142" s="638">
        <v>8</v>
      </c>
      <c r="D142" s="638">
        <f>C142*75%</f>
        <v>6</v>
      </c>
      <c r="E142" s="921"/>
      <c r="F142" s="615" t="s">
        <v>32</v>
      </c>
      <c r="G142" s="638">
        <v>8</v>
      </c>
      <c r="H142" s="638">
        <f>G142*75%</f>
        <v>6</v>
      </c>
      <c r="I142" s="889"/>
      <c r="J142" s="641" t="s">
        <v>32</v>
      </c>
      <c r="K142" s="638">
        <v>8</v>
      </c>
      <c r="L142" s="638">
        <f>K142*75%</f>
        <v>6</v>
      </c>
      <c r="M142" s="902"/>
      <c r="N142" s="615" t="s">
        <v>32</v>
      </c>
      <c r="O142" s="638">
        <v>8</v>
      </c>
      <c r="P142" s="638">
        <f>O142*75%</f>
        <v>6</v>
      </c>
      <c r="Q142" s="902"/>
      <c r="R142" s="615" t="s">
        <v>32</v>
      </c>
      <c r="S142" s="638">
        <v>8</v>
      </c>
      <c r="T142" s="638">
        <f>S142*75%</f>
        <v>6</v>
      </c>
      <c r="U142" s="902"/>
    </row>
    <row r="143" spans="1:21" ht="15" customHeight="1" x14ac:dyDescent="0.25">
      <c r="A143" s="958"/>
      <c r="B143" s="615" t="s">
        <v>34</v>
      </c>
      <c r="C143" s="638">
        <v>10</v>
      </c>
      <c r="D143" s="638">
        <f>C143*60%</f>
        <v>6</v>
      </c>
      <c r="E143" s="921"/>
      <c r="F143" s="615" t="s">
        <v>34</v>
      </c>
      <c r="G143" s="638">
        <v>10</v>
      </c>
      <c r="H143" s="638">
        <f>G143*60%</f>
        <v>6</v>
      </c>
      <c r="I143" s="889"/>
      <c r="J143" s="641" t="s">
        <v>34</v>
      </c>
      <c r="K143" s="638">
        <v>10</v>
      </c>
      <c r="L143" s="638">
        <f>K143*60%</f>
        <v>6</v>
      </c>
      <c r="M143" s="902"/>
      <c r="N143" s="615" t="s">
        <v>34</v>
      </c>
      <c r="O143" s="638">
        <v>10</v>
      </c>
      <c r="P143" s="638">
        <f>O143*60%</f>
        <v>6</v>
      </c>
      <c r="Q143" s="902"/>
      <c r="R143" s="615" t="s">
        <v>34</v>
      </c>
      <c r="S143" s="638">
        <v>10</v>
      </c>
      <c r="T143" s="638">
        <f>S143*60%</f>
        <v>6</v>
      </c>
      <c r="U143" s="902"/>
    </row>
    <row r="144" spans="1:21" ht="15" customHeight="1" x14ac:dyDescent="0.25">
      <c r="A144" s="958"/>
      <c r="B144" s="615" t="s">
        <v>36</v>
      </c>
      <c r="C144" s="638">
        <v>2</v>
      </c>
      <c r="D144" s="638">
        <f>C144*95%</f>
        <v>1.9</v>
      </c>
      <c r="E144" s="921"/>
      <c r="F144" s="615" t="s">
        <v>36</v>
      </c>
      <c r="G144" s="638">
        <v>2</v>
      </c>
      <c r="H144" s="638">
        <f>G144*95%</f>
        <v>1.9</v>
      </c>
      <c r="I144" s="889"/>
      <c r="J144" s="641" t="s">
        <v>36</v>
      </c>
      <c r="K144" s="638">
        <v>2</v>
      </c>
      <c r="L144" s="638">
        <f>K144*95%</f>
        <v>1.9</v>
      </c>
      <c r="M144" s="902"/>
      <c r="N144" s="615" t="s">
        <v>36</v>
      </c>
      <c r="O144" s="638">
        <v>2</v>
      </c>
      <c r="P144" s="638">
        <f>O144*95%</f>
        <v>1.9</v>
      </c>
      <c r="Q144" s="902"/>
      <c r="R144" s="615" t="s">
        <v>36</v>
      </c>
      <c r="S144" s="638">
        <v>2</v>
      </c>
      <c r="T144" s="638">
        <f>S144*95%</f>
        <v>1.9</v>
      </c>
      <c r="U144" s="902"/>
    </row>
    <row r="145" spans="1:21" ht="15" customHeight="1" x14ac:dyDescent="0.25">
      <c r="A145" s="958"/>
      <c r="B145" s="615" t="s">
        <v>38</v>
      </c>
      <c r="C145" s="638">
        <v>0.3</v>
      </c>
      <c r="D145" s="638">
        <f>C145*100%</f>
        <v>0.3</v>
      </c>
      <c r="E145" s="921"/>
      <c r="F145" s="615" t="s">
        <v>38</v>
      </c>
      <c r="G145" s="638">
        <v>0.3</v>
      </c>
      <c r="H145" s="638">
        <f>G145*100%</f>
        <v>0.3</v>
      </c>
      <c r="I145" s="889"/>
      <c r="J145" s="641" t="s">
        <v>38</v>
      </c>
      <c r="K145" s="638">
        <v>0.3</v>
      </c>
      <c r="L145" s="638">
        <f>K145*100%</f>
        <v>0.3</v>
      </c>
      <c r="M145" s="902"/>
      <c r="N145" s="615" t="s">
        <v>38</v>
      </c>
      <c r="O145" s="638">
        <v>0.3</v>
      </c>
      <c r="P145" s="638">
        <f>O145*100%</f>
        <v>0.3</v>
      </c>
      <c r="Q145" s="902"/>
      <c r="R145" s="615" t="s">
        <v>38</v>
      </c>
      <c r="S145" s="638">
        <v>0.3</v>
      </c>
      <c r="T145" s="638">
        <f>S145*100%</f>
        <v>0.3</v>
      </c>
      <c r="U145" s="902"/>
    </row>
    <row r="146" spans="1:21" ht="15" customHeight="1" x14ac:dyDescent="0.25">
      <c r="A146" s="958"/>
      <c r="B146" s="615" t="s">
        <v>40</v>
      </c>
      <c r="C146" s="638">
        <v>0.3</v>
      </c>
      <c r="D146" s="638">
        <f t="shared" ref="D146:D147" si="10">C146*100%</f>
        <v>0.3</v>
      </c>
      <c r="E146" s="921"/>
      <c r="F146" s="615" t="s">
        <v>40</v>
      </c>
      <c r="G146" s="638">
        <v>0.3</v>
      </c>
      <c r="H146" s="638">
        <f t="shared" ref="H146:H147" si="11">G146*100%</f>
        <v>0.3</v>
      </c>
      <c r="I146" s="889"/>
      <c r="J146" s="641" t="s">
        <v>40</v>
      </c>
      <c r="K146" s="638">
        <v>0.3</v>
      </c>
      <c r="L146" s="638">
        <f t="shared" ref="L146:L147" si="12">K146*100%</f>
        <v>0.3</v>
      </c>
      <c r="M146" s="902"/>
      <c r="N146" s="615" t="s">
        <v>40</v>
      </c>
      <c r="O146" s="638">
        <v>0.3</v>
      </c>
      <c r="P146" s="638">
        <f t="shared" ref="P146:P147" si="13">O146*100%</f>
        <v>0.3</v>
      </c>
      <c r="Q146" s="902"/>
      <c r="R146" s="615" t="s">
        <v>40</v>
      </c>
      <c r="S146" s="638">
        <v>0.3</v>
      </c>
      <c r="T146" s="638">
        <f t="shared" ref="T146:T147" si="14">S146*100%</f>
        <v>0.3</v>
      </c>
      <c r="U146" s="902"/>
    </row>
    <row r="147" spans="1:21" ht="15" customHeight="1" x14ac:dyDescent="0.25">
      <c r="A147" s="958"/>
      <c r="B147" s="615" t="s">
        <v>544</v>
      </c>
      <c r="C147" s="638">
        <v>0.3</v>
      </c>
      <c r="D147" s="638">
        <f t="shared" si="10"/>
        <v>0.3</v>
      </c>
      <c r="E147" s="921"/>
      <c r="F147" s="615" t="s">
        <v>544</v>
      </c>
      <c r="G147" s="638">
        <v>0.3</v>
      </c>
      <c r="H147" s="638">
        <f t="shared" si="11"/>
        <v>0.3</v>
      </c>
      <c r="I147" s="889"/>
      <c r="J147" s="641" t="s">
        <v>544</v>
      </c>
      <c r="K147" s="638">
        <v>0.3</v>
      </c>
      <c r="L147" s="638">
        <f t="shared" si="12"/>
        <v>0.3</v>
      </c>
      <c r="M147" s="902"/>
      <c r="N147" s="615" t="s">
        <v>544</v>
      </c>
      <c r="O147" s="638">
        <v>0.3</v>
      </c>
      <c r="P147" s="638">
        <f t="shared" si="13"/>
        <v>0.3</v>
      </c>
      <c r="Q147" s="902"/>
      <c r="R147" s="615" t="s">
        <v>544</v>
      </c>
      <c r="S147" s="638">
        <v>0.3</v>
      </c>
      <c r="T147" s="638">
        <f t="shared" si="14"/>
        <v>0.3</v>
      </c>
      <c r="U147" s="902"/>
    </row>
    <row r="148" spans="1:21" ht="15" customHeight="1" x14ac:dyDescent="0.25">
      <c r="A148" s="958"/>
      <c r="B148" s="615" t="s">
        <v>42</v>
      </c>
      <c r="C148" s="638">
        <v>0.6</v>
      </c>
      <c r="D148" s="638">
        <f>C148*78%</f>
        <v>0.46799999999999997</v>
      </c>
      <c r="E148" s="921"/>
      <c r="F148" s="615" t="s">
        <v>42</v>
      </c>
      <c r="G148" s="638">
        <v>0.6</v>
      </c>
      <c r="H148" s="638">
        <f>G148*78%</f>
        <v>0.46799999999999997</v>
      </c>
      <c r="I148" s="889"/>
      <c r="J148" s="597" t="s">
        <v>223</v>
      </c>
      <c r="K148" s="79">
        <v>3</v>
      </c>
      <c r="L148" s="437">
        <v>1.05</v>
      </c>
      <c r="M148" s="902"/>
      <c r="N148" s="615" t="s">
        <v>42</v>
      </c>
      <c r="O148" s="638">
        <v>0.6</v>
      </c>
      <c r="P148" s="638">
        <f>O148*78%</f>
        <v>0.46799999999999997</v>
      </c>
      <c r="Q148" s="902"/>
      <c r="R148" s="615" t="s">
        <v>42</v>
      </c>
      <c r="S148" s="638">
        <v>0.6</v>
      </c>
      <c r="T148" s="638">
        <f>S148*78%</f>
        <v>0.46799999999999997</v>
      </c>
      <c r="U148" s="902"/>
    </row>
    <row r="149" spans="1:21" ht="15" customHeight="1" x14ac:dyDescent="0.25">
      <c r="A149" s="958"/>
      <c r="B149" s="615" t="s">
        <v>44</v>
      </c>
      <c r="C149" s="638">
        <v>0.5</v>
      </c>
      <c r="D149" s="638">
        <f>C149*100%</f>
        <v>0.5</v>
      </c>
      <c r="E149" s="921"/>
      <c r="F149" s="615" t="s">
        <v>44</v>
      </c>
      <c r="G149" s="638">
        <v>0.5</v>
      </c>
      <c r="H149" s="638">
        <f>G149*100%</f>
        <v>0.5</v>
      </c>
      <c r="I149" s="889"/>
      <c r="J149" s="641" t="s">
        <v>42</v>
      </c>
      <c r="K149" s="638">
        <v>0.6</v>
      </c>
      <c r="L149" s="638">
        <f>K149*78%</f>
        <v>0.46799999999999997</v>
      </c>
      <c r="M149" s="902"/>
      <c r="N149" s="615" t="s">
        <v>44</v>
      </c>
      <c r="O149" s="638">
        <v>0.5</v>
      </c>
      <c r="P149" s="638">
        <f>O149*100%</f>
        <v>0.5</v>
      </c>
      <c r="Q149" s="902"/>
      <c r="R149" s="615" t="s">
        <v>44</v>
      </c>
      <c r="S149" s="638">
        <v>0.5</v>
      </c>
      <c r="T149" s="638">
        <f>S149*100%</f>
        <v>0.5</v>
      </c>
      <c r="U149" s="902"/>
    </row>
    <row r="150" spans="1:21" ht="15" customHeight="1" x14ac:dyDescent="0.25">
      <c r="A150" s="958"/>
      <c r="B150" s="615" t="s">
        <v>121</v>
      </c>
      <c r="C150" s="642">
        <v>0.3</v>
      </c>
      <c r="D150" s="638">
        <f>C150*100%</f>
        <v>0.3</v>
      </c>
      <c r="E150" s="921"/>
      <c r="F150" s="615" t="s">
        <v>116</v>
      </c>
      <c r="G150" s="807">
        <v>3</v>
      </c>
      <c r="H150" s="807">
        <v>3</v>
      </c>
      <c r="I150" s="889"/>
      <c r="J150" s="641" t="s">
        <v>44</v>
      </c>
      <c r="K150" s="638">
        <v>0.5</v>
      </c>
      <c r="L150" s="638">
        <f>K150*100%</f>
        <v>0.5</v>
      </c>
      <c r="M150" s="903"/>
      <c r="N150" s="596" t="s">
        <v>52</v>
      </c>
      <c r="O150" s="623">
        <v>2</v>
      </c>
      <c r="P150" s="441">
        <v>2</v>
      </c>
      <c r="Q150" s="902"/>
      <c r="R150" s="646" t="s">
        <v>535</v>
      </c>
      <c r="S150" s="19">
        <v>5</v>
      </c>
      <c r="T150" s="418">
        <v>5</v>
      </c>
      <c r="U150" s="902"/>
    </row>
    <row r="151" spans="1:21" ht="15" customHeight="1" x14ac:dyDescent="0.25">
      <c r="A151" s="958"/>
      <c r="B151" s="906"/>
      <c r="C151" s="1146"/>
      <c r="D151" s="1146"/>
      <c r="E151" s="921"/>
      <c r="F151" s="1146"/>
      <c r="G151" s="1146"/>
      <c r="H151" s="1146"/>
      <c r="I151" s="1146"/>
      <c r="J151" s="884"/>
      <c r="K151" s="917"/>
      <c r="L151" s="917"/>
      <c r="M151" s="918"/>
      <c r="N151" s="942"/>
      <c r="O151" s="914"/>
      <c r="P151" s="914"/>
      <c r="Q151" s="915"/>
      <c r="R151" s="593" t="s">
        <v>52</v>
      </c>
      <c r="S151" s="19">
        <v>10</v>
      </c>
      <c r="T151" s="418">
        <v>10</v>
      </c>
      <c r="U151" s="902"/>
    </row>
    <row r="152" spans="1:21" ht="15" customHeight="1" x14ac:dyDescent="0.25">
      <c r="A152" s="958"/>
      <c r="B152" s="921"/>
      <c r="C152" s="1146"/>
      <c r="D152" s="1146"/>
      <c r="E152" s="921"/>
      <c r="F152" s="1146"/>
      <c r="G152" s="1146"/>
      <c r="H152" s="1146"/>
      <c r="I152" s="1146"/>
      <c r="J152" s="932"/>
      <c r="K152" s="917"/>
      <c r="L152" s="917"/>
      <c r="M152" s="918"/>
      <c r="N152" s="916"/>
      <c r="O152" s="917"/>
      <c r="P152" s="917"/>
      <c r="Q152" s="918"/>
      <c r="R152" s="593" t="s">
        <v>144</v>
      </c>
      <c r="S152" s="19">
        <v>11</v>
      </c>
      <c r="T152" s="19">
        <v>9.9</v>
      </c>
      <c r="U152" s="903"/>
    </row>
    <row r="153" spans="1:21" ht="15" customHeight="1" x14ac:dyDescent="0.25">
      <c r="A153" s="1132"/>
      <c r="B153" s="921"/>
      <c r="C153" s="921"/>
      <c r="D153" s="921"/>
      <c r="E153" s="921"/>
      <c r="F153" s="1146"/>
      <c r="G153" s="1146"/>
      <c r="H153" s="1146"/>
      <c r="I153" s="1146"/>
      <c r="J153" s="935"/>
      <c r="K153" s="934"/>
      <c r="L153" s="934"/>
      <c r="M153" s="954"/>
      <c r="N153" s="933"/>
      <c r="O153" s="934"/>
      <c r="P153" s="934"/>
      <c r="Q153" s="954"/>
      <c r="R153" s="965"/>
      <c r="S153" s="899"/>
      <c r="T153" s="899"/>
      <c r="U153" s="900"/>
    </row>
    <row r="154" spans="1:21" ht="30" customHeight="1" x14ac:dyDescent="0.25">
      <c r="A154" s="1019" t="s">
        <v>54</v>
      </c>
      <c r="B154" s="1034" t="s">
        <v>55</v>
      </c>
      <c r="C154" s="935"/>
      <c r="D154" s="935"/>
      <c r="E154" s="953"/>
      <c r="F154" s="1071" t="s">
        <v>55</v>
      </c>
      <c r="G154" s="956"/>
      <c r="H154" s="956"/>
      <c r="I154" s="1072"/>
      <c r="J154" s="967" t="s">
        <v>55</v>
      </c>
      <c r="K154" s="899"/>
      <c r="L154" s="899"/>
      <c r="M154" s="900"/>
      <c r="N154" s="955" t="s">
        <v>55</v>
      </c>
      <c r="O154" s="956"/>
      <c r="P154" s="956"/>
      <c r="Q154" s="957"/>
      <c r="R154" s="898" t="s">
        <v>55</v>
      </c>
      <c r="S154" s="899"/>
      <c r="T154" s="899"/>
      <c r="U154" s="900"/>
    </row>
    <row r="155" spans="1:21" ht="15" customHeight="1" x14ac:dyDescent="0.25">
      <c r="A155" s="1020"/>
      <c r="B155" s="593" t="s">
        <v>56</v>
      </c>
      <c r="C155" s="418">
        <v>24</v>
      </c>
      <c r="D155" s="418">
        <v>24</v>
      </c>
      <c r="E155" s="911" t="s">
        <v>309</v>
      </c>
      <c r="F155" s="22" t="s">
        <v>56</v>
      </c>
      <c r="G155" s="418">
        <v>24</v>
      </c>
      <c r="H155" s="418">
        <v>24</v>
      </c>
      <c r="I155" s="911" t="s">
        <v>309</v>
      </c>
      <c r="J155" s="593" t="s">
        <v>56</v>
      </c>
      <c r="K155" s="79">
        <v>24</v>
      </c>
      <c r="L155" s="21">
        <v>24</v>
      </c>
      <c r="M155" s="911" t="s">
        <v>309</v>
      </c>
      <c r="N155" s="593" t="s">
        <v>56</v>
      </c>
      <c r="O155" s="418">
        <v>24</v>
      </c>
      <c r="P155" s="418">
        <v>24</v>
      </c>
      <c r="Q155" s="911" t="s">
        <v>309</v>
      </c>
      <c r="R155" s="593" t="s">
        <v>56</v>
      </c>
      <c r="S155" s="418">
        <v>24</v>
      </c>
      <c r="T155" s="418">
        <v>24</v>
      </c>
      <c r="U155" s="911" t="s">
        <v>309</v>
      </c>
    </row>
    <row r="156" spans="1:21" ht="15" customHeight="1" x14ac:dyDescent="0.25">
      <c r="A156" s="1020"/>
      <c r="B156" s="593" t="s">
        <v>44</v>
      </c>
      <c r="C156" s="19">
        <v>0.8</v>
      </c>
      <c r="D156" s="418">
        <v>0.8</v>
      </c>
      <c r="E156" s="902"/>
      <c r="F156" s="22" t="s">
        <v>44</v>
      </c>
      <c r="G156" s="19">
        <v>0.8</v>
      </c>
      <c r="H156" s="418">
        <v>0.8</v>
      </c>
      <c r="I156" s="902"/>
      <c r="J156" s="593" t="s">
        <v>52</v>
      </c>
      <c r="K156" s="79">
        <v>2</v>
      </c>
      <c r="L156" s="21">
        <v>2</v>
      </c>
      <c r="M156" s="902"/>
      <c r="N156" s="593" t="s">
        <v>52</v>
      </c>
      <c r="O156" s="19">
        <v>2</v>
      </c>
      <c r="P156" s="418">
        <v>2</v>
      </c>
      <c r="Q156" s="902"/>
      <c r="R156" s="593" t="s">
        <v>52</v>
      </c>
      <c r="S156" s="19">
        <v>1</v>
      </c>
      <c r="T156" s="418">
        <v>1</v>
      </c>
      <c r="U156" s="902"/>
    </row>
    <row r="157" spans="1:21" ht="15" customHeight="1" x14ac:dyDescent="0.25">
      <c r="A157" s="1020"/>
      <c r="B157" s="593" t="s">
        <v>52</v>
      </c>
      <c r="C157" s="418">
        <v>2</v>
      </c>
      <c r="D157" s="418">
        <v>2</v>
      </c>
      <c r="E157" s="903"/>
      <c r="F157" s="22" t="s">
        <v>52</v>
      </c>
      <c r="G157" s="418">
        <v>2</v>
      </c>
      <c r="H157" s="418">
        <v>2</v>
      </c>
      <c r="I157" s="903"/>
      <c r="J157" s="593" t="s">
        <v>44</v>
      </c>
      <c r="K157" s="79">
        <v>0.8</v>
      </c>
      <c r="L157" s="21">
        <v>0.8</v>
      </c>
      <c r="M157" s="902"/>
      <c r="N157" s="593" t="s">
        <v>44</v>
      </c>
      <c r="O157" s="418">
        <v>0.8</v>
      </c>
      <c r="P157" s="418">
        <v>0.8</v>
      </c>
      <c r="Q157" s="903"/>
      <c r="R157" s="593" t="s">
        <v>44</v>
      </c>
      <c r="S157" s="418">
        <v>0.8</v>
      </c>
      <c r="T157" s="418">
        <v>0.8</v>
      </c>
      <c r="U157" s="903"/>
    </row>
    <row r="158" spans="1:21" ht="15" customHeight="1" x14ac:dyDescent="0.25">
      <c r="A158" s="1020"/>
      <c r="B158" s="941"/>
      <c r="C158" s="914"/>
      <c r="D158" s="914"/>
      <c r="E158" s="915"/>
      <c r="F158" s="1003"/>
      <c r="G158" s="914"/>
      <c r="H158" s="914"/>
      <c r="I158" s="914"/>
      <c r="J158" s="593"/>
      <c r="K158" s="79"/>
      <c r="L158" s="21"/>
      <c r="M158" s="903"/>
      <c r="N158" s="941"/>
      <c r="O158" s="914"/>
      <c r="P158" s="914"/>
      <c r="Q158" s="915"/>
      <c r="R158" s="941"/>
      <c r="S158" s="914"/>
      <c r="T158" s="914"/>
      <c r="U158" s="915"/>
    </row>
    <row r="159" spans="1:21" ht="15" customHeight="1" x14ac:dyDescent="0.25">
      <c r="A159" s="1021"/>
      <c r="B159" s="933"/>
      <c r="C159" s="934"/>
      <c r="D159" s="934"/>
      <c r="E159" s="954"/>
      <c r="F159" s="934"/>
      <c r="G159" s="934"/>
      <c r="H159" s="934"/>
      <c r="I159" s="934"/>
      <c r="J159" s="965"/>
      <c r="K159" s="899"/>
      <c r="L159" s="899"/>
      <c r="M159" s="900"/>
      <c r="N159" s="933"/>
      <c r="O159" s="934"/>
      <c r="P159" s="934"/>
      <c r="Q159" s="954"/>
      <c r="R159" s="933"/>
      <c r="S159" s="934"/>
      <c r="T159" s="934"/>
      <c r="U159" s="954"/>
    </row>
    <row r="160" spans="1:21" ht="30.75" customHeight="1" x14ac:dyDescent="0.25">
      <c r="A160" s="1019" t="s">
        <v>245</v>
      </c>
      <c r="B160" s="967" t="s">
        <v>210</v>
      </c>
      <c r="C160" s="899"/>
      <c r="D160" s="899"/>
      <c r="E160" s="900"/>
      <c r="F160" s="898" t="s">
        <v>358</v>
      </c>
      <c r="G160" s="899"/>
      <c r="H160" s="899"/>
      <c r="I160" s="900"/>
      <c r="J160" s="967" t="s">
        <v>359</v>
      </c>
      <c r="K160" s="899"/>
      <c r="L160" s="899"/>
      <c r="M160" s="900"/>
      <c r="N160" s="898" t="s">
        <v>360</v>
      </c>
      <c r="O160" s="899"/>
      <c r="P160" s="899"/>
      <c r="Q160" s="900"/>
      <c r="R160" s="898" t="s">
        <v>242</v>
      </c>
      <c r="S160" s="899"/>
      <c r="T160" s="899"/>
      <c r="U160" s="900"/>
    </row>
    <row r="161" spans="1:21" ht="48.75" customHeight="1" x14ac:dyDescent="0.25">
      <c r="A161" s="1020"/>
      <c r="B161" s="592" t="s">
        <v>48</v>
      </c>
      <c r="C161" s="599">
        <v>53</v>
      </c>
      <c r="D161" s="600">
        <f>C161*77%</f>
        <v>40.81</v>
      </c>
      <c r="E161" s="160" t="s">
        <v>361</v>
      </c>
      <c r="F161" s="28" t="s">
        <v>313</v>
      </c>
      <c r="G161" s="599">
        <v>54</v>
      </c>
      <c r="H161" s="600">
        <f>G161*47%</f>
        <v>25.38</v>
      </c>
      <c r="I161" s="940" t="s">
        <v>414</v>
      </c>
      <c r="J161" s="1001" t="s">
        <v>362</v>
      </c>
      <c r="K161" s="914"/>
      <c r="L161" s="914"/>
      <c r="M161" s="915"/>
      <c r="N161" s="592" t="s">
        <v>313</v>
      </c>
      <c r="O161" s="599">
        <v>46</v>
      </c>
      <c r="P161" s="600">
        <f>O161*53%</f>
        <v>24.380000000000003</v>
      </c>
      <c r="Q161" s="940" t="s">
        <v>421</v>
      </c>
      <c r="R161" s="592" t="s">
        <v>91</v>
      </c>
      <c r="S161" s="599">
        <v>68</v>
      </c>
      <c r="T161" s="600">
        <f>S161*59%</f>
        <v>40.119999999999997</v>
      </c>
      <c r="U161" s="940" t="s">
        <v>312</v>
      </c>
    </row>
    <row r="162" spans="1:21" ht="33.75" customHeight="1" x14ac:dyDescent="0.25">
      <c r="A162" s="1020"/>
      <c r="B162" s="593" t="s">
        <v>50</v>
      </c>
      <c r="C162" s="584">
        <v>12</v>
      </c>
      <c r="D162" s="601">
        <f>C162*66%</f>
        <v>7.92</v>
      </c>
      <c r="E162" s="1002" t="s">
        <v>312</v>
      </c>
      <c r="F162" s="618" t="s">
        <v>52</v>
      </c>
      <c r="G162" s="294">
        <v>4</v>
      </c>
      <c r="H162" s="295">
        <v>4</v>
      </c>
      <c r="I162" s="903"/>
      <c r="J162" s="916"/>
      <c r="K162" s="917"/>
      <c r="L162" s="917"/>
      <c r="M162" s="918"/>
      <c r="N162" s="593" t="s">
        <v>235</v>
      </c>
      <c r="O162" s="294">
        <v>2</v>
      </c>
      <c r="P162" s="295">
        <v>2</v>
      </c>
      <c r="Q162" s="902"/>
      <c r="R162" s="608" t="s">
        <v>116</v>
      </c>
      <c r="S162" s="294">
        <v>2</v>
      </c>
      <c r="T162" s="295">
        <v>2</v>
      </c>
      <c r="U162" s="902"/>
    </row>
    <row r="163" spans="1:21" ht="15" customHeight="1" x14ac:dyDescent="0.25">
      <c r="A163" s="1020"/>
      <c r="B163" s="593" t="s">
        <v>42</v>
      </c>
      <c r="C163" s="19">
        <v>1</v>
      </c>
      <c r="D163" s="19">
        <v>0.95</v>
      </c>
      <c r="E163" s="902"/>
      <c r="F163" s="1003"/>
      <c r="G163" s="914"/>
      <c r="H163" s="914"/>
      <c r="I163" s="914"/>
      <c r="J163" s="916"/>
      <c r="K163" s="917"/>
      <c r="L163" s="917"/>
      <c r="M163" s="918"/>
      <c r="N163" s="608" t="s">
        <v>205</v>
      </c>
      <c r="O163" s="294">
        <v>2</v>
      </c>
      <c r="P163" s="295">
        <v>2</v>
      </c>
      <c r="Q163" s="903"/>
      <c r="R163" s="608" t="s">
        <v>36</v>
      </c>
      <c r="S163" s="294">
        <v>6</v>
      </c>
      <c r="T163" s="295">
        <v>5.4</v>
      </c>
      <c r="U163" s="903"/>
    </row>
    <row r="164" spans="1:21" ht="15" customHeight="1" x14ac:dyDescent="0.25">
      <c r="A164" s="1020"/>
      <c r="B164" s="593" t="s">
        <v>32</v>
      </c>
      <c r="C164" s="19">
        <v>16</v>
      </c>
      <c r="D164" s="19">
        <v>15.2</v>
      </c>
      <c r="E164" s="902"/>
      <c r="F164" s="917"/>
      <c r="G164" s="917"/>
      <c r="H164" s="917"/>
      <c r="I164" s="917"/>
      <c r="J164" s="916"/>
      <c r="K164" s="917"/>
      <c r="L164" s="917"/>
      <c r="M164" s="918"/>
      <c r="N164" s="993"/>
      <c r="O164" s="914"/>
      <c r="P164" s="914"/>
      <c r="Q164" s="915"/>
      <c r="R164" s="941"/>
      <c r="S164" s="914"/>
      <c r="T164" s="914"/>
      <c r="U164" s="915"/>
    </row>
    <row r="165" spans="1:21" ht="15" customHeight="1" x14ac:dyDescent="0.25">
      <c r="A165" s="1020"/>
      <c r="B165" s="593" t="s">
        <v>34</v>
      </c>
      <c r="C165" s="19">
        <v>38</v>
      </c>
      <c r="D165" s="19">
        <v>15.2</v>
      </c>
      <c r="E165" s="902"/>
      <c r="F165" s="917"/>
      <c r="G165" s="917"/>
      <c r="H165" s="917"/>
      <c r="I165" s="917"/>
      <c r="J165" s="916"/>
      <c r="K165" s="917"/>
      <c r="L165" s="917"/>
      <c r="M165" s="918"/>
      <c r="N165" s="916"/>
      <c r="O165" s="917"/>
      <c r="P165" s="917"/>
      <c r="Q165" s="918"/>
      <c r="R165" s="916"/>
      <c r="S165" s="917"/>
      <c r="T165" s="917"/>
      <c r="U165" s="918"/>
    </row>
    <row r="166" spans="1:21" ht="15" customHeight="1" x14ac:dyDescent="0.25">
      <c r="A166" s="1020"/>
      <c r="B166" s="593" t="s">
        <v>36</v>
      </c>
      <c r="C166" s="19">
        <v>6</v>
      </c>
      <c r="D166" s="19">
        <v>5.4</v>
      </c>
      <c r="E166" s="902"/>
      <c r="F166" s="917"/>
      <c r="G166" s="917"/>
      <c r="H166" s="917"/>
      <c r="I166" s="917"/>
      <c r="J166" s="916"/>
      <c r="K166" s="917"/>
      <c r="L166" s="917"/>
      <c r="M166" s="918"/>
      <c r="N166" s="916"/>
      <c r="O166" s="917"/>
      <c r="P166" s="917"/>
      <c r="Q166" s="918"/>
      <c r="R166" s="916"/>
      <c r="S166" s="917"/>
      <c r="T166" s="917"/>
      <c r="U166" s="918"/>
    </row>
    <row r="167" spans="1:21" ht="15" customHeight="1" x14ac:dyDescent="0.25">
      <c r="A167" s="1020"/>
      <c r="B167" s="593" t="s">
        <v>44</v>
      </c>
      <c r="C167" s="19">
        <v>0.5</v>
      </c>
      <c r="D167" s="19">
        <v>0.5</v>
      </c>
      <c r="E167" s="902"/>
      <c r="F167" s="917"/>
      <c r="G167" s="917"/>
      <c r="H167" s="917"/>
      <c r="I167" s="917"/>
      <c r="J167" s="916"/>
      <c r="K167" s="917"/>
      <c r="L167" s="917"/>
      <c r="M167" s="918"/>
      <c r="N167" s="916"/>
      <c r="O167" s="917"/>
      <c r="P167" s="917"/>
      <c r="Q167" s="918"/>
      <c r="R167" s="916"/>
      <c r="S167" s="917"/>
      <c r="T167" s="917"/>
      <c r="U167" s="918"/>
    </row>
    <row r="168" spans="1:21" ht="15" customHeight="1" x14ac:dyDescent="0.25">
      <c r="A168" s="1020"/>
      <c r="B168" s="593" t="s">
        <v>52</v>
      </c>
      <c r="C168" s="19">
        <v>1</v>
      </c>
      <c r="D168" s="19">
        <v>1</v>
      </c>
      <c r="E168" s="903"/>
      <c r="F168" s="917"/>
      <c r="G168" s="917"/>
      <c r="H168" s="917"/>
      <c r="I168" s="917"/>
      <c r="J168" s="916"/>
      <c r="K168" s="917"/>
      <c r="L168" s="917"/>
      <c r="M168" s="918"/>
      <c r="N168" s="916"/>
      <c r="O168" s="917"/>
      <c r="P168" s="917"/>
      <c r="Q168" s="918"/>
      <c r="R168" s="916"/>
      <c r="S168" s="917"/>
      <c r="T168" s="917"/>
      <c r="U168" s="918"/>
    </row>
    <row r="169" spans="1:21" ht="15" customHeight="1" x14ac:dyDescent="0.25">
      <c r="A169" s="1021"/>
      <c r="B169" s="1004"/>
      <c r="C169" s="934"/>
      <c r="D169" s="934"/>
      <c r="E169" s="954"/>
      <c r="F169" s="934"/>
      <c r="G169" s="934"/>
      <c r="H169" s="934"/>
      <c r="I169" s="934"/>
      <c r="J169" s="933"/>
      <c r="K169" s="934"/>
      <c r="L169" s="934"/>
      <c r="M169" s="954"/>
      <c r="N169" s="933"/>
      <c r="O169" s="934"/>
      <c r="P169" s="934"/>
      <c r="Q169" s="954"/>
      <c r="R169" s="933"/>
      <c r="S169" s="934"/>
      <c r="T169" s="934"/>
      <c r="U169" s="954"/>
    </row>
    <row r="170" spans="1:21" ht="33" customHeight="1" x14ac:dyDescent="0.25">
      <c r="A170" s="1019" t="s">
        <v>314</v>
      </c>
      <c r="B170" s="1109" t="s">
        <v>211</v>
      </c>
      <c r="C170" s="1110"/>
      <c r="D170" s="1110"/>
      <c r="E170" s="1111"/>
      <c r="F170" s="1084" t="s">
        <v>363</v>
      </c>
      <c r="G170" s="899"/>
      <c r="H170" s="899"/>
      <c r="I170" s="968"/>
      <c r="J170" s="898" t="s">
        <v>229</v>
      </c>
      <c r="K170" s="899"/>
      <c r="L170" s="899"/>
      <c r="M170" s="900"/>
      <c r="N170" s="898" t="s">
        <v>364</v>
      </c>
      <c r="O170" s="899"/>
      <c r="P170" s="899"/>
      <c r="Q170" s="900"/>
      <c r="R170" s="898" t="s">
        <v>243</v>
      </c>
      <c r="S170" s="899"/>
      <c r="T170" s="899"/>
      <c r="U170" s="900"/>
    </row>
    <row r="171" spans="1:21" ht="35.25" customHeight="1" x14ac:dyDescent="0.25">
      <c r="A171" s="1020"/>
      <c r="B171" s="593" t="s">
        <v>125</v>
      </c>
      <c r="C171" s="650">
        <v>49</v>
      </c>
      <c r="D171" s="650">
        <f>C171*82%</f>
        <v>40.18</v>
      </c>
      <c r="E171" s="911" t="s">
        <v>307</v>
      </c>
      <c r="F171" s="22" t="s">
        <v>50</v>
      </c>
      <c r="G171" s="650">
        <v>23</v>
      </c>
      <c r="H171" s="650">
        <f>G171*88%</f>
        <v>20.239999999999998</v>
      </c>
      <c r="I171" s="1073" t="s">
        <v>307</v>
      </c>
      <c r="J171" s="593" t="s">
        <v>50</v>
      </c>
      <c r="K171" s="650">
        <v>23</v>
      </c>
      <c r="L171" s="650">
        <f>K171*88%</f>
        <v>20.239999999999998</v>
      </c>
      <c r="M171" s="911" t="s">
        <v>307</v>
      </c>
      <c r="N171" s="593" t="s">
        <v>101</v>
      </c>
      <c r="O171" s="418">
        <v>20</v>
      </c>
      <c r="P171" s="418">
        <v>16</v>
      </c>
      <c r="Q171" s="999" t="s">
        <v>307</v>
      </c>
      <c r="R171" s="593" t="s">
        <v>50</v>
      </c>
      <c r="S171" s="418">
        <v>18</v>
      </c>
      <c r="T171" s="418">
        <v>15.3</v>
      </c>
      <c r="U171" s="911" t="s">
        <v>307</v>
      </c>
    </row>
    <row r="172" spans="1:21" ht="28.5" customHeight="1" x14ac:dyDescent="0.25">
      <c r="A172" s="1020"/>
      <c r="B172" s="593" t="s">
        <v>103</v>
      </c>
      <c r="C172" s="650">
        <v>20</v>
      </c>
      <c r="D172" s="650">
        <f>C172*54%</f>
        <v>10.8</v>
      </c>
      <c r="E172" s="902"/>
      <c r="F172" s="22" t="s">
        <v>101</v>
      </c>
      <c r="G172" s="418">
        <v>27</v>
      </c>
      <c r="H172" s="418">
        <v>20</v>
      </c>
      <c r="I172" s="1074"/>
      <c r="J172" s="593" t="s">
        <v>60</v>
      </c>
      <c r="K172" s="580">
        <v>37</v>
      </c>
      <c r="L172" s="652">
        <f>K172*55%</f>
        <v>20.350000000000001</v>
      </c>
      <c r="M172" s="902"/>
      <c r="N172" s="593" t="s">
        <v>125</v>
      </c>
      <c r="O172" s="650">
        <v>19</v>
      </c>
      <c r="P172" s="650">
        <f>O172*82%</f>
        <v>15.579999999999998</v>
      </c>
      <c r="Q172" s="1000"/>
      <c r="R172" s="593" t="s">
        <v>103</v>
      </c>
      <c r="S172" s="418">
        <v>20</v>
      </c>
      <c r="T172" s="418">
        <v>10</v>
      </c>
      <c r="U172" s="902"/>
    </row>
    <row r="173" spans="1:21" ht="33" customHeight="1" x14ac:dyDescent="0.25">
      <c r="A173" s="1020"/>
      <c r="B173" s="646" t="s">
        <v>52</v>
      </c>
      <c r="C173" s="651">
        <v>3</v>
      </c>
      <c r="D173" s="651">
        <v>3</v>
      </c>
      <c r="E173" s="902"/>
      <c r="F173" s="592" t="s">
        <v>62</v>
      </c>
      <c r="G173" s="26">
        <v>60</v>
      </c>
      <c r="H173" s="29">
        <v>30</v>
      </c>
      <c r="I173" s="1074"/>
      <c r="J173" s="593" t="s">
        <v>174</v>
      </c>
      <c r="K173" s="79">
        <v>3</v>
      </c>
      <c r="L173" s="21">
        <v>3</v>
      </c>
      <c r="M173" s="902"/>
      <c r="N173" s="593" t="s">
        <v>238</v>
      </c>
      <c r="O173" s="418">
        <v>11</v>
      </c>
      <c r="P173" s="418">
        <v>10.45</v>
      </c>
      <c r="Q173" s="1000"/>
      <c r="R173" s="592" t="s">
        <v>62</v>
      </c>
      <c r="S173" s="26">
        <v>60</v>
      </c>
      <c r="T173" s="29">
        <v>30</v>
      </c>
      <c r="U173" s="902"/>
    </row>
    <row r="174" spans="1:21" ht="15" customHeight="1" x14ac:dyDescent="0.25">
      <c r="A174" s="1020"/>
      <c r="B174" s="646" t="s">
        <v>127</v>
      </c>
      <c r="C174" s="651">
        <v>3</v>
      </c>
      <c r="D174" s="651">
        <v>3</v>
      </c>
      <c r="E174" s="902"/>
      <c r="F174" s="22" t="s">
        <v>36</v>
      </c>
      <c r="G174" s="582">
        <v>6</v>
      </c>
      <c r="H174" s="582">
        <v>5.4</v>
      </c>
      <c r="I174" s="997"/>
      <c r="J174" s="593" t="s">
        <v>127</v>
      </c>
      <c r="K174" s="79">
        <v>2</v>
      </c>
      <c r="L174" s="21">
        <v>2</v>
      </c>
      <c r="M174" s="903"/>
      <c r="N174" s="593" t="s">
        <v>52</v>
      </c>
      <c r="O174" s="418">
        <v>3</v>
      </c>
      <c r="P174" s="418">
        <v>3</v>
      </c>
      <c r="Q174" s="1000"/>
      <c r="R174" s="593" t="s">
        <v>64</v>
      </c>
      <c r="S174" s="418">
        <v>2</v>
      </c>
      <c r="T174" s="418">
        <v>2</v>
      </c>
      <c r="U174" s="903"/>
    </row>
    <row r="175" spans="1:21" ht="15" customHeight="1" x14ac:dyDescent="0.25">
      <c r="A175" s="1020"/>
      <c r="B175" s="646" t="s">
        <v>64</v>
      </c>
      <c r="C175" s="651">
        <v>1</v>
      </c>
      <c r="D175" s="651">
        <v>1</v>
      </c>
      <c r="E175" s="902"/>
      <c r="F175" s="942" t="s">
        <v>318</v>
      </c>
      <c r="G175" s="914"/>
      <c r="H175" s="914"/>
      <c r="I175" s="915"/>
      <c r="J175" s="942" t="s">
        <v>318</v>
      </c>
      <c r="K175" s="914"/>
      <c r="L175" s="914"/>
      <c r="M175" s="915"/>
      <c r="N175" s="593" t="s">
        <v>44</v>
      </c>
      <c r="O175" s="418">
        <v>0.5</v>
      </c>
      <c r="P175" s="418">
        <v>0.5</v>
      </c>
      <c r="Q175" s="1000"/>
      <c r="R175" s="942" t="s">
        <v>318</v>
      </c>
      <c r="S175" s="914"/>
      <c r="T175" s="914"/>
      <c r="U175" s="915"/>
    </row>
    <row r="176" spans="1:21" ht="15" customHeight="1" x14ac:dyDescent="0.25">
      <c r="A176" s="1020"/>
      <c r="B176" s="646" t="s">
        <v>44</v>
      </c>
      <c r="C176" s="651">
        <v>0.5</v>
      </c>
      <c r="D176" s="651">
        <v>0.5</v>
      </c>
      <c r="E176" s="902"/>
      <c r="F176" s="916"/>
      <c r="G176" s="917"/>
      <c r="H176" s="917"/>
      <c r="I176" s="918"/>
      <c r="J176" s="916"/>
      <c r="K176" s="917"/>
      <c r="L176" s="917"/>
      <c r="M176" s="918"/>
      <c r="N176" s="592" t="s">
        <v>62</v>
      </c>
      <c r="O176" s="26">
        <v>60</v>
      </c>
      <c r="P176" s="29">
        <v>30</v>
      </c>
      <c r="Q176" s="1000"/>
      <c r="R176" s="916"/>
      <c r="S176" s="917"/>
      <c r="T176" s="917"/>
      <c r="U176" s="918"/>
    </row>
    <row r="177" spans="1:21" ht="15" customHeight="1" x14ac:dyDescent="0.25">
      <c r="A177" s="1020"/>
      <c r="B177" s="646" t="s">
        <v>212</v>
      </c>
      <c r="C177" s="651">
        <v>0.5</v>
      </c>
      <c r="D177" s="651">
        <v>0.2</v>
      </c>
      <c r="E177" s="903"/>
      <c r="F177" s="916"/>
      <c r="G177" s="917"/>
      <c r="H177" s="917"/>
      <c r="I177" s="918"/>
      <c r="J177" s="916"/>
      <c r="K177" s="917"/>
      <c r="L177" s="917"/>
      <c r="M177" s="918"/>
      <c r="N177" s="593" t="s">
        <v>36</v>
      </c>
      <c r="O177" s="582">
        <v>6</v>
      </c>
      <c r="P177" s="582">
        <v>5.4</v>
      </c>
      <c r="Q177" s="1000"/>
      <c r="R177" s="916"/>
      <c r="S177" s="917"/>
      <c r="T177" s="917"/>
      <c r="U177" s="918"/>
    </row>
    <row r="178" spans="1:21" ht="15" customHeight="1" thickBot="1" x14ac:dyDescent="0.3">
      <c r="A178" s="1020"/>
      <c r="B178" s="941" t="s">
        <v>318</v>
      </c>
      <c r="C178" s="914"/>
      <c r="D178" s="914"/>
      <c r="E178" s="915"/>
      <c r="F178" s="933"/>
      <c r="G178" s="934"/>
      <c r="H178" s="934"/>
      <c r="I178" s="954"/>
      <c r="J178" s="933"/>
      <c r="K178" s="934"/>
      <c r="L178" s="934"/>
      <c r="M178" s="954"/>
      <c r="N178" s="653"/>
      <c r="O178" s="653"/>
      <c r="P178" s="653"/>
      <c r="Q178" s="636"/>
      <c r="R178" s="958"/>
      <c r="S178" s="932"/>
      <c r="T178" s="932"/>
      <c r="U178" s="959"/>
    </row>
    <row r="179" spans="1:21" ht="28.5" customHeight="1" x14ac:dyDescent="0.25">
      <c r="A179" s="199" t="s">
        <v>105</v>
      </c>
      <c r="B179" s="933"/>
      <c r="C179" s="934"/>
      <c r="D179" s="934"/>
      <c r="E179" s="954"/>
      <c r="F179" s="1005" t="s">
        <v>319</v>
      </c>
      <c r="G179" s="944"/>
      <c r="H179" s="944"/>
      <c r="I179" s="945"/>
      <c r="J179" s="898" t="s">
        <v>365</v>
      </c>
      <c r="K179" s="899"/>
      <c r="L179" s="899"/>
      <c r="M179" s="968"/>
      <c r="N179" s="943" t="s">
        <v>527</v>
      </c>
      <c r="O179" s="944"/>
      <c r="P179" s="944"/>
      <c r="Q179" s="945"/>
      <c r="R179" s="943" t="s">
        <v>149</v>
      </c>
      <c r="S179" s="944"/>
      <c r="T179" s="944"/>
      <c r="U179" s="961"/>
    </row>
    <row r="180" spans="1:21" ht="30" customHeight="1" x14ac:dyDescent="0.25">
      <c r="A180" s="1019" t="s">
        <v>322</v>
      </c>
      <c r="B180" s="1115" t="s">
        <v>368</v>
      </c>
      <c r="C180" s="899"/>
      <c r="D180" s="899"/>
      <c r="E180" s="900"/>
      <c r="F180" s="639" t="s">
        <v>62</v>
      </c>
      <c r="G180" s="642">
        <v>120</v>
      </c>
      <c r="H180" s="615">
        <v>60</v>
      </c>
      <c r="I180" s="979" t="s">
        <v>321</v>
      </c>
      <c r="J180" s="1116" t="s">
        <v>161</v>
      </c>
      <c r="K180" s="1119">
        <v>86</v>
      </c>
      <c r="L180" s="1112">
        <v>60.2</v>
      </c>
      <c r="M180" s="949" t="s">
        <v>369</v>
      </c>
      <c r="N180" s="894" t="s">
        <v>103</v>
      </c>
      <c r="O180" s="910">
        <v>112</v>
      </c>
      <c r="P180" s="910">
        <f>O180*54%</f>
        <v>60.480000000000004</v>
      </c>
      <c r="Q180" s="979" t="s">
        <v>321</v>
      </c>
      <c r="R180" s="894" t="s">
        <v>150</v>
      </c>
      <c r="S180" s="896">
        <v>80</v>
      </c>
      <c r="T180" s="896">
        <v>60</v>
      </c>
      <c r="U180" s="925" t="s">
        <v>321</v>
      </c>
    </row>
    <row r="181" spans="1:21" ht="36.75" customHeight="1" x14ac:dyDescent="0.25">
      <c r="A181" s="1021"/>
      <c r="B181" s="593" t="s">
        <v>214</v>
      </c>
      <c r="C181" s="283">
        <v>10</v>
      </c>
      <c r="D181" s="283">
        <v>10</v>
      </c>
      <c r="E181" s="624">
        <v>10</v>
      </c>
      <c r="F181" s="639" t="s">
        <v>205</v>
      </c>
      <c r="G181" s="642">
        <v>10</v>
      </c>
      <c r="H181" s="615">
        <v>10</v>
      </c>
      <c r="I181" s="980"/>
      <c r="J181" s="1117"/>
      <c r="K181" s="1037"/>
      <c r="L181" s="1113"/>
      <c r="M181" s="950"/>
      <c r="N181" s="894"/>
      <c r="O181" s="910"/>
      <c r="P181" s="910"/>
      <c r="Q181" s="980"/>
      <c r="R181" s="894"/>
      <c r="S181" s="896"/>
      <c r="T181" s="896"/>
      <c r="U181" s="925"/>
    </row>
    <row r="182" spans="1:21" ht="15" customHeight="1" x14ac:dyDescent="0.25">
      <c r="A182" s="199"/>
      <c r="B182" s="1120"/>
      <c r="C182" s="934"/>
      <c r="D182" s="934"/>
      <c r="E182" s="954"/>
      <c r="F182" s="892" t="s">
        <v>517</v>
      </c>
      <c r="G182" s="982">
        <v>0.1</v>
      </c>
      <c r="H182" s="982">
        <v>0.1</v>
      </c>
      <c r="I182" s="980"/>
      <c r="J182" s="1118"/>
      <c r="K182" s="1038"/>
      <c r="L182" s="939"/>
      <c r="M182" s="1035"/>
      <c r="N182" s="894"/>
      <c r="O182" s="910"/>
      <c r="P182" s="910"/>
      <c r="Q182" s="980"/>
      <c r="R182" s="894"/>
      <c r="S182" s="896"/>
      <c r="T182" s="896"/>
      <c r="U182" s="925"/>
    </row>
    <row r="183" spans="1:21" ht="18.75" customHeight="1" thickBot="1" x14ac:dyDescent="0.3">
      <c r="A183" s="1019" t="s">
        <v>163</v>
      </c>
      <c r="B183" s="967" t="s">
        <v>69</v>
      </c>
      <c r="C183" s="899"/>
      <c r="D183" s="899"/>
      <c r="E183" s="900"/>
      <c r="F183" s="1008"/>
      <c r="G183" s="983"/>
      <c r="H183" s="983"/>
      <c r="I183" s="980"/>
      <c r="J183" s="1114" t="s">
        <v>370</v>
      </c>
      <c r="K183" s="917"/>
      <c r="L183" s="917"/>
      <c r="M183" s="932"/>
      <c r="N183" s="977" t="s">
        <v>64</v>
      </c>
      <c r="O183" s="904">
        <v>8</v>
      </c>
      <c r="P183" s="904">
        <v>8</v>
      </c>
      <c r="Q183" s="980"/>
      <c r="R183" s="894" t="s">
        <v>72</v>
      </c>
      <c r="S183" s="896">
        <v>120</v>
      </c>
      <c r="T183" s="896">
        <v>120</v>
      </c>
      <c r="U183" s="925"/>
    </row>
    <row r="184" spans="1:21" ht="15" customHeight="1" x14ac:dyDescent="0.25">
      <c r="A184" s="1020"/>
      <c r="B184" s="625" t="s">
        <v>372</v>
      </c>
      <c r="C184" s="363">
        <v>20</v>
      </c>
      <c r="D184" s="626">
        <v>20</v>
      </c>
      <c r="E184" s="911" t="s">
        <v>325</v>
      </c>
      <c r="F184" s="984" t="s">
        <v>326</v>
      </c>
      <c r="G184" s="975">
        <v>200</v>
      </c>
      <c r="H184" s="976">
        <v>200</v>
      </c>
      <c r="I184" s="980"/>
      <c r="J184" s="1009" t="s">
        <v>72</v>
      </c>
      <c r="K184" s="1012">
        <v>180</v>
      </c>
      <c r="L184" s="1012">
        <v>180</v>
      </c>
      <c r="M184" s="907" t="s">
        <v>373</v>
      </c>
      <c r="N184" s="977"/>
      <c r="O184" s="904"/>
      <c r="P184" s="904"/>
      <c r="Q184" s="980"/>
      <c r="R184" s="894"/>
      <c r="S184" s="896"/>
      <c r="T184" s="896"/>
      <c r="U184" s="925"/>
    </row>
    <row r="185" spans="1:21" ht="15" customHeight="1" x14ac:dyDescent="0.25">
      <c r="A185" s="1021"/>
      <c r="B185" s="593" t="s">
        <v>374</v>
      </c>
      <c r="C185" s="283">
        <v>100</v>
      </c>
      <c r="D185" s="627">
        <v>100</v>
      </c>
      <c r="E185" s="903"/>
      <c r="F185" s="985"/>
      <c r="G185" s="910"/>
      <c r="H185" s="906"/>
      <c r="I185" s="980"/>
      <c r="J185" s="1010"/>
      <c r="K185" s="1013"/>
      <c r="L185" s="1013"/>
      <c r="M185" s="908"/>
      <c r="N185" s="977"/>
      <c r="O185" s="904"/>
      <c r="P185" s="904"/>
      <c r="Q185" s="980"/>
      <c r="R185" s="894"/>
      <c r="S185" s="896"/>
      <c r="T185" s="896"/>
      <c r="U185" s="925"/>
    </row>
    <row r="186" spans="1:21" ht="15" customHeight="1" x14ac:dyDescent="0.25">
      <c r="A186" s="598"/>
      <c r="B186" s="628"/>
      <c r="C186" s="629"/>
      <c r="D186" s="629"/>
      <c r="E186" s="776"/>
      <c r="F186" s="884"/>
      <c r="G186" s="884"/>
      <c r="H186" s="884"/>
      <c r="I186" s="1006"/>
      <c r="J186" s="1010"/>
      <c r="K186" s="1013"/>
      <c r="L186" s="1013"/>
      <c r="M186" s="908"/>
      <c r="N186" s="977" t="s">
        <v>326</v>
      </c>
      <c r="O186" s="904">
        <v>200</v>
      </c>
      <c r="P186" s="904">
        <v>200</v>
      </c>
      <c r="Q186" s="980"/>
      <c r="R186" s="894" t="s">
        <v>64</v>
      </c>
      <c r="S186" s="896">
        <v>6</v>
      </c>
      <c r="T186" s="896">
        <v>6</v>
      </c>
      <c r="U186" s="925"/>
    </row>
    <row r="187" spans="1:21" ht="15" customHeight="1" thickBot="1" x14ac:dyDescent="0.3">
      <c r="A187" s="189" t="s">
        <v>326</v>
      </c>
      <c r="B187" s="1108" t="s">
        <v>321</v>
      </c>
      <c r="C187" s="970"/>
      <c r="D187" s="970"/>
      <c r="E187" s="970"/>
      <c r="F187" s="884"/>
      <c r="G187" s="884"/>
      <c r="H187" s="884"/>
      <c r="I187" s="1007"/>
      <c r="J187" s="1011"/>
      <c r="K187" s="1014"/>
      <c r="L187" s="1014"/>
      <c r="M187" s="909"/>
      <c r="N187" s="978"/>
      <c r="O187" s="905"/>
      <c r="P187" s="905"/>
      <c r="Q187" s="981"/>
      <c r="R187" s="895"/>
      <c r="S187" s="897"/>
      <c r="T187" s="897"/>
      <c r="U187" s="926"/>
    </row>
    <row r="188" spans="1:21" ht="15" customHeight="1" x14ac:dyDescent="0.25">
      <c r="A188" s="1080" t="s">
        <v>375</v>
      </c>
      <c r="B188" s="990"/>
      <c r="C188" s="990"/>
      <c r="D188" s="990"/>
      <c r="E188" s="990"/>
      <c r="F188" s="932"/>
      <c r="G188" s="932"/>
      <c r="H188" s="932"/>
      <c r="I188" s="990"/>
      <c r="J188" s="990"/>
      <c r="K188" s="990"/>
      <c r="L188" s="990"/>
      <c r="M188" s="990"/>
      <c r="N188" s="932"/>
      <c r="O188" s="932"/>
      <c r="P188" s="932"/>
      <c r="Q188" s="932"/>
      <c r="R188" s="932"/>
      <c r="S188" s="932"/>
      <c r="T188" s="932"/>
      <c r="U188" s="959"/>
    </row>
    <row r="189" spans="1:21" ht="15" customHeight="1" thickBot="1" x14ac:dyDescent="0.3">
      <c r="A189" s="1081"/>
      <c r="B189" s="1082"/>
      <c r="C189" s="1082"/>
      <c r="D189" s="1082"/>
      <c r="E189" s="1082"/>
      <c r="F189" s="1082"/>
      <c r="G189" s="1082"/>
      <c r="H189" s="1082"/>
      <c r="I189" s="1082"/>
      <c r="J189" s="1082"/>
      <c r="K189" s="1082"/>
      <c r="L189" s="1082"/>
      <c r="M189" s="1082"/>
      <c r="N189" s="1082"/>
      <c r="O189" s="1082"/>
      <c r="P189" s="1082"/>
      <c r="Q189" s="1082"/>
      <c r="R189" s="1082"/>
      <c r="S189" s="1082"/>
      <c r="T189" s="1082"/>
      <c r="U189" s="1083"/>
    </row>
    <row r="190" spans="1:21" ht="75.75" customHeight="1" thickBot="1" x14ac:dyDescent="0.3">
      <c r="A190" s="146" t="s">
        <v>287</v>
      </c>
      <c r="B190" s="589" t="s">
        <v>376</v>
      </c>
      <c r="C190" s="586" t="s">
        <v>289</v>
      </c>
      <c r="D190" s="586" t="s">
        <v>290</v>
      </c>
      <c r="E190" s="586" t="s">
        <v>291</v>
      </c>
      <c r="F190" s="590" t="s">
        <v>377</v>
      </c>
      <c r="G190" s="586" t="s">
        <v>289</v>
      </c>
      <c r="H190" s="586" t="s">
        <v>290</v>
      </c>
      <c r="I190" s="586" t="s">
        <v>291</v>
      </c>
      <c r="J190" s="590" t="s">
        <v>378</v>
      </c>
      <c r="K190" s="586" t="s">
        <v>294</v>
      </c>
      <c r="L190" s="586" t="s">
        <v>290</v>
      </c>
      <c r="M190" s="586" t="s">
        <v>291</v>
      </c>
      <c r="N190" s="590" t="s">
        <v>379</v>
      </c>
      <c r="O190" s="586" t="s">
        <v>289</v>
      </c>
      <c r="P190" s="586" t="s">
        <v>290</v>
      </c>
      <c r="Q190" s="586" t="s">
        <v>291</v>
      </c>
      <c r="R190" s="590" t="s">
        <v>380</v>
      </c>
      <c r="S190" s="586" t="s">
        <v>289</v>
      </c>
      <c r="T190" s="586" t="s">
        <v>289</v>
      </c>
      <c r="U190" s="587" t="s">
        <v>291</v>
      </c>
    </row>
    <row r="191" spans="1:21" ht="30" customHeight="1" x14ac:dyDescent="0.25">
      <c r="A191" s="1143" t="s">
        <v>297</v>
      </c>
      <c r="B191" s="986" t="s">
        <v>381</v>
      </c>
      <c r="C191" s="987"/>
      <c r="D191" s="987"/>
      <c r="E191" s="988"/>
      <c r="F191" s="986" t="s">
        <v>335</v>
      </c>
      <c r="G191" s="987"/>
      <c r="H191" s="987"/>
      <c r="I191" s="988"/>
      <c r="J191" s="986" t="s">
        <v>260</v>
      </c>
      <c r="K191" s="987"/>
      <c r="L191" s="987"/>
      <c r="M191" s="988"/>
      <c r="N191" s="986" t="s">
        <v>268</v>
      </c>
      <c r="O191" s="987"/>
      <c r="P191" s="987"/>
      <c r="Q191" s="988"/>
      <c r="R191" s="989" t="s">
        <v>335</v>
      </c>
      <c r="S191" s="990"/>
      <c r="T191" s="990"/>
      <c r="U191" s="991"/>
    </row>
    <row r="192" spans="1:21" ht="51" customHeight="1" x14ac:dyDescent="0.25">
      <c r="A192" s="1020"/>
      <c r="B192" s="593" t="s">
        <v>114</v>
      </c>
      <c r="C192" s="599">
        <v>26</v>
      </c>
      <c r="D192" s="600">
        <f>C192*77%</f>
        <v>20.02</v>
      </c>
      <c r="E192" s="911" t="s">
        <v>301</v>
      </c>
      <c r="F192" s="1107" t="s">
        <v>382</v>
      </c>
      <c r="G192" s="914"/>
      <c r="H192" s="914"/>
      <c r="I192" s="915"/>
      <c r="J192" s="593" t="s">
        <v>261</v>
      </c>
      <c r="K192" s="79">
        <v>10</v>
      </c>
      <c r="L192" s="139">
        <v>10</v>
      </c>
      <c r="M192" s="911" t="s">
        <v>301</v>
      </c>
      <c r="N192" s="646" t="s">
        <v>269</v>
      </c>
      <c r="O192" s="418">
        <v>10</v>
      </c>
      <c r="P192" s="418">
        <v>10</v>
      </c>
      <c r="Q192" s="911" t="s">
        <v>301</v>
      </c>
      <c r="R192" s="916"/>
      <c r="S192" s="917"/>
      <c r="T192" s="917"/>
      <c r="U192" s="918"/>
    </row>
    <row r="193" spans="1:21" ht="47.25" customHeight="1" x14ac:dyDescent="0.25">
      <c r="A193" s="1020"/>
      <c r="B193" s="593" t="s">
        <v>155</v>
      </c>
      <c r="C193" s="584">
        <v>5.8</v>
      </c>
      <c r="D193" s="601">
        <f>C193*70%</f>
        <v>4.0599999999999996</v>
      </c>
      <c r="E193" s="902"/>
      <c r="F193" s="916"/>
      <c r="G193" s="917"/>
      <c r="H193" s="917"/>
      <c r="I193" s="918"/>
      <c r="J193" s="593" t="s">
        <v>263</v>
      </c>
      <c r="K193" s="79">
        <v>10</v>
      </c>
      <c r="L193" s="139">
        <v>10</v>
      </c>
      <c r="M193" s="902"/>
      <c r="N193" s="593" t="s">
        <v>133</v>
      </c>
      <c r="O193" s="599">
        <v>13</v>
      </c>
      <c r="P193" s="600">
        <f>O193*77%</f>
        <v>10.01</v>
      </c>
      <c r="Q193" s="902"/>
      <c r="R193" s="916"/>
      <c r="S193" s="917"/>
      <c r="T193" s="917"/>
      <c r="U193" s="918"/>
    </row>
    <row r="194" spans="1:21" ht="50.25" customHeight="1" x14ac:dyDescent="0.25">
      <c r="A194" s="1020"/>
      <c r="B194" s="593" t="s">
        <v>157</v>
      </c>
      <c r="C194" s="584">
        <v>20</v>
      </c>
      <c r="D194" s="601">
        <f>C194*52%</f>
        <v>10.4</v>
      </c>
      <c r="E194" s="902"/>
      <c r="F194" s="933"/>
      <c r="G194" s="934"/>
      <c r="H194" s="934"/>
      <c r="I194" s="954"/>
      <c r="J194" s="593" t="s">
        <v>133</v>
      </c>
      <c r="K194" s="599">
        <v>13</v>
      </c>
      <c r="L194" s="600">
        <f>K194*77%</f>
        <v>10.01</v>
      </c>
      <c r="M194" s="902"/>
      <c r="N194" s="593" t="s">
        <v>91</v>
      </c>
      <c r="O194" s="599">
        <v>13</v>
      </c>
      <c r="P194" s="600">
        <f>O194*77%</f>
        <v>10.01</v>
      </c>
      <c r="Q194" s="902"/>
      <c r="R194" s="916"/>
      <c r="S194" s="917"/>
      <c r="T194" s="917"/>
      <c r="U194" s="918"/>
    </row>
    <row r="195" spans="1:21" ht="38.25" customHeight="1" x14ac:dyDescent="0.25">
      <c r="A195" s="1020"/>
      <c r="B195" s="593" t="s">
        <v>89</v>
      </c>
      <c r="C195" s="584">
        <v>19</v>
      </c>
      <c r="D195" s="601">
        <f>C195*53%</f>
        <v>10.07</v>
      </c>
      <c r="E195" s="902"/>
      <c r="F195" s="593" t="s">
        <v>193</v>
      </c>
      <c r="G195" s="493">
        <v>10</v>
      </c>
      <c r="H195" s="493">
        <v>10</v>
      </c>
      <c r="I195" s="1105" t="s">
        <v>302</v>
      </c>
      <c r="J195" s="593" t="s">
        <v>91</v>
      </c>
      <c r="K195" s="580">
        <v>18</v>
      </c>
      <c r="L195" s="657">
        <f>K195*58%</f>
        <v>10.44</v>
      </c>
      <c r="M195" s="902"/>
      <c r="N195" s="593" t="s">
        <v>38</v>
      </c>
      <c r="O195" s="418">
        <v>0.5</v>
      </c>
      <c r="P195" s="418">
        <f>O195*100%</f>
        <v>0.5</v>
      </c>
      <c r="Q195" s="902"/>
      <c r="R195" s="916"/>
      <c r="S195" s="917"/>
      <c r="T195" s="917"/>
      <c r="U195" s="918"/>
    </row>
    <row r="196" spans="1:21" ht="34.5" customHeight="1" x14ac:dyDescent="0.25">
      <c r="A196" s="1020"/>
      <c r="B196" s="593" t="s">
        <v>50</v>
      </c>
      <c r="C196" s="584">
        <v>15.5</v>
      </c>
      <c r="D196" s="601">
        <f>C196*66%</f>
        <v>10.23</v>
      </c>
      <c r="E196" s="902"/>
      <c r="F196" s="593" t="s">
        <v>133</v>
      </c>
      <c r="G196" s="599">
        <v>13</v>
      </c>
      <c r="H196" s="600">
        <f>G196*77%</f>
        <v>10.01</v>
      </c>
      <c r="I196" s="902"/>
      <c r="J196" s="593" t="s">
        <v>32</v>
      </c>
      <c r="K196" s="79">
        <v>13</v>
      </c>
      <c r="L196" s="79">
        <f>K196*80%</f>
        <v>10.4</v>
      </c>
      <c r="M196" s="902"/>
      <c r="N196" s="593" t="s">
        <v>32</v>
      </c>
      <c r="O196" s="79">
        <v>13</v>
      </c>
      <c r="P196" s="79">
        <f>O196*80%</f>
        <v>10.4</v>
      </c>
      <c r="Q196" s="902"/>
      <c r="R196" s="916"/>
      <c r="S196" s="917"/>
      <c r="T196" s="917"/>
      <c r="U196" s="918"/>
    </row>
    <row r="197" spans="1:21" ht="49.5" customHeight="1" x14ac:dyDescent="0.25">
      <c r="A197" s="1020"/>
      <c r="B197" s="593" t="s">
        <v>32</v>
      </c>
      <c r="C197" s="79">
        <v>13</v>
      </c>
      <c r="D197" s="79">
        <f>C197*80%</f>
        <v>10.4</v>
      </c>
      <c r="E197" s="902"/>
      <c r="F197" s="593" t="s">
        <v>91</v>
      </c>
      <c r="G197" s="599">
        <v>13</v>
      </c>
      <c r="H197" s="600">
        <f>G197*77%</f>
        <v>10.01</v>
      </c>
      <c r="I197" s="902"/>
      <c r="J197" s="593" t="s">
        <v>34</v>
      </c>
      <c r="K197" s="79">
        <v>13</v>
      </c>
      <c r="L197" s="79">
        <f>K197*60%</f>
        <v>7.8</v>
      </c>
      <c r="M197" s="902"/>
      <c r="N197" s="593" t="s">
        <v>34</v>
      </c>
      <c r="O197" s="79">
        <v>13</v>
      </c>
      <c r="P197" s="79">
        <f>O197*60%</f>
        <v>7.8</v>
      </c>
      <c r="Q197" s="902"/>
      <c r="R197" s="916"/>
      <c r="S197" s="917"/>
      <c r="T197" s="917"/>
      <c r="U197" s="918"/>
    </row>
    <row r="198" spans="1:21" ht="36.75" customHeight="1" x14ac:dyDescent="0.25">
      <c r="A198" s="1020"/>
      <c r="B198" s="593" t="s">
        <v>34</v>
      </c>
      <c r="C198" s="79">
        <v>13</v>
      </c>
      <c r="D198" s="79">
        <f>C198*60%</f>
        <v>7.8</v>
      </c>
      <c r="E198" s="902"/>
      <c r="F198" s="593" t="s">
        <v>50</v>
      </c>
      <c r="G198" s="584">
        <v>15.5</v>
      </c>
      <c r="H198" s="601">
        <f>G198*66%</f>
        <v>10.23</v>
      </c>
      <c r="I198" s="902"/>
      <c r="J198" s="593" t="s">
        <v>50</v>
      </c>
      <c r="K198" s="584">
        <v>15.5</v>
      </c>
      <c r="L198" s="601">
        <f>K198*66%</f>
        <v>10.23</v>
      </c>
      <c r="M198" s="902"/>
      <c r="N198" s="593" t="s">
        <v>36</v>
      </c>
      <c r="O198" s="79">
        <v>5.5</v>
      </c>
      <c r="P198" s="79">
        <f>O198*95%</f>
        <v>5.2249999999999996</v>
      </c>
      <c r="Q198" s="902"/>
      <c r="R198" s="916"/>
      <c r="S198" s="917"/>
      <c r="T198" s="917"/>
      <c r="U198" s="918"/>
    </row>
    <row r="199" spans="1:21" ht="15" customHeight="1" x14ac:dyDescent="0.25">
      <c r="A199" s="1020"/>
      <c r="B199" s="593" t="s">
        <v>36</v>
      </c>
      <c r="C199" s="79">
        <v>5.5</v>
      </c>
      <c r="D199" s="79">
        <f>C199*95%</f>
        <v>5.2249999999999996</v>
      </c>
      <c r="E199" s="902"/>
      <c r="F199" s="593" t="s">
        <v>36</v>
      </c>
      <c r="G199" s="79">
        <v>5.5</v>
      </c>
      <c r="H199" s="79">
        <f>G199*95%</f>
        <v>5.2249999999999996</v>
      </c>
      <c r="I199" s="902"/>
      <c r="J199" s="593" t="s">
        <v>42</v>
      </c>
      <c r="K199" s="79">
        <v>1</v>
      </c>
      <c r="L199" s="79">
        <f>K199*78%</f>
        <v>0.78</v>
      </c>
      <c r="M199" s="902"/>
      <c r="N199" s="593" t="s">
        <v>271</v>
      </c>
      <c r="O199" s="418">
        <v>13</v>
      </c>
      <c r="P199" s="418">
        <v>10.4</v>
      </c>
      <c r="Q199" s="902"/>
      <c r="R199" s="916"/>
      <c r="S199" s="917"/>
      <c r="T199" s="917"/>
      <c r="U199" s="918"/>
    </row>
    <row r="200" spans="1:21" ht="15" customHeight="1" x14ac:dyDescent="0.25">
      <c r="A200" s="1020"/>
      <c r="B200" s="593" t="s">
        <v>42</v>
      </c>
      <c r="C200" s="79">
        <v>1</v>
      </c>
      <c r="D200" s="79">
        <f>C200*78%</f>
        <v>0.78</v>
      </c>
      <c r="E200" s="902"/>
      <c r="F200" s="593" t="s">
        <v>34</v>
      </c>
      <c r="G200" s="79">
        <v>13</v>
      </c>
      <c r="H200" s="79">
        <f>G200*60%</f>
        <v>7.8</v>
      </c>
      <c r="I200" s="902"/>
      <c r="J200" s="593" t="s">
        <v>36</v>
      </c>
      <c r="K200" s="79">
        <v>5.5</v>
      </c>
      <c r="L200" s="79">
        <f>K200*95%</f>
        <v>5.2249999999999996</v>
      </c>
      <c r="M200" s="902"/>
      <c r="N200" s="593" t="s">
        <v>182</v>
      </c>
      <c r="O200" s="418">
        <v>20</v>
      </c>
      <c r="P200" s="418">
        <v>10</v>
      </c>
      <c r="Q200" s="902"/>
      <c r="R200" s="916"/>
      <c r="S200" s="917"/>
      <c r="T200" s="917"/>
      <c r="U200" s="918"/>
    </row>
    <row r="201" spans="1:21" ht="15" customHeight="1" x14ac:dyDescent="0.25">
      <c r="A201" s="1020"/>
      <c r="B201" s="593" t="s">
        <v>52</v>
      </c>
      <c r="C201" s="79">
        <v>1</v>
      </c>
      <c r="D201" s="79">
        <v>1</v>
      </c>
      <c r="E201" s="902"/>
      <c r="F201" s="593" t="s">
        <v>32</v>
      </c>
      <c r="G201" s="79">
        <v>13</v>
      </c>
      <c r="H201" s="79">
        <f>G201*80%</f>
        <v>10.4</v>
      </c>
      <c r="I201" s="902"/>
      <c r="J201" s="593" t="s">
        <v>44</v>
      </c>
      <c r="K201" s="79">
        <v>0.5</v>
      </c>
      <c r="L201" s="79">
        <v>0.5</v>
      </c>
      <c r="M201" s="902"/>
      <c r="N201" s="593" t="s">
        <v>42</v>
      </c>
      <c r="O201" s="79">
        <v>1</v>
      </c>
      <c r="P201" s="79">
        <f>O201*78%</f>
        <v>0.78</v>
      </c>
      <c r="Q201" s="902"/>
      <c r="R201" s="916"/>
      <c r="S201" s="917"/>
      <c r="T201" s="917"/>
      <c r="U201" s="918"/>
    </row>
    <row r="202" spans="1:21" ht="15" customHeight="1" x14ac:dyDescent="0.25">
      <c r="A202" s="1020"/>
      <c r="B202" s="593" t="s">
        <v>44</v>
      </c>
      <c r="C202" s="79">
        <v>0.5</v>
      </c>
      <c r="D202" s="79">
        <v>0.5</v>
      </c>
      <c r="E202" s="903"/>
      <c r="F202" s="593" t="s">
        <v>44</v>
      </c>
      <c r="G202" s="19">
        <v>0.8</v>
      </c>
      <c r="H202" s="19">
        <v>0.8</v>
      </c>
      <c r="I202" s="902"/>
      <c r="M202" s="903"/>
      <c r="N202" s="593" t="s">
        <v>44</v>
      </c>
      <c r="O202" s="19">
        <v>0.5</v>
      </c>
      <c r="P202" s="418">
        <v>0.5</v>
      </c>
      <c r="Q202" s="903"/>
      <c r="R202" s="916"/>
      <c r="S202" s="917"/>
      <c r="T202" s="917"/>
      <c r="U202" s="918"/>
    </row>
    <row r="203" spans="1:21" ht="15" customHeight="1" x14ac:dyDescent="0.25">
      <c r="A203" s="1020"/>
      <c r="B203" s="1106"/>
      <c r="C203" s="914"/>
      <c r="D203" s="914"/>
      <c r="E203" s="915"/>
      <c r="F203" s="593" t="s">
        <v>42</v>
      </c>
      <c r="G203" s="79">
        <v>1</v>
      </c>
      <c r="H203" s="79">
        <f>G203*78%</f>
        <v>0.78</v>
      </c>
      <c r="I203" s="1045"/>
      <c r="J203" s="941"/>
      <c r="K203" s="914"/>
      <c r="L203" s="914"/>
      <c r="M203" s="915"/>
      <c r="N203" s="941"/>
      <c r="O203" s="914"/>
      <c r="P203" s="914"/>
      <c r="Q203" s="915"/>
      <c r="R203" s="916"/>
      <c r="S203" s="917"/>
      <c r="T203" s="917"/>
      <c r="U203" s="918"/>
    </row>
    <row r="204" spans="1:21" ht="15" customHeight="1" x14ac:dyDescent="0.25">
      <c r="A204" s="1021"/>
      <c r="B204" s="933"/>
      <c r="C204" s="934"/>
      <c r="D204" s="934"/>
      <c r="E204" s="954"/>
      <c r="F204" s="1101"/>
      <c r="G204" s="973"/>
      <c r="H204" s="973"/>
      <c r="I204" s="974"/>
      <c r="J204" s="958"/>
      <c r="K204" s="932"/>
      <c r="L204" s="932"/>
      <c r="M204" s="959"/>
      <c r="N204" s="933"/>
      <c r="O204" s="934"/>
      <c r="P204" s="934"/>
      <c r="Q204" s="954"/>
      <c r="R204" s="933"/>
      <c r="S204" s="934"/>
      <c r="T204" s="934"/>
      <c r="U204" s="954"/>
    </row>
    <row r="205" spans="1:21" ht="30" customHeight="1" x14ac:dyDescent="0.25">
      <c r="A205" s="1143" t="s">
        <v>383</v>
      </c>
      <c r="B205" s="898" t="s">
        <v>384</v>
      </c>
      <c r="C205" s="899"/>
      <c r="D205" s="899"/>
      <c r="E205" s="968"/>
      <c r="F205" s="1033" t="s">
        <v>93</v>
      </c>
      <c r="G205" s="921"/>
      <c r="H205" s="921"/>
      <c r="I205" s="921"/>
      <c r="J205" s="1104" t="s">
        <v>469</v>
      </c>
      <c r="K205" s="921"/>
      <c r="L205" s="921"/>
      <c r="M205" s="921"/>
      <c r="N205" s="992" t="s">
        <v>273</v>
      </c>
      <c r="O205" s="973"/>
      <c r="P205" s="973"/>
      <c r="Q205" s="974"/>
      <c r="R205" s="898" t="s">
        <v>531</v>
      </c>
      <c r="S205" s="899"/>
      <c r="T205" s="899"/>
      <c r="U205" s="900"/>
    </row>
    <row r="206" spans="1:21" ht="68.25" customHeight="1" x14ac:dyDescent="0.25">
      <c r="A206" s="1020"/>
      <c r="B206" s="593" t="s">
        <v>516</v>
      </c>
      <c r="C206" s="682">
        <v>62</v>
      </c>
      <c r="D206" s="682">
        <f>C206*56%</f>
        <v>34.720000000000006</v>
      </c>
      <c r="E206" s="949" t="s">
        <v>411</v>
      </c>
      <c r="F206" s="615" t="s">
        <v>94</v>
      </c>
      <c r="G206" s="808">
        <v>57</v>
      </c>
      <c r="H206" s="808">
        <f>G206*61.5%</f>
        <v>35.055</v>
      </c>
      <c r="I206" s="889" t="s">
        <v>411</v>
      </c>
      <c r="J206" s="615" t="s">
        <v>516</v>
      </c>
      <c r="K206" s="805">
        <v>62</v>
      </c>
      <c r="L206" s="805">
        <f>K206*56%</f>
        <v>34.720000000000006</v>
      </c>
      <c r="M206" s="889" t="s">
        <v>411</v>
      </c>
      <c r="N206" s="615" t="s">
        <v>94</v>
      </c>
      <c r="O206" s="808">
        <v>57</v>
      </c>
      <c r="P206" s="808">
        <f>O206*60%</f>
        <v>34.199999999999996</v>
      </c>
      <c r="Q206" s="889" t="s">
        <v>411</v>
      </c>
      <c r="R206" s="597" t="s">
        <v>30</v>
      </c>
      <c r="S206" s="683">
        <v>62</v>
      </c>
      <c r="T206" s="683">
        <f>S206*49%</f>
        <v>30.38</v>
      </c>
      <c r="U206" s="1147" t="s">
        <v>305</v>
      </c>
    </row>
    <row r="207" spans="1:21" ht="30.75" customHeight="1" x14ac:dyDescent="0.25">
      <c r="A207" s="1020"/>
      <c r="B207" s="593" t="s">
        <v>32</v>
      </c>
      <c r="C207" s="79">
        <v>8</v>
      </c>
      <c r="D207" s="79">
        <f>C207*75%</f>
        <v>6</v>
      </c>
      <c r="E207" s="950"/>
      <c r="F207" s="615" t="s">
        <v>32</v>
      </c>
      <c r="G207" s="638">
        <v>8</v>
      </c>
      <c r="H207" s="638">
        <f>G207*75%</f>
        <v>6</v>
      </c>
      <c r="I207" s="889"/>
      <c r="J207" s="615" t="s">
        <v>205</v>
      </c>
      <c r="K207" s="807">
        <v>2</v>
      </c>
      <c r="L207" s="807">
        <v>2</v>
      </c>
      <c r="M207" s="889"/>
      <c r="N207" s="615" t="s">
        <v>32</v>
      </c>
      <c r="O207" s="638">
        <v>8</v>
      </c>
      <c r="P207" s="638">
        <f>O207*75%</f>
        <v>6</v>
      </c>
      <c r="Q207" s="889"/>
      <c r="R207" s="615" t="s">
        <v>32</v>
      </c>
      <c r="S207" s="638">
        <v>8</v>
      </c>
      <c r="T207" s="638">
        <f>S207*75%</f>
        <v>6</v>
      </c>
      <c r="U207" s="1148"/>
    </row>
    <row r="208" spans="1:21" ht="15" customHeight="1" x14ac:dyDescent="0.25">
      <c r="A208" s="1020"/>
      <c r="B208" s="593" t="s">
        <v>34</v>
      </c>
      <c r="C208" s="79">
        <v>10</v>
      </c>
      <c r="D208" s="79">
        <f>C208*60%</f>
        <v>6</v>
      </c>
      <c r="E208" s="950"/>
      <c r="F208" s="615" t="s">
        <v>34</v>
      </c>
      <c r="G208" s="638">
        <v>10</v>
      </c>
      <c r="H208" s="638">
        <f>G208*60%</f>
        <v>6</v>
      </c>
      <c r="I208" s="889"/>
      <c r="J208" s="615" t="s">
        <v>32</v>
      </c>
      <c r="K208" s="638">
        <v>8</v>
      </c>
      <c r="L208" s="638">
        <f>K208*75%</f>
        <v>6</v>
      </c>
      <c r="M208" s="889"/>
      <c r="N208" s="615" t="s">
        <v>34</v>
      </c>
      <c r="O208" s="638">
        <v>10</v>
      </c>
      <c r="P208" s="638">
        <f>O208*60%</f>
        <v>6</v>
      </c>
      <c r="Q208" s="889"/>
      <c r="R208" s="615" t="s">
        <v>34</v>
      </c>
      <c r="S208" s="638">
        <v>10</v>
      </c>
      <c r="T208" s="638">
        <f>S208*60%</f>
        <v>6</v>
      </c>
      <c r="U208" s="1148"/>
    </row>
    <row r="209" spans="1:21" ht="15" customHeight="1" x14ac:dyDescent="0.25">
      <c r="A209" s="1020"/>
      <c r="B209" s="593" t="s">
        <v>36</v>
      </c>
      <c r="C209" s="79">
        <v>2</v>
      </c>
      <c r="D209" s="79">
        <f>C209*95%</f>
        <v>1.9</v>
      </c>
      <c r="E209" s="950"/>
      <c r="F209" s="615" t="s">
        <v>36</v>
      </c>
      <c r="G209" s="638">
        <v>2</v>
      </c>
      <c r="H209" s="638">
        <f>G209*95%</f>
        <v>1.9</v>
      </c>
      <c r="I209" s="889"/>
      <c r="J209" s="615" t="s">
        <v>34</v>
      </c>
      <c r="K209" s="638">
        <v>10</v>
      </c>
      <c r="L209" s="638">
        <f>K209*60%</f>
        <v>6</v>
      </c>
      <c r="M209" s="889"/>
      <c r="N209" s="615" t="s">
        <v>36</v>
      </c>
      <c r="O209" s="638">
        <v>2</v>
      </c>
      <c r="P209" s="638">
        <f>O209*95%</f>
        <v>1.9</v>
      </c>
      <c r="Q209" s="889"/>
      <c r="R209" s="615" t="s">
        <v>36</v>
      </c>
      <c r="S209" s="638">
        <v>2</v>
      </c>
      <c r="T209" s="638">
        <f>S209*95%</f>
        <v>1.9</v>
      </c>
      <c r="U209" s="1148"/>
    </row>
    <row r="210" spans="1:21" ht="15" customHeight="1" x14ac:dyDescent="0.25">
      <c r="A210" s="1020"/>
      <c r="B210" s="593" t="s">
        <v>38</v>
      </c>
      <c r="C210" s="79">
        <v>0.3</v>
      </c>
      <c r="D210" s="79">
        <f>C210*100%</f>
        <v>0.3</v>
      </c>
      <c r="E210" s="950"/>
      <c r="F210" s="615" t="s">
        <v>38</v>
      </c>
      <c r="G210" s="638">
        <v>0.3</v>
      </c>
      <c r="H210" s="638">
        <f>G210*100%</f>
        <v>0.3</v>
      </c>
      <c r="I210" s="889"/>
      <c r="J210" s="615" t="s">
        <v>36</v>
      </c>
      <c r="K210" s="638">
        <v>2</v>
      </c>
      <c r="L210" s="638">
        <f>K210*95%</f>
        <v>1.9</v>
      </c>
      <c r="M210" s="889"/>
      <c r="N210" s="615" t="s">
        <v>38</v>
      </c>
      <c r="O210" s="638">
        <v>0.3</v>
      </c>
      <c r="P210" s="638">
        <f>O210*100%</f>
        <v>0.3</v>
      </c>
      <c r="Q210" s="889"/>
      <c r="R210" s="615" t="s">
        <v>38</v>
      </c>
      <c r="S210" s="638">
        <v>0.3</v>
      </c>
      <c r="T210" s="638">
        <f>S210*100%</f>
        <v>0.3</v>
      </c>
      <c r="U210" s="1148"/>
    </row>
    <row r="211" spans="1:21" ht="15" customHeight="1" x14ac:dyDescent="0.25">
      <c r="A211" s="1020"/>
      <c r="B211" s="593" t="s">
        <v>40</v>
      </c>
      <c r="C211" s="79">
        <v>0.3</v>
      </c>
      <c r="D211" s="79">
        <f t="shared" ref="D211:D212" si="15">C211*100%</f>
        <v>0.3</v>
      </c>
      <c r="E211" s="950"/>
      <c r="F211" s="615" t="s">
        <v>40</v>
      </c>
      <c r="G211" s="638">
        <v>0.3</v>
      </c>
      <c r="H211" s="638">
        <f t="shared" ref="H211:H212" si="16">G211*100%</f>
        <v>0.3</v>
      </c>
      <c r="I211" s="889"/>
      <c r="J211" s="615" t="s">
        <v>38</v>
      </c>
      <c r="K211" s="638">
        <v>0.3</v>
      </c>
      <c r="L211" s="638">
        <f>K211*100%</f>
        <v>0.3</v>
      </c>
      <c r="M211" s="889"/>
      <c r="N211" s="615" t="s">
        <v>40</v>
      </c>
      <c r="O211" s="638">
        <v>0.3</v>
      </c>
      <c r="P211" s="638">
        <f t="shared" ref="P211:P212" si="17">O211*100%</f>
        <v>0.3</v>
      </c>
      <c r="Q211" s="889"/>
      <c r="R211" s="615" t="s">
        <v>40</v>
      </c>
      <c r="S211" s="638">
        <v>0.3</v>
      </c>
      <c r="T211" s="638">
        <f t="shared" ref="T211:T212" si="18">S211*100%</f>
        <v>0.3</v>
      </c>
      <c r="U211" s="1148"/>
    </row>
    <row r="212" spans="1:21" ht="15" customHeight="1" x14ac:dyDescent="0.25">
      <c r="A212" s="1020"/>
      <c r="B212" s="593" t="s">
        <v>544</v>
      </c>
      <c r="C212" s="79">
        <v>0.3</v>
      </c>
      <c r="D212" s="79">
        <f t="shared" si="15"/>
        <v>0.3</v>
      </c>
      <c r="E212" s="950"/>
      <c r="F212" s="615" t="s">
        <v>544</v>
      </c>
      <c r="G212" s="638">
        <v>0.3</v>
      </c>
      <c r="H212" s="638">
        <f t="shared" si="16"/>
        <v>0.3</v>
      </c>
      <c r="I212" s="889"/>
      <c r="J212" s="615" t="s">
        <v>40</v>
      </c>
      <c r="K212" s="638">
        <v>0.3</v>
      </c>
      <c r="L212" s="638">
        <f t="shared" ref="L212:L213" si="19">K212*100%</f>
        <v>0.3</v>
      </c>
      <c r="M212" s="889"/>
      <c r="N212" s="615" t="s">
        <v>544</v>
      </c>
      <c r="O212" s="638">
        <v>0.3</v>
      </c>
      <c r="P212" s="638">
        <f t="shared" si="17"/>
        <v>0.3</v>
      </c>
      <c r="Q212" s="889"/>
      <c r="R212" s="615" t="s">
        <v>544</v>
      </c>
      <c r="S212" s="638">
        <v>0.3</v>
      </c>
      <c r="T212" s="638">
        <f t="shared" si="18"/>
        <v>0.3</v>
      </c>
      <c r="U212" s="1148"/>
    </row>
    <row r="213" spans="1:21" ht="15" customHeight="1" x14ac:dyDescent="0.25">
      <c r="A213" s="1020"/>
      <c r="B213" s="593" t="s">
        <v>42</v>
      </c>
      <c r="C213" s="79">
        <v>0.6</v>
      </c>
      <c r="D213" s="79">
        <f>C213*78%</f>
        <v>0.46799999999999997</v>
      </c>
      <c r="E213" s="950"/>
      <c r="F213" s="615" t="s">
        <v>42</v>
      </c>
      <c r="G213" s="638">
        <v>0.6</v>
      </c>
      <c r="H213" s="638">
        <f>G213*78%</f>
        <v>0.46799999999999997</v>
      </c>
      <c r="I213" s="889"/>
      <c r="J213" s="615" t="s">
        <v>544</v>
      </c>
      <c r="K213" s="638">
        <v>0.3</v>
      </c>
      <c r="L213" s="638">
        <f t="shared" si="19"/>
        <v>0.3</v>
      </c>
      <c r="M213" s="889"/>
      <c r="N213" s="615" t="s">
        <v>42</v>
      </c>
      <c r="O213" s="638">
        <v>0.6</v>
      </c>
      <c r="P213" s="638">
        <f>O213*78%</f>
        <v>0.46799999999999997</v>
      </c>
      <c r="Q213" s="889"/>
      <c r="R213" s="615" t="s">
        <v>42</v>
      </c>
      <c r="S213" s="638">
        <v>0.6</v>
      </c>
      <c r="T213" s="638">
        <f>S213*78%</f>
        <v>0.46799999999999997</v>
      </c>
      <c r="U213" s="1148"/>
    </row>
    <row r="214" spans="1:21" ht="15" customHeight="1" x14ac:dyDescent="0.25">
      <c r="A214" s="1020"/>
      <c r="B214" s="593" t="s">
        <v>44</v>
      </c>
      <c r="C214" s="79">
        <v>0.5</v>
      </c>
      <c r="D214" s="79">
        <f>C214*100%</f>
        <v>0.5</v>
      </c>
      <c r="E214" s="1035"/>
      <c r="F214" s="615" t="s">
        <v>44</v>
      </c>
      <c r="G214" s="638">
        <v>0.5</v>
      </c>
      <c r="H214" s="638">
        <f>G214*100%</f>
        <v>0.5</v>
      </c>
      <c r="I214" s="889"/>
      <c r="J214" s="615" t="s">
        <v>42</v>
      </c>
      <c r="K214" s="638">
        <v>0.6</v>
      </c>
      <c r="L214" s="638">
        <f>K214*78%</f>
        <v>0.46799999999999997</v>
      </c>
      <c r="M214" s="889"/>
      <c r="N214" s="615" t="s">
        <v>44</v>
      </c>
      <c r="O214" s="638">
        <v>0.5</v>
      </c>
      <c r="P214" s="638">
        <f>O214*100%</f>
        <v>0.5</v>
      </c>
      <c r="Q214" s="889"/>
      <c r="R214" s="615" t="s">
        <v>44</v>
      </c>
      <c r="S214" s="638">
        <v>0.5</v>
      </c>
      <c r="T214" s="638">
        <f>S214*100%</f>
        <v>0.5</v>
      </c>
      <c r="U214" s="1148"/>
    </row>
    <row r="215" spans="1:21" ht="15" customHeight="1" x14ac:dyDescent="0.25">
      <c r="A215" s="1020"/>
      <c r="B215" s="931"/>
      <c r="C215" s="917"/>
      <c r="D215" s="917"/>
      <c r="E215" s="932"/>
      <c r="F215" s="615" t="s">
        <v>52</v>
      </c>
      <c r="G215" s="807">
        <v>2</v>
      </c>
      <c r="H215" s="807">
        <v>2</v>
      </c>
      <c r="I215" s="889"/>
      <c r="J215" s="615" t="s">
        <v>44</v>
      </c>
      <c r="K215" s="638">
        <v>0.5</v>
      </c>
      <c r="L215" s="638">
        <f>K215*100%</f>
        <v>0.5</v>
      </c>
      <c r="M215" s="889"/>
      <c r="N215" s="615" t="s">
        <v>52</v>
      </c>
      <c r="O215" s="642">
        <v>3</v>
      </c>
      <c r="P215" s="807">
        <v>3</v>
      </c>
      <c r="Q215" s="889"/>
      <c r="R215" s="1149"/>
      <c r="S215" s="1065"/>
      <c r="T215" s="1065"/>
      <c r="U215" s="1066"/>
    </row>
    <row r="216" spans="1:21" ht="15" customHeight="1" x14ac:dyDescent="0.25">
      <c r="A216" s="1020"/>
      <c r="B216" s="916"/>
      <c r="C216" s="917"/>
      <c r="D216" s="917"/>
      <c r="E216" s="932"/>
      <c r="F216" s="906"/>
      <c r="G216" s="906"/>
      <c r="H216" s="906"/>
      <c r="I216" s="906"/>
      <c r="J216" s="615" t="s">
        <v>52</v>
      </c>
      <c r="K216" s="807">
        <v>1</v>
      </c>
      <c r="L216" s="807">
        <v>1</v>
      </c>
      <c r="M216" s="889"/>
      <c r="N216" s="906"/>
      <c r="O216" s="906"/>
      <c r="P216" s="906"/>
      <c r="Q216" s="906"/>
      <c r="R216" s="1149"/>
      <c r="S216" s="1065"/>
      <c r="T216" s="1065"/>
      <c r="U216" s="1066"/>
    </row>
    <row r="217" spans="1:21" ht="15" customHeight="1" x14ac:dyDescent="0.25">
      <c r="A217" s="1020"/>
      <c r="B217" s="916"/>
      <c r="C217" s="917"/>
      <c r="D217" s="917"/>
      <c r="E217" s="932"/>
      <c r="F217" s="906"/>
      <c r="G217" s="906"/>
      <c r="H217" s="906"/>
      <c r="I217" s="906"/>
      <c r="J217" s="906"/>
      <c r="K217" s="906"/>
      <c r="L217" s="906"/>
      <c r="M217" s="906"/>
      <c r="N217" s="906"/>
      <c r="O217" s="906"/>
      <c r="P217" s="906"/>
      <c r="Q217" s="906"/>
      <c r="R217" s="1149"/>
      <c r="S217" s="1065"/>
      <c r="T217" s="1065"/>
      <c r="U217" s="1066"/>
    </row>
    <row r="218" spans="1:21" ht="15" customHeight="1" x14ac:dyDescent="0.25">
      <c r="A218" s="1021"/>
      <c r="B218" s="933"/>
      <c r="C218" s="934"/>
      <c r="D218" s="934"/>
      <c r="E218" s="935"/>
      <c r="F218" s="906"/>
      <c r="G218" s="906"/>
      <c r="H218" s="906"/>
      <c r="I218" s="906"/>
      <c r="J218" s="906"/>
      <c r="K218" s="906"/>
      <c r="L218" s="906"/>
      <c r="M218" s="906"/>
      <c r="N218" s="906"/>
      <c r="O218" s="906"/>
      <c r="P218" s="906"/>
      <c r="Q218" s="906"/>
      <c r="R218" s="1150"/>
      <c r="S218" s="1067"/>
      <c r="T218" s="1067"/>
      <c r="U218" s="1068"/>
    </row>
    <row r="219" spans="1:21" ht="30" customHeight="1" x14ac:dyDescent="0.25">
      <c r="A219" s="1143" t="s">
        <v>54</v>
      </c>
      <c r="B219" s="898" t="s">
        <v>248</v>
      </c>
      <c r="C219" s="899"/>
      <c r="D219" s="899"/>
      <c r="E219" s="900"/>
      <c r="F219" s="952" t="s">
        <v>55</v>
      </c>
      <c r="G219" s="935"/>
      <c r="H219" s="935"/>
      <c r="I219" s="953"/>
      <c r="J219" s="952" t="s">
        <v>55</v>
      </c>
      <c r="K219" s="935"/>
      <c r="L219" s="935"/>
      <c r="M219" s="953"/>
      <c r="N219" s="952" t="s">
        <v>55</v>
      </c>
      <c r="O219" s="935"/>
      <c r="P219" s="935"/>
      <c r="Q219" s="953"/>
      <c r="R219" s="898" t="s">
        <v>386</v>
      </c>
      <c r="S219" s="899"/>
      <c r="T219" s="899"/>
      <c r="U219" s="900"/>
    </row>
    <row r="220" spans="1:21" ht="15" customHeight="1" x14ac:dyDescent="0.25">
      <c r="A220" s="1020"/>
      <c r="B220" s="593" t="s">
        <v>56</v>
      </c>
      <c r="C220" s="418">
        <v>24</v>
      </c>
      <c r="D220" s="440">
        <v>24</v>
      </c>
      <c r="E220" s="911" t="s">
        <v>309</v>
      </c>
      <c r="F220" s="593" t="s">
        <v>56</v>
      </c>
      <c r="G220" s="418">
        <v>24</v>
      </c>
      <c r="H220" s="418">
        <v>24</v>
      </c>
      <c r="I220" s="911" t="s">
        <v>309</v>
      </c>
      <c r="J220" s="593" t="s">
        <v>56</v>
      </c>
      <c r="K220" s="418">
        <v>24</v>
      </c>
      <c r="L220" s="418">
        <v>24</v>
      </c>
      <c r="M220" s="911" t="s">
        <v>309</v>
      </c>
      <c r="N220" s="593" t="s">
        <v>56</v>
      </c>
      <c r="O220" s="418">
        <v>24</v>
      </c>
      <c r="P220" s="440">
        <v>24</v>
      </c>
      <c r="Q220" s="911" t="s">
        <v>309</v>
      </c>
      <c r="R220" s="593" t="s">
        <v>56</v>
      </c>
      <c r="S220" s="418">
        <v>24</v>
      </c>
      <c r="T220" s="418">
        <v>24</v>
      </c>
      <c r="U220" s="911" t="s">
        <v>309</v>
      </c>
    </row>
    <row r="221" spans="1:21" ht="15" customHeight="1" x14ac:dyDescent="0.25">
      <c r="A221" s="1020"/>
      <c r="B221" s="593" t="s">
        <v>44</v>
      </c>
      <c r="C221" s="19">
        <v>0.8</v>
      </c>
      <c r="D221" s="440">
        <v>0.8</v>
      </c>
      <c r="E221" s="902"/>
      <c r="F221" s="593" t="s">
        <v>44</v>
      </c>
      <c r="G221" s="19">
        <v>0.8</v>
      </c>
      <c r="H221" s="418">
        <v>0.8</v>
      </c>
      <c r="I221" s="902"/>
      <c r="J221" s="593" t="s">
        <v>44</v>
      </c>
      <c r="K221" s="19">
        <v>0.8</v>
      </c>
      <c r="L221" s="418">
        <v>0.8</v>
      </c>
      <c r="M221" s="902"/>
      <c r="N221" s="593" t="s">
        <v>44</v>
      </c>
      <c r="O221" s="19">
        <v>0.8</v>
      </c>
      <c r="P221" s="440">
        <v>0.8</v>
      </c>
      <c r="Q221" s="902"/>
      <c r="R221" s="593" t="s">
        <v>44</v>
      </c>
      <c r="S221" s="19">
        <v>0.8</v>
      </c>
      <c r="T221" s="418">
        <v>0.8</v>
      </c>
      <c r="U221" s="902"/>
    </row>
    <row r="222" spans="1:21" ht="15" customHeight="1" x14ac:dyDescent="0.25">
      <c r="A222" s="1020"/>
      <c r="B222" s="593" t="s">
        <v>52</v>
      </c>
      <c r="C222" s="19">
        <v>2</v>
      </c>
      <c r="D222" s="440">
        <v>2</v>
      </c>
      <c r="E222" s="902"/>
      <c r="F222" s="596" t="s">
        <v>52</v>
      </c>
      <c r="G222" s="623">
        <v>2</v>
      </c>
      <c r="H222" s="441">
        <v>2</v>
      </c>
      <c r="I222" s="902"/>
      <c r="J222" s="596" t="s">
        <v>52</v>
      </c>
      <c r="K222" s="623">
        <v>2</v>
      </c>
      <c r="L222" s="441">
        <v>2</v>
      </c>
      <c r="M222" s="902"/>
      <c r="N222" s="593" t="s">
        <v>52</v>
      </c>
      <c r="O222" s="19">
        <v>3</v>
      </c>
      <c r="P222" s="440">
        <v>3</v>
      </c>
      <c r="Q222" s="903"/>
      <c r="R222" s="593" t="s">
        <v>52</v>
      </c>
      <c r="S222" s="19">
        <v>2</v>
      </c>
      <c r="T222" s="418">
        <v>2</v>
      </c>
      <c r="U222" s="903"/>
    </row>
    <row r="223" spans="1:21" ht="15" customHeight="1" x14ac:dyDescent="0.25">
      <c r="A223" s="1020"/>
      <c r="B223" s="593" t="s">
        <v>249</v>
      </c>
      <c r="C223" s="418">
        <v>10</v>
      </c>
      <c r="D223" s="440">
        <v>9</v>
      </c>
      <c r="E223" s="903"/>
      <c r="F223" s="942"/>
      <c r="G223" s="914"/>
      <c r="H223" s="914"/>
      <c r="I223" s="915"/>
      <c r="J223" s="942"/>
      <c r="K223" s="914"/>
      <c r="L223" s="914"/>
      <c r="M223" s="915"/>
      <c r="N223" s="931"/>
      <c r="O223" s="917"/>
      <c r="P223" s="917"/>
      <c r="Q223" s="918"/>
      <c r="R223" s="593" t="s">
        <v>279</v>
      </c>
      <c r="S223" s="19">
        <v>6</v>
      </c>
      <c r="T223" s="418">
        <v>6</v>
      </c>
      <c r="U223" s="912" t="s">
        <v>387</v>
      </c>
    </row>
    <row r="224" spans="1:21" ht="15" customHeight="1" x14ac:dyDescent="0.25">
      <c r="A224" s="1020"/>
      <c r="B224" s="931"/>
      <c r="C224" s="917"/>
      <c r="D224" s="917"/>
      <c r="E224" s="918"/>
      <c r="F224" s="916"/>
      <c r="G224" s="917"/>
      <c r="H224" s="917"/>
      <c r="I224" s="918"/>
      <c r="J224" s="916"/>
      <c r="K224" s="917"/>
      <c r="L224" s="917"/>
      <c r="M224" s="918"/>
      <c r="N224" s="916"/>
      <c r="O224" s="917"/>
      <c r="P224" s="917"/>
      <c r="Q224" s="918"/>
      <c r="R224" s="593" t="s">
        <v>52</v>
      </c>
      <c r="S224" s="418">
        <v>3</v>
      </c>
      <c r="T224" s="418">
        <v>3</v>
      </c>
      <c r="U224" s="903"/>
    </row>
    <row r="225" spans="1:21" ht="15" customHeight="1" x14ac:dyDescent="0.25">
      <c r="A225" s="1021"/>
      <c r="B225" s="933"/>
      <c r="C225" s="934"/>
      <c r="D225" s="934"/>
      <c r="E225" s="954"/>
      <c r="F225" s="933"/>
      <c r="G225" s="934"/>
      <c r="H225" s="934"/>
      <c r="I225" s="954"/>
      <c r="J225" s="933"/>
      <c r="K225" s="934"/>
      <c r="L225" s="934"/>
      <c r="M225" s="954"/>
      <c r="N225" s="933"/>
      <c r="O225" s="934"/>
      <c r="P225" s="934"/>
      <c r="Q225" s="954"/>
      <c r="R225" s="913" t="s">
        <v>388</v>
      </c>
      <c r="S225" s="914"/>
      <c r="T225" s="914"/>
      <c r="U225" s="915"/>
    </row>
    <row r="226" spans="1:21" ht="30" customHeight="1" x14ac:dyDescent="0.25">
      <c r="A226" s="1143" t="s">
        <v>389</v>
      </c>
      <c r="B226" s="898" t="s">
        <v>154</v>
      </c>
      <c r="C226" s="899"/>
      <c r="D226" s="899"/>
      <c r="E226" s="900"/>
      <c r="F226" s="898" t="s">
        <v>253</v>
      </c>
      <c r="G226" s="899"/>
      <c r="H226" s="899"/>
      <c r="I226" s="900"/>
      <c r="J226" s="955" t="s">
        <v>390</v>
      </c>
      <c r="K226" s="956"/>
      <c r="L226" s="956"/>
      <c r="M226" s="957"/>
      <c r="N226" s="898" t="s">
        <v>274</v>
      </c>
      <c r="O226" s="899"/>
      <c r="P226" s="899"/>
      <c r="Q226" s="900"/>
      <c r="R226" s="916"/>
      <c r="S226" s="917"/>
      <c r="T226" s="917"/>
      <c r="U226" s="918"/>
    </row>
    <row r="227" spans="1:21" ht="30" x14ac:dyDescent="0.25">
      <c r="A227" s="1020"/>
      <c r="B227" s="971" t="s">
        <v>391</v>
      </c>
      <c r="C227" s="914"/>
      <c r="D227" s="914"/>
      <c r="E227" s="915"/>
      <c r="F227" s="604" t="s">
        <v>313</v>
      </c>
      <c r="G227" s="599">
        <v>54</v>
      </c>
      <c r="H227" s="600">
        <f>G227*47%</f>
        <v>25.38</v>
      </c>
      <c r="I227" s="938" t="s">
        <v>414</v>
      </c>
      <c r="J227" s="605" t="s">
        <v>91</v>
      </c>
      <c r="K227" s="599">
        <v>48</v>
      </c>
      <c r="L227" s="600">
        <f>K227*53%</f>
        <v>25.44</v>
      </c>
      <c r="M227" s="940" t="s">
        <v>414</v>
      </c>
      <c r="N227" s="28" t="s">
        <v>313</v>
      </c>
      <c r="O227" s="599">
        <v>46</v>
      </c>
      <c r="P227" s="600">
        <f>O227*53%</f>
        <v>24.380000000000003</v>
      </c>
      <c r="Q227" s="940" t="s">
        <v>421</v>
      </c>
      <c r="R227" s="916"/>
      <c r="S227" s="917"/>
      <c r="T227" s="917"/>
      <c r="U227" s="918"/>
    </row>
    <row r="228" spans="1:21" ht="39" customHeight="1" x14ac:dyDescent="0.25">
      <c r="A228" s="1020"/>
      <c r="B228" s="916"/>
      <c r="C228" s="917"/>
      <c r="D228" s="917"/>
      <c r="E228" s="918"/>
      <c r="F228" s="607" t="s">
        <v>52</v>
      </c>
      <c r="G228" s="294">
        <v>4</v>
      </c>
      <c r="H228" s="295">
        <v>4</v>
      </c>
      <c r="I228" s="939"/>
      <c r="J228" s="608" t="s">
        <v>52</v>
      </c>
      <c r="K228" s="294">
        <v>1</v>
      </c>
      <c r="L228" s="295">
        <v>1</v>
      </c>
      <c r="M228" s="903"/>
      <c r="N228" s="22" t="s">
        <v>116</v>
      </c>
      <c r="O228" s="294">
        <v>4</v>
      </c>
      <c r="P228" s="295">
        <v>4</v>
      </c>
      <c r="Q228" s="903"/>
      <c r="R228" s="916"/>
      <c r="S228" s="917"/>
      <c r="T228" s="917"/>
      <c r="U228" s="918"/>
    </row>
    <row r="229" spans="1:21" ht="15" customHeight="1" x14ac:dyDescent="0.25">
      <c r="A229" s="1020"/>
      <c r="B229" s="916"/>
      <c r="C229" s="917"/>
      <c r="D229" s="917"/>
      <c r="E229" s="918"/>
      <c r="F229" s="941"/>
      <c r="G229" s="914"/>
      <c r="H229" s="914"/>
      <c r="I229" s="915"/>
      <c r="J229" s="942"/>
      <c r="K229" s="914"/>
      <c r="L229" s="914"/>
      <c r="M229" s="915"/>
      <c r="N229" s="941"/>
      <c r="O229" s="914"/>
      <c r="P229" s="914"/>
      <c r="Q229" s="915"/>
      <c r="R229" s="916"/>
      <c r="S229" s="917"/>
      <c r="T229" s="917"/>
      <c r="U229" s="918"/>
    </row>
    <row r="230" spans="1:21" ht="15" customHeight="1" x14ac:dyDescent="0.25">
      <c r="A230" s="1144"/>
      <c r="B230" s="916"/>
      <c r="C230" s="917"/>
      <c r="D230" s="917"/>
      <c r="E230" s="918"/>
      <c r="F230" s="916"/>
      <c r="G230" s="917"/>
      <c r="H230" s="917"/>
      <c r="I230" s="918"/>
      <c r="J230" s="916"/>
      <c r="K230" s="917"/>
      <c r="L230" s="917"/>
      <c r="M230" s="918"/>
      <c r="N230" s="916"/>
      <c r="O230" s="917"/>
      <c r="P230" s="917"/>
      <c r="Q230" s="918"/>
      <c r="R230" s="916"/>
      <c r="S230" s="917"/>
      <c r="T230" s="917"/>
      <c r="U230" s="918"/>
    </row>
    <row r="231" spans="1:21" ht="30" customHeight="1" x14ac:dyDescent="0.25">
      <c r="A231" s="1143" t="s">
        <v>314</v>
      </c>
      <c r="B231" s="967" t="s">
        <v>251</v>
      </c>
      <c r="C231" s="899"/>
      <c r="D231" s="899"/>
      <c r="E231" s="900"/>
      <c r="F231" s="1103" t="s">
        <v>529</v>
      </c>
      <c r="G231" s="899"/>
      <c r="H231" s="899"/>
      <c r="I231" s="930"/>
      <c r="J231" s="898" t="s">
        <v>504</v>
      </c>
      <c r="K231" s="899"/>
      <c r="L231" s="899"/>
      <c r="M231" s="900"/>
      <c r="N231" s="898" t="s">
        <v>393</v>
      </c>
      <c r="O231" s="899"/>
      <c r="P231" s="899"/>
      <c r="Q231" s="900"/>
      <c r="R231" s="898" t="s">
        <v>394</v>
      </c>
      <c r="S231" s="899"/>
      <c r="T231" s="899"/>
      <c r="U231" s="900"/>
    </row>
    <row r="232" spans="1:21" ht="42" customHeight="1" x14ac:dyDescent="0.25">
      <c r="A232" s="1020"/>
      <c r="B232" s="593" t="s">
        <v>50</v>
      </c>
      <c r="C232" s="650">
        <v>35</v>
      </c>
      <c r="D232" s="650">
        <f>C232*88%</f>
        <v>30.8</v>
      </c>
      <c r="E232" s="911" t="s">
        <v>307</v>
      </c>
      <c r="F232" s="593" t="s">
        <v>125</v>
      </c>
      <c r="G232" s="650">
        <v>49</v>
      </c>
      <c r="H232" s="650">
        <f>G232*82%</f>
        <v>40.18</v>
      </c>
      <c r="I232" s="911" t="s">
        <v>307</v>
      </c>
      <c r="J232" s="593" t="s">
        <v>50</v>
      </c>
      <c r="K232" s="650">
        <v>23</v>
      </c>
      <c r="L232" s="650">
        <f>K232*88%</f>
        <v>20.239999999999998</v>
      </c>
      <c r="M232" s="911" t="s">
        <v>395</v>
      </c>
      <c r="N232" s="593" t="s">
        <v>101</v>
      </c>
      <c r="O232" s="418">
        <v>44</v>
      </c>
      <c r="P232" s="418">
        <v>35.200000000000003</v>
      </c>
      <c r="Q232" s="911" t="s">
        <v>307</v>
      </c>
      <c r="R232" s="630" t="s">
        <v>114</v>
      </c>
      <c r="S232" s="599">
        <v>52</v>
      </c>
      <c r="T232" s="600">
        <f>S232*77%</f>
        <v>40.04</v>
      </c>
      <c r="U232" s="631" t="s">
        <v>311</v>
      </c>
    </row>
    <row r="233" spans="1:21" ht="45" customHeight="1" x14ac:dyDescent="0.25">
      <c r="A233" s="1020"/>
      <c r="B233" s="593" t="s">
        <v>530</v>
      </c>
      <c r="C233" s="580">
        <v>19</v>
      </c>
      <c r="D233" s="652">
        <f>C233*55%</f>
        <v>10.450000000000001</v>
      </c>
      <c r="E233" s="902"/>
      <c r="F233" s="593" t="s">
        <v>255</v>
      </c>
      <c r="G233" s="418">
        <v>2</v>
      </c>
      <c r="H233" s="418">
        <v>2</v>
      </c>
      <c r="I233" s="902"/>
      <c r="J233" s="593" t="s">
        <v>60</v>
      </c>
      <c r="K233" s="580">
        <v>37</v>
      </c>
      <c r="L233" s="652">
        <f>K233*55%</f>
        <v>20.350000000000001</v>
      </c>
      <c r="M233" s="902"/>
      <c r="N233" s="593" t="s">
        <v>103</v>
      </c>
      <c r="O233" s="650">
        <v>20</v>
      </c>
      <c r="P233" s="650">
        <f>O233*54%</f>
        <v>10.8</v>
      </c>
      <c r="Q233" s="902"/>
      <c r="R233" s="632" t="s">
        <v>282</v>
      </c>
      <c r="S233" s="281">
        <v>50</v>
      </c>
      <c r="T233" s="291">
        <v>20</v>
      </c>
      <c r="U233" s="964" t="s">
        <v>396</v>
      </c>
    </row>
    <row r="234" spans="1:21" ht="33" customHeight="1" x14ac:dyDescent="0.25">
      <c r="A234" s="1020"/>
      <c r="B234" s="593" t="s">
        <v>174</v>
      </c>
      <c r="C234" s="418">
        <v>2</v>
      </c>
      <c r="D234" s="418">
        <v>2</v>
      </c>
      <c r="E234" s="902"/>
      <c r="F234" s="593" t="s">
        <v>127</v>
      </c>
      <c r="G234" s="418">
        <v>2</v>
      </c>
      <c r="H234" s="418">
        <v>2</v>
      </c>
      <c r="I234" s="902"/>
      <c r="J234" s="593" t="s">
        <v>174</v>
      </c>
      <c r="K234" s="418">
        <v>3</v>
      </c>
      <c r="L234" s="418">
        <v>3</v>
      </c>
      <c r="M234" s="902"/>
      <c r="N234" s="592" t="s">
        <v>62</v>
      </c>
      <c r="O234" s="26">
        <v>60</v>
      </c>
      <c r="P234" s="29">
        <v>30</v>
      </c>
      <c r="Q234" s="903"/>
      <c r="R234" s="662" t="s">
        <v>50</v>
      </c>
      <c r="S234" s="660">
        <v>31</v>
      </c>
      <c r="T234" s="661">
        <f>S234*66%</f>
        <v>20.46</v>
      </c>
      <c r="U234" s="902"/>
    </row>
    <row r="235" spans="1:21" ht="15" customHeight="1" x14ac:dyDescent="0.25">
      <c r="A235" s="1020"/>
      <c r="B235" s="592" t="s">
        <v>62</v>
      </c>
      <c r="C235" s="26">
        <v>60</v>
      </c>
      <c r="D235" s="29">
        <v>30</v>
      </c>
      <c r="E235" s="902"/>
      <c r="F235" s="593" t="s">
        <v>64</v>
      </c>
      <c r="G235" s="418">
        <v>2</v>
      </c>
      <c r="H235" s="418">
        <v>2</v>
      </c>
      <c r="I235" s="902"/>
      <c r="J235" s="592" t="s">
        <v>62</v>
      </c>
      <c r="K235" s="26">
        <v>60</v>
      </c>
      <c r="L235" s="29">
        <v>30</v>
      </c>
      <c r="M235" s="902"/>
      <c r="N235" s="941" t="s">
        <v>318</v>
      </c>
      <c r="O235" s="914"/>
      <c r="P235" s="914"/>
      <c r="Q235" s="915"/>
      <c r="R235" s="633" t="s">
        <v>32</v>
      </c>
      <c r="S235" s="294">
        <v>16</v>
      </c>
      <c r="T235" s="295">
        <v>15.2</v>
      </c>
      <c r="U235" s="902"/>
    </row>
    <row r="236" spans="1:21" ht="15" customHeight="1" x14ac:dyDescent="0.25">
      <c r="A236" s="1020"/>
      <c r="B236" s="164" t="s">
        <v>44</v>
      </c>
      <c r="C236" s="26">
        <v>0.5</v>
      </c>
      <c r="D236" s="29">
        <v>0.5</v>
      </c>
      <c r="E236" s="791"/>
      <c r="F236" s="593" t="s">
        <v>44</v>
      </c>
      <c r="G236" s="418">
        <v>0.3</v>
      </c>
      <c r="H236" s="418">
        <v>0.3</v>
      </c>
      <c r="I236" s="902"/>
      <c r="J236" s="593" t="s">
        <v>36</v>
      </c>
      <c r="K236" s="418">
        <v>6</v>
      </c>
      <c r="L236" s="418">
        <v>5.4</v>
      </c>
      <c r="M236" s="903"/>
      <c r="N236" s="916"/>
      <c r="O236" s="917"/>
      <c r="P236" s="917"/>
      <c r="Q236" s="918"/>
      <c r="R236" s="633" t="s">
        <v>36</v>
      </c>
      <c r="S236" s="294">
        <v>6</v>
      </c>
      <c r="T236" s="295">
        <v>5.4</v>
      </c>
      <c r="U236" s="902"/>
    </row>
    <row r="237" spans="1:21" ht="15" customHeight="1" x14ac:dyDescent="0.25">
      <c r="A237" s="1020"/>
      <c r="B237" s="790" t="s">
        <v>318</v>
      </c>
      <c r="C237" s="665"/>
      <c r="D237" s="665"/>
      <c r="E237" s="666"/>
      <c r="F237" s="593" t="s">
        <v>212</v>
      </c>
      <c r="G237" s="491">
        <v>0.3</v>
      </c>
      <c r="H237" s="491">
        <v>0.3</v>
      </c>
      <c r="I237" s="902"/>
      <c r="J237" s="941" t="s">
        <v>318</v>
      </c>
      <c r="K237" s="914"/>
      <c r="L237" s="914"/>
      <c r="M237" s="915"/>
      <c r="N237" s="916"/>
      <c r="O237" s="917"/>
      <c r="P237" s="917"/>
      <c r="Q237" s="918"/>
      <c r="R237" s="633" t="s">
        <v>42</v>
      </c>
      <c r="S237" s="294">
        <v>1</v>
      </c>
      <c r="T237" s="295">
        <v>0.95</v>
      </c>
      <c r="U237" s="902"/>
    </row>
    <row r="238" spans="1:21" ht="15" customHeight="1" x14ac:dyDescent="0.25">
      <c r="A238" s="1020"/>
      <c r="B238" s="667"/>
      <c r="C238" s="665"/>
      <c r="D238" s="665"/>
      <c r="E238" s="666"/>
      <c r="F238" s="678" t="s">
        <v>257</v>
      </c>
      <c r="G238" s="679">
        <v>25</v>
      </c>
      <c r="H238" s="679">
        <v>15</v>
      </c>
      <c r="I238" s="903"/>
      <c r="J238" s="916"/>
      <c r="K238" s="917"/>
      <c r="L238" s="917"/>
      <c r="M238" s="918"/>
      <c r="N238" s="916"/>
      <c r="O238" s="917"/>
      <c r="P238" s="917"/>
      <c r="Q238" s="918"/>
      <c r="R238" s="633" t="s">
        <v>52</v>
      </c>
      <c r="S238" s="294">
        <v>1</v>
      </c>
      <c r="T238" s="295">
        <v>1</v>
      </c>
      <c r="U238" s="903"/>
    </row>
    <row r="239" spans="1:21" ht="24.75" customHeight="1" thickBot="1" x14ac:dyDescent="0.3">
      <c r="A239" s="1021"/>
      <c r="B239" s="668"/>
      <c r="C239" s="663"/>
      <c r="D239" s="663"/>
      <c r="E239" s="664"/>
      <c r="F239" s="972" t="s">
        <v>318</v>
      </c>
      <c r="G239" s="973"/>
      <c r="H239" s="973"/>
      <c r="I239" s="974"/>
      <c r="J239" s="958"/>
      <c r="K239" s="932"/>
      <c r="L239" s="932"/>
      <c r="M239" s="959"/>
      <c r="N239" s="958"/>
      <c r="O239" s="932"/>
      <c r="P239" s="932"/>
      <c r="Q239" s="959"/>
      <c r="R239" s="965" t="s">
        <v>318</v>
      </c>
      <c r="S239" s="899"/>
      <c r="T239" s="899"/>
      <c r="U239" s="900"/>
    </row>
    <row r="240" spans="1:21" ht="30" customHeight="1" x14ac:dyDescent="0.25">
      <c r="A240" s="1019" t="s">
        <v>105</v>
      </c>
      <c r="B240" s="898" t="s">
        <v>129</v>
      </c>
      <c r="C240" s="899"/>
      <c r="D240" s="899"/>
      <c r="E240" s="968"/>
      <c r="F240" s="943" t="s">
        <v>519</v>
      </c>
      <c r="G240" s="944"/>
      <c r="H240" s="944"/>
      <c r="I240" s="945"/>
      <c r="J240" s="946" t="s">
        <v>149</v>
      </c>
      <c r="K240" s="947"/>
      <c r="L240" s="947"/>
      <c r="M240" s="948"/>
      <c r="N240" s="960" t="s">
        <v>366</v>
      </c>
      <c r="O240" s="944"/>
      <c r="P240" s="944"/>
      <c r="Q240" s="961"/>
      <c r="R240" s="966" t="s">
        <v>528</v>
      </c>
      <c r="S240" s="899"/>
      <c r="T240" s="899"/>
      <c r="U240" s="900"/>
    </row>
    <row r="241" spans="1:21" ht="31.5" customHeight="1" x14ac:dyDescent="0.25">
      <c r="A241" s="1021"/>
      <c r="B241" s="593" t="s">
        <v>103</v>
      </c>
      <c r="C241" s="650">
        <v>112</v>
      </c>
      <c r="D241" s="650">
        <f>C241*54%</f>
        <v>60.480000000000004</v>
      </c>
      <c r="E241" s="949" t="s">
        <v>321</v>
      </c>
      <c r="F241" s="639" t="s">
        <v>349</v>
      </c>
      <c r="G241" s="655">
        <v>68</v>
      </c>
      <c r="H241" s="655">
        <f>G241*26%</f>
        <v>17.68</v>
      </c>
      <c r="I241" s="923" t="s">
        <v>321</v>
      </c>
      <c r="J241" s="639" t="s">
        <v>150</v>
      </c>
      <c r="K241" s="638">
        <v>80</v>
      </c>
      <c r="L241" s="638">
        <v>60</v>
      </c>
      <c r="M241" s="925" t="s">
        <v>321</v>
      </c>
      <c r="N241" s="641" t="s">
        <v>103</v>
      </c>
      <c r="O241" s="659">
        <v>112</v>
      </c>
      <c r="P241" s="659">
        <f>O241*54%</f>
        <v>60.480000000000004</v>
      </c>
      <c r="Q241" s="925" t="s">
        <v>321</v>
      </c>
      <c r="R241" s="597" t="s">
        <v>518</v>
      </c>
      <c r="S241" s="418">
        <v>15</v>
      </c>
      <c r="T241" s="418">
        <v>15</v>
      </c>
      <c r="U241" s="911" t="s">
        <v>321</v>
      </c>
    </row>
    <row r="242" spans="1:21" ht="15" customHeight="1" x14ac:dyDescent="0.25">
      <c r="A242" s="199" t="s">
        <v>68</v>
      </c>
      <c r="B242" s="593" t="s">
        <v>72</v>
      </c>
      <c r="C242" s="418">
        <v>100</v>
      </c>
      <c r="D242" s="418">
        <v>100</v>
      </c>
      <c r="E242" s="950"/>
      <c r="F242" s="654" t="s">
        <v>103</v>
      </c>
      <c r="G242" s="561">
        <v>82</v>
      </c>
      <c r="H242" s="561">
        <f>G242*54%</f>
        <v>44.28</v>
      </c>
      <c r="I242" s="923"/>
      <c r="J242" s="639" t="s">
        <v>72</v>
      </c>
      <c r="K242" s="638">
        <v>100</v>
      </c>
      <c r="L242" s="638">
        <v>100</v>
      </c>
      <c r="M242" s="925"/>
      <c r="N242" s="658" t="s">
        <v>64</v>
      </c>
      <c r="O242" s="561">
        <v>8</v>
      </c>
      <c r="P242" s="561">
        <v>8</v>
      </c>
      <c r="Q242" s="925"/>
      <c r="R242" s="597" t="s">
        <v>72</v>
      </c>
      <c r="S242" s="418">
        <v>150</v>
      </c>
      <c r="T242" s="418">
        <v>150</v>
      </c>
      <c r="U242" s="902"/>
    </row>
    <row r="243" spans="1:21" ht="29.25" customHeight="1" x14ac:dyDescent="0.25">
      <c r="A243" s="152" t="s">
        <v>322</v>
      </c>
      <c r="B243" s="596" t="s">
        <v>64</v>
      </c>
      <c r="C243" s="441">
        <v>6</v>
      </c>
      <c r="D243" s="441">
        <v>6</v>
      </c>
      <c r="E243" s="950"/>
      <c r="F243" s="919" t="s">
        <v>64</v>
      </c>
      <c r="G243" s="921">
        <v>8</v>
      </c>
      <c r="H243" s="921">
        <v>8</v>
      </c>
      <c r="I243" s="923"/>
      <c r="J243" s="894" t="s">
        <v>64</v>
      </c>
      <c r="K243" s="896">
        <v>6</v>
      </c>
      <c r="L243" s="896">
        <v>6</v>
      </c>
      <c r="M243" s="925"/>
      <c r="N243" s="927" t="s">
        <v>326</v>
      </c>
      <c r="O243" s="904">
        <v>200</v>
      </c>
      <c r="P243" s="904">
        <v>200</v>
      </c>
      <c r="Q243" s="925"/>
      <c r="R243" s="597" t="s">
        <v>64</v>
      </c>
      <c r="S243" s="418">
        <v>5</v>
      </c>
      <c r="T243" s="418">
        <v>5</v>
      </c>
      <c r="U243" s="902"/>
    </row>
    <row r="244" spans="1:21" ht="15" customHeight="1" thickBot="1" x14ac:dyDescent="0.3">
      <c r="A244" s="216" t="s">
        <v>326</v>
      </c>
      <c r="B244" s="969" t="s">
        <v>321</v>
      </c>
      <c r="C244" s="970"/>
      <c r="D244" s="970"/>
      <c r="E244" s="970"/>
      <c r="F244" s="920"/>
      <c r="G244" s="922"/>
      <c r="H244" s="922"/>
      <c r="I244" s="924"/>
      <c r="J244" s="895"/>
      <c r="K244" s="897"/>
      <c r="L244" s="897"/>
      <c r="M244" s="926"/>
      <c r="N244" s="928"/>
      <c r="O244" s="905"/>
      <c r="P244" s="905"/>
      <c r="Q244" s="926"/>
      <c r="R244" s="656"/>
      <c r="S244" s="649"/>
      <c r="T244" s="649"/>
      <c r="U244" s="648"/>
    </row>
    <row r="245" spans="1:21" ht="15" customHeight="1" x14ac:dyDescent="0.25">
      <c r="A245" s="962"/>
      <c r="B245" s="934"/>
      <c r="C245" s="934"/>
      <c r="D245" s="934"/>
      <c r="E245" s="934"/>
      <c r="F245" s="934"/>
      <c r="G245" s="934"/>
      <c r="H245" s="934"/>
      <c r="I245" s="934"/>
      <c r="J245" s="934"/>
      <c r="K245" s="934"/>
      <c r="L245" s="934"/>
      <c r="M245" s="934"/>
      <c r="N245" s="934"/>
      <c r="O245" s="934"/>
      <c r="P245" s="934"/>
      <c r="Q245" s="934"/>
      <c r="R245" s="934"/>
      <c r="S245" s="934"/>
      <c r="T245" s="934"/>
      <c r="U245" s="963"/>
    </row>
    <row r="246" spans="1:21" ht="35.25" customHeight="1" x14ac:dyDescent="0.25">
      <c r="A246" s="929" t="s">
        <v>81</v>
      </c>
      <c r="B246" s="899"/>
      <c r="C246" s="899"/>
      <c r="D246" s="930"/>
      <c r="E246" s="951" t="s">
        <v>543</v>
      </c>
      <c r="F246" s="899"/>
      <c r="G246" s="899"/>
      <c r="H246" s="899"/>
      <c r="I246" s="899"/>
      <c r="J246" s="899"/>
      <c r="K246" s="899"/>
      <c r="L246" s="930"/>
      <c r="M246" s="15"/>
      <c r="N246" s="15"/>
      <c r="O246" s="15"/>
      <c r="P246" s="15"/>
      <c r="Q246" s="15"/>
      <c r="R246" s="15"/>
      <c r="S246" s="15"/>
      <c r="T246" s="15"/>
      <c r="U246" s="15"/>
    </row>
    <row r="247" spans="1:21" ht="62.25" customHeight="1" x14ac:dyDescent="0.25">
      <c r="A247" s="219" t="s">
        <v>83</v>
      </c>
      <c r="B247" s="936"/>
      <c r="C247" s="899"/>
      <c r="D247" s="899"/>
      <c r="E247" s="899"/>
      <c r="F247" s="930"/>
      <c r="G247" s="219" t="s">
        <v>397</v>
      </c>
      <c r="H247" s="937">
        <v>1059712610</v>
      </c>
      <c r="I247" s="828"/>
      <c r="J247" s="828"/>
      <c r="K247" s="828"/>
      <c r="L247" s="829"/>
      <c r="M247" s="15"/>
      <c r="N247" s="15"/>
      <c r="O247" s="15"/>
      <c r="P247" s="15"/>
      <c r="Q247" s="15"/>
      <c r="R247" s="15"/>
      <c r="S247" s="15"/>
      <c r="T247" s="15"/>
      <c r="U247" s="15"/>
    </row>
  </sheetData>
  <mergeCells count="452">
    <mergeCell ref="F151:I153"/>
    <mergeCell ref="U206:U214"/>
    <mergeCell ref="R215:U218"/>
    <mergeCell ref="F139:I139"/>
    <mergeCell ref="I128:I138"/>
    <mergeCell ref="B140:E140"/>
    <mergeCell ref="E141:E150"/>
    <mergeCell ref="A107:A113"/>
    <mergeCell ref="B107:E107"/>
    <mergeCell ref="B112:E113"/>
    <mergeCell ref="A114:A115"/>
    <mergeCell ref="A120:A122"/>
    <mergeCell ref="A116:A119"/>
    <mergeCell ref="B115:B117"/>
    <mergeCell ref="C115:C117"/>
    <mergeCell ref="D115:D117"/>
    <mergeCell ref="B118:B119"/>
    <mergeCell ref="C118:C119"/>
    <mergeCell ref="D118:D119"/>
    <mergeCell ref="B120:B121"/>
    <mergeCell ref="C120:C121"/>
    <mergeCell ref="D120:D121"/>
    <mergeCell ref="F140:I140"/>
    <mergeCell ref="F127:I127"/>
    <mergeCell ref="F46:I46"/>
    <mergeCell ref="A46:A53"/>
    <mergeCell ref="A54:A55"/>
    <mergeCell ref="A56:A57"/>
    <mergeCell ref="A58:A60"/>
    <mergeCell ref="A61:A62"/>
    <mergeCell ref="A66:A80"/>
    <mergeCell ref="A231:A239"/>
    <mergeCell ref="A240:A241"/>
    <mergeCell ref="A160:A169"/>
    <mergeCell ref="A170:A178"/>
    <mergeCell ref="A180:A181"/>
    <mergeCell ref="A183:A185"/>
    <mergeCell ref="A191:A204"/>
    <mergeCell ref="A205:A218"/>
    <mergeCell ref="A219:A225"/>
    <mergeCell ref="A226:A230"/>
    <mergeCell ref="A127:A139"/>
    <mergeCell ref="A140:A153"/>
    <mergeCell ref="A154:A159"/>
    <mergeCell ref="B123:E123"/>
    <mergeCell ref="B154:E154"/>
    <mergeCell ref="B100:E101"/>
    <mergeCell ref="B151:E153"/>
    <mergeCell ref="A96:A101"/>
    <mergeCell ref="A102:A106"/>
    <mergeCell ref="F113:I113"/>
    <mergeCell ref="F114:I114"/>
    <mergeCell ref="I55:I57"/>
    <mergeCell ref="A17:A29"/>
    <mergeCell ref="B17:E17"/>
    <mergeCell ref="F17:I17"/>
    <mergeCell ref="E18:E26"/>
    <mergeCell ref="I18:I26"/>
    <mergeCell ref="E31:E33"/>
    <mergeCell ref="B36:E36"/>
    <mergeCell ref="I31:I33"/>
    <mergeCell ref="I37:I38"/>
    <mergeCell ref="A36:A45"/>
    <mergeCell ref="B34:E35"/>
    <mergeCell ref="B78:E80"/>
    <mergeCell ref="B81:E81"/>
    <mergeCell ref="F92:I95"/>
    <mergeCell ref="F96:I96"/>
    <mergeCell ref="E97:E99"/>
    <mergeCell ref="B114:E114"/>
    <mergeCell ref="B56:E56"/>
    <mergeCell ref="B46:E46"/>
    <mergeCell ref="I103:I104"/>
    <mergeCell ref="B127:E127"/>
    <mergeCell ref="B96:E96"/>
    <mergeCell ref="E115:E122"/>
    <mergeCell ref="A30:A35"/>
    <mergeCell ref="B30:E30"/>
    <mergeCell ref="F30:I30"/>
    <mergeCell ref="F36:I36"/>
    <mergeCell ref="E38:E44"/>
    <mergeCell ref="F39:I45"/>
    <mergeCell ref="B58:E58"/>
    <mergeCell ref="B66:E66"/>
    <mergeCell ref="E67:E77"/>
    <mergeCell ref="E59:E60"/>
    <mergeCell ref="B61:E62"/>
    <mergeCell ref="A63:U64"/>
    <mergeCell ref="R78:U80"/>
    <mergeCell ref="F100:I101"/>
    <mergeCell ref="F102:I102"/>
    <mergeCell ref="E108:E111"/>
    <mergeCell ref="A81:A95"/>
    <mergeCell ref="F67:I70"/>
    <mergeCell ref="I71:I79"/>
    <mergeCell ref="J78:M80"/>
    <mergeCell ref="B187:E187"/>
    <mergeCell ref="B191:E191"/>
    <mergeCell ref="F191:I191"/>
    <mergeCell ref="J191:M191"/>
    <mergeCell ref="B170:E170"/>
    <mergeCell ref="F170:I170"/>
    <mergeCell ref="J170:M170"/>
    <mergeCell ref="E171:E177"/>
    <mergeCell ref="I171:I174"/>
    <mergeCell ref="M171:M174"/>
    <mergeCell ref="J175:M178"/>
    <mergeCell ref="J179:M179"/>
    <mergeCell ref="L180:L182"/>
    <mergeCell ref="M180:M182"/>
    <mergeCell ref="J183:M183"/>
    <mergeCell ref="F175:I178"/>
    <mergeCell ref="B178:E179"/>
    <mergeCell ref="B183:E183"/>
    <mergeCell ref="B180:E180"/>
    <mergeCell ref="J180:J182"/>
    <mergeCell ref="K180:K182"/>
    <mergeCell ref="B182:E182"/>
    <mergeCell ref="A188:U189"/>
    <mergeCell ref="F223:I225"/>
    <mergeCell ref="J223:M225"/>
    <mergeCell ref="F231:I231"/>
    <mergeCell ref="J231:M231"/>
    <mergeCell ref="I220:I222"/>
    <mergeCell ref="I232:I238"/>
    <mergeCell ref="E206:E214"/>
    <mergeCell ref="J203:M204"/>
    <mergeCell ref="F204:I204"/>
    <mergeCell ref="B205:E205"/>
    <mergeCell ref="F205:I205"/>
    <mergeCell ref="J205:M205"/>
    <mergeCell ref="I195:I203"/>
    <mergeCell ref="B203:E204"/>
    <mergeCell ref="E192:E202"/>
    <mergeCell ref="M192:M202"/>
    <mergeCell ref="F192:I194"/>
    <mergeCell ref="Q103:Q104"/>
    <mergeCell ref="Q108:Q112"/>
    <mergeCell ref="M108:M110"/>
    <mergeCell ref="N80:Q80"/>
    <mergeCell ref="N81:Q81"/>
    <mergeCell ref="N96:Q96"/>
    <mergeCell ref="N100:Q101"/>
    <mergeCell ref="N102:Q102"/>
    <mergeCell ref="N105:Q106"/>
    <mergeCell ref="N107:Q107"/>
    <mergeCell ref="R5:U16"/>
    <mergeCell ref="Q6:Q14"/>
    <mergeCell ref="R17:U17"/>
    <mergeCell ref="U18:U29"/>
    <mergeCell ref="R30:U30"/>
    <mergeCell ref="R34:U35"/>
    <mergeCell ref="R36:U36"/>
    <mergeCell ref="U31:U33"/>
    <mergeCell ref="U37:U40"/>
    <mergeCell ref="Q37:Q38"/>
    <mergeCell ref="Q18:Q27"/>
    <mergeCell ref="N28:Q29"/>
    <mergeCell ref="V123:X123"/>
    <mergeCell ref="U97:U99"/>
    <mergeCell ref="R100:U101"/>
    <mergeCell ref="R102:U102"/>
    <mergeCell ref="U103:U104"/>
    <mergeCell ref="R105:U106"/>
    <mergeCell ref="R107:U107"/>
    <mergeCell ref="U108:U111"/>
    <mergeCell ref="R112:U113"/>
    <mergeCell ref="R114:U114"/>
    <mergeCell ref="R115:R117"/>
    <mergeCell ref="S115:S117"/>
    <mergeCell ref="T115:T117"/>
    <mergeCell ref="T118:T120"/>
    <mergeCell ref="S118:S120"/>
    <mergeCell ref="R118:R120"/>
    <mergeCell ref="R121:R123"/>
    <mergeCell ref="B91:E95"/>
    <mergeCell ref="J92:M95"/>
    <mergeCell ref="N92:Q95"/>
    <mergeCell ref="N66:Q70"/>
    <mergeCell ref="U67:U77"/>
    <mergeCell ref="Q71:Q79"/>
    <mergeCell ref="I155:I157"/>
    <mergeCell ref="J154:M154"/>
    <mergeCell ref="M128:M138"/>
    <mergeCell ref="F105:I106"/>
    <mergeCell ref="F154:I154"/>
    <mergeCell ref="I97:I99"/>
    <mergeCell ref="J127:M127"/>
    <mergeCell ref="R127:U139"/>
    <mergeCell ref="S121:S123"/>
    <mergeCell ref="T121:T123"/>
    <mergeCell ref="U115:U123"/>
    <mergeCell ref="A124:U125"/>
    <mergeCell ref="B102:E102"/>
    <mergeCell ref="B103:E106"/>
    <mergeCell ref="B128:E139"/>
    <mergeCell ref="J139:M139"/>
    <mergeCell ref="J140:M140"/>
    <mergeCell ref="M141:M150"/>
    <mergeCell ref="B54:E54"/>
    <mergeCell ref="B55:E55"/>
    <mergeCell ref="M47:M50"/>
    <mergeCell ref="I47:I50"/>
    <mergeCell ref="F51:I53"/>
    <mergeCell ref="E47:E50"/>
    <mergeCell ref="B52:E53"/>
    <mergeCell ref="M55:M57"/>
    <mergeCell ref="E82:E90"/>
    <mergeCell ref="F66:I66"/>
    <mergeCell ref="F80:I80"/>
    <mergeCell ref="F81:I81"/>
    <mergeCell ref="J81:M81"/>
    <mergeCell ref="U82:U90"/>
    <mergeCell ref="M67:M77"/>
    <mergeCell ref="J66:M66"/>
    <mergeCell ref="Q47:Q52"/>
    <mergeCell ref="N53:Q53"/>
    <mergeCell ref="N54:Q54"/>
    <mergeCell ref="U55:U62"/>
    <mergeCell ref="Q55:Q62"/>
    <mergeCell ref="R55:R57"/>
    <mergeCell ref="S55:S57"/>
    <mergeCell ref="T55:T57"/>
    <mergeCell ref="T58:T60"/>
    <mergeCell ref="S58:S60"/>
    <mergeCell ref="R58:R60"/>
    <mergeCell ref="R61:R62"/>
    <mergeCell ref="S61:S62"/>
    <mergeCell ref="M82:M91"/>
    <mergeCell ref="Q82:Q91"/>
    <mergeCell ref="R81:U81"/>
    <mergeCell ref="M31:M34"/>
    <mergeCell ref="J35:M35"/>
    <mergeCell ref="J36:M36"/>
    <mergeCell ref="I82:I91"/>
    <mergeCell ref="M97:M99"/>
    <mergeCell ref="J100:M101"/>
    <mergeCell ref="F107:I107"/>
    <mergeCell ref="I108:I112"/>
    <mergeCell ref="R41:U45"/>
    <mergeCell ref="R46:U46"/>
    <mergeCell ref="J40:M45"/>
    <mergeCell ref="J46:M46"/>
    <mergeCell ref="J51:M53"/>
    <mergeCell ref="F54:I54"/>
    <mergeCell ref="J54:M54"/>
    <mergeCell ref="U91:U93"/>
    <mergeCell ref="J96:M96"/>
    <mergeCell ref="J102:M102"/>
    <mergeCell ref="R96:U96"/>
    <mergeCell ref="T61:T62"/>
    <mergeCell ref="U47:U50"/>
    <mergeCell ref="R51:U53"/>
    <mergeCell ref="R54:U54"/>
    <mergeCell ref="R66:U66"/>
    <mergeCell ref="M37:M39"/>
    <mergeCell ref="F34:I35"/>
    <mergeCell ref="N39:Q45"/>
    <mergeCell ref="N46:Q46"/>
    <mergeCell ref="Q31:Q33"/>
    <mergeCell ref="A2:U2"/>
    <mergeCell ref="A3:U3"/>
    <mergeCell ref="A5:A16"/>
    <mergeCell ref="B5:E16"/>
    <mergeCell ref="J5:M5"/>
    <mergeCell ref="N5:Q5"/>
    <mergeCell ref="M6:M14"/>
    <mergeCell ref="F14:I16"/>
    <mergeCell ref="J15:M16"/>
    <mergeCell ref="N15:Q16"/>
    <mergeCell ref="F5:I5"/>
    <mergeCell ref="I6:I13"/>
    <mergeCell ref="N17:Q17"/>
    <mergeCell ref="N30:Q30"/>
    <mergeCell ref="N34:Q35"/>
    <mergeCell ref="N36:Q36"/>
    <mergeCell ref="J17:M17"/>
    <mergeCell ref="M18:M27"/>
    <mergeCell ref="J30:M30"/>
    <mergeCell ref="J160:M160"/>
    <mergeCell ref="J161:M169"/>
    <mergeCell ref="E162:E168"/>
    <mergeCell ref="F163:I169"/>
    <mergeCell ref="B169:E169"/>
    <mergeCell ref="J151:M153"/>
    <mergeCell ref="E155:E157"/>
    <mergeCell ref="G186:G187"/>
    <mergeCell ref="H186:H187"/>
    <mergeCell ref="G182:G183"/>
    <mergeCell ref="F179:I179"/>
    <mergeCell ref="I161:I162"/>
    <mergeCell ref="M155:M158"/>
    <mergeCell ref="B158:E159"/>
    <mergeCell ref="F158:I159"/>
    <mergeCell ref="J159:M159"/>
    <mergeCell ref="B160:E160"/>
    <mergeCell ref="F160:I160"/>
    <mergeCell ref="I180:I187"/>
    <mergeCell ref="F182:F183"/>
    <mergeCell ref="J184:J187"/>
    <mergeCell ref="K184:K187"/>
    <mergeCell ref="L184:L187"/>
    <mergeCell ref="E184:E185"/>
    <mergeCell ref="R153:U153"/>
    <mergeCell ref="R154:U154"/>
    <mergeCell ref="U155:U157"/>
    <mergeCell ref="Q141:Q150"/>
    <mergeCell ref="Q155:Q157"/>
    <mergeCell ref="U171:U174"/>
    <mergeCell ref="R158:U159"/>
    <mergeCell ref="R160:U160"/>
    <mergeCell ref="U161:U163"/>
    <mergeCell ref="Q161:Q163"/>
    <mergeCell ref="N160:Q160"/>
    <mergeCell ref="N164:Q169"/>
    <mergeCell ref="N170:Q170"/>
    <mergeCell ref="N127:Q127"/>
    <mergeCell ref="N138:Q139"/>
    <mergeCell ref="N140:Q140"/>
    <mergeCell ref="N151:Q153"/>
    <mergeCell ref="N154:Q154"/>
    <mergeCell ref="N158:Q159"/>
    <mergeCell ref="Q128:Q137"/>
    <mergeCell ref="R164:U169"/>
    <mergeCell ref="R170:U170"/>
    <mergeCell ref="R205:U205"/>
    <mergeCell ref="N191:Q191"/>
    <mergeCell ref="R191:U204"/>
    <mergeCell ref="Q192:Q202"/>
    <mergeCell ref="N203:Q204"/>
    <mergeCell ref="N205:Q205"/>
    <mergeCell ref="Q206:Q215"/>
    <mergeCell ref="U180:U187"/>
    <mergeCell ref="N179:Q179"/>
    <mergeCell ref="R179:U179"/>
    <mergeCell ref="R175:U178"/>
    <mergeCell ref="Q171:Q177"/>
    <mergeCell ref="G184:G185"/>
    <mergeCell ref="H184:H185"/>
    <mergeCell ref="F186:F187"/>
    <mergeCell ref="S180:S182"/>
    <mergeCell ref="T180:T182"/>
    <mergeCell ref="T183:T185"/>
    <mergeCell ref="S183:S185"/>
    <mergeCell ref="R183:R185"/>
    <mergeCell ref="R186:R187"/>
    <mergeCell ref="S186:S187"/>
    <mergeCell ref="P186:P187"/>
    <mergeCell ref="O186:O187"/>
    <mergeCell ref="N186:N187"/>
    <mergeCell ref="Q180:Q187"/>
    <mergeCell ref="P180:P182"/>
    <mergeCell ref="N183:N185"/>
    <mergeCell ref="O183:O185"/>
    <mergeCell ref="P183:P185"/>
    <mergeCell ref="T186:T187"/>
    <mergeCell ref="H182:H183"/>
    <mergeCell ref="F184:F185"/>
    <mergeCell ref="E246:L246"/>
    <mergeCell ref="N219:Q219"/>
    <mergeCell ref="Q220:Q222"/>
    <mergeCell ref="N223:Q225"/>
    <mergeCell ref="F226:I226"/>
    <mergeCell ref="J226:M226"/>
    <mergeCell ref="Q232:Q234"/>
    <mergeCell ref="N235:Q239"/>
    <mergeCell ref="N240:Q240"/>
    <mergeCell ref="A245:U245"/>
    <mergeCell ref="U233:U238"/>
    <mergeCell ref="R239:U239"/>
    <mergeCell ref="R240:U240"/>
    <mergeCell ref="U241:U243"/>
    <mergeCell ref="B224:E225"/>
    <mergeCell ref="B231:E231"/>
    <mergeCell ref="B240:E240"/>
    <mergeCell ref="B244:E244"/>
    <mergeCell ref="B226:E226"/>
    <mergeCell ref="B227:E230"/>
    <mergeCell ref="J237:M239"/>
    <mergeCell ref="F239:I239"/>
    <mergeCell ref="F219:I219"/>
    <mergeCell ref="J219:M219"/>
    <mergeCell ref="A246:D246"/>
    <mergeCell ref="B215:E218"/>
    <mergeCell ref="B219:E219"/>
    <mergeCell ref="E220:E223"/>
    <mergeCell ref="B247:F247"/>
    <mergeCell ref="H247:L247"/>
    <mergeCell ref="N226:Q226"/>
    <mergeCell ref="I227:I228"/>
    <mergeCell ref="M227:M228"/>
    <mergeCell ref="Q227:Q228"/>
    <mergeCell ref="F229:I230"/>
    <mergeCell ref="J229:M230"/>
    <mergeCell ref="N229:Q230"/>
    <mergeCell ref="N231:Q231"/>
    <mergeCell ref="M232:M236"/>
    <mergeCell ref="F240:I240"/>
    <mergeCell ref="J240:M240"/>
    <mergeCell ref="E232:E235"/>
    <mergeCell ref="E241:E243"/>
    <mergeCell ref="Q241:Q244"/>
    <mergeCell ref="I206:I215"/>
    <mergeCell ref="F216:I218"/>
    <mergeCell ref="M206:M216"/>
    <mergeCell ref="J217:M218"/>
    <mergeCell ref="F243:F244"/>
    <mergeCell ref="G243:G244"/>
    <mergeCell ref="H243:H244"/>
    <mergeCell ref="I241:I244"/>
    <mergeCell ref="J243:J244"/>
    <mergeCell ref="K243:K244"/>
    <mergeCell ref="L243:L244"/>
    <mergeCell ref="M241:M244"/>
    <mergeCell ref="N243:N244"/>
    <mergeCell ref="O243:O244"/>
    <mergeCell ref="P243:P244"/>
    <mergeCell ref="N216:Q218"/>
    <mergeCell ref="M184:M187"/>
    <mergeCell ref="N180:N182"/>
    <mergeCell ref="O180:O182"/>
    <mergeCell ref="R219:U219"/>
    <mergeCell ref="U220:U222"/>
    <mergeCell ref="U223:U224"/>
    <mergeCell ref="R225:U230"/>
    <mergeCell ref="R231:U231"/>
    <mergeCell ref="R180:R182"/>
    <mergeCell ref="M220:M222"/>
    <mergeCell ref="R94:U95"/>
    <mergeCell ref="I141:I150"/>
    <mergeCell ref="Q115:Q123"/>
    <mergeCell ref="M115:M123"/>
    <mergeCell ref="N115:N117"/>
    <mergeCell ref="O115:O117"/>
    <mergeCell ref="P115:P117"/>
    <mergeCell ref="N118:N120"/>
    <mergeCell ref="O118:O120"/>
    <mergeCell ref="P118:P120"/>
    <mergeCell ref="N121:N123"/>
    <mergeCell ref="O121:O123"/>
    <mergeCell ref="P121:P123"/>
    <mergeCell ref="R140:U140"/>
    <mergeCell ref="U141:U152"/>
    <mergeCell ref="I115:I123"/>
    <mergeCell ref="N113:Q113"/>
    <mergeCell ref="M103:M104"/>
    <mergeCell ref="J106:M106"/>
    <mergeCell ref="J107:M107"/>
    <mergeCell ref="J111:M113"/>
    <mergeCell ref="J114:M114"/>
    <mergeCell ref="N114:Q114"/>
    <mergeCell ref="Q97:Q99"/>
  </mergeCells>
  <pageMargins left="0.7" right="0.7" top="0.75" bottom="0.75" header="0" footer="0"/>
  <pageSetup scale="31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930"/>
  <sheetViews>
    <sheetView topLeftCell="A128" workbookViewId="0">
      <selection activeCell="A187" sqref="A187"/>
    </sheetView>
  </sheetViews>
  <sheetFormatPr baseColWidth="10" defaultColWidth="14.42578125" defaultRowHeight="15" customHeight="1" x14ac:dyDescent="0.25"/>
  <cols>
    <col min="1" max="1" width="22" customWidth="1"/>
    <col min="2" max="2" width="39.7109375" customWidth="1"/>
    <col min="3" max="3" width="41.140625" customWidth="1"/>
    <col min="5" max="5" width="11" customWidth="1"/>
    <col min="6" max="6" width="11.28515625" customWidth="1"/>
    <col min="7" max="13" width="14.140625" customWidth="1"/>
    <col min="14" max="25" width="11.42578125" customWidth="1"/>
  </cols>
  <sheetData>
    <row r="1" spans="1:25" ht="15" customHeight="1" x14ac:dyDescent="0.25">
      <c r="A1" s="824" t="s">
        <v>0</v>
      </c>
      <c r="B1" s="825"/>
      <c r="C1" s="825"/>
      <c r="D1" s="825"/>
      <c r="E1" s="825"/>
      <c r="F1" s="825"/>
      <c r="G1" s="825"/>
      <c r="H1" s="825"/>
      <c r="I1" s="825"/>
      <c r="J1" s="825"/>
      <c r="K1" s="825"/>
      <c r="L1" s="873"/>
      <c r="M1" s="3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</row>
    <row r="2" spans="1:25" ht="15" customHeight="1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</row>
    <row r="3" spans="1:25" ht="15" customHeight="1" x14ac:dyDescent="0.25">
      <c r="A3" s="834" t="s">
        <v>1</v>
      </c>
      <c r="B3" s="873"/>
      <c r="C3" s="5" t="s">
        <v>2</v>
      </c>
      <c r="D3" s="220"/>
      <c r="E3" s="7"/>
      <c r="F3" s="7"/>
      <c r="G3" s="7"/>
      <c r="H3" s="7"/>
      <c r="I3" s="7"/>
      <c r="J3" s="7"/>
      <c r="K3" s="7"/>
      <c r="L3" s="7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" customHeight="1" x14ac:dyDescent="0.25">
      <c r="A4" s="8"/>
      <c r="B4" s="4"/>
      <c r="C4" s="4"/>
      <c r="D4" s="4"/>
      <c r="E4" s="3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" customHeight="1" x14ac:dyDescent="0.25">
      <c r="A5" s="834" t="s">
        <v>3</v>
      </c>
      <c r="B5" s="873"/>
      <c r="C5" s="5" t="s">
        <v>4</v>
      </c>
      <c r="D5" s="4"/>
      <c r="E5" s="3"/>
      <c r="F5" s="3"/>
      <c r="G5" s="3"/>
      <c r="H5" s="3"/>
      <c r="I5" s="3"/>
      <c r="J5" s="3"/>
      <c r="K5" s="3"/>
      <c r="L5" s="3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 x14ac:dyDescent="0.25">
      <c r="A6" s="8"/>
      <c r="B6" s="4"/>
      <c r="C6" s="4"/>
      <c r="D6" s="13"/>
      <c r="E6" s="1"/>
      <c r="F6" s="1"/>
      <c r="G6" s="1"/>
      <c r="H6" s="1"/>
      <c r="I6" s="1"/>
      <c r="J6" s="1"/>
      <c r="K6" s="3"/>
      <c r="L6" s="3"/>
      <c r="M6" s="1"/>
      <c r="N6" s="1"/>
      <c r="O6" s="1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15" customHeight="1" x14ac:dyDescent="0.25">
      <c r="A7" s="8" t="s">
        <v>5</v>
      </c>
      <c r="B7" s="4"/>
      <c r="C7" s="11" t="s">
        <v>6</v>
      </c>
      <c r="D7" s="221"/>
      <c r="E7" s="1"/>
      <c r="F7" s="1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15" customHeight="1" x14ac:dyDescent="0.25">
      <c r="A8" s="8"/>
      <c r="B8" s="4"/>
      <c r="C8" s="4"/>
      <c r="D8" s="13"/>
      <c r="E8" s="1"/>
      <c r="F8" s="1"/>
      <c r="G8" s="1"/>
      <c r="H8" s="1"/>
      <c r="I8" s="1"/>
      <c r="J8" s="1"/>
      <c r="K8" s="3"/>
      <c r="L8" s="3"/>
      <c r="M8" s="1"/>
      <c r="N8" s="1"/>
      <c r="O8" s="1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15" customHeight="1" x14ac:dyDescent="0.25">
      <c r="A9" s="834" t="s">
        <v>7</v>
      </c>
      <c r="B9" s="873"/>
      <c r="C9" s="11" t="s">
        <v>8</v>
      </c>
      <c r="D9" s="221"/>
      <c r="E9" s="1"/>
      <c r="F9" s="1"/>
      <c r="G9" s="1"/>
      <c r="H9" s="1"/>
      <c r="I9" s="1"/>
      <c r="J9" s="1"/>
      <c r="K9" s="3"/>
      <c r="L9" s="3"/>
      <c r="M9" s="1"/>
      <c r="N9" s="1"/>
      <c r="O9" s="1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5" customHeight="1" x14ac:dyDescent="0.25">
      <c r="A10" s="8"/>
      <c r="B10" s="4"/>
      <c r="C10" s="4"/>
      <c r="D10" s="13"/>
      <c r="E10" s="1"/>
      <c r="F10" s="1"/>
      <c r="G10" s="1"/>
      <c r="H10" s="1"/>
      <c r="I10" s="1"/>
      <c r="J10" s="1"/>
      <c r="K10" s="3"/>
      <c r="L10" s="3"/>
      <c r="M10" s="1"/>
      <c r="N10" s="1"/>
      <c r="O10" s="1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t="15" customHeight="1" x14ac:dyDescent="0.25">
      <c r="A11" s="882" t="s">
        <v>9</v>
      </c>
      <c r="B11" s="832"/>
      <c r="C11" s="5" t="s">
        <v>10</v>
      </c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5" customHeight="1" x14ac:dyDescent="0.25">
      <c r="A12" s="8"/>
      <c r="B12" s="4"/>
      <c r="C12" s="4"/>
      <c r="D12" s="4"/>
      <c r="E12" s="1"/>
      <c r="F12" s="1"/>
      <c r="G12" s="1"/>
      <c r="H12" s="1"/>
      <c r="I12" s="1"/>
      <c r="J12" s="1"/>
      <c r="K12" s="3"/>
      <c r="L12" s="3"/>
      <c r="M12" s="1"/>
      <c r="N12" s="1"/>
      <c r="O12" s="1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ht="15" customHeight="1" x14ac:dyDescent="0.25">
      <c r="A13" s="12" t="s">
        <v>11</v>
      </c>
      <c r="B13" s="13"/>
      <c r="C13" s="5" t="s">
        <v>12</v>
      </c>
      <c r="D13" s="4"/>
      <c r="E13" s="1"/>
      <c r="F13" s="1"/>
      <c r="G13" s="1"/>
      <c r="H13" s="1"/>
      <c r="I13" s="1"/>
      <c r="J13" s="1"/>
      <c r="K13" s="3"/>
      <c r="L13" s="3"/>
      <c r="M13" s="1"/>
      <c r="N13" s="1"/>
      <c r="O13" s="1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15" customHeight="1" x14ac:dyDescent="0.25">
      <c r="A14" s="8"/>
      <c r="B14" s="4"/>
      <c r="C14" s="9"/>
      <c r="D14" s="1"/>
      <c r="E14" s="1"/>
      <c r="F14" s="1"/>
      <c r="G14" s="1"/>
      <c r="H14" s="1"/>
      <c r="I14" s="1"/>
      <c r="J14" s="1"/>
      <c r="K14" s="3"/>
      <c r="L14" s="3"/>
      <c r="M14" s="1"/>
      <c r="N14" s="1"/>
      <c r="O14" s="1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5" customHeight="1" x14ac:dyDescent="0.25">
      <c r="A15" s="2" t="s">
        <v>13</v>
      </c>
      <c r="B15" s="14">
        <v>1</v>
      </c>
      <c r="C15" s="4"/>
      <c r="D15" s="3"/>
      <c r="E15" s="3"/>
      <c r="F15" s="3"/>
      <c r="G15" s="3"/>
      <c r="H15" s="3"/>
      <c r="I15" s="3"/>
      <c r="J15" s="3"/>
      <c r="K15" s="3"/>
      <c r="L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5">
      <c r="A16" s="1170"/>
      <c r="B16" s="832"/>
      <c r="C16" s="832"/>
      <c r="D16" s="832"/>
      <c r="E16" s="832"/>
      <c r="F16" s="832"/>
      <c r="G16" s="832"/>
      <c r="H16" s="832"/>
      <c r="I16" s="832"/>
      <c r="J16" s="832"/>
      <c r="K16" s="832"/>
      <c r="L16" s="832"/>
      <c r="M16" s="832"/>
      <c r="N16" s="832"/>
      <c r="O16" s="832"/>
      <c r="P16" s="832"/>
      <c r="Q16" s="832"/>
      <c r="R16" s="832"/>
      <c r="S16" s="832"/>
      <c r="T16" s="832"/>
      <c r="U16" s="832"/>
      <c r="V16" s="832"/>
      <c r="W16" s="832"/>
      <c r="X16" s="832"/>
      <c r="Y16" s="832"/>
    </row>
    <row r="17" spans="1:13" ht="15" customHeight="1" x14ac:dyDescent="0.25">
      <c r="A17" s="840" t="s">
        <v>14</v>
      </c>
      <c r="B17" s="838" t="s">
        <v>15</v>
      </c>
      <c r="C17" s="838" t="s">
        <v>16</v>
      </c>
      <c r="D17" s="1169" t="s">
        <v>17</v>
      </c>
      <c r="E17" s="838" t="s">
        <v>18</v>
      </c>
      <c r="F17" s="838" t="s">
        <v>19</v>
      </c>
      <c r="G17" s="827" t="s">
        <v>20</v>
      </c>
      <c r="H17" s="828"/>
      <c r="I17" s="828"/>
      <c r="J17" s="828"/>
      <c r="K17" s="828"/>
      <c r="L17" s="828"/>
      <c r="M17" s="829"/>
    </row>
    <row r="18" spans="1:13" ht="15" customHeight="1" x14ac:dyDescent="0.25">
      <c r="A18" s="837"/>
      <c r="B18" s="837"/>
      <c r="C18" s="837"/>
      <c r="D18" s="837"/>
      <c r="E18" s="837"/>
      <c r="F18" s="837"/>
      <c r="G18" s="222" t="s">
        <v>21</v>
      </c>
      <c r="H18" s="222" t="s">
        <v>22</v>
      </c>
      <c r="I18" s="222" t="s">
        <v>23</v>
      </c>
      <c r="J18" s="222" t="s">
        <v>24</v>
      </c>
      <c r="K18" s="222" t="s">
        <v>25</v>
      </c>
      <c r="L18" s="222" t="s">
        <v>26</v>
      </c>
      <c r="M18" s="222" t="s">
        <v>27</v>
      </c>
    </row>
    <row r="19" spans="1:13" ht="15" customHeight="1" x14ac:dyDescent="0.25">
      <c r="A19" s="840" t="s">
        <v>28</v>
      </c>
      <c r="B19" s="843" t="s">
        <v>29</v>
      </c>
      <c r="C19" s="223" t="s">
        <v>30</v>
      </c>
      <c r="D19" s="224" t="s">
        <v>31</v>
      </c>
      <c r="E19" s="225">
        <v>64</v>
      </c>
      <c r="F19" s="226">
        <v>60</v>
      </c>
      <c r="G19" s="227">
        <v>83</v>
      </c>
      <c r="H19" s="228">
        <v>13.08</v>
      </c>
      <c r="I19" s="127">
        <v>3.42</v>
      </c>
      <c r="J19" s="127">
        <v>0</v>
      </c>
      <c r="K19" s="224">
        <v>3.6</v>
      </c>
      <c r="L19" s="227">
        <v>1.62</v>
      </c>
      <c r="M19" s="227">
        <v>32.64</v>
      </c>
    </row>
    <row r="20" spans="1:13" ht="15" customHeight="1" x14ac:dyDescent="0.25">
      <c r="A20" s="836"/>
      <c r="B20" s="836"/>
      <c r="C20" s="68" t="s">
        <v>32</v>
      </c>
      <c r="D20" s="74" t="s">
        <v>33</v>
      </c>
      <c r="E20" s="128">
        <v>16</v>
      </c>
      <c r="F20" s="70">
        <v>15.2</v>
      </c>
      <c r="G20" s="71">
        <v>6</v>
      </c>
      <c r="H20" s="72">
        <v>0.21279999999999999</v>
      </c>
      <c r="I20" s="73">
        <v>1.52E-2</v>
      </c>
      <c r="J20" s="73">
        <v>1.1704000000000001</v>
      </c>
      <c r="K20" s="74">
        <v>3.6480000000000001</v>
      </c>
      <c r="L20" s="71">
        <v>4.5600000000000002E-2</v>
      </c>
      <c r="M20" s="71">
        <v>0.64</v>
      </c>
    </row>
    <row r="21" spans="1:13" ht="15" customHeight="1" x14ac:dyDescent="0.25">
      <c r="A21" s="836"/>
      <c r="B21" s="836"/>
      <c r="C21" s="68" t="s">
        <v>34</v>
      </c>
      <c r="D21" s="74" t="s">
        <v>35</v>
      </c>
      <c r="E21" s="128">
        <v>38</v>
      </c>
      <c r="F21" s="70">
        <v>15.2</v>
      </c>
      <c r="G21" s="71">
        <v>6</v>
      </c>
      <c r="H21" s="72">
        <v>0.18240000000000001</v>
      </c>
      <c r="I21" s="73">
        <v>1.52E-2</v>
      </c>
      <c r="J21" s="73">
        <v>1.0336000000000001</v>
      </c>
      <c r="K21" s="74">
        <v>8.6639999999999997</v>
      </c>
      <c r="L21" s="71">
        <v>7.5999999999999998E-2</v>
      </c>
      <c r="M21" s="71">
        <v>5.7</v>
      </c>
    </row>
    <row r="22" spans="1:13" ht="15" customHeight="1" x14ac:dyDescent="0.25">
      <c r="A22" s="836"/>
      <c r="B22" s="836"/>
      <c r="C22" s="68" t="s">
        <v>36</v>
      </c>
      <c r="D22" s="74" t="s">
        <v>37</v>
      </c>
      <c r="E22" s="128">
        <v>6</v>
      </c>
      <c r="F22" s="70">
        <v>5.4</v>
      </c>
      <c r="G22" s="71">
        <v>2</v>
      </c>
      <c r="H22" s="72">
        <v>0.1242</v>
      </c>
      <c r="I22" s="73">
        <v>3.2399999999999998E-2</v>
      </c>
      <c r="J22" s="73">
        <v>0.31859999999999999</v>
      </c>
      <c r="K22" s="74">
        <v>4.4279999999999999</v>
      </c>
      <c r="L22" s="71">
        <v>9.7199999999999995E-2</v>
      </c>
      <c r="M22" s="71">
        <v>2.76</v>
      </c>
    </row>
    <row r="23" spans="1:13" ht="15" customHeight="1" x14ac:dyDescent="0.25">
      <c r="A23" s="836"/>
      <c r="B23" s="836"/>
      <c r="C23" s="68" t="s">
        <v>38</v>
      </c>
      <c r="D23" s="74" t="s">
        <v>39</v>
      </c>
      <c r="E23" s="128">
        <v>3</v>
      </c>
      <c r="F23" s="70">
        <v>3</v>
      </c>
      <c r="G23" s="71">
        <v>0</v>
      </c>
      <c r="H23" s="72">
        <v>0</v>
      </c>
      <c r="I23" s="73">
        <v>0</v>
      </c>
      <c r="J23" s="73">
        <v>0.18</v>
      </c>
      <c r="K23" s="74">
        <v>0.21</v>
      </c>
      <c r="L23" s="71">
        <v>1.4999999999999999E-2</v>
      </c>
      <c r="M23" s="71">
        <v>0.15</v>
      </c>
    </row>
    <row r="24" spans="1:13" ht="15" customHeight="1" x14ac:dyDescent="0.25">
      <c r="A24" s="836"/>
      <c r="B24" s="836"/>
      <c r="C24" s="68" t="s">
        <v>40</v>
      </c>
      <c r="D24" s="74" t="s">
        <v>39</v>
      </c>
      <c r="E24" s="128">
        <v>3</v>
      </c>
      <c r="F24" s="70">
        <v>3</v>
      </c>
      <c r="G24" s="71">
        <v>0</v>
      </c>
      <c r="H24" s="72">
        <v>0</v>
      </c>
      <c r="I24" s="73">
        <v>0</v>
      </c>
      <c r="J24" s="73">
        <v>0.18</v>
      </c>
      <c r="K24" s="74">
        <v>0.21</v>
      </c>
      <c r="L24" s="71">
        <v>1.4999999999999999E-2</v>
      </c>
      <c r="M24" s="71">
        <v>0.15</v>
      </c>
    </row>
    <row r="25" spans="1:13" ht="15" customHeight="1" x14ac:dyDescent="0.25">
      <c r="A25" s="836"/>
      <c r="B25" s="836"/>
      <c r="C25" s="68" t="s">
        <v>41</v>
      </c>
      <c r="D25" s="74" t="s">
        <v>39</v>
      </c>
      <c r="E25" s="128">
        <v>3</v>
      </c>
      <c r="F25" s="70">
        <v>3</v>
      </c>
      <c r="G25" s="71">
        <v>0</v>
      </c>
      <c r="H25" s="72">
        <v>0</v>
      </c>
      <c r="I25" s="73">
        <v>0</v>
      </c>
      <c r="J25" s="73">
        <v>0.18</v>
      </c>
      <c r="K25" s="74">
        <v>0.21</v>
      </c>
      <c r="L25" s="71">
        <v>1.4999999999999999E-2</v>
      </c>
      <c r="M25" s="71">
        <v>0.15</v>
      </c>
    </row>
    <row r="26" spans="1:13" ht="15" customHeight="1" x14ac:dyDescent="0.25">
      <c r="A26" s="836"/>
      <c r="B26" s="836"/>
      <c r="C26" s="68" t="s">
        <v>42</v>
      </c>
      <c r="D26" s="74" t="s">
        <v>43</v>
      </c>
      <c r="E26" s="128">
        <v>3</v>
      </c>
      <c r="F26" s="70">
        <v>2.85</v>
      </c>
      <c r="G26" s="71">
        <v>4</v>
      </c>
      <c r="H26" s="72">
        <v>0.13395000000000001</v>
      </c>
      <c r="I26" s="73">
        <v>8.5500000000000003E-3</v>
      </c>
      <c r="J26" s="73">
        <v>0.83504999999999996</v>
      </c>
      <c r="K26" s="74">
        <v>1.1399999999999999</v>
      </c>
      <c r="L26" s="71">
        <v>3.705E-2</v>
      </c>
      <c r="M26" s="71">
        <v>0.56999999999999995</v>
      </c>
    </row>
    <row r="27" spans="1:13" ht="15" customHeight="1" x14ac:dyDescent="0.25">
      <c r="A27" s="837"/>
      <c r="B27" s="837"/>
      <c r="C27" s="68" t="s">
        <v>44</v>
      </c>
      <c r="D27" s="74" t="s">
        <v>45</v>
      </c>
      <c r="E27" s="128">
        <v>0.5</v>
      </c>
      <c r="F27" s="70">
        <v>0.5</v>
      </c>
      <c r="G27" s="71">
        <v>0</v>
      </c>
      <c r="H27" s="72">
        <v>0</v>
      </c>
      <c r="I27" s="73">
        <v>0</v>
      </c>
      <c r="J27" s="73">
        <v>0</v>
      </c>
      <c r="K27" s="74">
        <v>0.12</v>
      </c>
      <c r="L27" s="71">
        <v>1.5E-3</v>
      </c>
      <c r="M27" s="71">
        <v>193.905</v>
      </c>
    </row>
    <row r="28" spans="1:13" ht="15" customHeight="1" x14ac:dyDescent="0.25">
      <c r="A28" s="840" t="s">
        <v>46</v>
      </c>
      <c r="B28" s="843" t="s">
        <v>47</v>
      </c>
      <c r="C28" s="68" t="s">
        <v>48</v>
      </c>
      <c r="D28" s="74" t="s">
        <v>49</v>
      </c>
      <c r="E28" s="128">
        <v>67</v>
      </c>
      <c r="F28" s="70">
        <v>62</v>
      </c>
      <c r="G28" s="71">
        <v>45</v>
      </c>
      <c r="H28" s="72">
        <v>1.05</v>
      </c>
      <c r="I28" s="73">
        <v>0.05</v>
      </c>
      <c r="J28" s="73">
        <v>9.4499999999999993</v>
      </c>
      <c r="K28" s="74">
        <v>6</v>
      </c>
      <c r="L28" s="71">
        <v>0.4</v>
      </c>
      <c r="M28" s="71">
        <v>3</v>
      </c>
    </row>
    <row r="29" spans="1:13" ht="15" customHeight="1" x14ac:dyDescent="0.25">
      <c r="A29" s="836"/>
      <c r="B29" s="836"/>
      <c r="C29" s="68" t="s">
        <v>50</v>
      </c>
      <c r="D29" s="74" t="s">
        <v>51</v>
      </c>
      <c r="E29" s="128">
        <v>12</v>
      </c>
      <c r="F29" s="70">
        <v>10.199999999999999</v>
      </c>
      <c r="G29" s="71">
        <v>5</v>
      </c>
      <c r="H29" s="72">
        <v>7.1400000000000005E-2</v>
      </c>
      <c r="I29" s="73">
        <v>1.0200000000000001E-2</v>
      </c>
      <c r="J29" s="73">
        <v>0.96899999999999997</v>
      </c>
      <c r="K29" s="74">
        <v>2.754</v>
      </c>
      <c r="L29" s="71">
        <v>4.0800000000000003E-2</v>
      </c>
      <c r="M29" s="71">
        <v>4.2</v>
      </c>
    </row>
    <row r="30" spans="1:13" ht="15" customHeight="1" x14ac:dyDescent="0.25">
      <c r="A30" s="836"/>
      <c r="B30" s="836"/>
      <c r="C30" s="68" t="s">
        <v>42</v>
      </c>
      <c r="D30" s="74" t="s">
        <v>43</v>
      </c>
      <c r="E30" s="128">
        <v>1</v>
      </c>
      <c r="F30" s="70">
        <v>0.95</v>
      </c>
      <c r="G30" s="71">
        <v>1</v>
      </c>
      <c r="H30" s="72">
        <v>4.4650000000000002E-2</v>
      </c>
      <c r="I30" s="73">
        <v>2.8500000000000001E-3</v>
      </c>
      <c r="J30" s="73">
        <v>0.27834999999999999</v>
      </c>
      <c r="K30" s="74">
        <v>0.38</v>
      </c>
      <c r="L30" s="71">
        <v>1.235E-2</v>
      </c>
      <c r="M30" s="71">
        <v>0.19</v>
      </c>
    </row>
    <row r="31" spans="1:13" ht="15" customHeight="1" x14ac:dyDescent="0.25">
      <c r="A31" s="836"/>
      <c r="B31" s="836"/>
      <c r="C31" s="68" t="s">
        <v>32</v>
      </c>
      <c r="D31" s="74" t="s">
        <v>33</v>
      </c>
      <c r="E31" s="128">
        <v>16</v>
      </c>
      <c r="F31" s="70">
        <v>15.2</v>
      </c>
      <c r="G31" s="71">
        <v>6</v>
      </c>
      <c r="H31" s="72">
        <v>0.21279999999999999</v>
      </c>
      <c r="I31" s="73">
        <v>1.52E-2</v>
      </c>
      <c r="J31" s="73">
        <v>1.1704000000000001</v>
      </c>
      <c r="K31" s="74">
        <v>3.6480000000000001</v>
      </c>
      <c r="L31" s="71">
        <v>4.5600000000000002E-2</v>
      </c>
      <c r="M31" s="71">
        <v>0.64</v>
      </c>
    </row>
    <row r="32" spans="1:13" ht="15" customHeight="1" x14ac:dyDescent="0.25">
      <c r="A32" s="836"/>
      <c r="B32" s="836"/>
      <c r="C32" s="68" t="s">
        <v>34</v>
      </c>
      <c r="D32" s="74" t="s">
        <v>35</v>
      </c>
      <c r="E32" s="128">
        <v>38</v>
      </c>
      <c r="F32" s="70">
        <v>15.2</v>
      </c>
      <c r="G32" s="71">
        <v>6</v>
      </c>
      <c r="H32" s="72">
        <v>0.18240000000000001</v>
      </c>
      <c r="I32" s="73">
        <v>1.52E-2</v>
      </c>
      <c r="J32" s="73">
        <v>1.0336000000000001</v>
      </c>
      <c r="K32" s="74">
        <v>8.6639999999999997</v>
      </c>
      <c r="L32" s="71">
        <v>7.5999999999999998E-2</v>
      </c>
      <c r="M32" s="71">
        <v>5.7</v>
      </c>
    </row>
    <row r="33" spans="1:13" ht="15" customHeight="1" x14ac:dyDescent="0.25">
      <c r="A33" s="836"/>
      <c r="B33" s="836"/>
      <c r="C33" s="68" t="s">
        <v>36</v>
      </c>
      <c r="D33" s="74" t="s">
        <v>37</v>
      </c>
      <c r="E33" s="128">
        <v>6</v>
      </c>
      <c r="F33" s="70">
        <v>5.4</v>
      </c>
      <c r="G33" s="71">
        <v>2</v>
      </c>
      <c r="H33" s="72">
        <v>0.1242</v>
      </c>
      <c r="I33" s="73">
        <v>3.2399999999999998E-2</v>
      </c>
      <c r="J33" s="73">
        <v>0.31859999999999999</v>
      </c>
      <c r="K33" s="74">
        <v>4.4279999999999999</v>
      </c>
      <c r="L33" s="71">
        <v>9.7199999999999995E-2</v>
      </c>
      <c r="M33" s="71">
        <v>2.76</v>
      </c>
    </row>
    <row r="34" spans="1:13" ht="15" customHeight="1" x14ac:dyDescent="0.25">
      <c r="A34" s="836"/>
      <c r="B34" s="836"/>
      <c r="C34" s="68" t="s">
        <v>44</v>
      </c>
      <c r="D34" s="74" t="s">
        <v>45</v>
      </c>
      <c r="E34" s="128">
        <v>0.5</v>
      </c>
      <c r="F34" s="70">
        <v>0.5</v>
      </c>
      <c r="G34" s="71">
        <v>0</v>
      </c>
      <c r="H34" s="72">
        <v>0</v>
      </c>
      <c r="I34" s="73">
        <v>0</v>
      </c>
      <c r="J34" s="73">
        <v>0</v>
      </c>
      <c r="K34" s="74">
        <v>0.12</v>
      </c>
      <c r="L34" s="71">
        <v>1.5E-3</v>
      </c>
      <c r="M34" s="71">
        <v>193.905</v>
      </c>
    </row>
    <row r="35" spans="1:13" ht="15" customHeight="1" x14ac:dyDescent="0.25">
      <c r="A35" s="837"/>
      <c r="B35" s="837"/>
      <c r="C35" s="68" t="s">
        <v>52</v>
      </c>
      <c r="D35" s="74" t="s">
        <v>53</v>
      </c>
      <c r="E35" s="128">
        <v>2</v>
      </c>
      <c r="F35" s="70">
        <v>2</v>
      </c>
      <c r="G35" s="71">
        <v>18</v>
      </c>
      <c r="H35" s="72">
        <v>0</v>
      </c>
      <c r="I35" s="73">
        <v>2</v>
      </c>
      <c r="J35" s="73">
        <v>0</v>
      </c>
      <c r="K35" s="74">
        <v>0</v>
      </c>
      <c r="L35" s="71">
        <v>0</v>
      </c>
      <c r="M35" s="71">
        <v>0</v>
      </c>
    </row>
    <row r="36" spans="1:13" ht="15" customHeight="1" x14ac:dyDescent="0.25">
      <c r="A36" s="840" t="s">
        <v>247</v>
      </c>
      <c r="B36" s="835" t="s">
        <v>55</v>
      </c>
      <c r="C36" s="68" t="s">
        <v>56</v>
      </c>
      <c r="D36" s="74" t="s">
        <v>57</v>
      </c>
      <c r="E36" s="128">
        <v>31</v>
      </c>
      <c r="F36" s="70">
        <v>31</v>
      </c>
      <c r="G36" s="71">
        <v>109</v>
      </c>
      <c r="H36" s="72">
        <v>2.077</v>
      </c>
      <c r="I36" s="73">
        <v>0.124</v>
      </c>
      <c r="J36" s="73">
        <v>24.831</v>
      </c>
      <c r="K36" s="74">
        <v>2.79</v>
      </c>
      <c r="L36" s="71">
        <v>0.248</v>
      </c>
      <c r="M36" s="71">
        <v>0.62</v>
      </c>
    </row>
    <row r="37" spans="1:13" ht="15" customHeight="1" x14ac:dyDescent="0.25">
      <c r="A37" s="836"/>
      <c r="B37" s="836"/>
      <c r="C37" s="68" t="s">
        <v>44</v>
      </c>
      <c r="D37" s="74" t="s">
        <v>45</v>
      </c>
      <c r="E37" s="128">
        <v>0.8</v>
      </c>
      <c r="F37" s="70">
        <v>0.8</v>
      </c>
      <c r="G37" s="71">
        <v>0</v>
      </c>
      <c r="H37" s="72">
        <v>0</v>
      </c>
      <c r="I37" s="73">
        <v>0</v>
      </c>
      <c r="J37" s="73">
        <v>0</v>
      </c>
      <c r="K37" s="74">
        <v>0.192</v>
      </c>
      <c r="L37" s="71">
        <v>2.3999999999999998E-3</v>
      </c>
      <c r="M37" s="71">
        <v>310.24799999999999</v>
      </c>
    </row>
    <row r="38" spans="1:13" ht="15" customHeight="1" x14ac:dyDescent="0.25">
      <c r="A38" s="837"/>
      <c r="B38" s="837"/>
      <c r="C38" s="229" t="s">
        <v>52</v>
      </c>
      <c r="D38" s="230" t="s">
        <v>53</v>
      </c>
      <c r="E38" s="231">
        <v>3</v>
      </c>
      <c r="F38" s="232">
        <v>3</v>
      </c>
      <c r="G38" s="71">
        <v>27</v>
      </c>
      <c r="H38" s="72">
        <v>0</v>
      </c>
      <c r="I38" s="73">
        <v>3</v>
      </c>
      <c r="J38" s="73">
        <v>0</v>
      </c>
      <c r="K38" s="74">
        <v>0</v>
      </c>
      <c r="L38" s="71">
        <v>0</v>
      </c>
      <c r="M38" s="71">
        <v>0</v>
      </c>
    </row>
    <row r="39" spans="1:13" ht="15" customHeight="1" x14ac:dyDescent="0.25">
      <c r="A39" s="840" t="s">
        <v>58</v>
      </c>
      <c r="B39" s="844" t="s">
        <v>59</v>
      </c>
      <c r="C39" s="223" t="s">
        <v>50</v>
      </c>
      <c r="D39" s="224" t="s">
        <v>51</v>
      </c>
      <c r="E39" s="225">
        <v>30</v>
      </c>
      <c r="F39" s="226">
        <v>25.5</v>
      </c>
      <c r="G39" s="71">
        <v>12</v>
      </c>
      <c r="H39" s="72">
        <v>0.17849999999999999</v>
      </c>
      <c r="I39" s="73">
        <v>2.5499999999999998E-2</v>
      </c>
      <c r="J39" s="73">
        <v>2.4224999999999999</v>
      </c>
      <c r="K39" s="74">
        <v>6.8849999999999998</v>
      </c>
      <c r="L39" s="71">
        <v>0.10199999999999999</v>
      </c>
      <c r="M39" s="71">
        <v>10.5</v>
      </c>
    </row>
    <row r="40" spans="1:13" ht="15" customHeight="1" x14ac:dyDescent="0.25">
      <c r="A40" s="836"/>
      <c r="B40" s="836"/>
      <c r="C40" s="68" t="s">
        <v>60</v>
      </c>
      <c r="D40" s="74" t="s">
        <v>61</v>
      </c>
      <c r="E40" s="128">
        <v>36</v>
      </c>
      <c r="F40" s="70">
        <v>25.2</v>
      </c>
      <c r="G40" s="71">
        <v>10</v>
      </c>
      <c r="H40" s="72">
        <v>0.4536</v>
      </c>
      <c r="I40" s="73">
        <v>7.5600000000000001E-2</v>
      </c>
      <c r="J40" s="73">
        <v>1.6128</v>
      </c>
      <c r="K40" s="74">
        <v>11.087999999999999</v>
      </c>
      <c r="L40" s="71">
        <v>0.126</v>
      </c>
      <c r="M40" s="71">
        <v>6.48</v>
      </c>
    </row>
    <row r="41" spans="1:13" ht="15" customHeight="1" x14ac:dyDescent="0.25">
      <c r="A41" s="836"/>
      <c r="B41" s="836"/>
      <c r="C41" s="68" t="s">
        <v>62</v>
      </c>
      <c r="D41" s="74" t="s">
        <v>63</v>
      </c>
      <c r="E41" s="128">
        <v>30</v>
      </c>
      <c r="F41" s="70">
        <v>15</v>
      </c>
      <c r="G41" s="71">
        <v>7</v>
      </c>
      <c r="H41" s="72">
        <v>4.4999999999999998E-2</v>
      </c>
      <c r="I41" s="73">
        <v>4.4999999999999998E-2</v>
      </c>
      <c r="J41" s="73">
        <v>1.395</v>
      </c>
      <c r="K41" s="74">
        <v>2.85</v>
      </c>
      <c r="L41" s="71">
        <v>7.4999999999999997E-2</v>
      </c>
      <c r="M41" s="71">
        <v>1.2</v>
      </c>
    </row>
    <row r="42" spans="1:13" ht="15" customHeight="1" x14ac:dyDescent="0.25">
      <c r="A42" s="836"/>
      <c r="B42" s="836"/>
      <c r="C42" s="68" t="s">
        <v>64</v>
      </c>
      <c r="D42" s="233" t="s">
        <v>65</v>
      </c>
      <c r="E42" s="128">
        <v>4</v>
      </c>
      <c r="F42" s="70">
        <v>4</v>
      </c>
      <c r="G42" s="71">
        <v>16</v>
      </c>
      <c r="H42" s="72">
        <v>0</v>
      </c>
      <c r="I42" s="73">
        <v>0</v>
      </c>
      <c r="J42" s="73">
        <v>3.972</v>
      </c>
      <c r="K42" s="74">
        <v>0</v>
      </c>
      <c r="L42" s="71">
        <v>4.0000000000000001E-3</v>
      </c>
      <c r="M42" s="71">
        <v>0</v>
      </c>
    </row>
    <row r="43" spans="1:13" ht="15" customHeight="1" x14ac:dyDescent="0.25">
      <c r="A43" s="836"/>
      <c r="B43" s="836"/>
      <c r="C43" s="68" t="s">
        <v>174</v>
      </c>
      <c r="D43" s="74" t="s">
        <v>175</v>
      </c>
      <c r="E43" s="128">
        <v>5</v>
      </c>
      <c r="F43" s="70">
        <v>5</v>
      </c>
      <c r="G43" s="71">
        <v>16</v>
      </c>
      <c r="H43" s="72">
        <v>4.4999999999999998E-2</v>
      </c>
      <c r="I43" s="73">
        <v>1.67</v>
      </c>
      <c r="J43" s="73">
        <v>0.27</v>
      </c>
      <c r="K43" s="74">
        <v>0.7</v>
      </c>
      <c r="L43" s="71">
        <v>0.01</v>
      </c>
      <c r="M43" s="71">
        <v>35.549999999999997</v>
      </c>
    </row>
    <row r="44" spans="1:13" ht="15" customHeight="1" x14ac:dyDescent="0.25">
      <c r="A44" s="837"/>
      <c r="B44" s="837"/>
      <c r="C44" s="32" t="s">
        <v>66</v>
      </c>
      <c r="D44" s="23" t="s">
        <v>67</v>
      </c>
      <c r="E44" s="128">
        <v>108</v>
      </c>
      <c r="F44" s="70">
        <v>60</v>
      </c>
      <c r="G44" s="22">
        <v>33</v>
      </c>
      <c r="H44" s="22">
        <v>0.35</v>
      </c>
      <c r="I44" s="22">
        <v>5.9400000000000001E-2</v>
      </c>
      <c r="J44" s="22">
        <v>7.36</v>
      </c>
      <c r="K44" s="22">
        <v>9.5</v>
      </c>
      <c r="L44" s="22">
        <v>0.29699999999999999</v>
      </c>
      <c r="M44" s="28">
        <v>3.24</v>
      </c>
    </row>
    <row r="45" spans="1:13" ht="15" customHeight="1" x14ac:dyDescent="0.25">
      <c r="A45" s="840" t="s">
        <v>163</v>
      </c>
      <c r="B45" s="835" t="s">
        <v>69</v>
      </c>
      <c r="C45" s="68" t="s">
        <v>70</v>
      </c>
      <c r="D45" s="74" t="s">
        <v>71</v>
      </c>
      <c r="E45" s="128">
        <v>20</v>
      </c>
      <c r="F45" s="70">
        <v>20</v>
      </c>
      <c r="G45" s="71">
        <v>71</v>
      </c>
      <c r="H45" s="72">
        <v>1.74</v>
      </c>
      <c r="I45" s="73">
        <v>0.18</v>
      </c>
      <c r="J45" s="73">
        <v>15.58</v>
      </c>
      <c r="K45" s="74">
        <v>2</v>
      </c>
      <c r="L45" s="71">
        <v>0.4</v>
      </c>
      <c r="M45" s="71">
        <v>1.2</v>
      </c>
    </row>
    <row r="46" spans="1:13" ht="15" customHeight="1" x14ac:dyDescent="0.25">
      <c r="A46" s="837"/>
      <c r="B46" s="837"/>
      <c r="C46" s="68" t="s">
        <v>72</v>
      </c>
      <c r="D46" s="74" t="s">
        <v>73</v>
      </c>
      <c r="E46" s="128">
        <v>100</v>
      </c>
      <c r="F46" s="70">
        <v>100</v>
      </c>
      <c r="G46" s="71">
        <v>55</v>
      </c>
      <c r="H46" s="72">
        <v>3.2</v>
      </c>
      <c r="I46" s="73">
        <v>3.2</v>
      </c>
      <c r="J46" s="73">
        <v>3.4</v>
      </c>
      <c r="K46" s="74">
        <v>120</v>
      </c>
      <c r="L46" s="71">
        <v>0</v>
      </c>
      <c r="M46" s="71">
        <v>42</v>
      </c>
    </row>
    <row r="47" spans="1:13" ht="15" customHeight="1" x14ac:dyDescent="0.25">
      <c r="A47" s="35" t="s">
        <v>74</v>
      </c>
      <c r="B47" s="36" t="s">
        <v>75</v>
      </c>
      <c r="C47" s="68" t="s">
        <v>76</v>
      </c>
      <c r="D47" s="74" t="s">
        <v>77</v>
      </c>
      <c r="E47" s="128">
        <v>10</v>
      </c>
      <c r="F47" s="70">
        <v>10</v>
      </c>
      <c r="G47" s="71">
        <v>36</v>
      </c>
      <c r="H47" s="72">
        <v>0.28999999999999998</v>
      </c>
      <c r="I47" s="73">
        <v>0.18</v>
      </c>
      <c r="J47" s="73">
        <v>8.33</v>
      </c>
      <c r="K47" s="74">
        <v>13.4</v>
      </c>
      <c r="L47" s="71">
        <v>0.08</v>
      </c>
      <c r="M47" s="71">
        <v>0</v>
      </c>
    </row>
    <row r="48" spans="1:13" ht="15" customHeight="1" x14ac:dyDescent="0.25">
      <c r="A48" s="1164"/>
      <c r="B48" s="825"/>
      <c r="C48" s="825"/>
      <c r="D48" s="825"/>
      <c r="E48" s="825"/>
      <c r="F48" s="825"/>
      <c r="G48" s="825"/>
      <c r="H48" s="825"/>
      <c r="I48" s="825"/>
      <c r="J48" s="825"/>
      <c r="K48" s="826"/>
      <c r="L48" s="234"/>
      <c r="M48" s="234"/>
    </row>
    <row r="49" spans="1:13" ht="15" customHeight="1" x14ac:dyDescent="0.25">
      <c r="A49" s="1165" t="s">
        <v>78</v>
      </c>
      <c r="B49" s="828"/>
      <c r="C49" s="828"/>
      <c r="D49" s="828"/>
      <c r="E49" s="828"/>
      <c r="F49" s="829"/>
      <c r="G49" s="235">
        <v>544.1</v>
      </c>
      <c r="H49" s="236">
        <v>23.4</v>
      </c>
      <c r="I49" s="237">
        <v>14.1</v>
      </c>
      <c r="J49" s="237">
        <v>78.900000000000006</v>
      </c>
      <c r="K49" s="235">
        <v>208.1</v>
      </c>
      <c r="L49" s="238">
        <v>3.6</v>
      </c>
      <c r="M49" s="238">
        <v>854.9</v>
      </c>
    </row>
    <row r="50" spans="1:13" ht="15" customHeight="1" x14ac:dyDescent="0.25">
      <c r="A50" s="1165" t="s">
        <v>79</v>
      </c>
      <c r="B50" s="828"/>
      <c r="C50" s="828"/>
      <c r="D50" s="828"/>
      <c r="E50" s="828"/>
      <c r="F50" s="829"/>
      <c r="G50" s="239">
        <v>1629</v>
      </c>
      <c r="H50" s="240">
        <v>57</v>
      </c>
      <c r="I50" s="240">
        <v>54.3</v>
      </c>
      <c r="J50" s="240">
        <v>228.1</v>
      </c>
      <c r="K50" s="240">
        <v>800</v>
      </c>
      <c r="L50" s="240">
        <v>6.2</v>
      </c>
      <c r="M50" s="240">
        <v>1200</v>
      </c>
    </row>
    <row r="51" spans="1:13" ht="15" customHeight="1" x14ac:dyDescent="0.25">
      <c r="A51" s="1165" t="s">
        <v>80</v>
      </c>
      <c r="B51" s="828"/>
      <c r="C51" s="828"/>
      <c r="D51" s="828"/>
      <c r="E51" s="828"/>
      <c r="F51" s="829"/>
      <c r="G51" s="241">
        <v>0.33</v>
      </c>
      <c r="H51" s="242">
        <v>0.41</v>
      </c>
      <c r="I51" s="242">
        <v>0.26</v>
      </c>
      <c r="J51" s="242">
        <v>0.35</v>
      </c>
      <c r="K51" s="242">
        <v>0.26</v>
      </c>
      <c r="L51" s="242">
        <v>0.59</v>
      </c>
      <c r="M51" s="242">
        <v>0.71</v>
      </c>
    </row>
    <row r="52" spans="1:13" ht="15" customHeight="1" x14ac:dyDescent="0.25">
      <c r="A52" s="44"/>
      <c r="B52" s="45"/>
      <c r="C52" s="45"/>
      <c r="D52" s="45"/>
      <c r="E52" s="47"/>
      <c r="F52" s="47"/>
      <c r="G52" s="47"/>
      <c r="H52" s="47"/>
      <c r="I52" s="47"/>
      <c r="J52" s="47"/>
      <c r="K52" s="47"/>
      <c r="L52" s="47"/>
      <c r="M52" s="47"/>
    </row>
    <row r="53" spans="1:13" ht="15" customHeight="1" x14ac:dyDescent="0.25">
      <c r="A53" s="834" t="s">
        <v>81</v>
      </c>
      <c r="B53" s="825"/>
      <c r="C53" s="826"/>
      <c r="D53" s="827" t="s">
        <v>82</v>
      </c>
      <c r="E53" s="828"/>
      <c r="F53" s="828"/>
      <c r="G53" s="828"/>
      <c r="H53" s="828"/>
      <c r="I53" s="828"/>
      <c r="J53" s="828"/>
      <c r="K53" s="828"/>
      <c r="L53" s="828"/>
      <c r="M53" s="829"/>
    </row>
    <row r="54" spans="1:13" ht="15" customHeight="1" x14ac:dyDescent="0.25">
      <c r="A54" s="44"/>
      <c r="B54" s="45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51"/>
    </row>
    <row r="55" spans="1:13" ht="30" customHeight="1" x14ac:dyDescent="0.25">
      <c r="A55" s="52" t="s">
        <v>83</v>
      </c>
      <c r="B55" s="827"/>
      <c r="C55" s="828"/>
      <c r="D55" s="828"/>
      <c r="E55" s="829"/>
      <c r="F55" s="1"/>
      <c r="G55" s="824" t="s">
        <v>84</v>
      </c>
      <c r="H55" s="825"/>
      <c r="I55" s="826"/>
      <c r="J55" s="827">
        <v>1088350061</v>
      </c>
      <c r="K55" s="828"/>
      <c r="L55" s="828"/>
      <c r="M55" s="829"/>
    </row>
    <row r="56" spans="1:13" ht="15" customHeight="1" x14ac:dyDescent="0.25">
      <c r="A56" s="53"/>
      <c r="B56" s="49"/>
      <c r="C56" s="49"/>
      <c r="D56" s="49"/>
      <c r="E56" s="51"/>
      <c r="F56" s="51"/>
      <c r="G56" s="51"/>
      <c r="H56" s="51"/>
      <c r="I56" s="51"/>
      <c r="J56" s="51"/>
      <c r="K56" s="51"/>
      <c r="L56" s="51"/>
      <c r="M56" s="51"/>
    </row>
    <row r="57" spans="1:13" ht="15" customHeight="1" x14ac:dyDescent="0.25">
      <c r="A57" s="54"/>
      <c r="B57" s="55"/>
      <c r="C57" s="55"/>
      <c r="D57" s="55"/>
      <c r="E57" s="56"/>
      <c r="F57" s="56"/>
      <c r="G57" s="56"/>
      <c r="H57" s="56"/>
      <c r="I57" s="56"/>
      <c r="J57" s="56"/>
      <c r="K57" s="56"/>
      <c r="L57" s="56"/>
      <c r="M57" s="56"/>
    </row>
    <row r="58" spans="1:13" ht="15" customHeight="1" x14ac:dyDescent="0.25">
      <c r="A58" s="52"/>
      <c r="B58" s="9"/>
      <c r="C58" s="9"/>
      <c r="D58" s="9"/>
      <c r="E58" s="1"/>
      <c r="F58" s="1"/>
      <c r="G58" s="1"/>
      <c r="H58" s="1"/>
      <c r="I58" s="1"/>
      <c r="J58" s="3"/>
      <c r="K58" s="3"/>
      <c r="L58" s="51"/>
      <c r="M58" s="51"/>
    </row>
    <row r="59" spans="1:13" ht="15" customHeight="1" x14ac:dyDescent="0.25">
      <c r="A59" s="57">
        <v>2</v>
      </c>
      <c r="B59" s="58"/>
      <c r="C59" s="58"/>
      <c r="D59" s="58"/>
      <c r="E59" s="3"/>
      <c r="F59" s="3"/>
      <c r="G59" s="3"/>
      <c r="H59" s="3"/>
      <c r="I59" s="3"/>
      <c r="J59" s="3"/>
      <c r="K59" s="3"/>
      <c r="L59" s="51"/>
      <c r="M59" s="51"/>
    </row>
    <row r="60" spans="1:13" ht="15" customHeight="1" x14ac:dyDescent="0.25">
      <c r="A60" s="52"/>
      <c r="B60" s="9"/>
      <c r="C60" s="9"/>
      <c r="D60" s="9"/>
      <c r="E60" s="1"/>
      <c r="F60" s="1"/>
      <c r="G60" s="1"/>
      <c r="H60" s="1"/>
      <c r="I60" s="1"/>
      <c r="J60" s="3"/>
      <c r="K60" s="3"/>
      <c r="L60" s="51"/>
      <c r="M60" s="51"/>
    </row>
    <row r="61" spans="1:13" ht="15" customHeight="1" x14ac:dyDescent="0.25">
      <c r="A61" s="840" t="s">
        <v>14</v>
      </c>
      <c r="B61" s="838" t="s">
        <v>15</v>
      </c>
      <c r="C61" s="838" t="s">
        <v>16</v>
      </c>
      <c r="D61" s="838" t="s">
        <v>17</v>
      </c>
      <c r="E61" s="838" t="s">
        <v>18</v>
      </c>
      <c r="F61" s="838" t="s">
        <v>19</v>
      </c>
      <c r="G61" s="827" t="s">
        <v>20</v>
      </c>
      <c r="H61" s="828"/>
      <c r="I61" s="828"/>
      <c r="J61" s="828"/>
      <c r="K61" s="828"/>
      <c r="L61" s="828"/>
      <c r="M61" s="829"/>
    </row>
    <row r="62" spans="1:13" ht="15" customHeight="1" x14ac:dyDescent="0.25">
      <c r="A62" s="837"/>
      <c r="B62" s="837"/>
      <c r="C62" s="837"/>
      <c r="D62" s="837"/>
      <c r="E62" s="837"/>
      <c r="F62" s="837"/>
      <c r="G62" s="16" t="s">
        <v>21</v>
      </c>
      <c r="H62" s="16" t="s">
        <v>22</v>
      </c>
      <c r="I62" s="16" t="s">
        <v>23</v>
      </c>
      <c r="J62" s="16" t="s">
        <v>24</v>
      </c>
      <c r="K62" s="16" t="s">
        <v>25</v>
      </c>
      <c r="L62" s="16" t="s">
        <v>26</v>
      </c>
      <c r="M62" s="16" t="s">
        <v>27</v>
      </c>
    </row>
    <row r="63" spans="1:13" ht="15" customHeight="1" x14ac:dyDescent="0.25">
      <c r="A63" s="840" t="s">
        <v>85</v>
      </c>
      <c r="B63" s="843" t="s">
        <v>86</v>
      </c>
      <c r="C63" s="223" t="s">
        <v>87</v>
      </c>
      <c r="D63" s="127" t="s">
        <v>88</v>
      </c>
      <c r="E63" s="225">
        <v>10</v>
      </c>
      <c r="F63" s="226">
        <v>10</v>
      </c>
      <c r="G63" s="227">
        <v>39</v>
      </c>
      <c r="H63" s="228">
        <v>2.2799999999999998</v>
      </c>
      <c r="I63" s="127">
        <v>0.15</v>
      </c>
      <c r="J63" s="127">
        <v>6.04</v>
      </c>
      <c r="K63" s="224">
        <v>11.9</v>
      </c>
      <c r="L63" s="227">
        <v>0.53</v>
      </c>
      <c r="M63" s="227">
        <v>1</v>
      </c>
    </row>
    <row r="64" spans="1:13" ht="15" customHeight="1" x14ac:dyDescent="0.25">
      <c r="A64" s="836"/>
      <c r="B64" s="836"/>
      <c r="C64" s="68" t="s">
        <v>89</v>
      </c>
      <c r="D64" s="73" t="s">
        <v>90</v>
      </c>
      <c r="E64" s="128">
        <v>30</v>
      </c>
      <c r="F64" s="70">
        <v>20.399999999999999</v>
      </c>
      <c r="G64" s="71">
        <v>34</v>
      </c>
      <c r="H64" s="72">
        <v>0.24479999999999999</v>
      </c>
      <c r="I64" s="73">
        <v>4.0800000000000003E-2</v>
      </c>
      <c r="J64" s="73">
        <v>8.0172000000000008</v>
      </c>
      <c r="K64" s="74">
        <v>1.6319999999999999</v>
      </c>
      <c r="L64" s="71">
        <v>8.1600000000000006E-2</v>
      </c>
      <c r="M64" s="71">
        <v>7.8</v>
      </c>
    </row>
    <row r="65" spans="1:13" ht="15" customHeight="1" x14ac:dyDescent="0.25">
      <c r="A65" s="836"/>
      <c r="B65" s="836"/>
      <c r="C65" s="68" t="s">
        <v>50</v>
      </c>
      <c r="D65" s="73" t="s">
        <v>51</v>
      </c>
      <c r="E65" s="128">
        <v>12</v>
      </c>
      <c r="F65" s="70">
        <v>10.199999999999999</v>
      </c>
      <c r="G65" s="71">
        <v>5</v>
      </c>
      <c r="H65" s="72">
        <v>7.1400000000000005E-2</v>
      </c>
      <c r="I65" s="73">
        <v>1.0200000000000001E-2</v>
      </c>
      <c r="J65" s="73">
        <v>0.96899999999999997</v>
      </c>
      <c r="K65" s="74">
        <v>2.754</v>
      </c>
      <c r="L65" s="71">
        <v>4.0800000000000003E-2</v>
      </c>
      <c r="M65" s="71">
        <v>4.2</v>
      </c>
    </row>
    <row r="66" spans="1:13" ht="15" customHeight="1" x14ac:dyDescent="0.25">
      <c r="A66" s="836"/>
      <c r="B66" s="836"/>
      <c r="C66" s="68" t="s">
        <v>91</v>
      </c>
      <c r="D66" s="73" t="s">
        <v>92</v>
      </c>
      <c r="E66" s="128">
        <v>5</v>
      </c>
      <c r="F66" s="70">
        <v>5</v>
      </c>
      <c r="G66" s="71">
        <v>5</v>
      </c>
      <c r="H66" s="72">
        <v>0.11</v>
      </c>
      <c r="I66" s="73">
        <v>5.0000000000000001E-3</v>
      </c>
      <c r="J66" s="73">
        <v>1.0549999999999999</v>
      </c>
      <c r="K66" s="74">
        <v>0.55000000000000004</v>
      </c>
      <c r="L66" s="71">
        <v>0.05</v>
      </c>
      <c r="M66" s="71">
        <v>0.9</v>
      </c>
    </row>
    <row r="67" spans="1:13" ht="15" customHeight="1" x14ac:dyDescent="0.25">
      <c r="A67" s="836"/>
      <c r="B67" s="836"/>
      <c r="C67" s="68" t="s">
        <v>36</v>
      </c>
      <c r="D67" s="73" t="s">
        <v>37</v>
      </c>
      <c r="E67" s="128">
        <v>6</v>
      </c>
      <c r="F67" s="70">
        <v>5.4</v>
      </c>
      <c r="G67" s="71">
        <v>2</v>
      </c>
      <c r="H67" s="72">
        <v>0.1242</v>
      </c>
      <c r="I67" s="73">
        <v>3.2399999999999998E-2</v>
      </c>
      <c r="J67" s="73">
        <v>0.31859999999999999</v>
      </c>
      <c r="K67" s="74">
        <v>4.4279999999999999</v>
      </c>
      <c r="L67" s="71">
        <v>9.7199999999999995E-2</v>
      </c>
      <c r="M67" s="71">
        <v>2.76</v>
      </c>
    </row>
    <row r="68" spans="1:13" ht="15" customHeight="1" x14ac:dyDescent="0.25">
      <c r="A68" s="836"/>
      <c r="B68" s="836"/>
      <c r="C68" s="68" t="s">
        <v>34</v>
      </c>
      <c r="D68" s="73" t="s">
        <v>35</v>
      </c>
      <c r="E68" s="128">
        <v>38</v>
      </c>
      <c r="F68" s="70">
        <v>15.2</v>
      </c>
      <c r="G68" s="71">
        <v>6</v>
      </c>
      <c r="H68" s="72">
        <v>0.18240000000000001</v>
      </c>
      <c r="I68" s="73">
        <v>1.52E-2</v>
      </c>
      <c r="J68" s="73">
        <v>1.0336000000000001</v>
      </c>
      <c r="K68" s="74">
        <v>8.6639999999999997</v>
      </c>
      <c r="L68" s="71">
        <v>7.5999999999999998E-2</v>
      </c>
      <c r="M68" s="71">
        <v>5.7</v>
      </c>
    </row>
    <row r="69" spans="1:13" ht="15" customHeight="1" x14ac:dyDescent="0.25">
      <c r="A69" s="836"/>
      <c r="B69" s="836"/>
      <c r="C69" s="68" t="s">
        <v>32</v>
      </c>
      <c r="D69" s="73" t="s">
        <v>33</v>
      </c>
      <c r="E69" s="128">
        <v>16</v>
      </c>
      <c r="F69" s="70">
        <v>15.2</v>
      </c>
      <c r="G69" s="71">
        <v>6</v>
      </c>
      <c r="H69" s="72">
        <v>0.21279999999999999</v>
      </c>
      <c r="I69" s="73">
        <v>1.52E-2</v>
      </c>
      <c r="J69" s="73">
        <v>1.1704000000000001</v>
      </c>
      <c r="K69" s="74">
        <v>3.6480000000000001</v>
      </c>
      <c r="L69" s="71">
        <v>4.5600000000000002E-2</v>
      </c>
      <c r="M69" s="71">
        <v>0.64</v>
      </c>
    </row>
    <row r="70" spans="1:13" ht="15" customHeight="1" x14ac:dyDescent="0.25">
      <c r="A70" s="837"/>
      <c r="B70" s="837"/>
      <c r="C70" s="68" t="s">
        <v>44</v>
      </c>
      <c r="D70" s="73" t="s">
        <v>45</v>
      </c>
      <c r="E70" s="128">
        <v>0.8</v>
      </c>
      <c r="F70" s="70">
        <v>0.8</v>
      </c>
      <c r="G70" s="71">
        <v>0</v>
      </c>
      <c r="H70" s="72">
        <v>0</v>
      </c>
      <c r="I70" s="73">
        <v>0</v>
      </c>
      <c r="J70" s="73">
        <v>0</v>
      </c>
      <c r="K70" s="74">
        <v>0.192</v>
      </c>
      <c r="L70" s="71">
        <v>2.3999999999999998E-3</v>
      </c>
      <c r="M70" s="71">
        <v>310.24799999999999</v>
      </c>
    </row>
    <row r="71" spans="1:13" ht="15" customHeight="1" x14ac:dyDescent="0.25">
      <c r="A71" s="840" t="s">
        <v>28</v>
      </c>
      <c r="B71" s="843" t="s">
        <v>93</v>
      </c>
      <c r="C71" s="68" t="s">
        <v>94</v>
      </c>
      <c r="D71" s="73" t="s">
        <v>95</v>
      </c>
      <c r="E71" s="128">
        <v>54</v>
      </c>
      <c r="F71" s="70">
        <v>51</v>
      </c>
      <c r="G71" s="71">
        <v>71</v>
      </c>
      <c r="H71" s="72">
        <v>10.91</v>
      </c>
      <c r="I71" s="73">
        <v>3.06</v>
      </c>
      <c r="J71" s="73">
        <v>0.10199999999999999</v>
      </c>
      <c r="K71" s="74">
        <v>8.67</v>
      </c>
      <c r="L71" s="71">
        <v>0.40799999999999997</v>
      </c>
      <c r="M71" s="71">
        <v>28.8</v>
      </c>
    </row>
    <row r="72" spans="1:13" ht="15" customHeight="1" x14ac:dyDescent="0.25">
      <c r="A72" s="836"/>
      <c r="B72" s="836"/>
      <c r="C72" s="68" t="s">
        <v>34</v>
      </c>
      <c r="D72" s="73" t="s">
        <v>35</v>
      </c>
      <c r="E72" s="128">
        <v>38</v>
      </c>
      <c r="F72" s="70">
        <v>15.2</v>
      </c>
      <c r="G72" s="71">
        <v>6</v>
      </c>
      <c r="H72" s="72">
        <v>0.18240000000000001</v>
      </c>
      <c r="I72" s="73">
        <v>1.52E-2</v>
      </c>
      <c r="J72" s="73">
        <v>1.0336000000000001</v>
      </c>
      <c r="K72" s="74">
        <v>8.6639999999999997</v>
      </c>
      <c r="L72" s="71">
        <v>7.5999999999999998E-2</v>
      </c>
      <c r="M72" s="71">
        <v>5.7</v>
      </c>
    </row>
    <row r="73" spans="1:13" ht="15" customHeight="1" x14ac:dyDescent="0.25">
      <c r="A73" s="836"/>
      <c r="B73" s="836"/>
      <c r="C73" s="68" t="s">
        <v>36</v>
      </c>
      <c r="D73" s="73" t="s">
        <v>37</v>
      </c>
      <c r="E73" s="128">
        <v>6</v>
      </c>
      <c r="F73" s="70">
        <v>5.4</v>
      </c>
      <c r="G73" s="71">
        <v>2</v>
      </c>
      <c r="H73" s="72">
        <v>0.1242</v>
      </c>
      <c r="I73" s="73">
        <v>3.2399999999999998E-2</v>
      </c>
      <c r="J73" s="73">
        <v>0.31859999999999999</v>
      </c>
      <c r="K73" s="74">
        <v>4.4279999999999999</v>
      </c>
      <c r="L73" s="71">
        <v>9.7199999999999995E-2</v>
      </c>
      <c r="M73" s="71">
        <v>2.76</v>
      </c>
    </row>
    <row r="74" spans="1:13" ht="15" customHeight="1" x14ac:dyDescent="0.25">
      <c r="A74" s="836"/>
      <c r="B74" s="836"/>
      <c r="C74" s="68" t="s">
        <v>38</v>
      </c>
      <c r="D74" s="73" t="s">
        <v>39</v>
      </c>
      <c r="E74" s="128">
        <v>3</v>
      </c>
      <c r="F74" s="70">
        <v>3</v>
      </c>
      <c r="G74" s="71">
        <v>0</v>
      </c>
      <c r="H74" s="72">
        <v>0</v>
      </c>
      <c r="I74" s="73">
        <v>0</v>
      </c>
      <c r="J74" s="73">
        <v>0.18</v>
      </c>
      <c r="K74" s="74">
        <v>0.21</v>
      </c>
      <c r="L74" s="71">
        <v>1.4999999999999999E-2</v>
      </c>
      <c r="M74" s="71">
        <v>0.15</v>
      </c>
    </row>
    <row r="75" spans="1:13" ht="15" customHeight="1" x14ac:dyDescent="0.25">
      <c r="A75" s="836"/>
      <c r="B75" s="836"/>
      <c r="C75" s="68" t="s">
        <v>40</v>
      </c>
      <c r="D75" s="73" t="s">
        <v>39</v>
      </c>
      <c r="E75" s="128">
        <v>3</v>
      </c>
      <c r="F75" s="70">
        <v>3</v>
      </c>
      <c r="G75" s="71">
        <v>0</v>
      </c>
      <c r="H75" s="72">
        <v>0</v>
      </c>
      <c r="I75" s="73">
        <v>0</v>
      </c>
      <c r="J75" s="73">
        <v>0.18</v>
      </c>
      <c r="K75" s="74">
        <v>0.21</v>
      </c>
      <c r="L75" s="71">
        <v>1.4999999999999999E-2</v>
      </c>
      <c r="M75" s="71">
        <v>0.15</v>
      </c>
    </row>
    <row r="76" spans="1:13" ht="15" customHeight="1" x14ac:dyDescent="0.25">
      <c r="A76" s="836"/>
      <c r="B76" s="836"/>
      <c r="C76" s="68" t="s">
        <v>41</v>
      </c>
      <c r="D76" s="73" t="s">
        <v>39</v>
      </c>
      <c r="E76" s="128">
        <v>3</v>
      </c>
      <c r="F76" s="70">
        <v>3</v>
      </c>
      <c r="G76" s="71">
        <v>0</v>
      </c>
      <c r="H76" s="72">
        <v>0</v>
      </c>
      <c r="I76" s="73">
        <v>0</v>
      </c>
      <c r="J76" s="73">
        <v>0.18</v>
      </c>
      <c r="K76" s="74">
        <v>0.21</v>
      </c>
      <c r="L76" s="71">
        <v>1.4999999999999999E-2</v>
      </c>
      <c r="M76" s="71">
        <v>0.15</v>
      </c>
    </row>
    <row r="77" spans="1:13" ht="15" customHeight="1" x14ac:dyDescent="0.25">
      <c r="A77" s="836"/>
      <c r="B77" s="836"/>
      <c r="C77" s="68" t="s">
        <v>96</v>
      </c>
      <c r="D77" s="73" t="s">
        <v>39</v>
      </c>
      <c r="E77" s="128">
        <v>3</v>
      </c>
      <c r="F77" s="70">
        <v>3</v>
      </c>
      <c r="G77" s="71">
        <v>0</v>
      </c>
      <c r="H77" s="72">
        <v>0</v>
      </c>
      <c r="I77" s="73">
        <v>0</v>
      </c>
      <c r="J77" s="73">
        <v>0.18</v>
      </c>
      <c r="K77" s="74">
        <v>0.21</v>
      </c>
      <c r="L77" s="71">
        <v>1.4999999999999999E-2</v>
      </c>
      <c r="M77" s="71">
        <v>0.15</v>
      </c>
    </row>
    <row r="78" spans="1:13" ht="15" customHeight="1" x14ac:dyDescent="0.25">
      <c r="A78" s="836"/>
      <c r="B78" s="836"/>
      <c r="C78" s="68" t="s">
        <v>44</v>
      </c>
      <c r="D78" s="73" t="s">
        <v>45</v>
      </c>
      <c r="E78" s="128">
        <v>0.5</v>
      </c>
      <c r="F78" s="70">
        <v>0.5</v>
      </c>
      <c r="G78" s="71">
        <v>0</v>
      </c>
      <c r="H78" s="72">
        <v>0</v>
      </c>
      <c r="I78" s="73">
        <v>0</v>
      </c>
      <c r="J78" s="73">
        <v>0</v>
      </c>
      <c r="K78" s="74">
        <v>0.12</v>
      </c>
      <c r="L78" s="71">
        <v>1.5E-3</v>
      </c>
      <c r="M78" s="71">
        <v>193.905</v>
      </c>
    </row>
    <row r="79" spans="1:13" ht="15" customHeight="1" x14ac:dyDescent="0.25">
      <c r="A79" s="837"/>
      <c r="B79" s="837"/>
      <c r="C79" s="68" t="s">
        <v>52</v>
      </c>
      <c r="D79" s="73" t="s">
        <v>53</v>
      </c>
      <c r="E79" s="128">
        <v>2</v>
      </c>
      <c r="F79" s="70">
        <v>2</v>
      </c>
      <c r="G79" s="71">
        <v>18</v>
      </c>
      <c r="H79" s="72">
        <v>0</v>
      </c>
      <c r="I79" s="73">
        <v>2</v>
      </c>
      <c r="J79" s="73">
        <v>0</v>
      </c>
      <c r="K79" s="74">
        <v>0</v>
      </c>
      <c r="L79" s="71">
        <v>0</v>
      </c>
      <c r="M79" s="71">
        <v>0</v>
      </c>
    </row>
    <row r="80" spans="1:13" ht="15" customHeight="1" x14ac:dyDescent="0.25">
      <c r="A80" s="840" t="s">
        <v>247</v>
      </c>
      <c r="B80" s="843" t="s">
        <v>55</v>
      </c>
      <c r="C80" s="68" t="s">
        <v>56</v>
      </c>
      <c r="D80" s="73" t="s">
        <v>57</v>
      </c>
      <c r="E80" s="128">
        <v>31</v>
      </c>
      <c r="F80" s="70">
        <v>31</v>
      </c>
      <c r="G80" s="71">
        <v>109</v>
      </c>
      <c r="H80" s="72">
        <v>2.077</v>
      </c>
      <c r="I80" s="73">
        <v>0.124</v>
      </c>
      <c r="J80" s="73">
        <v>24.831</v>
      </c>
      <c r="K80" s="74">
        <v>2.79</v>
      </c>
      <c r="L80" s="71">
        <v>0.248</v>
      </c>
      <c r="M80" s="71">
        <v>0.62</v>
      </c>
    </row>
    <row r="81" spans="1:13" ht="15" customHeight="1" x14ac:dyDescent="0.25">
      <c r="A81" s="836"/>
      <c r="B81" s="836"/>
      <c r="C81" s="68" t="s">
        <v>44</v>
      </c>
      <c r="D81" s="73" t="s">
        <v>45</v>
      </c>
      <c r="E81" s="128">
        <v>0.8</v>
      </c>
      <c r="F81" s="70">
        <v>0.8</v>
      </c>
      <c r="G81" s="71">
        <v>0</v>
      </c>
      <c r="H81" s="72">
        <v>0</v>
      </c>
      <c r="I81" s="73">
        <v>0</v>
      </c>
      <c r="J81" s="73">
        <v>0</v>
      </c>
      <c r="K81" s="74">
        <v>0.192</v>
      </c>
      <c r="L81" s="71">
        <v>2.3999999999999998E-3</v>
      </c>
      <c r="M81" s="71">
        <v>310.24799999999999</v>
      </c>
    </row>
    <row r="82" spans="1:13" ht="15" customHeight="1" x14ac:dyDescent="0.25">
      <c r="A82" s="837"/>
      <c r="B82" s="837"/>
      <c r="C82" s="68" t="s">
        <v>52</v>
      </c>
      <c r="D82" s="73" t="s">
        <v>53</v>
      </c>
      <c r="E82" s="128">
        <v>3</v>
      </c>
      <c r="F82" s="70">
        <v>3</v>
      </c>
      <c r="G82" s="71">
        <v>27</v>
      </c>
      <c r="H82" s="72">
        <v>0</v>
      </c>
      <c r="I82" s="73">
        <v>3</v>
      </c>
      <c r="J82" s="73">
        <v>0</v>
      </c>
      <c r="K82" s="74">
        <v>0</v>
      </c>
      <c r="L82" s="71">
        <v>0</v>
      </c>
      <c r="M82" s="71">
        <v>0</v>
      </c>
    </row>
    <row r="83" spans="1:13" ht="15" customHeight="1" x14ac:dyDescent="0.25">
      <c r="A83" s="840" t="s">
        <v>46</v>
      </c>
      <c r="B83" s="843" t="s">
        <v>97</v>
      </c>
      <c r="C83" s="223" t="s">
        <v>98</v>
      </c>
      <c r="D83" s="74" t="s">
        <v>99</v>
      </c>
      <c r="E83" s="225">
        <v>43</v>
      </c>
      <c r="F83" s="226">
        <v>30.96</v>
      </c>
      <c r="G83" s="74">
        <v>41</v>
      </c>
      <c r="H83" s="72">
        <v>0.34055999999999997</v>
      </c>
      <c r="I83" s="73">
        <v>6.1920000000000003E-2</v>
      </c>
      <c r="J83" s="73">
        <v>9.3808799999999994</v>
      </c>
      <c r="K83" s="74">
        <v>0.92879999999999996</v>
      </c>
      <c r="L83" s="71">
        <v>0.15479999999999999</v>
      </c>
      <c r="M83" s="71">
        <v>1.72</v>
      </c>
    </row>
    <row r="84" spans="1:13" ht="15" customHeight="1" x14ac:dyDescent="0.25">
      <c r="A84" s="837"/>
      <c r="B84" s="837"/>
      <c r="C84" s="68" t="s">
        <v>52</v>
      </c>
      <c r="D84" s="73" t="s">
        <v>53</v>
      </c>
      <c r="E84" s="128">
        <v>5</v>
      </c>
      <c r="F84" s="70">
        <v>5</v>
      </c>
      <c r="G84" s="71">
        <v>45</v>
      </c>
      <c r="H84" s="72">
        <v>0</v>
      </c>
      <c r="I84" s="73">
        <v>5</v>
      </c>
      <c r="J84" s="73">
        <v>0</v>
      </c>
      <c r="K84" s="74">
        <v>0</v>
      </c>
      <c r="L84" s="71">
        <v>0</v>
      </c>
      <c r="M84" s="71">
        <v>0</v>
      </c>
    </row>
    <row r="85" spans="1:13" ht="15" customHeight="1" x14ac:dyDescent="0.25">
      <c r="A85" s="840" t="s">
        <v>58</v>
      </c>
      <c r="B85" s="843" t="s">
        <v>100</v>
      </c>
      <c r="C85" s="68" t="s">
        <v>101</v>
      </c>
      <c r="D85" s="73" t="s">
        <v>102</v>
      </c>
      <c r="E85" s="128">
        <v>44</v>
      </c>
      <c r="F85" s="70">
        <v>35.200000000000003</v>
      </c>
      <c r="G85" s="71">
        <v>8</v>
      </c>
      <c r="H85" s="72">
        <v>0.31680000000000003</v>
      </c>
      <c r="I85" s="73">
        <v>3.5200000000000002E-2</v>
      </c>
      <c r="J85" s="73">
        <v>1.4432</v>
      </c>
      <c r="K85" s="74">
        <v>3.1680000000000001</v>
      </c>
      <c r="L85" s="71">
        <v>0.17599999999999999</v>
      </c>
      <c r="M85" s="71">
        <v>2.64</v>
      </c>
    </row>
    <row r="86" spans="1:13" ht="15" customHeight="1" x14ac:dyDescent="0.25">
      <c r="A86" s="836"/>
      <c r="B86" s="836"/>
      <c r="C86" s="68" t="s">
        <v>103</v>
      </c>
      <c r="D86" s="73" t="s">
        <v>104</v>
      </c>
      <c r="E86" s="128">
        <v>30</v>
      </c>
      <c r="F86" s="70">
        <v>15</v>
      </c>
      <c r="G86" s="71">
        <v>12</v>
      </c>
      <c r="H86" s="72">
        <v>0.09</v>
      </c>
      <c r="I86" s="73">
        <v>0</v>
      </c>
      <c r="J86" s="73">
        <v>2.5649999999999999</v>
      </c>
      <c r="K86" s="74">
        <v>2.25</v>
      </c>
      <c r="L86" s="71">
        <v>7.4999999999999997E-2</v>
      </c>
      <c r="M86" s="71">
        <v>1.2</v>
      </c>
    </row>
    <row r="87" spans="1:13" ht="15" customHeight="1" x14ac:dyDescent="0.25">
      <c r="A87" s="836"/>
      <c r="B87" s="836"/>
      <c r="C87" s="68" t="s">
        <v>62</v>
      </c>
      <c r="D87" s="73" t="s">
        <v>63</v>
      </c>
      <c r="E87" s="128">
        <v>30</v>
      </c>
      <c r="F87" s="70">
        <v>15</v>
      </c>
      <c r="G87" s="71">
        <v>7</v>
      </c>
      <c r="H87" s="72">
        <v>4.4999999999999998E-2</v>
      </c>
      <c r="I87" s="73">
        <v>4.4999999999999998E-2</v>
      </c>
      <c r="J87" s="73">
        <v>1.395</v>
      </c>
      <c r="K87" s="74">
        <v>2.85</v>
      </c>
      <c r="L87" s="71">
        <v>7.4999999999999997E-2</v>
      </c>
      <c r="M87" s="71">
        <v>1.2</v>
      </c>
    </row>
    <row r="88" spans="1:13" ht="15" customHeight="1" x14ac:dyDescent="0.25">
      <c r="A88" s="837"/>
      <c r="B88" s="842"/>
      <c r="C88" s="68" t="s">
        <v>36</v>
      </c>
      <c r="D88" s="73" t="s">
        <v>37</v>
      </c>
      <c r="E88" s="128">
        <v>6</v>
      </c>
      <c r="F88" s="70">
        <v>5.4</v>
      </c>
      <c r="G88" s="71">
        <v>2</v>
      </c>
      <c r="H88" s="72">
        <v>0.1242</v>
      </c>
      <c r="I88" s="73">
        <v>3.2399999999999998E-2</v>
      </c>
      <c r="J88" s="73">
        <v>0.31859999999999999</v>
      </c>
      <c r="K88" s="74">
        <v>4.4279999999999999</v>
      </c>
      <c r="L88" s="71">
        <v>9.7199999999999995E-2</v>
      </c>
      <c r="M88" s="71">
        <v>2.76</v>
      </c>
    </row>
    <row r="89" spans="1:13" ht="15" customHeight="1" x14ac:dyDescent="0.25">
      <c r="A89" s="35" t="s">
        <v>105</v>
      </c>
      <c r="B89" s="879" t="s">
        <v>106</v>
      </c>
      <c r="C89" s="68" t="s">
        <v>107</v>
      </c>
      <c r="D89" s="73" t="s">
        <v>108</v>
      </c>
      <c r="E89" s="128">
        <v>190</v>
      </c>
      <c r="F89" s="70">
        <v>60.8</v>
      </c>
      <c r="G89" s="71">
        <v>36</v>
      </c>
      <c r="H89" s="72">
        <v>0.91200000000000003</v>
      </c>
      <c r="I89" s="73">
        <v>0.30399999999999999</v>
      </c>
      <c r="J89" s="73">
        <v>7.5392000000000001</v>
      </c>
      <c r="K89" s="74">
        <v>5.4720000000000004</v>
      </c>
      <c r="L89" s="71">
        <v>1.0336000000000001</v>
      </c>
      <c r="M89" s="71">
        <v>11.4</v>
      </c>
    </row>
    <row r="90" spans="1:13" ht="15" customHeight="1" x14ac:dyDescent="0.25">
      <c r="A90" s="840" t="s">
        <v>164</v>
      </c>
      <c r="B90" s="847"/>
      <c r="C90" s="68" t="s">
        <v>64</v>
      </c>
      <c r="D90" s="73" t="s">
        <v>65</v>
      </c>
      <c r="E90" s="128">
        <v>8</v>
      </c>
      <c r="F90" s="70">
        <v>8</v>
      </c>
      <c r="G90" s="71">
        <v>32</v>
      </c>
      <c r="H90" s="72">
        <v>0</v>
      </c>
      <c r="I90" s="73">
        <v>0</v>
      </c>
      <c r="J90" s="73">
        <v>7.944</v>
      </c>
      <c r="K90" s="74">
        <v>0</v>
      </c>
      <c r="L90" s="71">
        <v>8.0000000000000002E-3</v>
      </c>
      <c r="M90" s="71">
        <v>0</v>
      </c>
    </row>
    <row r="91" spans="1:13" ht="15" customHeight="1" x14ac:dyDescent="0.25">
      <c r="A91" s="837"/>
      <c r="B91" s="874"/>
      <c r="C91" s="68" t="s">
        <v>110</v>
      </c>
      <c r="D91" s="73" t="s">
        <v>39</v>
      </c>
      <c r="E91" s="128">
        <v>2</v>
      </c>
      <c r="F91" s="70">
        <v>2</v>
      </c>
      <c r="G91" s="71">
        <v>0</v>
      </c>
      <c r="H91" s="72">
        <v>0</v>
      </c>
      <c r="I91" s="73">
        <v>0</v>
      </c>
      <c r="J91" s="73">
        <v>0.12</v>
      </c>
      <c r="K91" s="74">
        <v>0.14000000000000001</v>
      </c>
      <c r="L91" s="71">
        <v>0.01</v>
      </c>
      <c r="M91" s="71">
        <v>0.1</v>
      </c>
    </row>
    <row r="92" spans="1:13" ht="15" customHeight="1" x14ac:dyDescent="0.25">
      <c r="A92" s="1164"/>
      <c r="B92" s="825"/>
      <c r="C92" s="825"/>
      <c r="D92" s="825"/>
      <c r="E92" s="825"/>
      <c r="F92" s="825"/>
      <c r="G92" s="825"/>
      <c r="H92" s="825"/>
      <c r="I92" s="825"/>
      <c r="J92" s="825"/>
      <c r="K92" s="826"/>
      <c r="L92" s="234"/>
      <c r="M92" s="234"/>
    </row>
    <row r="93" spans="1:13" ht="15" customHeight="1" x14ac:dyDescent="0.25">
      <c r="A93" s="1165" t="s">
        <v>78</v>
      </c>
      <c r="B93" s="828"/>
      <c r="C93" s="828"/>
      <c r="D93" s="828"/>
      <c r="E93" s="828"/>
      <c r="F93" s="829"/>
      <c r="G93" s="235">
        <v>513</v>
      </c>
      <c r="H93" s="236">
        <v>18.3</v>
      </c>
      <c r="I93" s="237">
        <v>14</v>
      </c>
      <c r="J93" s="237">
        <v>76.3</v>
      </c>
      <c r="K93" s="235">
        <v>79</v>
      </c>
      <c r="L93" s="238">
        <v>3.5</v>
      </c>
      <c r="M93" s="238">
        <v>899.3</v>
      </c>
    </row>
    <row r="94" spans="1:13" ht="15" customHeight="1" x14ac:dyDescent="0.25">
      <c r="A94" s="1165" t="s">
        <v>79</v>
      </c>
      <c r="B94" s="828"/>
      <c r="C94" s="828"/>
      <c r="D94" s="828"/>
      <c r="E94" s="828"/>
      <c r="F94" s="829"/>
      <c r="G94" s="239">
        <v>1629</v>
      </c>
      <c r="H94" s="240">
        <v>57</v>
      </c>
      <c r="I94" s="240">
        <v>54.3</v>
      </c>
      <c r="J94" s="240">
        <v>228.1</v>
      </c>
      <c r="K94" s="240">
        <v>800</v>
      </c>
      <c r="L94" s="240">
        <v>6.2</v>
      </c>
      <c r="M94" s="240">
        <v>1200</v>
      </c>
    </row>
    <row r="95" spans="1:13" ht="15" customHeight="1" x14ac:dyDescent="0.25">
      <c r="A95" s="1165" t="s">
        <v>80</v>
      </c>
      <c r="B95" s="828"/>
      <c r="C95" s="828"/>
      <c r="D95" s="828"/>
      <c r="E95" s="828"/>
      <c r="F95" s="829"/>
      <c r="G95" s="241">
        <v>0.31</v>
      </c>
      <c r="H95" s="242">
        <v>0.32</v>
      </c>
      <c r="I95" s="242">
        <v>0.26</v>
      </c>
      <c r="J95" s="242">
        <v>0.33</v>
      </c>
      <c r="K95" s="242">
        <v>0.1</v>
      </c>
      <c r="L95" s="242">
        <v>0.56000000000000005</v>
      </c>
      <c r="M95" s="242">
        <v>0.75</v>
      </c>
    </row>
    <row r="97" spans="1:13" ht="15" customHeight="1" x14ac:dyDescent="0.25">
      <c r="A97" s="834" t="s">
        <v>81</v>
      </c>
      <c r="B97" s="825"/>
      <c r="C97" s="826"/>
      <c r="D97" s="827" t="s">
        <v>82</v>
      </c>
      <c r="E97" s="828"/>
      <c r="F97" s="828"/>
      <c r="G97" s="828"/>
      <c r="H97" s="828"/>
      <c r="I97" s="828"/>
      <c r="J97" s="828"/>
      <c r="K97" s="828"/>
      <c r="L97" s="828"/>
      <c r="M97" s="829"/>
    </row>
    <row r="98" spans="1:13" ht="15" customHeight="1" x14ac:dyDescent="0.25">
      <c r="A98" s="44"/>
      <c r="B98" s="45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51"/>
    </row>
    <row r="99" spans="1:13" ht="30" customHeight="1" x14ac:dyDescent="0.25">
      <c r="A99" s="52" t="s">
        <v>83</v>
      </c>
      <c r="B99" s="827"/>
      <c r="C99" s="828"/>
      <c r="D99" s="828"/>
      <c r="E99" s="829"/>
      <c r="F99" s="1"/>
      <c r="G99" s="824" t="s">
        <v>84</v>
      </c>
      <c r="H99" s="825"/>
      <c r="I99" s="826"/>
      <c r="J99" s="827">
        <v>1088350061</v>
      </c>
      <c r="K99" s="828"/>
      <c r="L99" s="828"/>
      <c r="M99" s="829"/>
    </row>
    <row r="100" spans="1:13" ht="15" customHeight="1" x14ac:dyDescent="0.25">
      <c r="A100" s="53"/>
      <c r="B100" s="49"/>
      <c r="C100" s="49"/>
      <c r="D100" s="49"/>
      <c r="E100" s="51"/>
      <c r="F100" s="51"/>
      <c r="G100" s="51"/>
      <c r="H100" s="51"/>
      <c r="I100" s="51"/>
      <c r="J100" s="51"/>
      <c r="K100" s="51"/>
      <c r="L100" s="51"/>
      <c r="M100" s="51"/>
    </row>
    <row r="101" spans="1:13" ht="15" customHeight="1" x14ac:dyDescent="0.25">
      <c r="A101" s="54"/>
      <c r="B101" s="55"/>
      <c r="C101" s="55"/>
      <c r="D101" s="55"/>
      <c r="E101" s="56"/>
      <c r="F101" s="56"/>
      <c r="G101" s="56"/>
      <c r="H101" s="56"/>
      <c r="I101" s="56"/>
      <c r="J101" s="56"/>
      <c r="K101" s="56"/>
      <c r="L101" s="56"/>
      <c r="M101" s="56"/>
    </row>
    <row r="102" spans="1:13" ht="15" customHeight="1" x14ac:dyDescent="0.25">
      <c r="A102" s="52"/>
      <c r="B102" s="9"/>
      <c r="C102" s="9"/>
      <c r="D102" s="9"/>
      <c r="E102" s="1"/>
      <c r="F102" s="1"/>
      <c r="G102" s="1"/>
      <c r="H102" s="1"/>
      <c r="I102" s="1"/>
      <c r="J102" s="3"/>
      <c r="K102" s="3"/>
      <c r="L102" s="51"/>
      <c r="M102" s="51"/>
    </row>
    <row r="103" spans="1:13" ht="15" customHeight="1" x14ac:dyDescent="0.25">
      <c r="A103" s="57">
        <v>3</v>
      </c>
      <c r="B103" s="58"/>
      <c r="C103" s="58"/>
      <c r="D103" s="58"/>
      <c r="E103" s="3"/>
      <c r="F103" s="3"/>
      <c r="G103" s="3"/>
      <c r="H103" s="3"/>
      <c r="I103" s="3"/>
      <c r="J103" s="3"/>
      <c r="K103" s="3"/>
      <c r="L103" s="51"/>
      <c r="M103" s="51"/>
    </row>
    <row r="104" spans="1:13" ht="15" customHeight="1" x14ac:dyDescent="0.25">
      <c r="A104" s="52"/>
      <c r="B104" s="9"/>
      <c r="C104" s="9"/>
      <c r="D104" s="9"/>
      <c r="E104" s="1"/>
      <c r="F104" s="1"/>
      <c r="G104" s="1"/>
      <c r="H104" s="1"/>
      <c r="I104" s="1"/>
      <c r="J104" s="3"/>
      <c r="K104" s="3"/>
      <c r="L104" s="51"/>
      <c r="M104" s="51"/>
    </row>
    <row r="105" spans="1:13" ht="15" customHeight="1" x14ac:dyDescent="0.25">
      <c r="A105" s="840" t="s">
        <v>14</v>
      </c>
      <c r="B105" s="838" t="s">
        <v>15</v>
      </c>
      <c r="C105" s="838" t="s">
        <v>16</v>
      </c>
      <c r="D105" s="838" t="s">
        <v>17</v>
      </c>
      <c r="E105" s="838" t="s">
        <v>18</v>
      </c>
      <c r="F105" s="838" t="s">
        <v>19</v>
      </c>
      <c r="G105" s="827" t="s">
        <v>20</v>
      </c>
      <c r="H105" s="828"/>
      <c r="I105" s="828"/>
      <c r="J105" s="828"/>
      <c r="K105" s="828"/>
      <c r="L105" s="828"/>
      <c r="M105" s="829"/>
    </row>
    <row r="106" spans="1:13" ht="15" customHeight="1" x14ac:dyDescent="0.25">
      <c r="A106" s="837"/>
      <c r="B106" s="837"/>
      <c r="C106" s="837"/>
      <c r="D106" s="837"/>
      <c r="E106" s="837"/>
      <c r="F106" s="837"/>
      <c r="G106" s="16" t="s">
        <v>21</v>
      </c>
      <c r="H106" s="16" t="s">
        <v>22</v>
      </c>
      <c r="I106" s="16" t="s">
        <v>23</v>
      </c>
      <c r="J106" s="16" t="s">
        <v>24</v>
      </c>
      <c r="K106" s="16" t="s">
        <v>25</v>
      </c>
      <c r="L106" s="16" t="s">
        <v>26</v>
      </c>
      <c r="M106" s="16" t="s">
        <v>27</v>
      </c>
    </row>
    <row r="107" spans="1:13" ht="15" customHeight="1" x14ac:dyDescent="0.25">
      <c r="A107" s="840" t="s">
        <v>85</v>
      </c>
      <c r="B107" s="843" t="s">
        <v>111</v>
      </c>
      <c r="C107" s="223" t="s">
        <v>112</v>
      </c>
      <c r="D107" s="243" t="s">
        <v>113</v>
      </c>
      <c r="E107" s="225">
        <v>15</v>
      </c>
      <c r="F107" s="226">
        <v>15</v>
      </c>
      <c r="G107" s="227">
        <v>23</v>
      </c>
      <c r="H107" s="228">
        <v>0.51</v>
      </c>
      <c r="I107" s="127">
        <v>0.18</v>
      </c>
      <c r="J107" s="127">
        <v>4.5750000000000002</v>
      </c>
      <c r="K107" s="224">
        <v>0.75</v>
      </c>
      <c r="L107" s="227">
        <v>0.12</v>
      </c>
      <c r="M107" s="227">
        <v>0.45</v>
      </c>
    </row>
    <row r="108" spans="1:13" ht="15" customHeight="1" x14ac:dyDescent="0.25">
      <c r="A108" s="836"/>
      <c r="B108" s="836"/>
      <c r="C108" s="68" t="s">
        <v>91</v>
      </c>
      <c r="D108" s="244" t="s">
        <v>92</v>
      </c>
      <c r="E108" s="128">
        <v>10</v>
      </c>
      <c r="F108" s="70">
        <v>10</v>
      </c>
      <c r="G108" s="71">
        <v>10</v>
      </c>
      <c r="H108" s="72">
        <v>0.22</v>
      </c>
      <c r="I108" s="73">
        <v>0.01</v>
      </c>
      <c r="J108" s="73">
        <v>2.11</v>
      </c>
      <c r="K108" s="74">
        <v>1.1000000000000001</v>
      </c>
      <c r="L108" s="71">
        <v>0.1</v>
      </c>
      <c r="M108" s="71">
        <v>1.8</v>
      </c>
    </row>
    <row r="109" spans="1:13" ht="15" customHeight="1" x14ac:dyDescent="0.25">
      <c r="A109" s="836"/>
      <c r="B109" s="836"/>
      <c r="C109" s="68" t="s">
        <v>114</v>
      </c>
      <c r="D109" s="244" t="s">
        <v>115</v>
      </c>
      <c r="E109" s="128">
        <v>10</v>
      </c>
      <c r="F109" s="70">
        <v>10</v>
      </c>
      <c r="G109" s="71">
        <v>10</v>
      </c>
      <c r="H109" s="72">
        <v>0.23</v>
      </c>
      <c r="I109" s="73">
        <v>0.01</v>
      </c>
      <c r="J109" s="73">
        <v>2.1</v>
      </c>
      <c r="K109" s="74">
        <v>0.8</v>
      </c>
      <c r="L109" s="71">
        <v>0.08</v>
      </c>
      <c r="M109" s="71">
        <v>0.9</v>
      </c>
    </row>
    <row r="110" spans="1:13" ht="15" customHeight="1" x14ac:dyDescent="0.25">
      <c r="A110" s="836"/>
      <c r="B110" s="836"/>
      <c r="C110" s="68" t="s">
        <v>116</v>
      </c>
      <c r="D110" s="244" t="s">
        <v>117</v>
      </c>
      <c r="E110" s="128">
        <v>2</v>
      </c>
      <c r="F110" s="70">
        <v>2</v>
      </c>
      <c r="G110" s="71">
        <v>15</v>
      </c>
      <c r="H110" s="72">
        <v>1.2E-2</v>
      </c>
      <c r="I110" s="73">
        <v>1.62</v>
      </c>
      <c r="J110" s="73">
        <v>0</v>
      </c>
      <c r="K110" s="74">
        <v>0.06</v>
      </c>
      <c r="L110" s="71">
        <v>2E-3</v>
      </c>
      <c r="M110" s="71">
        <v>13.7</v>
      </c>
    </row>
    <row r="111" spans="1:13" ht="15" customHeight="1" x14ac:dyDescent="0.25">
      <c r="A111" s="836"/>
      <c r="B111" s="836"/>
      <c r="C111" s="68" t="s">
        <v>50</v>
      </c>
      <c r="D111" s="244" t="s">
        <v>51</v>
      </c>
      <c r="E111" s="128">
        <v>12</v>
      </c>
      <c r="F111" s="70">
        <v>10.199999999999999</v>
      </c>
      <c r="G111" s="71">
        <v>5</v>
      </c>
      <c r="H111" s="72">
        <v>7.1400000000000005E-2</v>
      </c>
      <c r="I111" s="73">
        <v>1.0200000000000001E-2</v>
      </c>
      <c r="J111" s="73">
        <v>0.96899999999999997</v>
      </c>
      <c r="K111" s="74">
        <v>2.754</v>
      </c>
      <c r="L111" s="71">
        <v>4.0800000000000003E-2</v>
      </c>
      <c r="M111" s="71">
        <v>4.2</v>
      </c>
    </row>
    <row r="112" spans="1:13" ht="15" customHeight="1" x14ac:dyDescent="0.25">
      <c r="A112" s="836"/>
      <c r="B112" s="836"/>
      <c r="C112" s="68" t="s">
        <v>32</v>
      </c>
      <c r="D112" s="244" t="s">
        <v>33</v>
      </c>
      <c r="E112" s="128">
        <v>10</v>
      </c>
      <c r="F112" s="70">
        <v>9.5</v>
      </c>
      <c r="G112" s="71">
        <v>4</v>
      </c>
      <c r="H112" s="72">
        <v>0.13300000000000001</v>
      </c>
      <c r="I112" s="73">
        <v>9.4999999999999998E-3</v>
      </c>
      <c r="J112" s="73">
        <v>0.73150000000000004</v>
      </c>
      <c r="K112" s="74">
        <v>2.2799999999999998</v>
      </c>
      <c r="L112" s="71">
        <v>2.8500000000000001E-2</v>
      </c>
      <c r="M112" s="71">
        <v>0.4</v>
      </c>
    </row>
    <row r="113" spans="1:13" ht="15" customHeight="1" x14ac:dyDescent="0.25">
      <c r="A113" s="836"/>
      <c r="B113" s="836"/>
      <c r="C113" s="68" t="s">
        <v>36</v>
      </c>
      <c r="D113" s="244" t="s">
        <v>37</v>
      </c>
      <c r="E113" s="128">
        <v>6</v>
      </c>
      <c r="F113" s="70">
        <v>5.4</v>
      </c>
      <c r="G113" s="71">
        <v>2</v>
      </c>
      <c r="H113" s="72">
        <v>0.1242</v>
      </c>
      <c r="I113" s="73">
        <v>3.2399999999999998E-2</v>
      </c>
      <c r="J113" s="73">
        <v>0.31859999999999999</v>
      </c>
      <c r="K113" s="74">
        <v>4.4279999999999999</v>
      </c>
      <c r="L113" s="71">
        <v>9.7199999999999995E-2</v>
      </c>
      <c r="M113" s="71">
        <v>2.76</v>
      </c>
    </row>
    <row r="114" spans="1:13" ht="15" customHeight="1" x14ac:dyDescent="0.25">
      <c r="A114" s="836"/>
      <c r="B114" s="836"/>
      <c r="C114" s="68" t="s">
        <v>44</v>
      </c>
      <c r="D114" s="244" t="s">
        <v>45</v>
      </c>
      <c r="E114" s="128">
        <v>0.8</v>
      </c>
      <c r="F114" s="70">
        <v>0.8</v>
      </c>
      <c r="G114" s="71">
        <v>0</v>
      </c>
      <c r="H114" s="72">
        <v>0</v>
      </c>
      <c r="I114" s="73">
        <v>0</v>
      </c>
      <c r="J114" s="73">
        <v>0</v>
      </c>
      <c r="K114" s="74">
        <v>0.192</v>
      </c>
      <c r="L114" s="71">
        <v>2.3999999999999998E-3</v>
      </c>
      <c r="M114" s="71">
        <v>310.24799999999999</v>
      </c>
    </row>
    <row r="115" spans="1:13" ht="15" customHeight="1" x14ac:dyDescent="0.25">
      <c r="A115" s="837"/>
      <c r="B115" s="837"/>
      <c r="C115" s="68" t="s">
        <v>42</v>
      </c>
      <c r="D115" s="244" t="s">
        <v>43</v>
      </c>
      <c r="E115" s="128">
        <v>1</v>
      </c>
      <c r="F115" s="70">
        <v>0.95</v>
      </c>
      <c r="G115" s="71">
        <v>1</v>
      </c>
      <c r="H115" s="72">
        <v>4.4650000000000002E-2</v>
      </c>
      <c r="I115" s="73">
        <v>2.8500000000000001E-3</v>
      </c>
      <c r="J115" s="73">
        <v>0.27834999999999999</v>
      </c>
      <c r="K115" s="74">
        <v>0.38</v>
      </c>
      <c r="L115" s="71">
        <v>1.235E-2</v>
      </c>
      <c r="M115" s="71">
        <v>0.19</v>
      </c>
    </row>
    <row r="116" spans="1:13" ht="15" customHeight="1" x14ac:dyDescent="0.25">
      <c r="A116" s="840" t="s">
        <v>28</v>
      </c>
      <c r="B116" s="843" t="s">
        <v>118</v>
      </c>
      <c r="C116" s="68" t="s">
        <v>398</v>
      </c>
      <c r="D116" s="244" t="s">
        <v>120</v>
      </c>
      <c r="E116" s="128">
        <v>55</v>
      </c>
      <c r="F116" s="70">
        <v>51</v>
      </c>
      <c r="G116" s="71">
        <v>85</v>
      </c>
      <c r="H116" s="72">
        <v>10.58</v>
      </c>
      <c r="I116" s="73">
        <v>4.7</v>
      </c>
      <c r="J116" s="73">
        <v>5.11E-2</v>
      </c>
      <c r="K116" s="74">
        <v>5.62</v>
      </c>
      <c r="L116" s="71">
        <v>0.3906</v>
      </c>
      <c r="M116" s="71">
        <v>37.799999999999997</v>
      </c>
    </row>
    <row r="117" spans="1:13" ht="15" customHeight="1" x14ac:dyDescent="0.25">
      <c r="A117" s="836"/>
      <c r="B117" s="836"/>
      <c r="C117" s="68" t="s">
        <v>32</v>
      </c>
      <c r="D117" s="244" t="s">
        <v>33</v>
      </c>
      <c r="E117" s="128">
        <v>16</v>
      </c>
      <c r="F117" s="70">
        <v>15.2</v>
      </c>
      <c r="G117" s="71">
        <v>6</v>
      </c>
      <c r="H117" s="72">
        <v>0.21279999999999999</v>
      </c>
      <c r="I117" s="73">
        <v>1.52E-2</v>
      </c>
      <c r="J117" s="73">
        <v>1.1704000000000001</v>
      </c>
      <c r="K117" s="74">
        <v>3.6480000000000001</v>
      </c>
      <c r="L117" s="71">
        <v>4.5600000000000002E-2</v>
      </c>
      <c r="M117" s="71">
        <v>0.64</v>
      </c>
    </row>
    <row r="118" spans="1:13" ht="15" customHeight="1" x14ac:dyDescent="0.25">
      <c r="A118" s="836"/>
      <c r="B118" s="836"/>
      <c r="C118" s="68" t="s">
        <v>34</v>
      </c>
      <c r="D118" s="244" t="s">
        <v>35</v>
      </c>
      <c r="E118" s="128">
        <v>38</v>
      </c>
      <c r="F118" s="70">
        <v>15.2</v>
      </c>
      <c r="G118" s="71">
        <v>6</v>
      </c>
      <c r="H118" s="72">
        <v>0.18240000000000001</v>
      </c>
      <c r="I118" s="73">
        <v>1.52E-2</v>
      </c>
      <c r="J118" s="73">
        <v>1.0336000000000001</v>
      </c>
      <c r="K118" s="74">
        <v>8.6639999999999997</v>
      </c>
      <c r="L118" s="71">
        <v>7.5999999999999998E-2</v>
      </c>
      <c r="M118" s="71">
        <v>5.7</v>
      </c>
    </row>
    <row r="119" spans="1:13" ht="15" customHeight="1" x14ac:dyDescent="0.25">
      <c r="A119" s="836"/>
      <c r="B119" s="836"/>
      <c r="C119" s="68" t="s">
        <v>36</v>
      </c>
      <c r="D119" s="244" t="s">
        <v>37</v>
      </c>
      <c r="E119" s="128">
        <v>6</v>
      </c>
      <c r="F119" s="70">
        <v>5.4</v>
      </c>
      <c r="G119" s="71">
        <v>2</v>
      </c>
      <c r="H119" s="72">
        <v>0.1242</v>
      </c>
      <c r="I119" s="73">
        <v>3.2399999999999998E-2</v>
      </c>
      <c r="J119" s="73">
        <v>0.31859999999999999</v>
      </c>
      <c r="K119" s="74">
        <v>4.4279999999999999</v>
      </c>
      <c r="L119" s="71">
        <v>9.7199999999999995E-2</v>
      </c>
      <c r="M119" s="71">
        <v>2.76</v>
      </c>
    </row>
    <row r="120" spans="1:13" ht="15" customHeight="1" x14ac:dyDescent="0.25">
      <c r="A120" s="836"/>
      <c r="B120" s="836"/>
      <c r="C120" s="68" t="s">
        <v>228</v>
      </c>
      <c r="D120" s="244" t="s">
        <v>39</v>
      </c>
      <c r="E120" s="128">
        <v>1</v>
      </c>
      <c r="F120" s="70">
        <v>1</v>
      </c>
      <c r="G120" s="71">
        <v>0</v>
      </c>
      <c r="H120" s="72">
        <v>0</v>
      </c>
      <c r="I120" s="73">
        <v>0</v>
      </c>
      <c r="J120" s="73">
        <v>0.06</v>
      </c>
      <c r="K120" s="74">
        <v>7.0000000000000007E-2</v>
      </c>
      <c r="L120" s="71">
        <v>5.0000000000000001E-3</v>
      </c>
      <c r="M120" s="71">
        <v>0.05</v>
      </c>
    </row>
    <row r="121" spans="1:13" ht="15" customHeight="1" x14ac:dyDescent="0.25">
      <c r="A121" s="836"/>
      <c r="B121" s="836"/>
      <c r="C121" s="68" t="s">
        <v>38</v>
      </c>
      <c r="D121" s="244" t="s">
        <v>39</v>
      </c>
      <c r="E121" s="128">
        <v>3</v>
      </c>
      <c r="F121" s="70">
        <v>3</v>
      </c>
      <c r="G121" s="71">
        <v>0</v>
      </c>
      <c r="H121" s="72">
        <v>0</v>
      </c>
      <c r="I121" s="73">
        <v>0</v>
      </c>
      <c r="J121" s="73">
        <v>0.18</v>
      </c>
      <c r="K121" s="74">
        <v>0.21</v>
      </c>
      <c r="L121" s="71">
        <v>1.4999999999999999E-2</v>
      </c>
      <c r="M121" s="71">
        <v>0.15</v>
      </c>
    </row>
    <row r="122" spans="1:13" ht="15" customHeight="1" x14ac:dyDescent="0.25">
      <c r="A122" s="836"/>
      <c r="B122" s="836"/>
      <c r="C122" s="68" t="s">
        <v>40</v>
      </c>
      <c r="D122" s="244" t="s">
        <v>39</v>
      </c>
      <c r="E122" s="128">
        <v>3</v>
      </c>
      <c r="F122" s="70">
        <v>3</v>
      </c>
      <c r="G122" s="71">
        <v>0</v>
      </c>
      <c r="H122" s="72">
        <v>0</v>
      </c>
      <c r="I122" s="73">
        <v>0</v>
      </c>
      <c r="J122" s="73">
        <v>0.18</v>
      </c>
      <c r="K122" s="74">
        <v>0.21</v>
      </c>
      <c r="L122" s="71">
        <v>1.4999999999999999E-2</v>
      </c>
      <c r="M122" s="71">
        <v>0.15</v>
      </c>
    </row>
    <row r="123" spans="1:13" ht="15" customHeight="1" x14ac:dyDescent="0.25">
      <c r="A123" s="836"/>
      <c r="B123" s="836"/>
      <c r="C123" s="68" t="s">
        <v>41</v>
      </c>
      <c r="D123" s="244" t="s">
        <v>39</v>
      </c>
      <c r="E123" s="128">
        <v>3</v>
      </c>
      <c r="F123" s="70">
        <v>3</v>
      </c>
      <c r="G123" s="71">
        <v>0</v>
      </c>
      <c r="H123" s="72">
        <v>0</v>
      </c>
      <c r="I123" s="73">
        <v>0</v>
      </c>
      <c r="J123" s="73">
        <v>0.18</v>
      </c>
      <c r="K123" s="74">
        <v>0.21</v>
      </c>
      <c r="L123" s="71">
        <v>1.4999999999999999E-2</v>
      </c>
      <c r="M123" s="71">
        <v>0.15</v>
      </c>
    </row>
    <row r="124" spans="1:13" ht="15" customHeight="1" x14ac:dyDescent="0.25">
      <c r="A124" s="836"/>
      <c r="B124" s="836"/>
      <c r="C124" s="68" t="s">
        <v>42</v>
      </c>
      <c r="D124" s="244" t="s">
        <v>43</v>
      </c>
      <c r="E124" s="128">
        <v>1</v>
      </c>
      <c r="F124" s="70">
        <v>0.95</v>
      </c>
      <c r="G124" s="71">
        <v>4</v>
      </c>
      <c r="H124" s="72">
        <v>0.13395000000000001</v>
      </c>
      <c r="I124" s="73">
        <v>8.5500000000000003E-3</v>
      </c>
      <c r="J124" s="73">
        <v>0.83504999999999996</v>
      </c>
      <c r="K124" s="74">
        <v>1.1399999999999999</v>
      </c>
      <c r="L124" s="71">
        <v>3.705E-2</v>
      </c>
      <c r="M124" s="71">
        <v>0.56999999999999995</v>
      </c>
    </row>
    <row r="125" spans="1:13" ht="15" customHeight="1" x14ac:dyDescent="0.25">
      <c r="A125" s="837"/>
      <c r="B125" s="842"/>
      <c r="C125" s="68" t="s">
        <v>44</v>
      </c>
      <c r="D125" s="244" t="s">
        <v>45</v>
      </c>
      <c r="E125" s="128">
        <v>0.5</v>
      </c>
      <c r="F125" s="70">
        <v>0.5</v>
      </c>
      <c r="G125" s="71">
        <v>0</v>
      </c>
      <c r="H125" s="72">
        <v>0</v>
      </c>
      <c r="I125" s="73">
        <v>0</v>
      </c>
      <c r="J125" s="73">
        <v>0</v>
      </c>
      <c r="K125" s="74">
        <v>0.12</v>
      </c>
      <c r="L125" s="71">
        <v>1.5E-3</v>
      </c>
      <c r="M125" s="71">
        <v>193.905</v>
      </c>
    </row>
    <row r="126" spans="1:13" ht="15" customHeight="1" x14ac:dyDescent="0.25">
      <c r="A126" s="840" t="s">
        <v>247</v>
      </c>
      <c r="B126" s="843" t="s">
        <v>122</v>
      </c>
      <c r="C126" s="68" t="s">
        <v>56</v>
      </c>
      <c r="D126" s="244" t="s">
        <v>57</v>
      </c>
      <c r="E126" s="128">
        <v>31</v>
      </c>
      <c r="F126" s="70">
        <v>31</v>
      </c>
      <c r="G126" s="71">
        <v>109</v>
      </c>
      <c r="H126" s="72">
        <v>2.077</v>
      </c>
      <c r="I126" s="73">
        <v>0.124</v>
      </c>
      <c r="J126" s="73">
        <v>24.831</v>
      </c>
      <c r="K126" s="74">
        <v>2.79</v>
      </c>
      <c r="L126" s="71">
        <v>0.248</v>
      </c>
      <c r="M126" s="71">
        <v>0.62</v>
      </c>
    </row>
    <row r="127" spans="1:13" ht="15" customHeight="1" x14ac:dyDescent="0.25">
      <c r="A127" s="836"/>
      <c r="B127" s="836"/>
      <c r="C127" s="68" t="s">
        <v>52</v>
      </c>
      <c r="D127" s="244" t="s">
        <v>53</v>
      </c>
      <c r="E127" s="128">
        <v>3</v>
      </c>
      <c r="F127" s="70">
        <v>3</v>
      </c>
      <c r="G127" s="71">
        <v>27</v>
      </c>
      <c r="H127" s="72">
        <v>0</v>
      </c>
      <c r="I127" s="73">
        <v>3</v>
      </c>
      <c r="J127" s="73">
        <v>0</v>
      </c>
      <c r="K127" s="74">
        <v>0</v>
      </c>
      <c r="L127" s="71">
        <v>0</v>
      </c>
      <c r="M127" s="71">
        <v>0</v>
      </c>
    </row>
    <row r="128" spans="1:13" ht="15" customHeight="1" x14ac:dyDescent="0.25">
      <c r="A128" s="836"/>
      <c r="B128" s="836"/>
      <c r="C128" s="68" t="s">
        <v>44</v>
      </c>
      <c r="D128" s="244" t="s">
        <v>45</v>
      </c>
      <c r="E128" s="128">
        <v>0.8</v>
      </c>
      <c r="F128" s="70">
        <v>0.8</v>
      </c>
      <c r="G128" s="71">
        <v>0</v>
      </c>
      <c r="H128" s="72">
        <v>0</v>
      </c>
      <c r="I128" s="73">
        <v>0</v>
      </c>
      <c r="J128" s="73">
        <v>0</v>
      </c>
      <c r="K128" s="74">
        <v>0.192</v>
      </c>
      <c r="L128" s="71">
        <v>2.3999999999999998E-3</v>
      </c>
      <c r="M128" s="71">
        <v>310.24799999999999</v>
      </c>
    </row>
    <row r="129" spans="1:13" ht="15" customHeight="1" x14ac:dyDescent="0.25">
      <c r="A129" s="837"/>
      <c r="B129" s="837"/>
      <c r="C129" s="68" t="s">
        <v>36</v>
      </c>
      <c r="D129" s="244" t="s">
        <v>37</v>
      </c>
      <c r="E129" s="128">
        <v>5</v>
      </c>
      <c r="F129" s="70">
        <v>4.5</v>
      </c>
      <c r="G129" s="71">
        <v>2</v>
      </c>
      <c r="H129" s="72">
        <v>0.10349999999999999</v>
      </c>
      <c r="I129" s="73">
        <v>2.7E-2</v>
      </c>
      <c r="J129" s="73">
        <v>0.26550000000000001</v>
      </c>
      <c r="K129" s="74">
        <v>3.69</v>
      </c>
      <c r="L129" s="71">
        <v>8.1000000000000003E-2</v>
      </c>
      <c r="M129" s="71">
        <v>2.2999999999999998</v>
      </c>
    </row>
    <row r="130" spans="1:13" ht="15" customHeight="1" x14ac:dyDescent="0.25">
      <c r="A130" s="840" t="s">
        <v>46</v>
      </c>
      <c r="B130" s="843" t="s">
        <v>123</v>
      </c>
      <c r="C130" s="68" t="s">
        <v>48</v>
      </c>
      <c r="D130" s="244" t="s">
        <v>49</v>
      </c>
      <c r="E130" s="128">
        <v>30</v>
      </c>
      <c r="F130" s="70">
        <v>30</v>
      </c>
      <c r="G130" s="71">
        <v>27</v>
      </c>
      <c r="H130" s="72">
        <v>0.63</v>
      </c>
      <c r="I130" s="73">
        <v>0.03</v>
      </c>
      <c r="J130" s="73">
        <v>5.67</v>
      </c>
      <c r="K130" s="74">
        <v>3.6</v>
      </c>
      <c r="L130" s="71">
        <v>0.24</v>
      </c>
      <c r="M130" s="71">
        <v>1.8</v>
      </c>
    </row>
    <row r="131" spans="1:13" ht="15" customHeight="1" x14ac:dyDescent="0.25">
      <c r="A131" s="836"/>
      <c r="B131" s="836"/>
      <c r="C131" s="68" t="s">
        <v>116</v>
      </c>
      <c r="D131" s="244" t="s">
        <v>117</v>
      </c>
      <c r="E131" s="128">
        <v>4</v>
      </c>
      <c r="F131" s="70">
        <v>4</v>
      </c>
      <c r="G131" s="71">
        <v>29</v>
      </c>
      <c r="H131" s="72">
        <v>2.4E-2</v>
      </c>
      <c r="I131" s="73">
        <v>3.24</v>
      </c>
      <c r="J131" s="73">
        <v>0</v>
      </c>
      <c r="K131" s="74">
        <v>0.12</v>
      </c>
      <c r="L131" s="71">
        <v>4.0000000000000001E-3</v>
      </c>
      <c r="M131" s="71">
        <v>27.4</v>
      </c>
    </row>
    <row r="132" spans="1:13" ht="15" customHeight="1" x14ac:dyDescent="0.25">
      <c r="A132" s="837"/>
      <c r="B132" s="837"/>
      <c r="C132" s="68" t="s">
        <v>36</v>
      </c>
      <c r="D132" s="244" t="s">
        <v>37</v>
      </c>
      <c r="E132" s="128">
        <v>1</v>
      </c>
      <c r="F132" s="70">
        <v>0.9</v>
      </c>
      <c r="G132" s="71">
        <v>0</v>
      </c>
      <c r="H132" s="72">
        <v>2.07E-2</v>
      </c>
      <c r="I132" s="73">
        <v>5.4000000000000003E-3</v>
      </c>
      <c r="J132" s="73">
        <v>5.3100000000000001E-2</v>
      </c>
      <c r="K132" s="74">
        <v>0.73799999999999999</v>
      </c>
      <c r="L132" s="71">
        <v>1.6199999999999999E-2</v>
      </c>
      <c r="M132" s="71">
        <v>0.46</v>
      </c>
    </row>
    <row r="133" spans="1:13" ht="15" customHeight="1" x14ac:dyDescent="0.25">
      <c r="A133" s="840" t="s">
        <v>58</v>
      </c>
      <c r="B133" s="843" t="s">
        <v>124</v>
      </c>
      <c r="C133" s="68" t="s">
        <v>125</v>
      </c>
      <c r="D133" s="244" t="s">
        <v>126</v>
      </c>
      <c r="E133" s="128">
        <v>28</v>
      </c>
      <c r="F133" s="70">
        <v>21</v>
      </c>
      <c r="G133" s="71">
        <v>3</v>
      </c>
      <c r="H133" s="72">
        <v>0.105</v>
      </c>
      <c r="I133" s="73">
        <v>2.1000000000000001E-2</v>
      </c>
      <c r="J133" s="73">
        <v>0.48299999999999998</v>
      </c>
      <c r="K133" s="74">
        <v>3.78</v>
      </c>
      <c r="L133" s="71">
        <v>6.3E-2</v>
      </c>
      <c r="M133" s="71">
        <v>0.56000000000000005</v>
      </c>
    </row>
    <row r="134" spans="1:13" ht="15" customHeight="1" x14ac:dyDescent="0.25">
      <c r="A134" s="836"/>
      <c r="B134" s="836"/>
      <c r="C134" s="68" t="s">
        <v>127</v>
      </c>
      <c r="D134" s="245" t="s">
        <v>128</v>
      </c>
      <c r="E134" s="128">
        <v>3</v>
      </c>
      <c r="F134" s="70">
        <v>3</v>
      </c>
      <c r="G134" s="71">
        <v>1</v>
      </c>
      <c r="H134" s="72">
        <v>0</v>
      </c>
      <c r="I134" s="73">
        <v>0</v>
      </c>
      <c r="J134" s="73">
        <v>0.18</v>
      </c>
      <c r="K134" s="74">
        <v>0.21</v>
      </c>
      <c r="L134" s="71">
        <v>1.4999999999999999E-2</v>
      </c>
      <c r="M134" s="71">
        <v>0.15</v>
      </c>
    </row>
    <row r="135" spans="1:13" ht="15" customHeight="1" x14ac:dyDescent="0.25">
      <c r="A135" s="836"/>
      <c r="B135" s="836"/>
      <c r="C135" s="68" t="s">
        <v>66</v>
      </c>
      <c r="D135" s="244" t="s">
        <v>67</v>
      </c>
      <c r="E135" s="128">
        <v>36</v>
      </c>
      <c r="F135" s="70">
        <v>19.8</v>
      </c>
      <c r="G135" s="71">
        <v>11</v>
      </c>
      <c r="H135" s="72">
        <v>0.1188</v>
      </c>
      <c r="I135" s="73">
        <v>1.9800000000000002E-2</v>
      </c>
      <c r="J135" s="73">
        <v>2.4552</v>
      </c>
      <c r="K135" s="74">
        <v>3.1680000000000001</v>
      </c>
      <c r="L135" s="71">
        <v>9.9000000000000005E-2</v>
      </c>
      <c r="M135" s="71">
        <v>1.08</v>
      </c>
    </row>
    <row r="136" spans="1:13" ht="15" customHeight="1" x14ac:dyDescent="0.25">
      <c r="A136" s="837"/>
      <c r="B136" s="837"/>
      <c r="C136" s="68" t="s">
        <v>64</v>
      </c>
      <c r="D136" s="244" t="s">
        <v>65</v>
      </c>
      <c r="E136" s="128">
        <v>2</v>
      </c>
      <c r="F136" s="70">
        <v>2</v>
      </c>
      <c r="G136" s="71">
        <v>8</v>
      </c>
      <c r="H136" s="72">
        <v>0</v>
      </c>
      <c r="I136" s="73">
        <v>0</v>
      </c>
      <c r="J136" s="73">
        <v>1.986</v>
      </c>
      <c r="K136" s="74">
        <v>0</v>
      </c>
      <c r="L136" s="71">
        <v>2E-3</v>
      </c>
      <c r="M136" s="71">
        <v>0</v>
      </c>
    </row>
    <row r="137" spans="1:13" ht="15" customHeight="1" x14ac:dyDescent="0.25">
      <c r="A137" s="35" t="s">
        <v>105</v>
      </c>
      <c r="B137" s="843" t="s">
        <v>129</v>
      </c>
      <c r="C137" s="68" t="s">
        <v>103</v>
      </c>
      <c r="D137" s="244" t="s">
        <v>104</v>
      </c>
      <c r="E137" s="128">
        <v>120</v>
      </c>
      <c r="F137" s="70">
        <v>60</v>
      </c>
      <c r="G137" s="71">
        <v>47</v>
      </c>
      <c r="H137" s="72">
        <v>0.36</v>
      </c>
      <c r="I137" s="73">
        <v>0</v>
      </c>
      <c r="J137" s="73">
        <v>10.26</v>
      </c>
      <c r="K137" s="74">
        <v>9</v>
      </c>
      <c r="L137" s="71">
        <v>0.3</v>
      </c>
      <c r="M137" s="71">
        <v>4.8</v>
      </c>
    </row>
    <row r="138" spans="1:13" ht="15" customHeight="1" x14ac:dyDescent="0.25">
      <c r="A138" s="35" t="s">
        <v>163</v>
      </c>
      <c r="B138" s="836"/>
      <c r="C138" s="68" t="s">
        <v>72</v>
      </c>
      <c r="D138" s="244" t="s">
        <v>73</v>
      </c>
      <c r="E138" s="128">
        <v>100</v>
      </c>
      <c r="F138" s="70">
        <v>100</v>
      </c>
      <c r="G138" s="71">
        <v>55</v>
      </c>
      <c r="H138" s="72">
        <v>3.2</v>
      </c>
      <c r="I138" s="73">
        <v>3.2</v>
      </c>
      <c r="J138" s="73">
        <v>3.4</v>
      </c>
      <c r="K138" s="74">
        <v>120</v>
      </c>
      <c r="L138" s="71">
        <v>0</v>
      </c>
      <c r="M138" s="71">
        <v>42</v>
      </c>
    </row>
    <row r="139" spans="1:13" ht="15" customHeight="1" x14ac:dyDescent="0.25">
      <c r="A139" s="35" t="s">
        <v>164</v>
      </c>
      <c r="B139" s="837"/>
      <c r="C139" s="68" t="s">
        <v>64</v>
      </c>
      <c r="D139" s="244" t="s">
        <v>65</v>
      </c>
      <c r="E139" s="128">
        <v>6</v>
      </c>
      <c r="F139" s="70">
        <v>6</v>
      </c>
      <c r="G139" s="71">
        <v>24</v>
      </c>
      <c r="H139" s="72">
        <v>0</v>
      </c>
      <c r="I139" s="73">
        <v>0</v>
      </c>
      <c r="J139" s="73">
        <v>5.9580000000000002</v>
      </c>
      <c r="K139" s="74">
        <v>0</v>
      </c>
      <c r="L139" s="71">
        <v>6.0000000000000001E-3</v>
      </c>
      <c r="M139" s="71">
        <v>0</v>
      </c>
    </row>
    <row r="140" spans="1:13" ht="15" customHeight="1" x14ac:dyDescent="0.25">
      <c r="A140" s="1164"/>
      <c r="B140" s="825"/>
      <c r="C140" s="825"/>
      <c r="D140" s="825"/>
      <c r="E140" s="825"/>
      <c r="F140" s="825"/>
      <c r="G140" s="825"/>
      <c r="H140" s="825"/>
      <c r="I140" s="825"/>
      <c r="J140" s="825"/>
      <c r="K140" s="826"/>
      <c r="L140" s="234"/>
      <c r="M140" s="234"/>
    </row>
    <row r="141" spans="1:13" ht="15" customHeight="1" x14ac:dyDescent="0.25">
      <c r="A141" s="1165" t="s">
        <v>78</v>
      </c>
      <c r="B141" s="828"/>
      <c r="C141" s="828"/>
      <c r="D141" s="828"/>
      <c r="E141" s="828"/>
      <c r="F141" s="829"/>
      <c r="G141" s="235">
        <v>516</v>
      </c>
      <c r="H141" s="236">
        <v>19</v>
      </c>
      <c r="I141" s="237">
        <v>16.3</v>
      </c>
      <c r="J141" s="237">
        <v>70.599999999999994</v>
      </c>
      <c r="K141" s="235">
        <v>184</v>
      </c>
      <c r="L141" s="238">
        <v>2.4</v>
      </c>
      <c r="M141" s="238">
        <v>971.3</v>
      </c>
    </row>
    <row r="142" spans="1:13" ht="15" customHeight="1" x14ac:dyDescent="0.25">
      <c r="A142" s="1165" t="s">
        <v>79</v>
      </c>
      <c r="B142" s="828"/>
      <c r="C142" s="828"/>
      <c r="D142" s="828"/>
      <c r="E142" s="828"/>
      <c r="F142" s="829"/>
      <c r="G142" s="239">
        <v>1629</v>
      </c>
      <c r="H142" s="240">
        <v>57</v>
      </c>
      <c r="I142" s="240">
        <v>54.3</v>
      </c>
      <c r="J142" s="240">
        <v>228.1</v>
      </c>
      <c r="K142" s="240">
        <v>800</v>
      </c>
      <c r="L142" s="240">
        <v>6.2</v>
      </c>
      <c r="M142" s="240">
        <v>1200</v>
      </c>
    </row>
    <row r="143" spans="1:13" ht="15" customHeight="1" x14ac:dyDescent="0.25">
      <c r="A143" s="1165" t="s">
        <v>80</v>
      </c>
      <c r="B143" s="828"/>
      <c r="C143" s="828"/>
      <c r="D143" s="828"/>
      <c r="E143" s="828"/>
      <c r="F143" s="829"/>
      <c r="G143" s="241">
        <v>0.32</v>
      </c>
      <c r="H143" s="242">
        <v>0.33</v>
      </c>
      <c r="I143" s="242">
        <v>0.3</v>
      </c>
      <c r="J143" s="242">
        <v>0.31</v>
      </c>
      <c r="K143" s="242">
        <v>0.23</v>
      </c>
      <c r="L143" s="242">
        <v>0.38</v>
      </c>
      <c r="M143" s="242">
        <v>0.81</v>
      </c>
    </row>
    <row r="145" spans="1:13" ht="15" customHeight="1" x14ac:dyDescent="0.25">
      <c r="A145" s="834" t="s">
        <v>81</v>
      </c>
      <c r="B145" s="825"/>
      <c r="C145" s="826"/>
      <c r="D145" s="827" t="s">
        <v>82</v>
      </c>
      <c r="E145" s="828"/>
      <c r="F145" s="828"/>
      <c r="G145" s="828"/>
      <c r="H145" s="828"/>
      <c r="I145" s="828"/>
      <c r="J145" s="828"/>
      <c r="K145" s="828"/>
      <c r="L145" s="828"/>
      <c r="M145" s="829"/>
    </row>
    <row r="146" spans="1:13" ht="15" customHeight="1" x14ac:dyDescent="0.25">
      <c r="A146" s="44"/>
      <c r="B146" s="45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51"/>
    </row>
    <row r="147" spans="1:13" ht="30" customHeight="1" x14ac:dyDescent="0.25">
      <c r="A147" s="52" t="s">
        <v>83</v>
      </c>
      <c r="B147" s="827"/>
      <c r="C147" s="828"/>
      <c r="D147" s="828"/>
      <c r="E147" s="829"/>
      <c r="F147" s="1"/>
      <c r="G147" s="824" t="s">
        <v>84</v>
      </c>
      <c r="H147" s="825"/>
      <c r="I147" s="826"/>
      <c r="J147" s="827">
        <v>1088350061</v>
      </c>
      <c r="K147" s="828"/>
      <c r="L147" s="828"/>
      <c r="M147" s="829"/>
    </row>
    <row r="148" spans="1:13" ht="15" customHeight="1" x14ac:dyDescent="0.25">
      <c r="A148" s="53"/>
      <c r="B148" s="49"/>
      <c r="C148" s="49"/>
      <c r="D148" s="49"/>
      <c r="E148" s="51"/>
      <c r="F148" s="51"/>
      <c r="G148" s="51"/>
      <c r="H148" s="51"/>
      <c r="I148" s="51"/>
      <c r="J148" s="51"/>
      <c r="K148" s="51"/>
      <c r="L148" s="51"/>
      <c r="M148" s="51"/>
    </row>
    <row r="149" spans="1:13" ht="15" customHeight="1" x14ac:dyDescent="0.25">
      <c r="A149" s="54"/>
      <c r="B149" s="55"/>
      <c r="C149" s="55"/>
      <c r="D149" s="55"/>
      <c r="E149" s="56"/>
      <c r="F149" s="56"/>
      <c r="G149" s="56"/>
      <c r="H149" s="56"/>
      <c r="I149" s="56"/>
      <c r="J149" s="56"/>
      <c r="K149" s="56"/>
      <c r="L149" s="56"/>
      <c r="M149" s="56"/>
    </row>
    <row r="150" spans="1:13" ht="15" customHeight="1" x14ac:dyDescent="0.25">
      <c r="A150" s="52"/>
      <c r="B150" s="9"/>
      <c r="C150" s="9"/>
      <c r="D150" s="9"/>
      <c r="E150" s="1"/>
      <c r="F150" s="1"/>
      <c r="G150" s="1"/>
      <c r="H150" s="1"/>
      <c r="I150" s="1"/>
      <c r="J150" s="3"/>
      <c r="K150" s="3"/>
      <c r="L150" s="51"/>
      <c r="M150" s="51"/>
    </row>
    <row r="151" spans="1:13" ht="15" customHeight="1" x14ac:dyDescent="0.25">
      <c r="A151" s="57">
        <v>4</v>
      </c>
      <c r="B151" s="58"/>
      <c r="C151" s="58"/>
      <c r="D151" s="58"/>
      <c r="E151" s="3"/>
      <c r="F151" s="3"/>
      <c r="G151" s="3"/>
      <c r="H151" s="3"/>
      <c r="I151" s="3"/>
      <c r="J151" s="3"/>
      <c r="K151" s="3"/>
      <c r="L151" s="51"/>
      <c r="M151" s="51"/>
    </row>
    <row r="152" spans="1:13" ht="15" customHeight="1" x14ac:dyDescent="0.25">
      <c r="A152" s="52"/>
      <c r="B152" s="9"/>
      <c r="C152" s="9"/>
      <c r="D152" s="9"/>
      <c r="E152" s="1"/>
      <c r="F152" s="1"/>
      <c r="G152" s="1"/>
      <c r="H152" s="1"/>
      <c r="I152" s="1"/>
      <c r="J152" s="3"/>
      <c r="K152" s="3"/>
      <c r="L152" s="51"/>
      <c r="M152" s="51"/>
    </row>
    <row r="153" spans="1:13" ht="15" customHeight="1" x14ac:dyDescent="0.25">
      <c r="A153" s="840" t="s">
        <v>14</v>
      </c>
      <c r="B153" s="838" t="s">
        <v>15</v>
      </c>
      <c r="C153" s="838" t="s">
        <v>16</v>
      </c>
      <c r="D153" s="838" t="s">
        <v>17</v>
      </c>
      <c r="E153" s="838" t="s">
        <v>18</v>
      </c>
      <c r="F153" s="838" t="s">
        <v>19</v>
      </c>
      <c r="G153" s="827" t="s">
        <v>20</v>
      </c>
      <c r="H153" s="828"/>
      <c r="I153" s="828"/>
      <c r="J153" s="828"/>
      <c r="K153" s="828"/>
      <c r="L153" s="828"/>
      <c r="M153" s="829"/>
    </row>
    <row r="154" spans="1:13" ht="15" customHeight="1" x14ac:dyDescent="0.25">
      <c r="A154" s="837"/>
      <c r="B154" s="837"/>
      <c r="C154" s="837"/>
      <c r="D154" s="837"/>
      <c r="E154" s="837"/>
      <c r="F154" s="837"/>
      <c r="G154" s="16" t="s">
        <v>21</v>
      </c>
      <c r="H154" s="16" t="s">
        <v>22</v>
      </c>
      <c r="I154" s="16" t="s">
        <v>23</v>
      </c>
      <c r="J154" s="16" t="s">
        <v>24</v>
      </c>
      <c r="K154" s="16" t="s">
        <v>25</v>
      </c>
      <c r="L154" s="16" t="s">
        <v>26</v>
      </c>
      <c r="M154" s="16" t="s">
        <v>27</v>
      </c>
    </row>
    <row r="155" spans="1:13" ht="15" customHeight="1" x14ac:dyDescent="0.25">
      <c r="A155" s="840" t="s">
        <v>85</v>
      </c>
      <c r="B155" s="843" t="s">
        <v>130</v>
      </c>
      <c r="C155" s="223" t="s">
        <v>131</v>
      </c>
      <c r="D155" s="127" t="s">
        <v>132</v>
      </c>
      <c r="E155" s="225">
        <v>10</v>
      </c>
      <c r="F155" s="226">
        <v>10</v>
      </c>
      <c r="G155" s="227">
        <v>37</v>
      </c>
      <c r="H155" s="228">
        <v>2.39</v>
      </c>
      <c r="I155" s="127">
        <v>0.11</v>
      </c>
      <c r="J155" s="127">
        <v>6.02</v>
      </c>
      <c r="K155" s="224">
        <v>6</v>
      </c>
      <c r="L155" s="227">
        <v>0.46</v>
      </c>
      <c r="M155" s="227">
        <v>1.5</v>
      </c>
    </row>
    <row r="156" spans="1:13" ht="15" customHeight="1" x14ac:dyDescent="0.25">
      <c r="A156" s="836"/>
      <c r="B156" s="836"/>
      <c r="C156" s="68" t="s">
        <v>114</v>
      </c>
      <c r="D156" s="73" t="s">
        <v>115</v>
      </c>
      <c r="E156" s="128">
        <v>13</v>
      </c>
      <c r="F156" s="70">
        <v>10</v>
      </c>
      <c r="G156" s="71">
        <v>10</v>
      </c>
      <c r="H156" s="72">
        <v>0.23</v>
      </c>
      <c r="I156" s="73">
        <v>0.01</v>
      </c>
      <c r="J156" s="73">
        <v>2.1</v>
      </c>
      <c r="K156" s="74">
        <v>0.8</v>
      </c>
      <c r="L156" s="71">
        <v>0.08</v>
      </c>
      <c r="M156" s="71">
        <v>1.17</v>
      </c>
    </row>
    <row r="157" spans="1:13" ht="15" customHeight="1" x14ac:dyDescent="0.25">
      <c r="A157" s="836"/>
      <c r="B157" s="836"/>
      <c r="C157" s="68" t="s">
        <v>91</v>
      </c>
      <c r="D157" s="73" t="s">
        <v>92</v>
      </c>
      <c r="E157" s="128">
        <v>10</v>
      </c>
      <c r="F157" s="70">
        <v>10</v>
      </c>
      <c r="G157" s="71">
        <v>10</v>
      </c>
      <c r="H157" s="72">
        <v>0.22</v>
      </c>
      <c r="I157" s="73">
        <v>0.01</v>
      </c>
      <c r="J157" s="73">
        <v>2.11</v>
      </c>
      <c r="K157" s="74">
        <v>1.1000000000000001</v>
      </c>
      <c r="L157" s="71">
        <v>0.1</v>
      </c>
      <c r="M157" s="71">
        <v>1.8</v>
      </c>
    </row>
    <row r="158" spans="1:13" ht="15" customHeight="1" x14ac:dyDescent="0.25">
      <c r="A158" s="836"/>
      <c r="B158" s="836"/>
      <c r="C158" s="68" t="s">
        <v>50</v>
      </c>
      <c r="D158" s="73" t="s">
        <v>51</v>
      </c>
      <c r="E158" s="128">
        <v>12</v>
      </c>
      <c r="F158" s="70">
        <v>10.199999999999999</v>
      </c>
      <c r="G158" s="71">
        <v>5</v>
      </c>
      <c r="H158" s="72">
        <v>7.1400000000000005E-2</v>
      </c>
      <c r="I158" s="73">
        <v>1.0200000000000001E-2</v>
      </c>
      <c r="J158" s="73">
        <v>0.96899999999999997</v>
      </c>
      <c r="K158" s="74">
        <v>2.754</v>
      </c>
      <c r="L158" s="71">
        <v>4.0800000000000003E-2</v>
      </c>
      <c r="M158" s="71">
        <v>4.2</v>
      </c>
    </row>
    <row r="159" spans="1:13" ht="15" customHeight="1" x14ac:dyDescent="0.25">
      <c r="A159" s="836"/>
      <c r="B159" s="836"/>
      <c r="C159" s="68" t="s">
        <v>36</v>
      </c>
      <c r="D159" s="73" t="s">
        <v>37</v>
      </c>
      <c r="E159" s="128">
        <v>5</v>
      </c>
      <c r="F159" s="70">
        <v>4.5</v>
      </c>
      <c r="G159" s="71">
        <v>2</v>
      </c>
      <c r="H159" s="72">
        <v>0.10349999999999999</v>
      </c>
      <c r="I159" s="73">
        <v>2.7E-2</v>
      </c>
      <c r="J159" s="73">
        <v>0.26550000000000001</v>
      </c>
      <c r="K159" s="74">
        <v>3.69</v>
      </c>
      <c r="L159" s="71">
        <v>8.1000000000000003E-2</v>
      </c>
      <c r="M159" s="71">
        <v>2.2999999999999998</v>
      </c>
    </row>
    <row r="160" spans="1:13" ht="15" customHeight="1" x14ac:dyDescent="0.25">
      <c r="A160" s="836"/>
      <c r="B160" s="836"/>
      <c r="C160" s="68" t="s">
        <v>34</v>
      </c>
      <c r="D160" s="73" t="s">
        <v>35</v>
      </c>
      <c r="E160" s="128">
        <v>38</v>
      </c>
      <c r="F160" s="70">
        <v>15.2</v>
      </c>
      <c r="G160" s="71">
        <v>6</v>
      </c>
      <c r="H160" s="72">
        <v>0.18240000000000001</v>
      </c>
      <c r="I160" s="73">
        <v>1.52E-2</v>
      </c>
      <c r="J160" s="73">
        <v>1.0336000000000001</v>
      </c>
      <c r="K160" s="74">
        <v>8.6639999999999997</v>
      </c>
      <c r="L160" s="71">
        <v>7.5999999999999998E-2</v>
      </c>
      <c r="M160" s="71">
        <v>5.7</v>
      </c>
    </row>
    <row r="161" spans="1:13" ht="15" customHeight="1" x14ac:dyDescent="0.25">
      <c r="A161" s="836"/>
      <c r="B161" s="836"/>
      <c r="C161" s="68" t="s">
        <v>32</v>
      </c>
      <c r="D161" s="73" t="s">
        <v>33</v>
      </c>
      <c r="E161" s="128">
        <v>16</v>
      </c>
      <c r="F161" s="70">
        <v>15.2</v>
      </c>
      <c r="G161" s="71">
        <v>6</v>
      </c>
      <c r="H161" s="72">
        <v>0.21279999999999999</v>
      </c>
      <c r="I161" s="73">
        <v>1.52E-2</v>
      </c>
      <c r="J161" s="73">
        <v>1.1704000000000001</v>
      </c>
      <c r="K161" s="74">
        <v>3.6480000000000001</v>
      </c>
      <c r="L161" s="71">
        <v>4.5600000000000002E-2</v>
      </c>
      <c r="M161" s="71">
        <v>0.64</v>
      </c>
    </row>
    <row r="162" spans="1:13" ht="15" customHeight="1" x14ac:dyDescent="0.25">
      <c r="A162" s="836"/>
      <c r="B162" s="836"/>
      <c r="C162" s="68" t="s">
        <v>44</v>
      </c>
      <c r="D162" s="73" t="s">
        <v>45</v>
      </c>
      <c r="E162" s="128">
        <v>0.8</v>
      </c>
      <c r="F162" s="70">
        <v>0.8</v>
      </c>
      <c r="G162" s="71">
        <v>0</v>
      </c>
      <c r="H162" s="72">
        <v>0</v>
      </c>
      <c r="I162" s="73">
        <v>0</v>
      </c>
      <c r="J162" s="73">
        <v>0</v>
      </c>
      <c r="K162" s="74">
        <v>0.192</v>
      </c>
      <c r="L162" s="71">
        <v>2.3999999999999998E-3</v>
      </c>
      <c r="M162" s="71">
        <v>310.24799999999999</v>
      </c>
    </row>
    <row r="163" spans="1:13" ht="15" customHeight="1" x14ac:dyDescent="0.25">
      <c r="A163" s="837"/>
      <c r="B163" s="837"/>
      <c r="C163" s="68" t="s">
        <v>42</v>
      </c>
      <c r="D163" s="73" t="s">
        <v>43</v>
      </c>
      <c r="E163" s="128">
        <v>1</v>
      </c>
      <c r="F163" s="70">
        <v>0.95</v>
      </c>
      <c r="G163" s="71">
        <v>1</v>
      </c>
      <c r="H163" s="72">
        <v>4.4650000000000002E-2</v>
      </c>
      <c r="I163" s="73">
        <v>2.8500000000000001E-3</v>
      </c>
      <c r="J163" s="73">
        <v>0.27834999999999999</v>
      </c>
      <c r="K163" s="74">
        <v>0.38</v>
      </c>
      <c r="L163" s="71">
        <v>1.235E-2</v>
      </c>
      <c r="M163" s="71">
        <v>0.19</v>
      </c>
    </row>
    <row r="164" spans="1:13" ht="15" customHeight="1" x14ac:dyDescent="0.25">
      <c r="A164" s="840" t="s">
        <v>28</v>
      </c>
      <c r="B164" s="843" t="s">
        <v>217</v>
      </c>
      <c r="C164" s="25" t="s">
        <v>94</v>
      </c>
      <c r="D164" s="61" t="s">
        <v>95</v>
      </c>
      <c r="E164" s="26">
        <v>46</v>
      </c>
      <c r="F164" s="29">
        <v>43</v>
      </c>
      <c r="G164" s="28">
        <v>60</v>
      </c>
      <c r="H164" s="28">
        <v>9.202</v>
      </c>
      <c r="I164" s="28">
        <v>2.58</v>
      </c>
      <c r="J164" s="28">
        <v>8.5999999999999993E-2</v>
      </c>
      <c r="K164" s="28">
        <v>8.33</v>
      </c>
      <c r="L164" s="28">
        <v>0.39200000000000002</v>
      </c>
      <c r="M164" s="28">
        <v>27.04</v>
      </c>
    </row>
    <row r="165" spans="1:13" ht="15" customHeight="1" x14ac:dyDescent="0.25">
      <c r="A165" s="836"/>
      <c r="B165" s="836"/>
      <c r="C165" s="68" t="s">
        <v>32</v>
      </c>
      <c r="D165" s="73" t="s">
        <v>33</v>
      </c>
      <c r="E165" s="128">
        <v>16</v>
      </c>
      <c r="F165" s="70">
        <v>15.2</v>
      </c>
      <c r="G165" s="71">
        <v>6</v>
      </c>
      <c r="H165" s="72">
        <v>0.21279999999999999</v>
      </c>
      <c r="I165" s="73">
        <v>1.52E-2</v>
      </c>
      <c r="J165" s="73">
        <v>1.1704000000000001</v>
      </c>
      <c r="K165" s="74">
        <v>3.6480000000000001</v>
      </c>
      <c r="L165" s="71">
        <v>4.5600000000000002E-2</v>
      </c>
      <c r="M165" s="71">
        <v>0.64</v>
      </c>
    </row>
    <row r="166" spans="1:13" ht="15" customHeight="1" x14ac:dyDescent="0.25">
      <c r="A166" s="836"/>
      <c r="B166" s="836"/>
      <c r="C166" s="68" t="s">
        <v>34</v>
      </c>
      <c r="D166" s="73" t="s">
        <v>35</v>
      </c>
      <c r="E166" s="128">
        <v>38</v>
      </c>
      <c r="F166" s="70">
        <v>15.2</v>
      </c>
      <c r="G166" s="71">
        <v>6</v>
      </c>
      <c r="H166" s="72">
        <v>0.18240000000000001</v>
      </c>
      <c r="I166" s="73">
        <v>1.52E-2</v>
      </c>
      <c r="J166" s="73">
        <v>1.0336000000000001</v>
      </c>
      <c r="K166" s="74">
        <v>8.6639999999999997</v>
      </c>
      <c r="L166" s="71">
        <v>7.5999999999999998E-2</v>
      </c>
      <c r="M166" s="71">
        <v>5.7</v>
      </c>
    </row>
    <row r="167" spans="1:13" ht="15" customHeight="1" x14ac:dyDescent="0.25">
      <c r="A167" s="836"/>
      <c r="B167" s="836"/>
      <c r="C167" s="68" t="s">
        <v>36</v>
      </c>
      <c r="D167" s="73" t="s">
        <v>37</v>
      </c>
      <c r="E167" s="128">
        <v>6</v>
      </c>
      <c r="F167" s="70">
        <v>5.4</v>
      </c>
      <c r="G167" s="71">
        <v>2</v>
      </c>
      <c r="H167" s="72">
        <v>0.1242</v>
      </c>
      <c r="I167" s="73">
        <v>3.2399999999999998E-2</v>
      </c>
      <c r="J167" s="73">
        <v>0.31859999999999999</v>
      </c>
      <c r="K167" s="74">
        <v>4.4279999999999999</v>
      </c>
      <c r="L167" s="71">
        <v>9.7199999999999995E-2</v>
      </c>
      <c r="M167" s="71">
        <v>2.76</v>
      </c>
    </row>
    <row r="168" spans="1:13" ht="15" customHeight="1" x14ac:dyDescent="0.25">
      <c r="A168" s="836"/>
      <c r="B168" s="836"/>
      <c r="C168" s="68" t="s">
        <v>42</v>
      </c>
      <c r="D168" s="73" t="s">
        <v>43</v>
      </c>
      <c r="E168" s="128">
        <v>1</v>
      </c>
      <c r="F168" s="70">
        <v>0.95</v>
      </c>
      <c r="G168" s="71">
        <v>1</v>
      </c>
      <c r="H168" s="72">
        <v>4.4650000000000002E-2</v>
      </c>
      <c r="I168" s="73">
        <v>2.8500000000000001E-3</v>
      </c>
      <c r="J168" s="73">
        <v>0.27834999999999999</v>
      </c>
      <c r="K168" s="74">
        <v>0.38</v>
      </c>
      <c r="L168" s="71">
        <v>1.235E-2</v>
      </c>
      <c r="M168" s="71">
        <v>0.19</v>
      </c>
    </row>
    <row r="169" spans="1:13" ht="15" customHeight="1" x14ac:dyDescent="0.25">
      <c r="A169" s="836"/>
      <c r="B169" s="836"/>
      <c r="C169" s="68" t="s">
        <v>44</v>
      </c>
      <c r="D169" s="73" t="s">
        <v>45</v>
      </c>
      <c r="E169" s="128">
        <v>0.5</v>
      </c>
      <c r="F169" s="70">
        <v>0.5</v>
      </c>
      <c r="G169" s="71">
        <v>0</v>
      </c>
      <c r="H169" s="72">
        <v>0</v>
      </c>
      <c r="I169" s="73">
        <v>0</v>
      </c>
      <c r="J169" s="73">
        <v>0</v>
      </c>
      <c r="K169" s="74">
        <v>0.12</v>
      </c>
      <c r="L169" s="71">
        <v>1.5E-3</v>
      </c>
      <c r="M169" s="71">
        <v>193.905</v>
      </c>
    </row>
    <row r="170" spans="1:13" ht="15" customHeight="1" x14ac:dyDescent="0.25">
      <c r="A170" s="836"/>
      <c r="B170" s="836"/>
      <c r="C170" s="68" t="s">
        <v>38</v>
      </c>
      <c r="D170" s="73" t="s">
        <v>39</v>
      </c>
      <c r="E170" s="128">
        <v>3</v>
      </c>
      <c r="F170" s="70">
        <v>3</v>
      </c>
      <c r="G170" s="71">
        <v>0</v>
      </c>
      <c r="H170" s="72">
        <v>0</v>
      </c>
      <c r="I170" s="73">
        <v>0</v>
      </c>
      <c r="J170" s="73">
        <v>0.18</v>
      </c>
      <c r="K170" s="74">
        <v>0.21</v>
      </c>
      <c r="L170" s="71">
        <v>1.4999999999999999E-2</v>
      </c>
      <c r="M170" s="71">
        <v>0.15</v>
      </c>
    </row>
    <row r="171" spans="1:13" ht="15" customHeight="1" x14ac:dyDescent="0.25">
      <c r="A171" s="836"/>
      <c r="B171" s="836"/>
      <c r="C171" s="68" t="s">
        <v>40</v>
      </c>
      <c r="D171" s="73" t="s">
        <v>39</v>
      </c>
      <c r="E171" s="128">
        <v>3</v>
      </c>
      <c r="F171" s="70">
        <v>3</v>
      </c>
      <c r="G171" s="71">
        <v>0</v>
      </c>
      <c r="H171" s="72">
        <v>0</v>
      </c>
      <c r="I171" s="73">
        <v>0</v>
      </c>
      <c r="J171" s="73">
        <v>0.18</v>
      </c>
      <c r="K171" s="74">
        <v>0.21</v>
      </c>
      <c r="L171" s="71">
        <v>1.4999999999999999E-2</v>
      </c>
      <c r="M171" s="71">
        <v>0.15</v>
      </c>
    </row>
    <row r="172" spans="1:13" ht="15" customHeight="1" x14ac:dyDescent="0.25">
      <c r="A172" s="836"/>
      <c r="B172" s="836"/>
      <c r="C172" s="68" t="s">
        <v>41</v>
      </c>
      <c r="D172" s="73" t="s">
        <v>39</v>
      </c>
      <c r="E172" s="128">
        <v>3</v>
      </c>
      <c r="F172" s="70">
        <v>3</v>
      </c>
      <c r="G172" s="71">
        <v>0</v>
      </c>
      <c r="H172" s="72">
        <v>0</v>
      </c>
      <c r="I172" s="73">
        <v>0</v>
      </c>
      <c r="J172" s="73">
        <v>0.18</v>
      </c>
      <c r="K172" s="74">
        <v>0.21</v>
      </c>
      <c r="L172" s="71">
        <v>1.4999999999999999E-2</v>
      </c>
      <c r="M172" s="71">
        <v>0.15</v>
      </c>
    </row>
    <row r="173" spans="1:13" ht="15" customHeight="1" x14ac:dyDescent="0.25">
      <c r="A173" s="836"/>
      <c r="B173" s="836"/>
      <c r="C173" s="68" t="s">
        <v>96</v>
      </c>
      <c r="D173" s="73" t="s">
        <v>39</v>
      </c>
      <c r="E173" s="128">
        <v>3</v>
      </c>
      <c r="F173" s="70">
        <v>3</v>
      </c>
      <c r="G173" s="71">
        <v>0</v>
      </c>
      <c r="H173" s="72">
        <v>0</v>
      </c>
      <c r="I173" s="73">
        <v>0</v>
      </c>
      <c r="J173" s="73">
        <v>0.18</v>
      </c>
      <c r="K173" s="74">
        <v>0.21</v>
      </c>
      <c r="L173" s="71">
        <v>1.4999999999999999E-2</v>
      </c>
      <c r="M173" s="71">
        <v>0.15</v>
      </c>
    </row>
    <row r="174" spans="1:13" ht="15" customHeight="1" x14ac:dyDescent="0.25">
      <c r="A174" s="837"/>
      <c r="B174" s="837"/>
      <c r="C174" s="68" t="s">
        <v>52</v>
      </c>
      <c r="D174" s="73" t="s">
        <v>53</v>
      </c>
      <c r="E174" s="128">
        <v>5</v>
      </c>
      <c r="F174" s="70">
        <v>5</v>
      </c>
      <c r="G174" s="71">
        <v>45</v>
      </c>
      <c r="H174" s="72">
        <v>0</v>
      </c>
      <c r="I174" s="73">
        <v>5</v>
      </c>
      <c r="J174" s="73">
        <v>0</v>
      </c>
      <c r="K174" s="74">
        <v>0</v>
      </c>
      <c r="L174" s="71">
        <v>0</v>
      </c>
      <c r="M174" s="71">
        <v>0</v>
      </c>
    </row>
    <row r="175" spans="1:13" ht="15" customHeight="1" x14ac:dyDescent="0.25">
      <c r="A175" s="840" t="s">
        <v>247</v>
      </c>
      <c r="B175" s="843" t="s">
        <v>55</v>
      </c>
      <c r="C175" s="68" t="s">
        <v>56</v>
      </c>
      <c r="D175" s="73" t="s">
        <v>57</v>
      </c>
      <c r="E175" s="128">
        <v>31</v>
      </c>
      <c r="F175" s="70">
        <v>31</v>
      </c>
      <c r="G175" s="71">
        <v>109</v>
      </c>
      <c r="H175" s="72">
        <v>2.077</v>
      </c>
      <c r="I175" s="73">
        <v>0.124</v>
      </c>
      <c r="J175" s="73">
        <v>24.831</v>
      </c>
      <c r="K175" s="74">
        <v>2.79</v>
      </c>
      <c r="L175" s="71">
        <v>0.248</v>
      </c>
      <c r="M175" s="71">
        <v>0.62</v>
      </c>
    </row>
    <row r="176" spans="1:13" ht="15" customHeight="1" x14ac:dyDescent="0.25">
      <c r="A176" s="836"/>
      <c r="B176" s="836"/>
      <c r="C176" s="68" t="s">
        <v>52</v>
      </c>
      <c r="D176" s="73" t="s">
        <v>53</v>
      </c>
      <c r="E176" s="128">
        <v>3</v>
      </c>
      <c r="F176" s="70">
        <v>3</v>
      </c>
      <c r="G176" s="71">
        <v>27</v>
      </c>
      <c r="H176" s="72">
        <v>0</v>
      </c>
      <c r="I176" s="73">
        <v>3</v>
      </c>
      <c r="J176" s="73">
        <v>0</v>
      </c>
      <c r="K176" s="74">
        <v>0</v>
      </c>
      <c r="L176" s="71">
        <v>0</v>
      </c>
      <c r="M176" s="71">
        <v>0</v>
      </c>
    </row>
    <row r="177" spans="1:13" ht="15" customHeight="1" x14ac:dyDescent="0.25">
      <c r="A177" s="837"/>
      <c r="B177" s="837"/>
      <c r="C177" s="229" t="s">
        <v>44</v>
      </c>
      <c r="D177" s="73" t="s">
        <v>45</v>
      </c>
      <c r="E177" s="231">
        <v>0.8</v>
      </c>
      <c r="F177" s="232">
        <v>0.8</v>
      </c>
      <c r="G177" s="71">
        <v>0</v>
      </c>
      <c r="H177" s="72">
        <v>0</v>
      </c>
      <c r="I177" s="73">
        <v>0</v>
      </c>
      <c r="J177" s="73">
        <v>0</v>
      </c>
      <c r="K177" s="74">
        <v>0.192</v>
      </c>
      <c r="L177" s="71">
        <v>2.3999999999999998E-3</v>
      </c>
      <c r="M177" s="71">
        <v>310.24799999999999</v>
      </c>
    </row>
    <row r="178" spans="1:13" ht="15" customHeight="1" x14ac:dyDescent="0.25">
      <c r="A178" s="840" t="s">
        <v>46</v>
      </c>
      <c r="B178" s="843" t="s">
        <v>136</v>
      </c>
      <c r="C178" s="223" t="s">
        <v>98</v>
      </c>
      <c r="D178" s="73" t="s">
        <v>99</v>
      </c>
      <c r="E178" s="225">
        <v>50</v>
      </c>
      <c r="F178" s="226">
        <v>30.96</v>
      </c>
      <c r="G178" s="71">
        <v>41</v>
      </c>
      <c r="H178" s="72">
        <v>0.34055999999999997</v>
      </c>
      <c r="I178" s="73">
        <v>6.1920000000000003E-2</v>
      </c>
      <c r="J178" s="73">
        <v>9.3808799999999994</v>
      </c>
      <c r="K178" s="74">
        <v>0.92879999999999996</v>
      </c>
      <c r="L178" s="71">
        <v>0.15479999999999999</v>
      </c>
      <c r="M178" s="71">
        <v>1.72</v>
      </c>
    </row>
    <row r="179" spans="1:13" ht="15" customHeight="1" x14ac:dyDescent="0.25">
      <c r="A179" s="837"/>
      <c r="B179" s="837"/>
      <c r="C179" s="229" t="s">
        <v>137</v>
      </c>
      <c r="D179" s="73" t="s">
        <v>39</v>
      </c>
      <c r="E179" s="231">
        <v>1</v>
      </c>
      <c r="F179" s="232">
        <v>1</v>
      </c>
      <c r="G179" s="71">
        <v>0</v>
      </c>
      <c r="H179" s="72">
        <v>0</v>
      </c>
      <c r="I179" s="73">
        <v>0</v>
      </c>
      <c r="J179" s="73">
        <v>0</v>
      </c>
      <c r="K179" s="74">
        <v>0</v>
      </c>
      <c r="L179" s="71">
        <v>0</v>
      </c>
      <c r="M179" s="71">
        <v>0</v>
      </c>
    </row>
    <row r="180" spans="1:13" ht="15" customHeight="1" x14ac:dyDescent="0.25">
      <c r="A180" s="840" t="s">
        <v>58</v>
      </c>
      <c r="B180" s="843" t="s">
        <v>138</v>
      </c>
      <c r="C180" s="223" t="s">
        <v>139</v>
      </c>
      <c r="D180" s="129" t="s">
        <v>140</v>
      </c>
      <c r="E180" s="225">
        <v>10</v>
      </c>
      <c r="F180" s="226">
        <v>10</v>
      </c>
      <c r="G180" s="71">
        <v>3</v>
      </c>
      <c r="H180" s="72">
        <v>0.1</v>
      </c>
      <c r="I180" s="73">
        <v>0.02</v>
      </c>
      <c r="J180" s="73">
        <v>0.47</v>
      </c>
      <c r="K180" s="74">
        <v>4.0999999999999996</v>
      </c>
      <c r="L180" s="71">
        <v>0.05</v>
      </c>
      <c r="M180" s="71">
        <v>0.5</v>
      </c>
    </row>
    <row r="181" spans="1:13" ht="15" customHeight="1" x14ac:dyDescent="0.25">
      <c r="A181" s="836"/>
      <c r="B181" s="836"/>
      <c r="C181" s="68" t="s">
        <v>101</v>
      </c>
      <c r="D181" s="73" t="s">
        <v>102</v>
      </c>
      <c r="E181" s="128">
        <v>50</v>
      </c>
      <c r="F181" s="70">
        <v>40</v>
      </c>
      <c r="G181" s="71">
        <v>9</v>
      </c>
      <c r="H181" s="72">
        <v>0.36</v>
      </c>
      <c r="I181" s="73">
        <v>0.04</v>
      </c>
      <c r="J181" s="73">
        <v>1.64</v>
      </c>
      <c r="K181" s="74">
        <v>3.6</v>
      </c>
      <c r="L181" s="71">
        <v>0.2</v>
      </c>
      <c r="M181" s="71">
        <v>3</v>
      </c>
    </row>
    <row r="182" spans="1:13" ht="15" customHeight="1" x14ac:dyDescent="0.25">
      <c r="A182" s="836"/>
      <c r="B182" s="836"/>
      <c r="C182" s="68" t="s">
        <v>64</v>
      </c>
      <c r="D182" s="73" t="s">
        <v>65</v>
      </c>
      <c r="E182" s="128">
        <v>2</v>
      </c>
      <c r="F182" s="70">
        <v>2</v>
      </c>
      <c r="G182" s="71">
        <v>8</v>
      </c>
      <c r="H182" s="72">
        <v>0</v>
      </c>
      <c r="I182" s="73">
        <v>0</v>
      </c>
      <c r="J182" s="73">
        <v>1.986</v>
      </c>
      <c r="K182" s="74">
        <v>0</v>
      </c>
      <c r="L182" s="71">
        <v>2E-3</v>
      </c>
      <c r="M182" s="71">
        <v>0</v>
      </c>
    </row>
    <row r="183" spans="1:13" ht="15" customHeight="1" x14ac:dyDescent="0.25">
      <c r="A183" s="836"/>
      <c r="B183" s="836"/>
      <c r="C183" s="68" t="s">
        <v>52</v>
      </c>
      <c r="D183" s="69" t="s">
        <v>53</v>
      </c>
      <c r="E183" s="70">
        <v>5</v>
      </c>
      <c r="F183" s="70">
        <v>5</v>
      </c>
      <c r="G183" s="71">
        <v>45</v>
      </c>
      <c r="H183" s="72">
        <v>0</v>
      </c>
      <c r="I183" s="73">
        <v>5</v>
      </c>
      <c r="J183" s="73">
        <v>0</v>
      </c>
      <c r="K183" s="74">
        <v>0</v>
      </c>
      <c r="L183" s="71">
        <v>0</v>
      </c>
      <c r="M183" s="71">
        <v>0</v>
      </c>
    </row>
    <row r="184" spans="1:13" ht="15" customHeight="1" x14ac:dyDescent="0.25">
      <c r="A184" s="836"/>
      <c r="B184" s="836"/>
      <c r="C184" s="68" t="s">
        <v>127</v>
      </c>
      <c r="D184" s="129" t="s">
        <v>128</v>
      </c>
      <c r="E184" s="128">
        <v>3</v>
      </c>
      <c r="F184" s="70">
        <v>3</v>
      </c>
      <c r="G184" s="71">
        <v>1</v>
      </c>
      <c r="H184" s="72">
        <v>0</v>
      </c>
      <c r="I184" s="73">
        <v>0</v>
      </c>
      <c r="J184" s="73">
        <v>0.18</v>
      </c>
      <c r="K184" s="74">
        <v>0.21</v>
      </c>
      <c r="L184" s="71">
        <v>1.4999999999999999E-2</v>
      </c>
      <c r="M184" s="71">
        <v>0.15</v>
      </c>
    </row>
    <row r="185" spans="1:13" ht="15" customHeight="1" x14ac:dyDescent="0.25">
      <c r="A185" s="837"/>
      <c r="B185" s="837"/>
      <c r="C185" s="68" t="s">
        <v>36</v>
      </c>
      <c r="D185" s="73" t="s">
        <v>37</v>
      </c>
      <c r="E185" s="128">
        <v>5</v>
      </c>
      <c r="F185" s="70">
        <v>4.5</v>
      </c>
      <c r="G185" s="71">
        <v>2</v>
      </c>
      <c r="H185" s="72">
        <v>0.10349999999999999</v>
      </c>
      <c r="I185" s="73">
        <v>2.7E-2</v>
      </c>
      <c r="J185" s="73">
        <v>0.26550000000000001</v>
      </c>
      <c r="K185" s="74">
        <v>3.69</v>
      </c>
      <c r="L185" s="71">
        <v>8.1000000000000003E-2</v>
      </c>
      <c r="M185" s="71">
        <v>2.2999999999999998</v>
      </c>
    </row>
    <row r="186" spans="1:13" ht="15" customHeight="1" x14ac:dyDescent="0.25">
      <c r="A186" s="35" t="s">
        <v>105</v>
      </c>
      <c r="B186" s="880" t="s">
        <v>319</v>
      </c>
      <c r="C186" s="68" t="s">
        <v>62</v>
      </c>
      <c r="D186" s="73" t="s">
        <v>63</v>
      </c>
      <c r="E186" s="128">
        <v>120</v>
      </c>
      <c r="F186" s="70">
        <v>60</v>
      </c>
      <c r="G186" s="71">
        <v>26</v>
      </c>
      <c r="H186" s="72">
        <v>0.18</v>
      </c>
      <c r="I186" s="73">
        <v>0.18</v>
      </c>
      <c r="J186" s="73">
        <v>5.58</v>
      </c>
      <c r="K186" s="74">
        <v>11.4</v>
      </c>
      <c r="L186" s="71">
        <v>0.3</v>
      </c>
      <c r="M186" s="71">
        <v>4.8</v>
      </c>
    </row>
    <row r="187" spans="1:13" ht="15" customHeight="1" x14ac:dyDescent="0.25">
      <c r="A187" s="569" t="s">
        <v>109</v>
      </c>
      <c r="B187" s="881"/>
      <c r="C187" s="68" t="s">
        <v>205</v>
      </c>
      <c r="D187" s="73" t="s">
        <v>206</v>
      </c>
      <c r="E187" s="128">
        <v>10</v>
      </c>
      <c r="F187" s="70">
        <v>10</v>
      </c>
      <c r="G187" s="71">
        <v>36</v>
      </c>
      <c r="H187" s="72">
        <v>0.06</v>
      </c>
      <c r="I187" s="73">
        <v>0.01</v>
      </c>
      <c r="J187" s="73">
        <v>9.02</v>
      </c>
      <c r="K187" s="74">
        <v>4.2</v>
      </c>
      <c r="L187" s="71">
        <v>0.49</v>
      </c>
      <c r="M187" s="71">
        <v>3.9</v>
      </c>
    </row>
    <row r="188" spans="1:13" ht="15" customHeight="1" x14ac:dyDescent="0.25">
      <c r="A188" s="1165" t="s">
        <v>78</v>
      </c>
      <c r="B188" s="828"/>
      <c r="C188" s="828"/>
      <c r="D188" s="828"/>
      <c r="E188" s="828"/>
      <c r="F188" s="829"/>
      <c r="G188" s="235">
        <v>510</v>
      </c>
      <c r="H188" s="236">
        <v>20.8</v>
      </c>
      <c r="I188" s="237">
        <v>13.8</v>
      </c>
      <c r="J188" s="237">
        <v>75.099999999999994</v>
      </c>
      <c r="K188" s="235">
        <v>93.2</v>
      </c>
      <c r="L188" s="238">
        <v>4.5999999999999996</v>
      </c>
      <c r="M188" s="238">
        <v>885.7</v>
      </c>
    </row>
    <row r="189" spans="1:13" ht="15" customHeight="1" x14ac:dyDescent="0.25">
      <c r="A189" s="1165" t="s">
        <v>79</v>
      </c>
      <c r="B189" s="828"/>
      <c r="C189" s="828"/>
      <c r="D189" s="828"/>
      <c r="E189" s="828"/>
      <c r="F189" s="829"/>
      <c r="G189" s="239">
        <v>1629</v>
      </c>
      <c r="H189" s="240">
        <v>57</v>
      </c>
      <c r="I189" s="240">
        <v>54.3</v>
      </c>
      <c r="J189" s="240">
        <v>228.1</v>
      </c>
      <c r="K189" s="240">
        <v>800</v>
      </c>
      <c r="L189" s="240">
        <v>6.2</v>
      </c>
      <c r="M189" s="240">
        <v>1200</v>
      </c>
    </row>
    <row r="190" spans="1:13" ht="15" customHeight="1" x14ac:dyDescent="0.25">
      <c r="A190" s="1165" t="s">
        <v>80</v>
      </c>
      <c r="B190" s="828"/>
      <c r="C190" s="828"/>
      <c r="D190" s="828"/>
      <c r="E190" s="828"/>
      <c r="F190" s="829"/>
      <c r="G190" s="241">
        <v>0.32</v>
      </c>
      <c r="H190" s="242">
        <v>0.36</v>
      </c>
      <c r="I190" s="242">
        <v>0.25</v>
      </c>
      <c r="J190" s="242">
        <v>0.33</v>
      </c>
      <c r="K190" s="242">
        <v>0.12</v>
      </c>
      <c r="L190" s="242">
        <v>0.74</v>
      </c>
      <c r="M190" s="242">
        <v>0.74</v>
      </c>
    </row>
    <row r="191" spans="1:13" ht="15" customHeight="1" x14ac:dyDescent="0.25">
      <c r="A191" s="44"/>
      <c r="B191" s="45"/>
      <c r="C191" s="45"/>
      <c r="D191" s="45"/>
      <c r="E191" s="47"/>
      <c r="F191" s="47"/>
      <c r="G191" s="47"/>
      <c r="H191" s="47"/>
      <c r="I191" s="47"/>
      <c r="J191" s="47"/>
      <c r="K191" s="47"/>
      <c r="L191" s="47"/>
      <c r="M191" s="47"/>
    </row>
    <row r="192" spans="1:13" ht="15" customHeight="1" x14ac:dyDescent="0.25">
      <c r="A192" s="834" t="s">
        <v>81</v>
      </c>
      <c r="B192" s="825"/>
      <c r="C192" s="826"/>
      <c r="D192" s="827" t="s">
        <v>82</v>
      </c>
      <c r="E192" s="828"/>
      <c r="F192" s="828"/>
      <c r="G192" s="828"/>
      <c r="H192" s="828"/>
      <c r="I192" s="828"/>
      <c r="J192" s="828"/>
      <c r="K192" s="828"/>
      <c r="L192" s="828"/>
      <c r="M192" s="829"/>
    </row>
    <row r="194" spans="1:13" ht="30" customHeight="1" x14ac:dyDescent="0.25">
      <c r="A194" s="52" t="s">
        <v>83</v>
      </c>
      <c r="B194" s="827"/>
      <c r="C194" s="828"/>
      <c r="D194" s="828"/>
      <c r="E194" s="829"/>
      <c r="F194" s="1"/>
      <c r="G194" s="824" t="s">
        <v>84</v>
      </c>
      <c r="H194" s="825"/>
      <c r="I194" s="826"/>
      <c r="J194" s="827">
        <v>1088350061</v>
      </c>
      <c r="K194" s="828"/>
      <c r="L194" s="828"/>
      <c r="M194" s="829"/>
    </row>
    <row r="195" spans="1:13" ht="15" customHeight="1" x14ac:dyDescent="0.25">
      <c r="A195" s="53"/>
      <c r="B195" s="49"/>
      <c r="C195" s="49"/>
      <c r="D195" s="49"/>
      <c r="E195" s="51"/>
      <c r="F195" s="51"/>
      <c r="G195" s="51"/>
      <c r="H195" s="51"/>
      <c r="I195" s="51"/>
      <c r="J195" s="51"/>
      <c r="K195" s="51"/>
      <c r="L195" s="51"/>
      <c r="M195" s="51"/>
    </row>
    <row r="196" spans="1:13" ht="15" customHeight="1" x14ac:dyDescent="0.25">
      <c r="A196" s="54"/>
      <c r="B196" s="55"/>
      <c r="C196" s="55"/>
      <c r="D196" s="55"/>
      <c r="E196" s="56"/>
      <c r="F196" s="56"/>
      <c r="G196" s="56"/>
      <c r="H196" s="56"/>
      <c r="I196" s="56"/>
      <c r="J196" s="56"/>
      <c r="K196" s="56"/>
      <c r="L196" s="56"/>
      <c r="M196" s="56"/>
    </row>
    <row r="197" spans="1:13" ht="15" customHeight="1" x14ac:dyDescent="0.25">
      <c r="A197" s="53"/>
      <c r="B197" s="9"/>
      <c r="C197" s="49"/>
      <c r="D197" s="49"/>
      <c r="E197" s="51"/>
      <c r="F197" s="51"/>
      <c r="G197" s="51"/>
      <c r="H197" s="51"/>
      <c r="I197" s="51"/>
      <c r="J197" s="51"/>
      <c r="K197" s="51"/>
      <c r="L197" s="51"/>
      <c r="M197" s="51"/>
    </row>
    <row r="198" spans="1:13" ht="15" customHeight="1" x14ac:dyDescent="0.25">
      <c r="A198" s="57">
        <v>5</v>
      </c>
      <c r="B198" s="58"/>
      <c r="C198" s="58"/>
      <c r="D198" s="58"/>
      <c r="E198" s="3"/>
      <c r="F198" s="3"/>
      <c r="G198" s="3"/>
      <c r="H198" s="3"/>
      <c r="I198" s="3"/>
      <c r="J198" s="3"/>
      <c r="K198" s="3"/>
      <c r="L198" s="51"/>
      <c r="M198" s="51"/>
    </row>
    <row r="199" spans="1:13" ht="15" customHeight="1" x14ac:dyDescent="0.25">
      <c r="A199" s="52"/>
      <c r="B199" s="9"/>
      <c r="C199" s="9"/>
      <c r="D199" s="9"/>
      <c r="E199" s="1"/>
      <c r="F199" s="1"/>
      <c r="G199" s="1"/>
      <c r="H199" s="1"/>
      <c r="I199" s="1"/>
      <c r="J199" s="3"/>
      <c r="K199" s="3"/>
      <c r="L199" s="51"/>
      <c r="M199" s="51"/>
    </row>
    <row r="200" spans="1:13" ht="15" customHeight="1" x14ac:dyDescent="0.25">
      <c r="A200" s="840" t="s">
        <v>14</v>
      </c>
      <c r="B200" s="838" t="s">
        <v>15</v>
      </c>
      <c r="C200" s="838" t="s">
        <v>16</v>
      </c>
      <c r="D200" s="1169" t="s">
        <v>17</v>
      </c>
      <c r="E200" s="838" t="s">
        <v>18</v>
      </c>
      <c r="F200" s="838" t="s">
        <v>19</v>
      </c>
      <c r="G200" s="827" t="s">
        <v>20</v>
      </c>
      <c r="H200" s="828"/>
      <c r="I200" s="828"/>
      <c r="J200" s="828"/>
      <c r="K200" s="828"/>
      <c r="L200" s="828"/>
      <c r="M200" s="829"/>
    </row>
    <row r="201" spans="1:13" ht="15" customHeight="1" x14ac:dyDescent="0.25">
      <c r="A201" s="837"/>
      <c r="B201" s="837"/>
      <c r="C201" s="837"/>
      <c r="D201" s="837"/>
      <c r="E201" s="837"/>
      <c r="F201" s="837"/>
      <c r="G201" s="16" t="s">
        <v>21</v>
      </c>
      <c r="H201" s="16" t="s">
        <v>22</v>
      </c>
      <c r="I201" s="16" t="s">
        <v>23</v>
      </c>
      <c r="J201" s="16" t="s">
        <v>24</v>
      </c>
      <c r="K201" s="16" t="s">
        <v>25</v>
      </c>
      <c r="L201" s="16" t="s">
        <v>26</v>
      </c>
      <c r="M201" s="16" t="s">
        <v>27</v>
      </c>
    </row>
    <row r="202" spans="1:13" ht="15" customHeight="1" x14ac:dyDescent="0.25">
      <c r="A202" s="840" t="s">
        <v>28</v>
      </c>
      <c r="B202" s="843" t="s">
        <v>141</v>
      </c>
      <c r="C202" s="223" t="s">
        <v>398</v>
      </c>
      <c r="D202" s="246" t="s">
        <v>120</v>
      </c>
      <c r="E202" s="225">
        <v>67</v>
      </c>
      <c r="F202" s="226">
        <v>62</v>
      </c>
      <c r="G202" s="227">
        <v>103</v>
      </c>
      <c r="H202" s="228">
        <v>12.89</v>
      </c>
      <c r="I202" s="127">
        <v>5.73</v>
      </c>
      <c r="J202" s="127">
        <v>0.06</v>
      </c>
      <c r="K202" s="224">
        <v>6.85</v>
      </c>
      <c r="L202" s="227">
        <v>0.43169999999999997</v>
      </c>
      <c r="M202" s="227">
        <v>42.21</v>
      </c>
    </row>
    <row r="203" spans="1:13" ht="15" customHeight="1" x14ac:dyDescent="0.25">
      <c r="A203" s="836"/>
      <c r="B203" s="836"/>
      <c r="C203" s="68" t="s">
        <v>34</v>
      </c>
      <c r="D203" s="129" t="s">
        <v>35</v>
      </c>
      <c r="E203" s="128">
        <v>38</v>
      </c>
      <c r="F203" s="70">
        <v>15.2</v>
      </c>
      <c r="G203" s="71">
        <v>6</v>
      </c>
      <c r="H203" s="72">
        <v>0.18240000000000001</v>
      </c>
      <c r="I203" s="73">
        <v>1.52E-2</v>
      </c>
      <c r="J203" s="73">
        <v>1.0336000000000001</v>
      </c>
      <c r="K203" s="74">
        <v>8.6639999999999997</v>
      </c>
      <c r="L203" s="71">
        <v>7.5999999999999998E-2</v>
      </c>
      <c r="M203" s="71">
        <v>5.7</v>
      </c>
    </row>
    <row r="204" spans="1:13" ht="15" customHeight="1" x14ac:dyDescent="0.25">
      <c r="A204" s="836"/>
      <c r="B204" s="836"/>
      <c r="C204" s="68" t="s">
        <v>32</v>
      </c>
      <c r="D204" s="129" t="s">
        <v>33</v>
      </c>
      <c r="E204" s="128">
        <v>16</v>
      </c>
      <c r="F204" s="70">
        <v>15.2</v>
      </c>
      <c r="G204" s="71">
        <v>6</v>
      </c>
      <c r="H204" s="72">
        <v>0.21279999999999999</v>
      </c>
      <c r="I204" s="73">
        <v>1.52E-2</v>
      </c>
      <c r="J204" s="73">
        <v>1.1704000000000001</v>
      </c>
      <c r="K204" s="74">
        <v>3.6480000000000001</v>
      </c>
      <c r="L204" s="71">
        <v>4.5600000000000002E-2</v>
      </c>
      <c r="M204" s="71">
        <v>0.64</v>
      </c>
    </row>
    <row r="205" spans="1:13" ht="15" customHeight="1" x14ac:dyDescent="0.25">
      <c r="A205" s="836"/>
      <c r="B205" s="836"/>
      <c r="C205" s="68" t="s">
        <v>44</v>
      </c>
      <c r="D205" s="129" t="s">
        <v>45</v>
      </c>
      <c r="E205" s="128">
        <v>0.5</v>
      </c>
      <c r="F205" s="70">
        <v>0.5</v>
      </c>
      <c r="G205" s="71">
        <v>0</v>
      </c>
      <c r="H205" s="72">
        <v>0</v>
      </c>
      <c r="I205" s="73">
        <v>0</v>
      </c>
      <c r="J205" s="73">
        <v>0</v>
      </c>
      <c r="K205" s="74">
        <v>0.12</v>
      </c>
      <c r="L205" s="71">
        <v>1.5E-3</v>
      </c>
      <c r="M205" s="71">
        <v>193.905</v>
      </c>
    </row>
    <row r="206" spans="1:13" ht="15" customHeight="1" x14ac:dyDescent="0.25">
      <c r="A206" s="836"/>
      <c r="B206" s="836"/>
      <c r="C206" s="68" t="s">
        <v>42</v>
      </c>
      <c r="D206" s="129" t="s">
        <v>43</v>
      </c>
      <c r="E206" s="128">
        <v>1</v>
      </c>
      <c r="F206" s="70">
        <v>0.95</v>
      </c>
      <c r="G206" s="71">
        <v>1</v>
      </c>
      <c r="H206" s="72">
        <v>4.4650000000000002E-2</v>
      </c>
      <c r="I206" s="73">
        <v>2.8500000000000001E-3</v>
      </c>
      <c r="J206" s="73">
        <v>0.27834999999999999</v>
      </c>
      <c r="K206" s="74">
        <v>0.38</v>
      </c>
      <c r="L206" s="71">
        <v>1.235E-2</v>
      </c>
      <c r="M206" s="71">
        <v>0.19</v>
      </c>
    </row>
    <row r="207" spans="1:13" ht="15" customHeight="1" x14ac:dyDescent="0.25">
      <c r="A207" s="836"/>
      <c r="B207" s="836"/>
      <c r="C207" s="68" t="s">
        <v>36</v>
      </c>
      <c r="D207" s="69" t="s">
        <v>37</v>
      </c>
      <c r="E207" s="225">
        <v>6</v>
      </c>
      <c r="F207" s="70">
        <v>5.4</v>
      </c>
      <c r="G207" s="71">
        <v>2</v>
      </c>
      <c r="H207" s="72">
        <v>0.1242</v>
      </c>
      <c r="I207" s="73">
        <v>3.2399999999999998E-2</v>
      </c>
      <c r="J207" s="73">
        <v>0.31859999999999999</v>
      </c>
      <c r="K207" s="74">
        <v>4.4279999999999999</v>
      </c>
      <c r="L207" s="71">
        <v>9.7199999999999995E-2</v>
      </c>
      <c r="M207" s="71">
        <v>2.76</v>
      </c>
    </row>
    <row r="208" spans="1:13" ht="15" customHeight="1" x14ac:dyDescent="0.25">
      <c r="A208" s="836"/>
      <c r="B208" s="836"/>
      <c r="C208" s="68" t="s">
        <v>38</v>
      </c>
      <c r="D208" s="69" t="s">
        <v>39</v>
      </c>
      <c r="E208" s="225">
        <v>3</v>
      </c>
      <c r="F208" s="70">
        <v>3</v>
      </c>
      <c r="G208" s="71">
        <v>0</v>
      </c>
      <c r="H208" s="72">
        <v>0</v>
      </c>
      <c r="I208" s="73">
        <v>0</v>
      </c>
      <c r="J208" s="73">
        <v>0.18</v>
      </c>
      <c r="K208" s="74">
        <v>0.21</v>
      </c>
      <c r="L208" s="71">
        <v>1.4999999999999999E-2</v>
      </c>
      <c r="M208" s="71">
        <v>0.15</v>
      </c>
    </row>
    <row r="209" spans="1:13" ht="15" customHeight="1" x14ac:dyDescent="0.25">
      <c r="A209" s="836"/>
      <c r="B209" s="836"/>
      <c r="C209" s="68" t="s">
        <v>40</v>
      </c>
      <c r="D209" s="69" t="s">
        <v>39</v>
      </c>
      <c r="E209" s="225">
        <v>3</v>
      </c>
      <c r="F209" s="70">
        <v>3</v>
      </c>
      <c r="G209" s="71">
        <v>0</v>
      </c>
      <c r="H209" s="72">
        <v>0</v>
      </c>
      <c r="I209" s="73">
        <v>0</v>
      </c>
      <c r="J209" s="73">
        <v>0.18</v>
      </c>
      <c r="K209" s="74">
        <v>0.21</v>
      </c>
      <c r="L209" s="71">
        <v>1.4999999999999999E-2</v>
      </c>
      <c r="M209" s="71">
        <v>0.15</v>
      </c>
    </row>
    <row r="210" spans="1:13" ht="15" customHeight="1" x14ac:dyDescent="0.25">
      <c r="A210" s="836"/>
      <c r="B210" s="836"/>
      <c r="C210" s="68" t="s">
        <v>41</v>
      </c>
      <c r="D210" s="69" t="s">
        <v>39</v>
      </c>
      <c r="E210" s="225">
        <v>3</v>
      </c>
      <c r="F210" s="70">
        <v>3</v>
      </c>
      <c r="G210" s="71">
        <v>0</v>
      </c>
      <c r="H210" s="72">
        <v>0</v>
      </c>
      <c r="I210" s="73">
        <v>0</v>
      </c>
      <c r="J210" s="73">
        <v>0.18</v>
      </c>
      <c r="K210" s="74">
        <v>0.21</v>
      </c>
      <c r="L210" s="71">
        <v>1.4999999999999999E-2</v>
      </c>
      <c r="M210" s="71">
        <v>0.15</v>
      </c>
    </row>
    <row r="211" spans="1:13" ht="15" customHeight="1" x14ac:dyDescent="0.25">
      <c r="A211" s="836"/>
      <c r="B211" s="836"/>
      <c r="C211" s="68" t="s">
        <v>142</v>
      </c>
      <c r="D211" s="69" t="s">
        <v>143</v>
      </c>
      <c r="E211" s="225">
        <v>7</v>
      </c>
      <c r="F211" s="70">
        <v>7</v>
      </c>
      <c r="G211" s="71">
        <v>25</v>
      </c>
      <c r="H211" s="72">
        <v>0.92400000000000004</v>
      </c>
      <c r="I211" s="73">
        <v>0.13300000000000001</v>
      </c>
      <c r="J211" s="73">
        <v>5.0469999999999997</v>
      </c>
      <c r="K211" s="74">
        <v>1.26</v>
      </c>
      <c r="L211" s="71">
        <v>0.35699999999999998</v>
      </c>
      <c r="M211" s="71">
        <v>0.14000000000000001</v>
      </c>
    </row>
    <row r="212" spans="1:13" ht="15" customHeight="1" x14ac:dyDescent="0.25">
      <c r="A212" s="837"/>
      <c r="B212" s="837"/>
      <c r="C212" s="68" t="s">
        <v>144</v>
      </c>
      <c r="D212" s="69" t="s">
        <v>145</v>
      </c>
      <c r="E212" s="225">
        <v>15</v>
      </c>
      <c r="F212" s="70">
        <v>13.5</v>
      </c>
      <c r="G212" s="71">
        <v>20</v>
      </c>
      <c r="H212" s="72">
        <v>1.7010000000000001</v>
      </c>
      <c r="I212" s="73">
        <v>1.458</v>
      </c>
      <c r="J212" s="73">
        <v>4.0500000000000001E-2</v>
      </c>
      <c r="K212" s="74">
        <v>7.1550000000000002</v>
      </c>
      <c r="L212" s="71">
        <v>0.22950000000000001</v>
      </c>
      <c r="M212" s="71">
        <v>20.85</v>
      </c>
    </row>
    <row r="213" spans="1:13" ht="15" customHeight="1" x14ac:dyDescent="0.25">
      <c r="A213" s="840" t="s">
        <v>247</v>
      </c>
      <c r="B213" s="843" t="s">
        <v>55</v>
      </c>
      <c r="C213" s="223" t="s">
        <v>56</v>
      </c>
      <c r="D213" s="129" t="s">
        <v>57</v>
      </c>
      <c r="E213" s="225">
        <v>31</v>
      </c>
      <c r="F213" s="226">
        <v>31</v>
      </c>
      <c r="G213" s="71">
        <v>109</v>
      </c>
      <c r="H213" s="72">
        <v>2.077</v>
      </c>
      <c r="I213" s="73">
        <v>0.124</v>
      </c>
      <c r="J213" s="73">
        <v>24.831</v>
      </c>
      <c r="K213" s="74">
        <v>2.79</v>
      </c>
      <c r="L213" s="71">
        <v>0.248</v>
      </c>
      <c r="M213" s="71">
        <v>0.62</v>
      </c>
    </row>
    <row r="214" spans="1:13" ht="15" customHeight="1" x14ac:dyDescent="0.25">
      <c r="A214" s="836"/>
      <c r="B214" s="836"/>
      <c r="C214" s="68" t="s">
        <v>44</v>
      </c>
      <c r="D214" s="129" t="s">
        <v>45</v>
      </c>
      <c r="E214" s="128">
        <v>0.8</v>
      </c>
      <c r="F214" s="70">
        <v>0.8</v>
      </c>
      <c r="G214" s="71">
        <v>0</v>
      </c>
      <c r="H214" s="72">
        <v>0</v>
      </c>
      <c r="I214" s="73">
        <v>0</v>
      </c>
      <c r="J214" s="73">
        <v>0</v>
      </c>
      <c r="K214" s="74">
        <v>0.192</v>
      </c>
      <c r="L214" s="71">
        <v>2.3999999999999998E-3</v>
      </c>
      <c r="M214" s="71">
        <v>310.24799999999999</v>
      </c>
    </row>
    <row r="215" spans="1:13" ht="15" customHeight="1" x14ac:dyDescent="0.25">
      <c r="A215" s="837"/>
      <c r="B215" s="837"/>
      <c r="C215" s="68" t="s">
        <v>52</v>
      </c>
      <c r="D215" s="129" t="s">
        <v>53</v>
      </c>
      <c r="E215" s="128">
        <v>3</v>
      </c>
      <c r="F215" s="70">
        <v>3</v>
      </c>
      <c r="G215" s="71">
        <v>27</v>
      </c>
      <c r="H215" s="72">
        <v>0</v>
      </c>
      <c r="I215" s="73">
        <v>3</v>
      </c>
      <c r="J215" s="73">
        <v>0</v>
      </c>
      <c r="K215" s="74">
        <v>0</v>
      </c>
      <c r="L215" s="71">
        <v>0</v>
      </c>
      <c r="M215" s="71">
        <v>0</v>
      </c>
    </row>
    <row r="216" spans="1:13" ht="15" customHeight="1" x14ac:dyDescent="0.25">
      <c r="A216" s="840" t="s">
        <v>46</v>
      </c>
      <c r="B216" s="843" t="s">
        <v>146</v>
      </c>
      <c r="C216" s="68" t="s">
        <v>114</v>
      </c>
      <c r="D216" s="129" t="s">
        <v>115</v>
      </c>
      <c r="E216" s="128">
        <v>79</v>
      </c>
      <c r="F216" s="70">
        <v>75</v>
      </c>
      <c r="G216" s="71">
        <v>50</v>
      </c>
      <c r="H216" s="72">
        <v>1.1499999999999999</v>
      </c>
      <c r="I216" s="73">
        <v>0.05</v>
      </c>
      <c r="J216" s="73">
        <v>10.5</v>
      </c>
      <c r="K216" s="74">
        <v>4</v>
      </c>
      <c r="L216" s="71">
        <v>0.4</v>
      </c>
      <c r="M216" s="71">
        <v>4.5</v>
      </c>
    </row>
    <row r="217" spans="1:13" ht="15" customHeight="1" x14ac:dyDescent="0.25">
      <c r="A217" s="836"/>
      <c r="B217" s="836"/>
      <c r="C217" s="68" t="s">
        <v>147</v>
      </c>
      <c r="D217" s="73">
        <v>1534</v>
      </c>
      <c r="E217" s="128">
        <v>0.5</v>
      </c>
      <c r="F217" s="70">
        <v>0.5</v>
      </c>
      <c r="G217" s="71">
        <v>2</v>
      </c>
      <c r="H217" s="72">
        <v>7.3999999999999996E-2</v>
      </c>
      <c r="I217" s="73">
        <v>6.5000000000000002E-2</v>
      </c>
      <c r="J217" s="73">
        <v>0.27850000000000003</v>
      </c>
      <c r="K217" s="74">
        <v>0.88500000000000001</v>
      </c>
      <c r="L217" s="71">
        <v>0.11799999999999999</v>
      </c>
      <c r="M217" s="71">
        <v>0.17</v>
      </c>
    </row>
    <row r="218" spans="1:13" ht="15" customHeight="1" x14ac:dyDescent="0.25">
      <c r="A218" s="836"/>
      <c r="B218" s="836"/>
      <c r="C218" s="68" t="s">
        <v>36</v>
      </c>
      <c r="D218" s="73" t="s">
        <v>37</v>
      </c>
      <c r="E218" s="128">
        <v>2</v>
      </c>
      <c r="F218" s="70">
        <v>1.8</v>
      </c>
      <c r="G218" s="71">
        <v>1</v>
      </c>
      <c r="H218" s="72">
        <v>4.1399999999999999E-2</v>
      </c>
      <c r="I218" s="73">
        <v>1.0800000000000001E-2</v>
      </c>
      <c r="J218" s="73">
        <v>0.1062</v>
      </c>
      <c r="K218" s="74">
        <v>1.476</v>
      </c>
      <c r="L218" s="71">
        <v>3.2399999999999998E-2</v>
      </c>
      <c r="M218" s="71">
        <v>0.92</v>
      </c>
    </row>
    <row r="219" spans="1:13" ht="15" customHeight="1" x14ac:dyDescent="0.25">
      <c r="A219" s="837"/>
      <c r="B219" s="837"/>
      <c r="C219" s="68" t="s">
        <v>52</v>
      </c>
      <c r="D219" s="129" t="s">
        <v>53</v>
      </c>
      <c r="E219" s="128">
        <v>4</v>
      </c>
      <c r="F219" s="70">
        <v>4</v>
      </c>
      <c r="G219" s="71">
        <v>36</v>
      </c>
      <c r="H219" s="72">
        <v>0</v>
      </c>
      <c r="I219" s="73">
        <v>4</v>
      </c>
      <c r="J219" s="73">
        <v>0</v>
      </c>
      <c r="K219" s="74">
        <v>0</v>
      </c>
      <c r="L219" s="71">
        <v>0</v>
      </c>
      <c r="M219" s="71">
        <v>0</v>
      </c>
    </row>
    <row r="220" spans="1:13" ht="15" customHeight="1" x14ac:dyDescent="0.25">
      <c r="A220" s="840" t="s">
        <v>58</v>
      </c>
      <c r="B220" s="843" t="s">
        <v>148</v>
      </c>
      <c r="C220" s="223" t="s">
        <v>60</v>
      </c>
      <c r="D220" s="129" t="s">
        <v>61</v>
      </c>
      <c r="E220" s="225">
        <v>36</v>
      </c>
      <c r="F220" s="226">
        <v>25.2</v>
      </c>
      <c r="G220" s="71">
        <v>10</v>
      </c>
      <c r="H220" s="72">
        <v>0.4536</v>
      </c>
      <c r="I220" s="73">
        <v>7.5600000000000001E-2</v>
      </c>
      <c r="J220" s="73">
        <v>1.6128</v>
      </c>
      <c r="K220" s="74">
        <v>11.087999999999999</v>
      </c>
      <c r="L220" s="71">
        <v>0.126</v>
      </c>
      <c r="M220" s="71">
        <v>6.48</v>
      </c>
    </row>
    <row r="221" spans="1:13" ht="15" customHeight="1" x14ac:dyDescent="0.25">
      <c r="A221" s="836"/>
      <c r="B221" s="836"/>
      <c r="C221" s="68" t="s">
        <v>50</v>
      </c>
      <c r="D221" s="129" t="s">
        <v>51</v>
      </c>
      <c r="E221" s="128">
        <v>30</v>
      </c>
      <c r="F221" s="70">
        <v>25.5</v>
      </c>
      <c r="G221" s="71">
        <v>12</v>
      </c>
      <c r="H221" s="72">
        <v>0.17849999999999999</v>
      </c>
      <c r="I221" s="73">
        <v>2.5499999999999998E-2</v>
      </c>
      <c r="J221" s="73">
        <v>2.4224999999999999</v>
      </c>
      <c r="K221" s="74">
        <v>6.8849999999999998</v>
      </c>
      <c r="L221" s="71">
        <v>0.10199999999999999</v>
      </c>
      <c r="M221" s="71">
        <v>10.5</v>
      </c>
    </row>
    <row r="222" spans="1:13" ht="15" customHeight="1" x14ac:dyDescent="0.25">
      <c r="A222" s="836"/>
      <c r="B222" s="836"/>
      <c r="C222" s="68" t="s">
        <v>62</v>
      </c>
      <c r="D222" s="129" t="s">
        <v>63</v>
      </c>
      <c r="E222" s="128">
        <v>30</v>
      </c>
      <c r="F222" s="70">
        <v>15</v>
      </c>
      <c r="G222" s="71">
        <v>7</v>
      </c>
      <c r="H222" s="72">
        <v>4.4999999999999998E-2</v>
      </c>
      <c r="I222" s="73">
        <v>4.4999999999999998E-2</v>
      </c>
      <c r="J222" s="73">
        <v>1.395</v>
      </c>
      <c r="K222" s="74">
        <v>2.85</v>
      </c>
      <c r="L222" s="71">
        <v>7.4999999999999997E-2</v>
      </c>
      <c r="M222" s="71">
        <v>1.2</v>
      </c>
    </row>
    <row r="223" spans="1:13" ht="15" customHeight="1" x14ac:dyDescent="0.25">
      <c r="A223" s="837"/>
      <c r="B223" s="837"/>
      <c r="C223" s="68" t="s">
        <v>64</v>
      </c>
      <c r="D223" s="247" t="s">
        <v>65</v>
      </c>
      <c r="E223" s="128">
        <v>2</v>
      </c>
      <c r="F223" s="70">
        <v>2</v>
      </c>
      <c r="G223" s="71">
        <v>8</v>
      </c>
      <c r="H223" s="72">
        <v>0</v>
      </c>
      <c r="I223" s="73">
        <v>0</v>
      </c>
      <c r="J223" s="73">
        <v>1.986</v>
      </c>
      <c r="K223" s="74">
        <v>0</v>
      </c>
      <c r="L223" s="71">
        <v>2E-3</v>
      </c>
      <c r="M223" s="71">
        <v>0</v>
      </c>
    </row>
    <row r="224" spans="1:13" ht="15" customHeight="1" x14ac:dyDescent="0.25">
      <c r="A224" s="35" t="s">
        <v>105</v>
      </c>
      <c r="B224" s="843" t="s">
        <v>149</v>
      </c>
      <c r="C224" s="68" t="s">
        <v>150</v>
      </c>
      <c r="D224" s="127" t="s">
        <v>151</v>
      </c>
      <c r="E224" s="128">
        <v>80</v>
      </c>
      <c r="F224" s="70">
        <v>60</v>
      </c>
      <c r="G224" s="71">
        <v>43</v>
      </c>
      <c r="H224" s="72">
        <v>0.54</v>
      </c>
      <c r="I224" s="73">
        <v>0.18</v>
      </c>
      <c r="J224" s="73">
        <v>8.0399999999999991</v>
      </c>
      <c r="K224" s="74">
        <v>7.8</v>
      </c>
      <c r="L224" s="71">
        <v>0.18</v>
      </c>
      <c r="M224" s="71">
        <v>2.4</v>
      </c>
    </row>
    <row r="225" spans="1:13" ht="15" customHeight="1" x14ac:dyDescent="0.25">
      <c r="A225" s="35" t="s">
        <v>163</v>
      </c>
      <c r="B225" s="836"/>
      <c r="C225" s="68" t="s">
        <v>72</v>
      </c>
      <c r="D225" s="129" t="s">
        <v>73</v>
      </c>
      <c r="E225" s="128">
        <v>100</v>
      </c>
      <c r="F225" s="70">
        <v>100</v>
      </c>
      <c r="G225" s="71">
        <v>55</v>
      </c>
      <c r="H225" s="72">
        <v>3.2</v>
      </c>
      <c r="I225" s="73">
        <v>3.2</v>
      </c>
      <c r="J225" s="73">
        <v>3.4</v>
      </c>
      <c r="K225" s="74">
        <v>120</v>
      </c>
      <c r="L225" s="71">
        <v>0</v>
      </c>
      <c r="M225" s="71">
        <v>42</v>
      </c>
    </row>
    <row r="226" spans="1:13" ht="15" customHeight="1" x14ac:dyDescent="0.25">
      <c r="A226" s="35" t="s">
        <v>164</v>
      </c>
      <c r="B226" s="837"/>
      <c r="C226" s="68" t="s">
        <v>64</v>
      </c>
      <c r="D226" s="129" t="s">
        <v>65</v>
      </c>
      <c r="E226" s="128">
        <v>6</v>
      </c>
      <c r="F226" s="70">
        <v>6</v>
      </c>
      <c r="G226" s="71">
        <v>24</v>
      </c>
      <c r="H226" s="72">
        <v>0</v>
      </c>
      <c r="I226" s="73">
        <v>0</v>
      </c>
      <c r="J226" s="73">
        <v>5.9580000000000002</v>
      </c>
      <c r="K226" s="74">
        <v>0</v>
      </c>
      <c r="L226" s="71">
        <v>6.0000000000000001E-3</v>
      </c>
      <c r="M226" s="71">
        <v>0</v>
      </c>
    </row>
    <row r="227" spans="1:13" ht="15" customHeight="1" x14ac:dyDescent="0.25">
      <c r="A227" s="1164"/>
      <c r="B227" s="825"/>
      <c r="C227" s="825"/>
      <c r="D227" s="825"/>
      <c r="E227" s="825"/>
      <c r="F227" s="825"/>
      <c r="G227" s="825"/>
      <c r="H227" s="825"/>
      <c r="I227" s="825"/>
      <c r="J227" s="825"/>
      <c r="K227" s="826"/>
      <c r="L227" s="234"/>
      <c r="M227" s="234"/>
    </row>
    <row r="228" spans="1:13" ht="15" customHeight="1" x14ac:dyDescent="0.25">
      <c r="A228" s="1165" t="s">
        <v>78</v>
      </c>
      <c r="B228" s="828"/>
      <c r="C228" s="828"/>
      <c r="D228" s="828"/>
      <c r="E228" s="828"/>
      <c r="F228" s="829"/>
      <c r="G228" s="235">
        <v>547</v>
      </c>
      <c r="H228" s="236">
        <v>22.5</v>
      </c>
      <c r="I228" s="237">
        <v>17.600000000000001</v>
      </c>
      <c r="J228" s="237">
        <v>69</v>
      </c>
      <c r="K228" s="235">
        <v>190.4</v>
      </c>
      <c r="L228" s="238">
        <v>2.5</v>
      </c>
      <c r="M228" s="238">
        <v>641.5</v>
      </c>
    </row>
    <row r="229" spans="1:13" ht="15" customHeight="1" x14ac:dyDescent="0.25">
      <c r="A229" s="1165" t="s">
        <v>79</v>
      </c>
      <c r="B229" s="828"/>
      <c r="C229" s="828"/>
      <c r="D229" s="828"/>
      <c r="E229" s="828"/>
      <c r="F229" s="829"/>
      <c r="G229" s="239">
        <v>1629</v>
      </c>
      <c r="H229" s="240">
        <v>57</v>
      </c>
      <c r="I229" s="240">
        <v>54.3</v>
      </c>
      <c r="J229" s="240">
        <v>228.1</v>
      </c>
      <c r="K229" s="240">
        <v>800</v>
      </c>
      <c r="L229" s="240">
        <v>6.2</v>
      </c>
      <c r="M229" s="240">
        <v>1200</v>
      </c>
    </row>
    <row r="230" spans="1:13" ht="15" customHeight="1" x14ac:dyDescent="0.25">
      <c r="A230" s="1165" t="s">
        <v>80</v>
      </c>
      <c r="B230" s="828"/>
      <c r="C230" s="828"/>
      <c r="D230" s="828"/>
      <c r="E230" s="828"/>
      <c r="F230" s="829"/>
      <c r="G230" s="241">
        <v>0.34</v>
      </c>
      <c r="H230" s="242">
        <v>0.39</v>
      </c>
      <c r="I230" s="242">
        <v>0.32</v>
      </c>
      <c r="J230" s="242">
        <v>0.3</v>
      </c>
      <c r="K230" s="242">
        <v>0.24</v>
      </c>
      <c r="L230" s="242">
        <v>0.41</v>
      </c>
      <c r="M230" s="242">
        <v>0.53</v>
      </c>
    </row>
    <row r="231" spans="1:13" ht="15" customHeight="1" x14ac:dyDescent="0.25">
      <c r="A231" s="44"/>
      <c r="B231" s="45"/>
      <c r="C231" s="45"/>
      <c r="D231" s="45"/>
      <c r="E231" s="47"/>
      <c r="F231" s="47"/>
      <c r="G231" s="47"/>
      <c r="H231" s="47"/>
      <c r="I231" s="47"/>
      <c r="J231" s="47"/>
      <c r="K231" s="47"/>
      <c r="L231" s="47"/>
      <c r="M231" s="47"/>
    </row>
    <row r="232" spans="1:13" ht="15" customHeight="1" x14ac:dyDescent="0.25">
      <c r="A232" s="834" t="s">
        <v>81</v>
      </c>
      <c r="B232" s="825"/>
      <c r="C232" s="826"/>
      <c r="D232" s="827" t="s">
        <v>82</v>
      </c>
      <c r="E232" s="828"/>
      <c r="F232" s="828"/>
      <c r="G232" s="828"/>
      <c r="H232" s="828"/>
      <c r="I232" s="828"/>
      <c r="J232" s="828"/>
      <c r="K232" s="828"/>
      <c r="L232" s="828"/>
      <c r="M232" s="829"/>
    </row>
    <row r="233" spans="1:13" ht="15" customHeight="1" x14ac:dyDescent="0.25">
      <c r="A233" s="44"/>
      <c r="B233" s="45"/>
      <c r="C233" s="47"/>
      <c r="D233" s="47"/>
      <c r="E233" s="47"/>
      <c r="F233" s="47"/>
      <c r="G233" s="47"/>
      <c r="H233" s="47"/>
      <c r="I233" s="47"/>
      <c r="J233" s="47"/>
      <c r="K233" s="47"/>
      <c r="L233" s="47"/>
      <c r="M233" s="51"/>
    </row>
    <row r="234" spans="1:13" ht="30" customHeight="1" x14ac:dyDescent="0.25">
      <c r="A234" s="52" t="s">
        <v>83</v>
      </c>
      <c r="B234" s="827"/>
      <c r="C234" s="828"/>
      <c r="D234" s="828"/>
      <c r="E234" s="829"/>
      <c r="F234" s="1"/>
      <c r="G234" s="824" t="s">
        <v>84</v>
      </c>
      <c r="H234" s="825"/>
      <c r="I234" s="826"/>
      <c r="J234" s="827">
        <v>1088350061</v>
      </c>
      <c r="K234" s="828"/>
      <c r="L234" s="828"/>
      <c r="M234" s="829"/>
    </row>
    <row r="235" spans="1:13" ht="15" customHeight="1" x14ac:dyDescent="0.25">
      <c r="A235" s="53"/>
      <c r="B235" s="49"/>
      <c r="C235" s="49"/>
      <c r="D235" s="49"/>
      <c r="E235" s="51"/>
      <c r="F235" s="51"/>
      <c r="G235" s="51"/>
      <c r="H235" s="51"/>
      <c r="I235" s="51"/>
      <c r="J235" s="51"/>
      <c r="K235" s="51"/>
      <c r="L235" s="51"/>
      <c r="M235" s="51"/>
    </row>
    <row r="236" spans="1:13" ht="15" customHeight="1" x14ac:dyDescent="0.25">
      <c r="A236" s="54"/>
      <c r="B236" s="55"/>
      <c r="C236" s="55"/>
      <c r="D236" s="55"/>
      <c r="E236" s="56"/>
      <c r="F236" s="56"/>
      <c r="G236" s="56"/>
      <c r="H236" s="56"/>
      <c r="I236" s="56"/>
      <c r="J236" s="56"/>
      <c r="K236" s="56"/>
      <c r="L236" s="56"/>
      <c r="M236" s="56"/>
    </row>
    <row r="237" spans="1:13" ht="15" customHeight="1" x14ac:dyDescent="0.25">
      <c r="A237" s="52"/>
      <c r="B237" s="9"/>
      <c r="C237" s="9"/>
      <c r="D237" s="9"/>
      <c r="E237" s="1"/>
      <c r="F237" s="1"/>
      <c r="G237" s="1"/>
      <c r="H237" s="1"/>
      <c r="I237" s="1"/>
      <c r="J237" s="3"/>
      <c r="K237" s="3"/>
      <c r="L237" s="51"/>
      <c r="M237" s="51"/>
    </row>
    <row r="238" spans="1:13" ht="15" customHeight="1" x14ac:dyDescent="0.25">
      <c r="A238" s="57">
        <v>6</v>
      </c>
      <c r="B238" s="58"/>
      <c r="C238" s="58"/>
      <c r="D238" s="58"/>
      <c r="E238" s="3"/>
      <c r="F238" s="3"/>
      <c r="G238" s="3"/>
      <c r="H238" s="3"/>
      <c r="I238" s="3"/>
      <c r="J238" s="3"/>
      <c r="K238" s="3"/>
      <c r="L238" s="51"/>
      <c r="M238" s="51"/>
    </row>
    <row r="239" spans="1:13" ht="15" customHeight="1" x14ac:dyDescent="0.25">
      <c r="A239" s="52"/>
      <c r="B239" s="9"/>
      <c r="C239" s="9"/>
      <c r="D239" s="9"/>
      <c r="E239" s="1"/>
      <c r="F239" s="1"/>
      <c r="G239" s="1"/>
      <c r="H239" s="1"/>
      <c r="I239" s="1"/>
      <c r="J239" s="3"/>
      <c r="K239" s="3"/>
      <c r="L239" s="51"/>
      <c r="M239" s="51"/>
    </row>
    <row r="240" spans="1:13" ht="15" customHeight="1" x14ac:dyDescent="0.25">
      <c r="A240" s="840" t="s">
        <v>14</v>
      </c>
      <c r="B240" s="838" t="s">
        <v>15</v>
      </c>
      <c r="C240" s="838" t="s">
        <v>16</v>
      </c>
      <c r="D240" s="838" t="s">
        <v>17</v>
      </c>
      <c r="E240" s="838" t="s">
        <v>18</v>
      </c>
      <c r="F240" s="838" t="s">
        <v>19</v>
      </c>
      <c r="G240" s="827" t="s">
        <v>20</v>
      </c>
      <c r="H240" s="828"/>
      <c r="I240" s="828"/>
      <c r="J240" s="828"/>
      <c r="K240" s="828"/>
      <c r="L240" s="828"/>
      <c r="M240" s="829"/>
    </row>
    <row r="241" spans="1:13" ht="15" customHeight="1" x14ac:dyDescent="0.25">
      <c r="A241" s="837"/>
      <c r="B241" s="837"/>
      <c r="C241" s="837"/>
      <c r="D241" s="837"/>
      <c r="E241" s="837"/>
      <c r="F241" s="837"/>
      <c r="G241" s="16" t="s">
        <v>21</v>
      </c>
      <c r="H241" s="16" t="s">
        <v>22</v>
      </c>
      <c r="I241" s="16" t="s">
        <v>23</v>
      </c>
      <c r="J241" s="16" t="s">
        <v>24</v>
      </c>
      <c r="K241" s="16" t="s">
        <v>25</v>
      </c>
      <c r="L241" s="16" t="s">
        <v>26</v>
      </c>
      <c r="M241" s="16" t="s">
        <v>27</v>
      </c>
    </row>
    <row r="242" spans="1:13" ht="15" customHeight="1" x14ac:dyDescent="0.25">
      <c r="A242" s="840" t="s">
        <v>399</v>
      </c>
      <c r="B242" s="843" t="s">
        <v>153</v>
      </c>
      <c r="C242" s="223" t="s">
        <v>30</v>
      </c>
      <c r="D242" s="69" t="s">
        <v>31</v>
      </c>
      <c r="E242" s="225">
        <v>64</v>
      </c>
      <c r="F242" s="226">
        <v>60</v>
      </c>
      <c r="G242" s="227">
        <v>83</v>
      </c>
      <c r="H242" s="228">
        <v>13.08</v>
      </c>
      <c r="I242" s="127">
        <v>3.42</v>
      </c>
      <c r="J242" s="127">
        <v>0</v>
      </c>
      <c r="K242" s="224">
        <v>3.6</v>
      </c>
      <c r="L242" s="227">
        <v>1.62</v>
      </c>
      <c r="M242" s="227">
        <v>32.64</v>
      </c>
    </row>
    <row r="243" spans="1:13" ht="15" customHeight="1" x14ac:dyDescent="0.25">
      <c r="A243" s="836"/>
      <c r="B243" s="836"/>
      <c r="C243" s="68" t="s">
        <v>32</v>
      </c>
      <c r="D243" s="224" t="s">
        <v>33</v>
      </c>
      <c r="E243" s="225">
        <v>16</v>
      </c>
      <c r="F243" s="70">
        <v>15.2</v>
      </c>
      <c r="G243" s="71">
        <v>6</v>
      </c>
      <c r="H243" s="72">
        <v>0.21279999999999999</v>
      </c>
      <c r="I243" s="73">
        <v>1.52E-2</v>
      </c>
      <c r="J243" s="73">
        <v>1.1704000000000001</v>
      </c>
      <c r="K243" s="74">
        <v>3.6480000000000001</v>
      </c>
      <c r="L243" s="71">
        <v>4.5600000000000002E-2</v>
      </c>
      <c r="M243" s="71">
        <v>0.64</v>
      </c>
    </row>
    <row r="244" spans="1:13" ht="15" customHeight="1" x14ac:dyDescent="0.25">
      <c r="A244" s="836"/>
      <c r="B244" s="836"/>
      <c r="C244" s="68" t="s">
        <v>34</v>
      </c>
      <c r="D244" s="224" t="s">
        <v>35</v>
      </c>
      <c r="E244" s="225">
        <v>38</v>
      </c>
      <c r="F244" s="70">
        <v>15.2</v>
      </c>
      <c r="G244" s="71">
        <v>6</v>
      </c>
      <c r="H244" s="72">
        <v>0.18240000000000001</v>
      </c>
      <c r="I244" s="73">
        <v>1.52E-2</v>
      </c>
      <c r="J244" s="73">
        <v>1.0336000000000001</v>
      </c>
      <c r="K244" s="74">
        <v>8.6639999999999997</v>
      </c>
      <c r="L244" s="71">
        <v>7.5999999999999998E-2</v>
      </c>
      <c r="M244" s="71">
        <v>5.7</v>
      </c>
    </row>
    <row r="245" spans="1:13" ht="15" customHeight="1" x14ac:dyDescent="0.25">
      <c r="A245" s="836"/>
      <c r="B245" s="836"/>
      <c r="C245" s="68" t="s">
        <v>96</v>
      </c>
      <c r="D245" s="69" t="s">
        <v>39</v>
      </c>
      <c r="E245" s="225">
        <v>3</v>
      </c>
      <c r="F245" s="70">
        <v>3</v>
      </c>
      <c r="G245" s="71">
        <v>0</v>
      </c>
      <c r="H245" s="72">
        <v>0</v>
      </c>
      <c r="I245" s="73">
        <v>0</v>
      </c>
      <c r="J245" s="73">
        <v>0.18</v>
      </c>
      <c r="K245" s="74">
        <v>0.21</v>
      </c>
      <c r="L245" s="71">
        <v>1.4999999999999999E-2</v>
      </c>
      <c r="M245" s="71">
        <v>0.15</v>
      </c>
    </row>
    <row r="246" spans="1:13" ht="15" customHeight="1" x14ac:dyDescent="0.25">
      <c r="A246" s="836"/>
      <c r="B246" s="836"/>
      <c r="C246" s="68" t="s">
        <v>38</v>
      </c>
      <c r="D246" s="69" t="s">
        <v>39</v>
      </c>
      <c r="E246" s="225">
        <v>3</v>
      </c>
      <c r="F246" s="70">
        <v>3</v>
      </c>
      <c r="G246" s="71">
        <v>0</v>
      </c>
      <c r="H246" s="72">
        <v>0</v>
      </c>
      <c r="I246" s="73">
        <v>0</v>
      </c>
      <c r="J246" s="73">
        <v>0.18</v>
      </c>
      <c r="K246" s="74">
        <v>0.21</v>
      </c>
      <c r="L246" s="71">
        <v>1.4999999999999999E-2</v>
      </c>
      <c r="M246" s="71">
        <v>0.15</v>
      </c>
    </row>
    <row r="247" spans="1:13" ht="15" customHeight="1" x14ac:dyDescent="0.25">
      <c r="A247" s="836"/>
      <c r="B247" s="836"/>
      <c r="C247" s="68" t="s">
        <v>40</v>
      </c>
      <c r="D247" s="69" t="s">
        <v>39</v>
      </c>
      <c r="E247" s="225">
        <v>3</v>
      </c>
      <c r="F247" s="70">
        <v>3</v>
      </c>
      <c r="G247" s="71">
        <v>0</v>
      </c>
      <c r="H247" s="72">
        <v>0</v>
      </c>
      <c r="I247" s="73">
        <v>0</v>
      </c>
      <c r="J247" s="73">
        <v>0.18</v>
      </c>
      <c r="K247" s="74">
        <v>0.21</v>
      </c>
      <c r="L247" s="71">
        <v>1.4999999999999999E-2</v>
      </c>
      <c r="M247" s="71">
        <v>0.15</v>
      </c>
    </row>
    <row r="248" spans="1:13" ht="15" customHeight="1" x14ac:dyDescent="0.25">
      <c r="A248" s="836"/>
      <c r="B248" s="836"/>
      <c r="C248" s="68" t="s">
        <v>41</v>
      </c>
      <c r="D248" s="69" t="s">
        <v>39</v>
      </c>
      <c r="E248" s="225">
        <v>3</v>
      </c>
      <c r="F248" s="70">
        <v>3</v>
      </c>
      <c r="G248" s="71">
        <v>0</v>
      </c>
      <c r="H248" s="72">
        <v>0</v>
      </c>
      <c r="I248" s="73">
        <v>0</v>
      </c>
      <c r="J248" s="73">
        <v>0.18</v>
      </c>
      <c r="K248" s="74">
        <v>0.21</v>
      </c>
      <c r="L248" s="71">
        <v>1.4999999999999999E-2</v>
      </c>
      <c r="M248" s="71">
        <v>0.15</v>
      </c>
    </row>
    <row r="249" spans="1:13" ht="15" customHeight="1" x14ac:dyDescent="0.25">
      <c r="A249" s="836"/>
      <c r="B249" s="836"/>
      <c r="C249" s="68" t="s">
        <v>42</v>
      </c>
      <c r="D249" s="69" t="s">
        <v>43</v>
      </c>
      <c r="E249" s="225">
        <v>1</v>
      </c>
      <c r="F249" s="70">
        <v>0.95</v>
      </c>
      <c r="G249" s="71">
        <v>1</v>
      </c>
      <c r="H249" s="72">
        <v>4.4650000000000002E-2</v>
      </c>
      <c r="I249" s="73">
        <v>2.8500000000000001E-3</v>
      </c>
      <c r="J249" s="73">
        <v>0.27834999999999999</v>
      </c>
      <c r="K249" s="74">
        <v>0.38</v>
      </c>
      <c r="L249" s="71">
        <v>1.235E-2</v>
      </c>
      <c r="M249" s="71">
        <v>0.19</v>
      </c>
    </row>
    <row r="250" spans="1:13" ht="15" customHeight="1" x14ac:dyDescent="0.25">
      <c r="A250" s="836"/>
      <c r="B250" s="836"/>
      <c r="C250" s="68" t="s">
        <v>36</v>
      </c>
      <c r="D250" s="224" t="s">
        <v>37</v>
      </c>
      <c r="E250" s="225">
        <v>6</v>
      </c>
      <c r="F250" s="70">
        <v>5.4</v>
      </c>
      <c r="G250" s="71">
        <v>2</v>
      </c>
      <c r="H250" s="72">
        <v>0.1242</v>
      </c>
      <c r="I250" s="73">
        <v>3.2399999999999998E-2</v>
      </c>
      <c r="J250" s="73">
        <v>0.31859999999999999</v>
      </c>
      <c r="K250" s="74">
        <v>4.4279999999999999</v>
      </c>
      <c r="L250" s="71">
        <v>9.7199999999999995E-2</v>
      </c>
      <c r="M250" s="71">
        <v>2.76</v>
      </c>
    </row>
    <row r="251" spans="1:13" ht="15" customHeight="1" x14ac:dyDescent="0.25">
      <c r="A251" s="837"/>
      <c r="B251" s="837"/>
      <c r="C251" s="68" t="s">
        <v>44</v>
      </c>
      <c r="D251" s="69" t="s">
        <v>45</v>
      </c>
      <c r="E251" s="225">
        <v>0.5</v>
      </c>
      <c r="F251" s="70">
        <v>0.5</v>
      </c>
      <c r="G251" s="71">
        <v>0</v>
      </c>
      <c r="H251" s="72">
        <v>0</v>
      </c>
      <c r="I251" s="73">
        <v>0</v>
      </c>
      <c r="J251" s="73">
        <v>0</v>
      </c>
      <c r="K251" s="74">
        <v>0.12</v>
      </c>
      <c r="L251" s="71">
        <v>1.5E-3</v>
      </c>
      <c r="M251" s="71">
        <v>193.905</v>
      </c>
    </row>
    <row r="252" spans="1:13" ht="15" customHeight="1" x14ac:dyDescent="0.25">
      <c r="A252" s="840" t="s">
        <v>46</v>
      </c>
      <c r="B252" s="849" t="s">
        <v>154</v>
      </c>
      <c r="C252" s="68" t="s">
        <v>114</v>
      </c>
      <c r="D252" s="224" t="s">
        <v>115</v>
      </c>
      <c r="E252" s="225">
        <v>30</v>
      </c>
      <c r="F252" s="70">
        <v>30</v>
      </c>
      <c r="G252" s="71">
        <v>30</v>
      </c>
      <c r="H252" s="72">
        <v>0.69</v>
      </c>
      <c r="I252" s="73">
        <v>0.03</v>
      </c>
      <c r="J252" s="73">
        <v>6.3</v>
      </c>
      <c r="K252" s="74">
        <v>2.4</v>
      </c>
      <c r="L252" s="71">
        <v>0.24</v>
      </c>
      <c r="M252" s="71">
        <v>2.7</v>
      </c>
    </row>
    <row r="253" spans="1:13" ht="15" customHeight="1" x14ac:dyDescent="0.25">
      <c r="A253" s="836"/>
      <c r="B253" s="850"/>
      <c r="C253" s="68" t="s">
        <v>155</v>
      </c>
      <c r="D253" s="69" t="s">
        <v>156</v>
      </c>
      <c r="E253" s="225">
        <v>5</v>
      </c>
      <c r="F253" s="70">
        <v>4</v>
      </c>
      <c r="G253" s="71">
        <v>4</v>
      </c>
      <c r="H253" s="72">
        <v>3.5999999999999997E-2</v>
      </c>
      <c r="I253" s="73">
        <v>4.0000000000000001E-3</v>
      </c>
      <c r="J253" s="73">
        <v>1.052</v>
      </c>
      <c r="K253" s="74">
        <v>0.84</v>
      </c>
      <c r="L253" s="71">
        <v>3.5999999999999997E-2</v>
      </c>
      <c r="M253" s="71">
        <v>0.05</v>
      </c>
    </row>
    <row r="254" spans="1:13" ht="15" customHeight="1" x14ac:dyDescent="0.25">
      <c r="A254" s="836"/>
      <c r="B254" s="850"/>
      <c r="C254" s="68" t="s">
        <v>157</v>
      </c>
      <c r="D254" s="224" t="s">
        <v>158</v>
      </c>
      <c r="E254" s="225">
        <v>13</v>
      </c>
      <c r="F254" s="70">
        <v>10.4</v>
      </c>
      <c r="G254" s="71">
        <v>17</v>
      </c>
      <c r="H254" s="72">
        <v>9.3600000000000003E-2</v>
      </c>
      <c r="I254" s="73">
        <v>3.1199999999999999E-2</v>
      </c>
      <c r="J254" s="73">
        <v>3.8896000000000002</v>
      </c>
      <c r="K254" s="74">
        <v>1.6639999999999999</v>
      </c>
      <c r="L254" s="71">
        <v>3.1199999999999999E-2</v>
      </c>
      <c r="M254" s="71">
        <v>1.82</v>
      </c>
    </row>
    <row r="255" spans="1:13" ht="15" customHeight="1" x14ac:dyDescent="0.25">
      <c r="A255" s="836"/>
      <c r="B255" s="850"/>
      <c r="C255" s="68" t="s">
        <v>89</v>
      </c>
      <c r="D255" s="224" t="s">
        <v>90</v>
      </c>
      <c r="E255" s="225">
        <v>15</v>
      </c>
      <c r="F255" s="70">
        <v>10.199999999999999</v>
      </c>
      <c r="G255" s="71">
        <v>17</v>
      </c>
      <c r="H255" s="72">
        <v>0.12239999999999999</v>
      </c>
      <c r="I255" s="73">
        <v>2.0400000000000001E-2</v>
      </c>
      <c r="J255" s="73">
        <v>4.0086000000000004</v>
      </c>
      <c r="K255" s="74">
        <v>0.81599999999999995</v>
      </c>
      <c r="L255" s="71">
        <v>4.0800000000000003E-2</v>
      </c>
      <c r="M255" s="71">
        <v>3.9</v>
      </c>
    </row>
    <row r="256" spans="1:13" ht="15" customHeight="1" x14ac:dyDescent="0.25">
      <c r="A256" s="836"/>
      <c r="B256" s="850"/>
      <c r="C256" s="68" t="s">
        <v>50</v>
      </c>
      <c r="D256" s="224" t="s">
        <v>51</v>
      </c>
      <c r="E256" s="225">
        <v>12</v>
      </c>
      <c r="F256" s="70">
        <v>10.199999999999999</v>
      </c>
      <c r="G256" s="71">
        <v>5</v>
      </c>
      <c r="H256" s="72">
        <v>7.1400000000000005E-2</v>
      </c>
      <c r="I256" s="73">
        <v>1.0200000000000001E-2</v>
      </c>
      <c r="J256" s="73">
        <v>0.96899999999999997</v>
      </c>
      <c r="K256" s="74">
        <v>2.754</v>
      </c>
      <c r="L256" s="71">
        <v>4.0800000000000003E-2</v>
      </c>
      <c r="M256" s="71">
        <v>4.2</v>
      </c>
    </row>
    <row r="257" spans="1:13" ht="15" customHeight="1" x14ac:dyDescent="0.25">
      <c r="A257" s="836"/>
      <c r="B257" s="850"/>
      <c r="C257" s="68" t="s">
        <v>32</v>
      </c>
      <c r="D257" s="69" t="s">
        <v>33</v>
      </c>
      <c r="E257" s="225">
        <v>11</v>
      </c>
      <c r="F257" s="70">
        <v>10.45</v>
      </c>
      <c r="G257" s="71">
        <v>4</v>
      </c>
      <c r="H257" s="72">
        <v>0.14630000000000001</v>
      </c>
      <c r="I257" s="73">
        <v>1.0449999999999999E-2</v>
      </c>
      <c r="J257" s="73">
        <v>0.80464999999999998</v>
      </c>
      <c r="K257" s="74">
        <v>2.508</v>
      </c>
      <c r="L257" s="71">
        <v>3.1350000000000003E-2</v>
      </c>
      <c r="M257" s="71">
        <v>0.44</v>
      </c>
    </row>
    <row r="258" spans="1:13" ht="15" customHeight="1" x14ac:dyDescent="0.25">
      <c r="A258" s="836"/>
      <c r="B258" s="850"/>
      <c r="C258" s="68" t="s">
        <v>34</v>
      </c>
      <c r="D258" s="69" t="s">
        <v>35</v>
      </c>
      <c r="E258" s="225">
        <v>25</v>
      </c>
      <c r="F258" s="70">
        <v>10</v>
      </c>
      <c r="G258" s="71">
        <v>4</v>
      </c>
      <c r="H258" s="72">
        <v>0.12</v>
      </c>
      <c r="I258" s="73">
        <v>0.01</v>
      </c>
      <c r="J258" s="73">
        <v>0.68</v>
      </c>
      <c r="K258" s="74">
        <v>5.7</v>
      </c>
      <c r="L258" s="71">
        <v>0.05</v>
      </c>
      <c r="M258" s="71">
        <v>3.75</v>
      </c>
    </row>
    <row r="259" spans="1:13" ht="15" customHeight="1" x14ac:dyDescent="0.25">
      <c r="A259" s="836"/>
      <c r="B259" s="850"/>
      <c r="C259" s="68" t="s">
        <v>36</v>
      </c>
      <c r="D259" s="69" t="s">
        <v>37</v>
      </c>
      <c r="E259" s="225">
        <v>5</v>
      </c>
      <c r="F259" s="70">
        <v>4.5</v>
      </c>
      <c r="G259" s="71">
        <v>2</v>
      </c>
      <c r="H259" s="72">
        <v>0.10349999999999999</v>
      </c>
      <c r="I259" s="73">
        <v>2.7E-2</v>
      </c>
      <c r="J259" s="73">
        <v>0.26550000000000001</v>
      </c>
      <c r="K259" s="74">
        <v>3.69</v>
      </c>
      <c r="L259" s="71">
        <v>8.1000000000000003E-2</v>
      </c>
      <c r="M259" s="71">
        <v>2.2999999999999998</v>
      </c>
    </row>
    <row r="260" spans="1:13" ht="15" customHeight="1" x14ac:dyDescent="0.25">
      <c r="A260" s="836"/>
      <c r="B260" s="850"/>
      <c r="C260" s="68" t="s">
        <v>42</v>
      </c>
      <c r="D260" s="69" t="s">
        <v>43</v>
      </c>
      <c r="E260" s="225">
        <v>1</v>
      </c>
      <c r="F260" s="70">
        <v>0.95</v>
      </c>
      <c r="G260" s="71">
        <v>1</v>
      </c>
      <c r="H260" s="72">
        <v>4.4650000000000002E-2</v>
      </c>
      <c r="I260" s="73">
        <v>2.8500000000000001E-3</v>
      </c>
      <c r="J260" s="73">
        <v>0.27834999999999999</v>
      </c>
      <c r="K260" s="74">
        <v>0.38</v>
      </c>
      <c r="L260" s="71">
        <v>1.235E-2</v>
      </c>
      <c r="M260" s="71">
        <v>0.19</v>
      </c>
    </row>
    <row r="261" spans="1:13" ht="15" customHeight="1" x14ac:dyDescent="0.25">
      <c r="A261" s="836"/>
      <c r="B261" s="850"/>
      <c r="C261" s="68" t="s">
        <v>52</v>
      </c>
      <c r="D261" s="224" t="s">
        <v>53</v>
      </c>
      <c r="E261" s="225">
        <v>8</v>
      </c>
      <c r="F261" s="70">
        <v>8</v>
      </c>
      <c r="G261" s="71">
        <v>72</v>
      </c>
      <c r="H261" s="72">
        <v>0</v>
      </c>
      <c r="I261" s="73">
        <v>8</v>
      </c>
      <c r="J261" s="73">
        <v>0</v>
      </c>
      <c r="K261" s="74">
        <v>0</v>
      </c>
      <c r="L261" s="71">
        <v>0</v>
      </c>
      <c r="M261" s="71">
        <v>0</v>
      </c>
    </row>
    <row r="262" spans="1:13" ht="15" customHeight="1" x14ac:dyDescent="0.25">
      <c r="A262" s="837"/>
      <c r="B262" s="851"/>
      <c r="C262" s="68" t="s">
        <v>44</v>
      </c>
      <c r="D262" s="69" t="s">
        <v>45</v>
      </c>
      <c r="E262" s="225">
        <v>0.5</v>
      </c>
      <c r="F262" s="70">
        <v>0.5</v>
      </c>
      <c r="G262" s="71">
        <v>0</v>
      </c>
      <c r="H262" s="72">
        <v>0</v>
      </c>
      <c r="I262" s="73">
        <v>0</v>
      </c>
      <c r="J262" s="73">
        <v>0</v>
      </c>
      <c r="K262" s="74">
        <v>0.12</v>
      </c>
      <c r="L262" s="71">
        <v>1.5E-3</v>
      </c>
      <c r="M262" s="71">
        <v>193.905</v>
      </c>
    </row>
    <row r="263" spans="1:13" ht="15" customHeight="1" x14ac:dyDescent="0.25">
      <c r="A263" s="840" t="s">
        <v>247</v>
      </c>
      <c r="B263" s="843" t="s">
        <v>55</v>
      </c>
      <c r="C263" s="68" t="s">
        <v>56</v>
      </c>
      <c r="D263" s="69" t="s">
        <v>57</v>
      </c>
      <c r="E263" s="225">
        <v>31</v>
      </c>
      <c r="F263" s="70">
        <v>31</v>
      </c>
      <c r="G263" s="71">
        <v>109</v>
      </c>
      <c r="H263" s="72">
        <v>2.077</v>
      </c>
      <c r="I263" s="73">
        <v>0.124</v>
      </c>
      <c r="J263" s="73">
        <v>24.831</v>
      </c>
      <c r="K263" s="74">
        <v>2.79</v>
      </c>
      <c r="L263" s="71">
        <v>0.248</v>
      </c>
      <c r="M263" s="71">
        <v>0.62</v>
      </c>
    </row>
    <row r="264" spans="1:13" ht="15" customHeight="1" x14ac:dyDescent="0.25">
      <c r="A264" s="836"/>
      <c r="B264" s="836"/>
      <c r="C264" s="68" t="s">
        <v>44</v>
      </c>
      <c r="D264" s="69" t="s">
        <v>45</v>
      </c>
      <c r="E264" s="225">
        <v>0.8</v>
      </c>
      <c r="F264" s="70">
        <v>0.8</v>
      </c>
      <c r="G264" s="71">
        <v>0</v>
      </c>
      <c r="H264" s="72">
        <v>0</v>
      </c>
      <c r="I264" s="73">
        <v>0</v>
      </c>
      <c r="J264" s="73">
        <v>0</v>
      </c>
      <c r="K264" s="74">
        <v>0.192</v>
      </c>
      <c r="L264" s="71">
        <v>2.3999999999999998E-3</v>
      </c>
      <c r="M264" s="71">
        <v>310.24799999999999</v>
      </c>
    </row>
    <row r="265" spans="1:13" ht="15" customHeight="1" x14ac:dyDescent="0.25">
      <c r="A265" s="837"/>
      <c r="B265" s="837"/>
      <c r="C265" s="68" t="s">
        <v>52</v>
      </c>
      <c r="D265" s="224" t="s">
        <v>53</v>
      </c>
      <c r="E265" s="225">
        <v>3</v>
      </c>
      <c r="F265" s="70">
        <v>3</v>
      </c>
      <c r="G265" s="71">
        <v>27</v>
      </c>
      <c r="H265" s="72">
        <v>0</v>
      </c>
      <c r="I265" s="73">
        <v>3</v>
      </c>
      <c r="J265" s="73">
        <v>0</v>
      </c>
      <c r="K265" s="74">
        <v>0</v>
      </c>
      <c r="L265" s="71">
        <v>0</v>
      </c>
      <c r="M265" s="71">
        <v>0</v>
      </c>
    </row>
    <row r="266" spans="1:13" ht="15" customHeight="1" x14ac:dyDescent="0.25">
      <c r="A266" s="840" t="s">
        <v>58</v>
      </c>
      <c r="B266" s="843" t="s">
        <v>159</v>
      </c>
      <c r="C266" s="68" t="s">
        <v>32</v>
      </c>
      <c r="D266" s="224" t="s">
        <v>33</v>
      </c>
      <c r="E266" s="225">
        <v>16</v>
      </c>
      <c r="F266" s="70">
        <v>15.2</v>
      </c>
      <c r="G266" s="71">
        <v>6</v>
      </c>
      <c r="H266" s="72">
        <v>0.21279999999999999</v>
      </c>
      <c r="I266" s="73">
        <v>1.52E-2</v>
      </c>
      <c r="J266" s="73">
        <v>1.1704000000000001</v>
      </c>
      <c r="K266" s="74">
        <v>3.6480000000000001</v>
      </c>
      <c r="L266" s="71">
        <v>4.5600000000000002E-2</v>
      </c>
      <c r="M266" s="71">
        <v>0.64</v>
      </c>
    </row>
    <row r="267" spans="1:13" ht="15" customHeight="1" x14ac:dyDescent="0.25">
      <c r="A267" s="836"/>
      <c r="B267" s="836"/>
      <c r="C267" s="68" t="s">
        <v>101</v>
      </c>
      <c r="D267" s="224" t="s">
        <v>102</v>
      </c>
      <c r="E267" s="225">
        <v>44</v>
      </c>
      <c r="F267" s="70">
        <v>35.200000000000003</v>
      </c>
      <c r="G267" s="71">
        <v>8</v>
      </c>
      <c r="H267" s="72">
        <v>0.31680000000000003</v>
      </c>
      <c r="I267" s="73">
        <v>3.5200000000000002E-2</v>
      </c>
      <c r="J267" s="73">
        <v>1.4432</v>
      </c>
      <c r="K267" s="74">
        <v>3.1680000000000001</v>
      </c>
      <c r="L267" s="71">
        <v>0.17599999999999999</v>
      </c>
      <c r="M267" s="71">
        <v>2.64</v>
      </c>
    </row>
    <row r="268" spans="1:13" ht="15" customHeight="1" x14ac:dyDescent="0.25">
      <c r="A268" s="836"/>
      <c r="B268" s="836"/>
      <c r="C268" s="68" t="s">
        <v>36</v>
      </c>
      <c r="D268" s="224" t="s">
        <v>37</v>
      </c>
      <c r="E268" s="225">
        <v>12</v>
      </c>
      <c r="F268" s="70">
        <v>10.8</v>
      </c>
      <c r="G268" s="71">
        <v>5</v>
      </c>
      <c r="H268" s="72">
        <v>0.24840000000000001</v>
      </c>
      <c r="I268" s="73">
        <v>6.4799999999999996E-2</v>
      </c>
      <c r="J268" s="73">
        <v>0.63719999999999999</v>
      </c>
      <c r="K268" s="74">
        <v>8.8559999999999999</v>
      </c>
      <c r="L268" s="71">
        <v>0.19439999999999999</v>
      </c>
      <c r="M268" s="71">
        <v>5.52</v>
      </c>
    </row>
    <row r="269" spans="1:13" ht="15" customHeight="1" x14ac:dyDescent="0.25">
      <c r="A269" s="837"/>
      <c r="B269" s="837"/>
      <c r="C269" s="68" t="s">
        <v>62</v>
      </c>
      <c r="D269" s="224" t="s">
        <v>63</v>
      </c>
      <c r="E269" s="225">
        <v>30</v>
      </c>
      <c r="F269" s="70">
        <v>15</v>
      </c>
      <c r="G269" s="71">
        <v>7</v>
      </c>
      <c r="H269" s="72">
        <v>4.4999999999999998E-2</v>
      </c>
      <c r="I269" s="73">
        <v>4.4999999999999998E-2</v>
      </c>
      <c r="J269" s="73">
        <v>1.395</v>
      </c>
      <c r="K269" s="74">
        <v>2.85</v>
      </c>
      <c r="L269" s="71">
        <v>7.4999999999999997E-2</v>
      </c>
      <c r="M269" s="71">
        <v>1.2</v>
      </c>
    </row>
    <row r="270" spans="1:13" ht="15" customHeight="1" x14ac:dyDescent="0.25">
      <c r="A270" s="35" t="s">
        <v>105</v>
      </c>
      <c r="B270" s="843" t="s">
        <v>160</v>
      </c>
      <c r="C270" s="68" t="s">
        <v>161</v>
      </c>
      <c r="D270" s="224" t="s">
        <v>162</v>
      </c>
      <c r="E270" s="225">
        <v>86</v>
      </c>
      <c r="F270" s="70">
        <v>60.2</v>
      </c>
      <c r="G270" s="71">
        <v>61</v>
      </c>
      <c r="H270" s="72">
        <v>0.90300000000000002</v>
      </c>
      <c r="I270" s="73">
        <v>6.0199999999999997E-2</v>
      </c>
      <c r="J270" s="73">
        <v>13.4246</v>
      </c>
      <c r="K270" s="74">
        <v>4.8159999999999998</v>
      </c>
      <c r="L270" s="71">
        <v>0.54179999999999995</v>
      </c>
      <c r="M270" s="71">
        <v>2.58</v>
      </c>
    </row>
    <row r="271" spans="1:13" ht="15" customHeight="1" x14ac:dyDescent="0.25">
      <c r="A271" s="35" t="s">
        <v>163</v>
      </c>
      <c r="B271" s="836"/>
      <c r="C271" s="68" t="s">
        <v>72</v>
      </c>
      <c r="D271" s="73" t="s">
        <v>73</v>
      </c>
      <c r="E271" s="128">
        <v>100</v>
      </c>
      <c r="F271" s="70">
        <v>100</v>
      </c>
      <c r="G271" s="71">
        <v>55</v>
      </c>
      <c r="H271" s="72">
        <v>3.2</v>
      </c>
      <c r="I271" s="73">
        <v>3.2</v>
      </c>
      <c r="J271" s="73">
        <v>3.4</v>
      </c>
      <c r="K271" s="74">
        <v>120</v>
      </c>
      <c r="L271" s="71">
        <v>0</v>
      </c>
      <c r="M271" s="71">
        <v>42</v>
      </c>
    </row>
    <row r="272" spans="1:13" ht="15" customHeight="1" x14ac:dyDescent="0.25">
      <c r="A272" s="35" t="s">
        <v>400</v>
      </c>
      <c r="B272" s="837"/>
      <c r="C272" s="68" t="s">
        <v>64</v>
      </c>
      <c r="D272" s="73" t="s">
        <v>65</v>
      </c>
      <c r="E272" s="128">
        <v>6</v>
      </c>
      <c r="F272" s="70">
        <v>6</v>
      </c>
      <c r="G272" s="71">
        <v>24</v>
      </c>
      <c r="H272" s="72">
        <v>0</v>
      </c>
      <c r="I272" s="73">
        <v>0</v>
      </c>
      <c r="J272" s="73">
        <v>5.9580000000000002</v>
      </c>
      <c r="K272" s="74">
        <v>0</v>
      </c>
      <c r="L272" s="71">
        <v>6.0000000000000001E-3</v>
      </c>
      <c r="M272" s="71">
        <v>0</v>
      </c>
    </row>
    <row r="273" spans="1:13" ht="15" customHeight="1" x14ac:dyDescent="0.25">
      <c r="A273" s="1164"/>
      <c r="B273" s="825"/>
      <c r="C273" s="825"/>
      <c r="D273" s="825"/>
      <c r="E273" s="825"/>
      <c r="F273" s="825"/>
      <c r="G273" s="825"/>
      <c r="H273" s="825"/>
      <c r="I273" s="825"/>
      <c r="J273" s="825"/>
      <c r="K273" s="826"/>
      <c r="L273" s="234"/>
      <c r="M273" s="234"/>
    </row>
    <row r="274" spans="1:13" ht="15" customHeight="1" x14ac:dyDescent="0.25">
      <c r="A274" s="1165" t="s">
        <v>78</v>
      </c>
      <c r="B274" s="828"/>
      <c r="C274" s="828"/>
      <c r="D274" s="828"/>
      <c r="E274" s="828"/>
      <c r="F274" s="829"/>
      <c r="G274" s="235">
        <v>556.1</v>
      </c>
      <c r="H274" s="236">
        <v>22.1</v>
      </c>
      <c r="I274" s="237">
        <v>18.2</v>
      </c>
      <c r="J274" s="237">
        <v>74</v>
      </c>
      <c r="K274" s="235">
        <v>188.9</v>
      </c>
      <c r="L274" s="238">
        <v>3.8</v>
      </c>
      <c r="M274" s="238">
        <v>815.1</v>
      </c>
    </row>
    <row r="275" spans="1:13" ht="15" customHeight="1" x14ac:dyDescent="0.25">
      <c r="A275" s="1165" t="s">
        <v>79</v>
      </c>
      <c r="B275" s="828"/>
      <c r="C275" s="828"/>
      <c r="D275" s="828"/>
      <c r="E275" s="828"/>
      <c r="F275" s="829"/>
      <c r="G275" s="239">
        <v>1629</v>
      </c>
      <c r="H275" s="240">
        <v>57</v>
      </c>
      <c r="I275" s="240">
        <v>54.3</v>
      </c>
      <c r="J275" s="240">
        <v>228.1</v>
      </c>
      <c r="K275" s="240">
        <v>800</v>
      </c>
      <c r="L275" s="240">
        <v>6.2</v>
      </c>
      <c r="M275" s="240">
        <v>1200</v>
      </c>
    </row>
    <row r="276" spans="1:13" ht="15" customHeight="1" x14ac:dyDescent="0.25">
      <c r="A276" s="1165" t="s">
        <v>80</v>
      </c>
      <c r="B276" s="828"/>
      <c r="C276" s="828"/>
      <c r="D276" s="828"/>
      <c r="E276" s="828"/>
      <c r="F276" s="829"/>
      <c r="G276" s="241">
        <v>0.34</v>
      </c>
      <c r="H276" s="242">
        <v>0.39</v>
      </c>
      <c r="I276" s="242">
        <v>0.33</v>
      </c>
      <c r="J276" s="242">
        <v>0.32</v>
      </c>
      <c r="K276" s="242">
        <v>0.24</v>
      </c>
      <c r="L276" s="242">
        <v>0.61</v>
      </c>
      <c r="M276" s="242">
        <v>0.68</v>
      </c>
    </row>
    <row r="277" spans="1:13" ht="15" customHeight="1" x14ac:dyDescent="0.25">
      <c r="A277" s="44"/>
      <c r="B277" s="45"/>
      <c r="C277" s="45"/>
      <c r="D277" s="45"/>
      <c r="E277" s="47"/>
      <c r="F277" s="47"/>
      <c r="G277" s="47"/>
      <c r="H277" s="47"/>
      <c r="I277" s="47"/>
      <c r="J277" s="47"/>
      <c r="K277" s="47"/>
      <c r="L277" s="47"/>
      <c r="M277" s="47"/>
    </row>
    <row r="278" spans="1:13" ht="15" customHeight="1" x14ac:dyDescent="0.25">
      <c r="A278" s="834" t="s">
        <v>81</v>
      </c>
      <c r="B278" s="825"/>
      <c r="C278" s="826"/>
      <c r="D278" s="827" t="s">
        <v>82</v>
      </c>
      <c r="E278" s="828"/>
      <c r="F278" s="828"/>
      <c r="G278" s="828"/>
      <c r="H278" s="828"/>
      <c r="I278" s="828"/>
      <c r="J278" s="828"/>
      <c r="K278" s="828"/>
      <c r="L278" s="828"/>
      <c r="M278" s="829"/>
    </row>
    <row r="279" spans="1:13" ht="15" customHeight="1" x14ac:dyDescent="0.25">
      <c r="A279" s="44"/>
      <c r="B279" s="45"/>
      <c r="C279" s="47"/>
      <c r="D279" s="47"/>
      <c r="E279" s="47"/>
      <c r="F279" s="47"/>
      <c r="G279" s="47"/>
      <c r="H279" s="47"/>
      <c r="I279" s="47"/>
      <c r="J279" s="47"/>
      <c r="K279" s="47"/>
      <c r="L279" s="47"/>
      <c r="M279" s="51"/>
    </row>
    <row r="280" spans="1:13" ht="30" customHeight="1" x14ac:dyDescent="0.25">
      <c r="A280" s="52" t="s">
        <v>83</v>
      </c>
      <c r="B280" s="875"/>
      <c r="C280" s="828"/>
      <c r="D280" s="828"/>
      <c r="E280" s="829"/>
      <c r="F280" s="1"/>
      <c r="G280" s="824" t="s">
        <v>84</v>
      </c>
      <c r="H280" s="825"/>
      <c r="I280" s="826"/>
      <c r="J280" s="827">
        <v>1088350061</v>
      </c>
      <c r="K280" s="828"/>
      <c r="L280" s="828"/>
      <c r="M280" s="829"/>
    </row>
    <row r="281" spans="1:13" ht="15" customHeight="1" x14ac:dyDescent="0.25">
      <c r="A281" s="53"/>
      <c r="B281" s="49"/>
      <c r="C281" s="49"/>
      <c r="D281" s="49"/>
      <c r="E281" s="51"/>
      <c r="F281" s="51"/>
      <c r="G281" s="51"/>
      <c r="H281" s="51"/>
      <c r="I281" s="51"/>
      <c r="J281" s="51"/>
      <c r="K281" s="51"/>
      <c r="L281" s="51"/>
      <c r="M281" s="51"/>
    </row>
    <row r="282" spans="1:13" ht="15" customHeight="1" x14ac:dyDescent="0.25">
      <c r="A282" s="54"/>
      <c r="B282" s="55"/>
      <c r="C282" s="55"/>
      <c r="D282" s="55"/>
      <c r="E282" s="56"/>
      <c r="F282" s="56"/>
      <c r="G282" s="56"/>
      <c r="H282" s="56"/>
      <c r="I282" s="56"/>
      <c r="J282" s="56"/>
      <c r="K282" s="56"/>
      <c r="L282" s="56"/>
      <c r="M282" s="56"/>
    </row>
    <row r="283" spans="1:13" ht="15" customHeight="1" x14ac:dyDescent="0.25">
      <c r="A283" s="52"/>
      <c r="B283" s="9"/>
      <c r="C283" s="9"/>
      <c r="D283" s="9"/>
      <c r="E283" s="1"/>
      <c r="F283" s="1"/>
      <c r="G283" s="1"/>
      <c r="H283" s="1"/>
      <c r="I283" s="1"/>
      <c r="J283" s="3"/>
      <c r="K283" s="3"/>
      <c r="L283" s="51"/>
      <c r="M283" s="51"/>
    </row>
    <row r="284" spans="1:13" ht="15" customHeight="1" x14ac:dyDescent="0.25">
      <c r="A284" s="57">
        <v>7</v>
      </c>
      <c r="B284" s="58"/>
      <c r="C284" s="58"/>
      <c r="D284" s="58"/>
      <c r="E284" s="3"/>
      <c r="F284" s="3"/>
      <c r="G284" s="3"/>
      <c r="H284" s="3"/>
      <c r="I284" s="3"/>
      <c r="J284" s="3"/>
      <c r="K284" s="3"/>
      <c r="L284" s="51"/>
      <c r="M284" s="51"/>
    </row>
    <row r="285" spans="1:13" ht="15" customHeight="1" x14ac:dyDescent="0.25">
      <c r="A285" s="52"/>
      <c r="B285" s="9"/>
      <c r="C285" s="9"/>
      <c r="D285" s="9"/>
      <c r="E285" s="1"/>
      <c r="F285" s="1"/>
      <c r="G285" s="1"/>
      <c r="H285" s="1"/>
      <c r="I285" s="1"/>
      <c r="J285" s="3"/>
      <c r="K285" s="3"/>
      <c r="L285" s="51"/>
      <c r="M285" s="51"/>
    </row>
    <row r="286" spans="1:13" ht="15" customHeight="1" x14ac:dyDescent="0.25">
      <c r="A286" s="840" t="s">
        <v>14</v>
      </c>
      <c r="B286" s="838" t="s">
        <v>15</v>
      </c>
      <c r="C286" s="838" t="s">
        <v>16</v>
      </c>
      <c r="D286" s="838" t="s">
        <v>17</v>
      </c>
      <c r="E286" s="838" t="s">
        <v>18</v>
      </c>
      <c r="F286" s="838" t="s">
        <v>19</v>
      </c>
      <c r="G286" s="827" t="s">
        <v>20</v>
      </c>
      <c r="H286" s="828"/>
      <c r="I286" s="828"/>
      <c r="J286" s="828"/>
      <c r="K286" s="828"/>
      <c r="L286" s="828"/>
      <c r="M286" s="829"/>
    </row>
    <row r="287" spans="1:13" ht="15" customHeight="1" x14ac:dyDescent="0.25">
      <c r="A287" s="837"/>
      <c r="B287" s="837"/>
      <c r="C287" s="837"/>
      <c r="D287" s="837"/>
      <c r="E287" s="837"/>
      <c r="F287" s="837"/>
      <c r="G287" s="16" t="s">
        <v>21</v>
      </c>
      <c r="H287" s="16" t="s">
        <v>22</v>
      </c>
      <c r="I287" s="16" t="s">
        <v>23</v>
      </c>
      <c r="J287" s="16" t="s">
        <v>24</v>
      </c>
      <c r="K287" s="16" t="s">
        <v>25</v>
      </c>
      <c r="L287" s="16" t="s">
        <v>26</v>
      </c>
      <c r="M287" s="16" t="s">
        <v>27</v>
      </c>
    </row>
    <row r="288" spans="1:13" ht="15" customHeight="1" x14ac:dyDescent="0.25">
      <c r="A288" s="840" t="s">
        <v>85</v>
      </c>
      <c r="B288" s="843" t="s">
        <v>165</v>
      </c>
      <c r="C288" s="223" t="s">
        <v>166</v>
      </c>
      <c r="D288" s="246" t="s">
        <v>167</v>
      </c>
      <c r="E288" s="225">
        <v>10</v>
      </c>
      <c r="F288" s="226">
        <v>10</v>
      </c>
      <c r="G288" s="227">
        <v>37</v>
      </c>
      <c r="H288" s="228">
        <v>2.13</v>
      </c>
      <c r="I288" s="127">
        <v>0.11</v>
      </c>
      <c r="J288" s="127">
        <v>6.18</v>
      </c>
      <c r="K288" s="224">
        <v>13.3</v>
      </c>
      <c r="L288" s="227">
        <v>0.62</v>
      </c>
      <c r="M288" s="227">
        <v>1.5</v>
      </c>
    </row>
    <row r="289" spans="1:13" ht="15" customHeight="1" x14ac:dyDescent="0.25">
      <c r="A289" s="836"/>
      <c r="B289" s="836"/>
      <c r="C289" s="68" t="s">
        <v>114</v>
      </c>
      <c r="D289" s="129" t="s">
        <v>115</v>
      </c>
      <c r="E289" s="128">
        <v>13</v>
      </c>
      <c r="F289" s="70">
        <v>10</v>
      </c>
      <c r="G289" s="71">
        <v>10</v>
      </c>
      <c r="H289" s="72">
        <v>0.23</v>
      </c>
      <c r="I289" s="73">
        <v>0.01</v>
      </c>
      <c r="J289" s="73">
        <v>2.1</v>
      </c>
      <c r="K289" s="74">
        <v>0.8</v>
      </c>
      <c r="L289" s="71">
        <v>0.08</v>
      </c>
      <c r="M289" s="71">
        <v>1.17</v>
      </c>
    </row>
    <row r="290" spans="1:13" ht="15" customHeight="1" x14ac:dyDescent="0.25">
      <c r="A290" s="836"/>
      <c r="B290" s="836"/>
      <c r="C290" s="68" t="s">
        <v>91</v>
      </c>
      <c r="D290" s="129" t="s">
        <v>92</v>
      </c>
      <c r="E290" s="128">
        <v>10</v>
      </c>
      <c r="F290" s="70">
        <v>10</v>
      </c>
      <c r="G290" s="71">
        <v>10</v>
      </c>
      <c r="H290" s="72">
        <v>0.22</v>
      </c>
      <c r="I290" s="73">
        <v>0.01</v>
      </c>
      <c r="J290" s="73">
        <v>2.11</v>
      </c>
      <c r="K290" s="74">
        <v>1.1000000000000001</v>
      </c>
      <c r="L290" s="71">
        <v>0.1</v>
      </c>
      <c r="M290" s="71">
        <v>1.8</v>
      </c>
    </row>
    <row r="291" spans="1:13" ht="15" customHeight="1" x14ac:dyDescent="0.25">
      <c r="A291" s="836"/>
      <c r="B291" s="836"/>
      <c r="C291" s="68" t="s">
        <v>50</v>
      </c>
      <c r="D291" s="129" t="s">
        <v>51</v>
      </c>
      <c r="E291" s="128">
        <v>12</v>
      </c>
      <c r="F291" s="70">
        <v>10.199999999999999</v>
      </c>
      <c r="G291" s="71">
        <v>5</v>
      </c>
      <c r="H291" s="72">
        <v>7.1400000000000005E-2</v>
      </c>
      <c r="I291" s="73">
        <v>1.0200000000000001E-2</v>
      </c>
      <c r="J291" s="73">
        <v>0.96899999999999997</v>
      </c>
      <c r="K291" s="74">
        <v>2.754</v>
      </c>
      <c r="L291" s="71">
        <v>4.0800000000000003E-2</v>
      </c>
      <c r="M291" s="71">
        <v>4.2</v>
      </c>
    </row>
    <row r="292" spans="1:13" ht="15" customHeight="1" x14ac:dyDescent="0.25">
      <c r="A292" s="836"/>
      <c r="B292" s="836"/>
      <c r="C292" s="68" t="s">
        <v>36</v>
      </c>
      <c r="D292" s="129" t="s">
        <v>37</v>
      </c>
      <c r="E292" s="128">
        <v>6</v>
      </c>
      <c r="F292" s="70">
        <v>5.4</v>
      </c>
      <c r="G292" s="71">
        <v>2</v>
      </c>
      <c r="H292" s="72">
        <v>0.1242</v>
      </c>
      <c r="I292" s="73">
        <v>3.2399999999999998E-2</v>
      </c>
      <c r="J292" s="73">
        <v>0.31859999999999999</v>
      </c>
      <c r="K292" s="74">
        <v>4.4279999999999999</v>
      </c>
      <c r="L292" s="71">
        <v>9.7199999999999995E-2</v>
      </c>
      <c r="M292" s="71">
        <v>2.76</v>
      </c>
    </row>
    <row r="293" spans="1:13" ht="15" customHeight="1" x14ac:dyDescent="0.25">
      <c r="A293" s="836"/>
      <c r="B293" s="836"/>
      <c r="C293" s="68" t="s">
        <v>32</v>
      </c>
      <c r="D293" s="129" t="s">
        <v>33</v>
      </c>
      <c r="E293" s="128">
        <v>16</v>
      </c>
      <c r="F293" s="70">
        <v>15.2</v>
      </c>
      <c r="G293" s="71">
        <v>6</v>
      </c>
      <c r="H293" s="72">
        <v>0.21279999999999999</v>
      </c>
      <c r="I293" s="73">
        <v>1.52E-2</v>
      </c>
      <c r="J293" s="73">
        <v>1.1704000000000001</v>
      </c>
      <c r="K293" s="74">
        <v>3.6480000000000001</v>
      </c>
      <c r="L293" s="71">
        <v>4.5600000000000002E-2</v>
      </c>
      <c r="M293" s="71">
        <v>0.64</v>
      </c>
    </row>
    <row r="294" spans="1:13" ht="15" customHeight="1" x14ac:dyDescent="0.25">
      <c r="A294" s="836"/>
      <c r="B294" s="836"/>
      <c r="C294" s="68" t="s">
        <v>34</v>
      </c>
      <c r="D294" s="129" t="s">
        <v>35</v>
      </c>
      <c r="E294" s="128">
        <v>38</v>
      </c>
      <c r="F294" s="70">
        <v>15.2</v>
      </c>
      <c r="G294" s="71">
        <v>6</v>
      </c>
      <c r="H294" s="72">
        <v>0.18240000000000001</v>
      </c>
      <c r="I294" s="73">
        <v>1.52E-2</v>
      </c>
      <c r="J294" s="73">
        <v>1.0336000000000001</v>
      </c>
      <c r="K294" s="74">
        <v>8.6639999999999997</v>
      </c>
      <c r="L294" s="71">
        <v>7.5999999999999998E-2</v>
      </c>
      <c r="M294" s="71">
        <v>5.7</v>
      </c>
    </row>
    <row r="295" spans="1:13" ht="15" customHeight="1" x14ac:dyDescent="0.25">
      <c r="A295" s="836"/>
      <c r="B295" s="836"/>
      <c r="C295" s="68" t="s">
        <v>44</v>
      </c>
      <c r="D295" s="129" t="s">
        <v>45</v>
      </c>
      <c r="E295" s="128">
        <v>0.8</v>
      </c>
      <c r="F295" s="70">
        <v>0.8</v>
      </c>
      <c r="G295" s="71">
        <v>0</v>
      </c>
      <c r="H295" s="72">
        <v>0</v>
      </c>
      <c r="I295" s="73">
        <v>0</v>
      </c>
      <c r="J295" s="73">
        <v>0</v>
      </c>
      <c r="K295" s="74">
        <v>0.192</v>
      </c>
      <c r="L295" s="71">
        <v>2.3999999999999998E-3</v>
      </c>
      <c r="M295" s="71">
        <v>310.24799999999999</v>
      </c>
    </row>
    <row r="296" spans="1:13" ht="15" customHeight="1" x14ac:dyDescent="0.25">
      <c r="A296" s="842"/>
      <c r="B296" s="837"/>
      <c r="C296" s="68" t="s">
        <v>42</v>
      </c>
      <c r="D296" s="129" t="s">
        <v>43</v>
      </c>
      <c r="E296" s="128">
        <v>1</v>
      </c>
      <c r="F296" s="70">
        <v>0.95</v>
      </c>
      <c r="G296" s="71">
        <v>1</v>
      </c>
      <c r="H296" s="72">
        <v>4.4650000000000002E-2</v>
      </c>
      <c r="I296" s="73">
        <v>2.8500000000000001E-3</v>
      </c>
      <c r="J296" s="73">
        <v>0.27834999999999999</v>
      </c>
      <c r="K296" s="74">
        <v>0.38</v>
      </c>
      <c r="L296" s="71">
        <v>1.235E-2</v>
      </c>
      <c r="M296" s="71">
        <v>0.19</v>
      </c>
    </row>
    <row r="297" spans="1:13" ht="15" customHeight="1" x14ac:dyDescent="0.25">
      <c r="A297" s="840" t="s">
        <v>28</v>
      </c>
      <c r="B297" s="849" t="s">
        <v>168</v>
      </c>
      <c r="C297" s="68" t="s">
        <v>398</v>
      </c>
      <c r="D297" s="129" t="s">
        <v>120</v>
      </c>
      <c r="E297" s="128">
        <v>56</v>
      </c>
      <c r="F297" s="70">
        <v>51</v>
      </c>
      <c r="G297" s="71">
        <v>85</v>
      </c>
      <c r="H297" s="72">
        <v>10.58</v>
      </c>
      <c r="I297" s="73">
        <v>4.7</v>
      </c>
      <c r="J297" s="73">
        <v>5.0999999999999997E-2</v>
      </c>
      <c r="K297" s="74">
        <v>5.62</v>
      </c>
      <c r="L297" s="71">
        <v>0.35799999999999998</v>
      </c>
      <c r="M297" s="71">
        <v>34.65</v>
      </c>
    </row>
    <row r="298" spans="1:13" ht="15" customHeight="1" x14ac:dyDescent="0.25">
      <c r="A298" s="836"/>
      <c r="B298" s="850"/>
      <c r="C298" s="68" t="s">
        <v>34</v>
      </c>
      <c r="D298" s="129" t="s">
        <v>35</v>
      </c>
      <c r="E298" s="128">
        <v>38</v>
      </c>
      <c r="F298" s="70">
        <v>15.2</v>
      </c>
      <c r="G298" s="71">
        <v>6</v>
      </c>
      <c r="H298" s="72">
        <v>0.18240000000000001</v>
      </c>
      <c r="I298" s="73">
        <v>1.52E-2</v>
      </c>
      <c r="J298" s="73">
        <v>1.0336000000000001</v>
      </c>
      <c r="K298" s="74">
        <v>8.6639999999999997</v>
      </c>
      <c r="L298" s="71">
        <v>7.5999999999999998E-2</v>
      </c>
      <c r="M298" s="71">
        <v>5.7</v>
      </c>
    </row>
    <row r="299" spans="1:13" ht="15" customHeight="1" x14ac:dyDescent="0.25">
      <c r="A299" s="836"/>
      <c r="B299" s="850"/>
      <c r="C299" s="68" t="s">
        <v>32</v>
      </c>
      <c r="D299" s="129" t="s">
        <v>33</v>
      </c>
      <c r="E299" s="128">
        <v>16</v>
      </c>
      <c r="F299" s="70">
        <v>15.2</v>
      </c>
      <c r="G299" s="71">
        <v>6</v>
      </c>
      <c r="H299" s="72">
        <v>0.21279999999999999</v>
      </c>
      <c r="I299" s="73">
        <v>1.52E-2</v>
      </c>
      <c r="J299" s="73">
        <v>1.1704000000000001</v>
      </c>
      <c r="K299" s="74">
        <v>3.6480000000000001</v>
      </c>
      <c r="L299" s="71">
        <v>4.5600000000000002E-2</v>
      </c>
      <c r="M299" s="71">
        <v>0.64</v>
      </c>
    </row>
    <row r="300" spans="1:13" ht="15" customHeight="1" x14ac:dyDescent="0.25">
      <c r="A300" s="836"/>
      <c r="B300" s="850"/>
      <c r="C300" s="68" t="s">
        <v>36</v>
      </c>
      <c r="D300" s="129" t="s">
        <v>37</v>
      </c>
      <c r="E300" s="128">
        <v>6</v>
      </c>
      <c r="F300" s="70">
        <v>5.4</v>
      </c>
      <c r="G300" s="71">
        <v>2</v>
      </c>
      <c r="H300" s="72">
        <v>0.1242</v>
      </c>
      <c r="I300" s="73">
        <v>3.2399999999999998E-2</v>
      </c>
      <c r="J300" s="73">
        <v>0.31859999999999999</v>
      </c>
      <c r="K300" s="74">
        <v>4.4279999999999999</v>
      </c>
      <c r="L300" s="71">
        <v>9.7199999999999995E-2</v>
      </c>
      <c r="M300" s="71">
        <v>2.76</v>
      </c>
    </row>
    <row r="301" spans="1:13" ht="15" customHeight="1" x14ac:dyDescent="0.25">
      <c r="A301" s="836"/>
      <c r="B301" s="850"/>
      <c r="C301" s="180" t="s">
        <v>38</v>
      </c>
      <c r="D301" s="129" t="s">
        <v>39</v>
      </c>
      <c r="E301" s="128">
        <v>3</v>
      </c>
      <c r="F301" s="70">
        <v>3</v>
      </c>
      <c r="G301" s="71">
        <v>0</v>
      </c>
      <c r="H301" s="72">
        <v>0</v>
      </c>
      <c r="I301" s="73">
        <v>0</v>
      </c>
      <c r="J301" s="73">
        <v>0.18</v>
      </c>
      <c r="K301" s="74">
        <v>0.21</v>
      </c>
      <c r="L301" s="71">
        <v>1.4999999999999999E-2</v>
      </c>
      <c r="M301" s="71">
        <v>0.15</v>
      </c>
    </row>
    <row r="302" spans="1:13" ht="15" customHeight="1" x14ac:dyDescent="0.25">
      <c r="A302" s="836"/>
      <c r="B302" s="850"/>
      <c r="C302" s="180" t="s">
        <v>40</v>
      </c>
      <c r="D302" s="129" t="s">
        <v>39</v>
      </c>
      <c r="E302" s="128">
        <v>3</v>
      </c>
      <c r="F302" s="70">
        <v>3</v>
      </c>
      <c r="G302" s="71">
        <v>0</v>
      </c>
      <c r="H302" s="72">
        <v>0</v>
      </c>
      <c r="I302" s="73">
        <v>0</v>
      </c>
      <c r="J302" s="73">
        <v>0.18</v>
      </c>
      <c r="K302" s="74">
        <v>0.21</v>
      </c>
      <c r="L302" s="71">
        <v>1.4999999999999999E-2</v>
      </c>
      <c r="M302" s="71">
        <v>0.15</v>
      </c>
    </row>
    <row r="303" spans="1:13" ht="15" customHeight="1" x14ac:dyDescent="0.25">
      <c r="A303" s="836"/>
      <c r="B303" s="850"/>
      <c r="C303" s="180" t="s">
        <v>41</v>
      </c>
      <c r="D303" s="129" t="s">
        <v>39</v>
      </c>
      <c r="E303" s="128">
        <v>3</v>
      </c>
      <c r="F303" s="70">
        <v>3</v>
      </c>
      <c r="G303" s="71">
        <v>0</v>
      </c>
      <c r="H303" s="72">
        <v>0</v>
      </c>
      <c r="I303" s="73">
        <v>0</v>
      </c>
      <c r="J303" s="73">
        <v>0.18</v>
      </c>
      <c r="K303" s="74">
        <v>0.21</v>
      </c>
      <c r="L303" s="71">
        <v>1.4999999999999999E-2</v>
      </c>
      <c r="M303" s="71">
        <v>0.15</v>
      </c>
    </row>
    <row r="304" spans="1:13" ht="15" customHeight="1" x14ac:dyDescent="0.25">
      <c r="A304" s="836"/>
      <c r="B304" s="850"/>
      <c r="C304" s="68" t="s">
        <v>42</v>
      </c>
      <c r="D304" s="129" t="s">
        <v>43</v>
      </c>
      <c r="E304" s="128">
        <v>1</v>
      </c>
      <c r="F304" s="70">
        <v>0.95</v>
      </c>
      <c r="G304" s="71">
        <v>0</v>
      </c>
      <c r="H304" s="72">
        <v>4.4650000000000002E-2</v>
      </c>
      <c r="I304" s="73">
        <v>2.8500000000000001E-3</v>
      </c>
      <c r="J304" s="73">
        <v>0.27834999999999999</v>
      </c>
      <c r="K304" s="74">
        <v>0.38</v>
      </c>
      <c r="L304" s="71">
        <v>1.235E-2</v>
      </c>
      <c r="M304" s="71">
        <v>0.19</v>
      </c>
    </row>
    <row r="305" spans="1:13" ht="15" customHeight="1" x14ac:dyDescent="0.25">
      <c r="A305" s="836"/>
      <c r="B305" s="850"/>
      <c r="C305" s="68" t="s">
        <v>44</v>
      </c>
      <c r="D305" s="129" t="s">
        <v>45</v>
      </c>
      <c r="E305" s="128">
        <v>0.5</v>
      </c>
      <c r="F305" s="70">
        <v>0.5</v>
      </c>
      <c r="G305" s="71">
        <v>0</v>
      </c>
      <c r="H305" s="72">
        <v>0</v>
      </c>
      <c r="I305" s="73">
        <v>0</v>
      </c>
      <c r="J305" s="73">
        <v>0</v>
      </c>
      <c r="K305" s="74">
        <v>0.12</v>
      </c>
      <c r="L305" s="71">
        <v>1.5E-3</v>
      </c>
      <c r="M305" s="71">
        <v>193.905</v>
      </c>
    </row>
    <row r="306" spans="1:13" ht="15" customHeight="1" x14ac:dyDescent="0.25">
      <c r="A306" s="837"/>
      <c r="B306" s="851"/>
      <c r="C306" s="68" t="s">
        <v>147</v>
      </c>
      <c r="D306" s="73">
        <v>1534</v>
      </c>
      <c r="E306" s="128">
        <v>1</v>
      </c>
      <c r="F306" s="70">
        <v>1</v>
      </c>
      <c r="G306" s="71">
        <v>4</v>
      </c>
      <c r="H306" s="72">
        <v>0.14799999999999999</v>
      </c>
      <c r="I306" s="73">
        <v>0.13</v>
      </c>
      <c r="J306" s="73">
        <v>0.55700000000000005</v>
      </c>
      <c r="K306" s="74">
        <v>1.77</v>
      </c>
      <c r="L306" s="71">
        <v>0.23599999999999999</v>
      </c>
      <c r="M306" s="71">
        <v>0.34</v>
      </c>
    </row>
    <row r="307" spans="1:13" ht="15" customHeight="1" x14ac:dyDescent="0.25">
      <c r="A307" s="1167" t="s">
        <v>247</v>
      </c>
      <c r="B307" s="849" t="s">
        <v>169</v>
      </c>
      <c r="C307" s="68" t="s">
        <v>56</v>
      </c>
      <c r="D307" s="129" t="s">
        <v>57</v>
      </c>
      <c r="E307" s="128">
        <v>31</v>
      </c>
      <c r="F307" s="70">
        <v>31</v>
      </c>
      <c r="G307" s="71">
        <v>109</v>
      </c>
      <c r="H307" s="72">
        <v>2.077</v>
      </c>
      <c r="I307" s="73">
        <v>0.124</v>
      </c>
      <c r="J307" s="73">
        <v>24.831</v>
      </c>
      <c r="K307" s="74">
        <v>2.79</v>
      </c>
      <c r="L307" s="71">
        <v>0.248</v>
      </c>
      <c r="M307" s="71">
        <v>0.62</v>
      </c>
    </row>
    <row r="308" spans="1:13" ht="15" customHeight="1" x14ac:dyDescent="0.25">
      <c r="A308" s="836"/>
      <c r="B308" s="850"/>
      <c r="C308" s="68" t="s">
        <v>44</v>
      </c>
      <c r="D308" s="129" t="s">
        <v>45</v>
      </c>
      <c r="E308" s="128">
        <v>0.8</v>
      </c>
      <c r="F308" s="70">
        <v>0.8</v>
      </c>
      <c r="G308" s="71">
        <v>0</v>
      </c>
      <c r="H308" s="72">
        <v>0</v>
      </c>
      <c r="I308" s="73">
        <v>0</v>
      </c>
      <c r="J308" s="73">
        <v>0</v>
      </c>
      <c r="K308" s="74">
        <v>0.192</v>
      </c>
      <c r="L308" s="71">
        <v>2.3999999999999998E-3</v>
      </c>
      <c r="M308" s="71">
        <v>310.24799999999999</v>
      </c>
    </row>
    <row r="309" spans="1:13" ht="15" customHeight="1" x14ac:dyDescent="0.25">
      <c r="A309" s="837"/>
      <c r="B309" s="1168"/>
      <c r="C309" s="68" t="s">
        <v>52</v>
      </c>
      <c r="D309" s="129" t="s">
        <v>53</v>
      </c>
      <c r="E309" s="128">
        <v>3</v>
      </c>
      <c r="F309" s="70">
        <v>3</v>
      </c>
      <c r="G309" s="71">
        <v>27</v>
      </c>
      <c r="H309" s="72">
        <v>0</v>
      </c>
      <c r="I309" s="73">
        <v>3</v>
      </c>
      <c r="J309" s="73">
        <v>0</v>
      </c>
      <c r="K309" s="74">
        <v>0</v>
      </c>
      <c r="L309" s="71">
        <v>0</v>
      </c>
      <c r="M309" s="71">
        <v>0</v>
      </c>
    </row>
    <row r="310" spans="1:13" ht="15" customHeight="1" x14ac:dyDescent="0.25">
      <c r="A310" s="868" t="s">
        <v>46</v>
      </c>
      <c r="B310" s="843" t="s">
        <v>170</v>
      </c>
      <c r="C310" s="223" t="s">
        <v>91</v>
      </c>
      <c r="D310" s="129" t="s">
        <v>92</v>
      </c>
      <c r="E310" s="225">
        <v>43</v>
      </c>
      <c r="F310" s="226">
        <v>38</v>
      </c>
      <c r="G310" s="71">
        <v>29</v>
      </c>
      <c r="H310" s="72">
        <v>0.66</v>
      </c>
      <c r="I310" s="73">
        <v>0.03</v>
      </c>
      <c r="J310" s="73">
        <v>6.33</v>
      </c>
      <c r="K310" s="74">
        <v>3.3</v>
      </c>
      <c r="L310" s="71">
        <v>0.3</v>
      </c>
      <c r="M310" s="71">
        <v>5.4</v>
      </c>
    </row>
    <row r="311" spans="1:13" ht="15" customHeight="1" x14ac:dyDescent="0.25">
      <c r="A311" s="837"/>
      <c r="B311" s="837"/>
      <c r="C311" s="68" t="s">
        <v>52</v>
      </c>
      <c r="D311" s="129" t="s">
        <v>53</v>
      </c>
      <c r="E311" s="128">
        <v>5</v>
      </c>
      <c r="F311" s="70">
        <v>5</v>
      </c>
      <c r="G311" s="71">
        <v>45</v>
      </c>
      <c r="H311" s="72">
        <v>0</v>
      </c>
      <c r="I311" s="73">
        <v>5</v>
      </c>
      <c r="J311" s="73">
        <v>0</v>
      </c>
      <c r="K311" s="74">
        <v>0</v>
      </c>
      <c r="L311" s="71">
        <v>0</v>
      </c>
      <c r="M311" s="71">
        <v>0</v>
      </c>
    </row>
    <row r="312" spans="1:13" ht="15" customHeight="1" x14ac:dyDescent="0.25">
      <c r="A312" s="840" t="s">
        <v>58</v>
      </c>
      <c r="B312" s="860" t="s">
        <v>171</v>
      </c>
      <c r="C312" s="68" t="s">
        <v>172</v>
      </c>
      <c r="D312" s="129" t="s">
        <v>173</v>
      </c>
      <c r="E312" s="128">
        <v>29</v>
      </c>
      <c r="F312" s="70">
        <v>25.23</v>
      </c>
      <c r="G312" s="71">
        <v>9</v>
      </c>
      <c r="H312" s="72">
        <v>5.0459999999999998E-2</v>
      </c>
      <c r="I312" s="73">
        <v>0.10092</v>
      </c>
      <c r="J312" s="73">
        <v>1.89225</v>
      </c>
      <c r="K312" s="74">
        <v>1.7661</v>
      </c>
      <c r="L312" s="71">
        <v>0.22706999999999999</v>
      </c>
      <c r="M312" s="71">
        <v>0</v>
      </c>
    </row>
    <row r="313" spans="1:13" ht="15" customHeight="1" x14ac:dyDescent="0.25">
      <c r="A313" s="836"/>
      <c r="B313" s="836"/>
      <c r="C313" s="68" t="s">
        <v>50</v>
      </c>
      <c r="D313" s="129" t="s">
        <v>51</v>
      </c>
      <c r="E313" s="128">
        <v>30</v>
      </c>
      <c r="F313" s="70">
        <v>25.5</v>
      </c>
      <c r="G313" s="71">
        <v>12</v>
      </c>
      <c r="H313" s="72">
        <v>0.17849999999999999</v>
      </c>
      <c r="I313" s="73">
        <v>2.5499999999999998E-2</v>
      </c>
      <c r="J313" s="73">
        <v>2.4224999999999999</v>
      </c>
      <c r="K313" s="74">
        <v>6.8849999999999998</v>
      </c>
      <c r="L313" s="71">
        <v>0.10199999999999999</v>
      </c>
      <c r="M313" s="71">
        <v>10.5</v>
      </c>
    </row>
    <row r="314" spans="1:13" ht="15" customHeight="1" x14ac:dyDescent="0.25">
      <c r="A314" s="836"/>
      <c r="B314" s="836"/>
      <c r="C314" s="68" t="s">
        <v>174</v>
      </c>
      <c r="D314" s="129" t="s">
        <v>175</v>
      </c>
      <c r="E314" s="128">
        <v>5</v>
      </c>
      <c r="F314" s="70">
        <v>5</v>
      </c>
      <c r="G314" s="71">
        <v>16</v>
      </c>
      <c r="H314" s="72">
        <v>4.4999999999999998E-2</v>
      </c>
      <c r="I314" s="73">
        <v>1.67</v>
      </c>
      <c r="J314" s="73">
        <v>0.27</v>
      </c>
      <c r="K314" s="74">
        <v>0.7</v>
      </c>
      <c r="L314" s="71">
        <v>0.01</v>
      </c>
      <c r="M314" s="71">
        <v>35.549999999999997</v>
      </c>
    </row>
    <row r="315" spans="1:13" ht="15" customHeight="1" x14ac:dyDescent="0.25">
      <c r="A315" s="836"/>
      <c r="B315" s="836"/>
      <c r="C315" s="68" t="s">
        <v>127</v>
      </c>
      <c r="D315" s="129" t="s">
        <v>128</v>
      </c>
      <c r="E315" s="128">
        <v>3</v>
      </c>
      <c r="F315" s="70">
        <v>3</v>
      </c>
      <c r="G315" s="71">
        <v>1</v>
      </c>
      <c r="H315" s="72">
        <v>0</v>
      </c>
      <c r="I315" s="73">
        <v>0</v>
      </c>
      <c r="J315" s="73">
        <v>0.18</v>
      </c>
      <c r="K315" s="74">
        <v>0.21</v>
      </c>
      <c r="L315" s="71">
        <v>1.4999999999999999E-2</v>
      </c>
      <c r="M315" s="71">
        <v>0.15</v>
      </c>
    </row>
    <row r="316" spans="1:13" ht="15" customHeight="1" x14ac:dyDescent="0.25">
      <c r="A316" s="837"/>
      <c r="B316" s="837"/>
      <c r="C316" s="68" t="s">
        <v>64</v>
      </c>
      <c r="D316" s="129" t="s">
        <v>65</v>
      </c>
      <c r="E316" s="128">
        <v>2</v>
      </c>
      <c r="F316" s="70">
        <v>2</v>
      </c>
      <c r="G316" s="71">
        <v>8</v>
      </c>
      <c r="H316" s="72">
        <v>0</v>
      </c>
      <c r="I316" s="73">
        <v>0</v>
      </c>
      <c r="J316" s="73">
        <v>1.986</v>
      </c>
      <c r="K316" s="74">
        <v>0</v>
      </c>
      <c r="L316" s="71">
        <v>2E-3</v>
      </c>
      <c r="M316" s="71">
        <v>0</v>
      </c>
    </row>
    <row r="317" spans="1:13" ht="15" customHeight="1" x14ac:dyDescent="0.25">
      <c r="A317" s="35" t="s">
        <v>105</v>
      </c>
      <c r="B317" s="860" t="s">
        <v>176</v>
      </c>
      <c r="C317" s="68" t="s">
        <v>177</v>
      </c>
      <c r="D317" s="129" t="s">
        <v>178</v>
      </c>
      <c r="E317" s="128">
        <v>100</v>
      </c>
      <c r="F317" s="70">
        <v>60</v>
      </c>
      <c r="G317" s="71">
        <v>35</v>
      </c>
      <c r="H317" s="72">
        <v>1.02</v>
      </c>
      <c r="I317" s="73">
        <v>0.06</v>
      </c>
      <c r="J317" s="73">
        <v>7.5</v>
      </c>
      <c r="K317" s="74">
        <v>6</v>
      </c>
      <c r="L317" s="71">
        <v>0.48</v>
      </c>
      <c r="M317" s="71">
        <v>1</v>
      </c>
    </row>
    <row r="318" spans="1:13" ht="15" customHeight="1" x14ac:dyDescent="0.25">
      <c r="A318" s="35" t="s">
        <v>164</v>
      </c>
      <c r="B318" s="837"/>
      <c r="C318" s="68" t="s">
        <v>64</v>
      </c>
      <c r="D318" s="73" t="s">
        <v>65</v>
      </c>
      <c r="E318" s="128">
        <v>8</v>
      </c>
      <c r="F318" s="70">
        <v>8</v>
      </c>
      <c r="G318" s="71">
        <v>32</v>
      </c>
      <c r="H318" s="72">
        <v>0</v>
      </c>
      <c r="I318" s="73">
        <v>0</v>
      </c>
      <c r="J318" s="73">
        <v>7.944</v>
      </c>
      <c r="K318" s="74">
        <v>0</v>
      </c>
      <c r="L318" s="71">
        <v>8.0000000000000002E-3</v>
      </c>
      <c r="M318" s="71">
        <v>0</v>
      </c>
    </row>
    <row r="319" spans="1:13" ht="15" customHeight="1" x14ac:dyDescent="0.25">
      <c r="A319" s="1164"/>
      <c r="B319" s="825"/>
      <c r="C319" s="825"/>
      <c r="D319" s="825"/>
      <c r="E319" s="825"/>
      <c r="F319" s="825"/>
      <c r="G319" s="825"/>
      <c r="H319" s="825"/>
      <c r="I319" s="825"/>
      <c r="J319" s="825"/>
      <c r="K319" s="826"/>
      <c r="L319" s="234"/>
      <c r="M319" s="234"/>
    </row>
    <row r="320" spans="1:13" ht="15" customHeight="1" x14ac:dyDescent="0.25">
      <c r="A320" s="1165" t="s">
        <v>78</v>
      </c>
      <c r="B320" s="828"/>
      <c r="C320" s="828"/>
      <c r="D320" s="828"/>
      <c r="E320" s="828"/>
      <c r="F320" s="829"/>
      <c r="G320" s="248">
        <v>503</v>
      </c>
      <c r="H320" s="249">
        <v>18.5</v>
      </c>
      <c r="I320" s="250">
        <v>15.1</v>
      </c>
      <c r="J320" s="250">
        <v>71.5</v>
      </c>
      <c r="K320" s="248">
        <v>82.3</v>
      </c>
      <c r="L320" s="251">
        <v>3.4</v>
      </c>
      <c r="M320" s="251">
        <v>933.5</v>
      </c>
    </row>
    <row r="321" spans="1:13" ht="15" customHeight="1" x14ac:dyDescent="0.25">
      <c r="A321" s="1165" t="s">
        <v>79</v>
      </c>
      <c r="B321" s="828"/>
      <c r="C321" s="828"/>
      <c r="D321" s="828"/>
      <c r="E321" s="828"/>
      <c r="F321" s="829"/>
      <c r="G321" s="252">
        <v>1629</v>
      </c>
      <c r="H321" s="253">
        <v>57</v>
      </c>
      <c r="I321" s="253">
        <v>54.3</v>
      </c>
      <c r="J321" s="253">
        <v>228.1</v>
      </c>
      <c r="K321" s="253">
        <v>800</v>
      </c>
      <c r="L321" s="253">
        <v>6.2</v>
      </c>
      <c r="M321" s="253">
        <v>1200</v>
      </c>
    </row>
    <row r="322" spans="1:13" ht="15" customHeight="1" x14ac:dyDescent="0.25">
      <c r="A322" s="1165" t="s">
        <v>80</v>
      </c>
      <c r="B322" s="828"/>
      <c r="C322" s="828"/>
      <c r="D322" s="828"/>
      <c r="E322" s="828"/>
      <c r="F322" s="829"/>
      <c r="G322" s="254">
        <v>0.31</v>
      </c>
      <c r="H322" s="255">
        <v>0.32</v>
      </c>
      <c r="I322" s="255">
        <v>0.28000000000000003</v>
      </c>
      <c r="J322" s="255">
        <v>0.32</v>
      </c>
      <c r="K322" s="255">
        <v>0.1</v>
      </c>
      <c r="L322" s="255">
        <v>0.54</v>
      </c>
      <c r="M322" s="255">
        <v>0.78</v>
      </c>
    </row>
    <row r="323" spans="1:13" ht="15" customHeight="1" x14ac:dyDescent="0.25">
      <c r="A323" s="44"/>
      <c r="B323" s="45"/>
      <c r="C323" s="45"/>
      <c r="D323" s="45"/>
      <c r="E323" s="47"/>
      <c r="F323" s="47"/>
      <c r="G323" s="47"/>
      <c r="H323" s="47"/>
      <c r="I323" s="47"/>
      <c r="J323" s="47"/>
      <c r="K323" s="47"/>
      <c r="L323" s="47"/>
      <c r="M323" s="47"/>
    </row>
    <row r="324" spans="1:13" ht="15" customHeight="1" x14ac:dyDescent="0.25">
      <c r="A324" s="834" t="s">
        <v>81</v>
      </c>
      <c r="B324" s="825"/>
      <c r="C324" s="826"/>
      <c r="D324" s="827" t="s">
        <v>82</v>
      </c>
      <c r="E324" s="828"/>
      <c r="F324" s="828"/>
      <c r="G324" s="828"/>
      <c r="H324" s="828"/>
      <c r="I324" s="828"/>
      <c r="J324" s="828"/>
      <c r="K324" s="828"/>
      <c r="L324" s="828"/>
      <c r="M324" s="829"/>
    </row>
    <row r="325" spans="1:13" ht="15" customHeight="1" x14ac:dyDescent="0.25">
      <c r="A325" s="44"/>
      <c r="B325" s="45"/>
      <c r="C325" s="47"/>
      <c r="D325" s="47"/>
      <c r="E325" s="47"/>
      <c r="F325" s="47"/>
      <c r="G325" s="47"/>
      <c r="H325" s="47"/>
      <c r="I325" s="47"/>
      <c r="J325" s="47"/>
      <c r="K325" s="47"/>
      <c r="L325" s="47"/>
      <c r="M325" s="51"/>
    </row>
    <row r="326" spans="1:13" ht="30" customHeight="1" x14ac:dyDescent="0.25">
      <c r="A326" s="52" t="s">
        <v>83</v>
      </c>
      <c r="B326" s="827"/>
      <c r="C326" s="828"/>
      <c r="D326" s="828"/>
      <c r="E326" s="829"/>
      <c r="F326" s="1"/>
      <c r="G326" s="824" t="s">
        <v>84</v>
      </c>
      <c r="H326" s="825"/>
      <c r="I326" s="826"/>
      <c r="J326" s="827">
        <v>1088350061</v>
      </c>
      <c r="K326" s="828"/>
      <c r="L326" s="828"/>
      <c r="M326" s="829"/>
    </row>
    <row r="327" spans="1:13" ht="15" customHeight="1" x14ac:dyDescent="0.25">
      <c r="A327" s="53"/>
      <c r="B327" s="49"/>
      <c r="C327" s="49"/>
      <c r="D327" s="49"/>
      <c r="E327" s="51"/>
      <c r="F327" s="51"/>
      <c r="G327" s="51"/>
      <c r="H327" s="51"/>
      <c r="I327" s="51"/>
      <c r="J327" s="51"/>
      <c r="K327" s="51"/>
      <c r="L327" s="51"/>
      <c r="M327" s="51"/>
    </row>
    <row r="328" spans="1:13" ht="15" customHeight="1" x14ac:dyDescent="0.25">
      <c r="A328" s="54"/>
      <c r="B328" s="55"/>
      <c r="C328" s="55"/>
      <c r="D328" s="55"/>
      <c r="E328" s="56"/>
      <c r="F328" s="56"/>
      <c r="G328" s="56"/>
      <c r="H328" s="56"/>
      <c r="I328" s="56"/>
      <c r="J328" s="56"/>
      <c r="K328" s="56"/>
      <c r="L328" s="56"/>
      <c r="M328" s="56"/>
    </row>
    <row r="329" spans="1:13" ht="15" customHeight="1" x14ac:dyDescent="0.25">
      <c r="A329" s="52"/>
      <c r="B329" s="9"/>
      <c r="C329" s="9"/>
      <c r="D329" s="9"/>
      <c r="E329" s="1"/>
      <c r="F329" s="1"/>
      <c r="G329" s="1"/>
      <c r="H329" s="1"/>
      <c r="I329" s="1"/>
      <c r="J329" s="3"/>
      <c r="K329" s="3"/>
      <c r="L329" s="51"/>
      <c r="M329" s="51"/>
    </row>
    <row r="330" spans="1:13" ht="15" customHeight="1" x14ac:dyDescent="0.25">
      <c r="A330" s="57">
        <v>8</v>
      </c>
      <c r="B330" s="58"/>
      <c r="C330" s="58"/>
      <c r="D330" s="58"/>
      <c r="E330" s="3"/>
      <c r="F330" s="3"/>
      <c r="G330" s="3"/>
      <c r="H330" s="3"/>
      <c r="I330" s="3"/>
      <c r="J330" s="3"/>
      <c r="K330" s="3"/>
      <c r="L330" s="51"/>
      <c r="M330" s="51"/>
    </row>
    <row r="331" spans="1:13" ht="15" customHeight="1" x14ac:dyDescent="0.25">
      <c r="A331" s="52"/>
      <c r="B331" s="9"/>
      <c r="C331" s="9"/>
      <c r="D331" s="9"/>
      <c r="E331" s="1"/>
      <c r="F331" s="1"/>
      <c r="G331" s="1"/>
      <c r="H331" s="1"/>
      <c r="I331" s="1"/>
      <c r="J331" s="3"/>
      <c r="K331" s="3"/>
      <c r="L331" s="51"/>
      <c r="M331" s="51"/>
    </row>
    <row r="332" spans="1:13" ht="15" customHeight="1" x14ac:dyDescent="0.25">
      <c r="A332" s="840" t="s">
        <v>14</v>
      </c>
      <c r="B332" s="838" t="s">
        <v>15</v>
      </c>
      <c r="C332" s="838" t="s">
        <v>16</v>
      </c>
      <c r="D332" s="838" t="s">
        <v>17</v>
      </c>
      <c r="E332" s="838" t="s">
        <v>18</v>
      </c>
      <c r="F332" s="838" t="s">
        <v>19</v>
      </c>
      <c r="G332" s="827" t="s">
        <v>20</v>
      </c>
      <c r="H332" s="828"/>
      <c r="I332" s="828"/>
      <c r="J332" s="828"/>
      <c r="K332" s="828"/>
      <c r="L332" s="828"/>
      <c r="M332" s="829"/>
    </row>
    <row r="333" spans="1:13" ht="15" customHeight="1" x14ac:dyDescent="0.25">
      <c r="A333" s="837"/>
      <c r="B333" s="837"/>
      <c r="C333" s="837"/>
      <c r="D333" s="837"/>
      <c r="E333" s="837"/>
      <c r="F333" s="837"/>
      <c r="G333" s="16" t="s">
        <v>21</v>
      </c>
      <c r="H333" s="16" t="s">
        <v>22</v>
      </c>
      <c r="I333" s="16" t="s">
        <v>23</v>
      </c>
      <c r="J333" s="16" t="s">
        <v>24</v>
      </c>
      <c r="K333" s="16" t="s">
        <v>25</v>
      </c>
      <c r="L333" s="16" t="s">
        <v>26</v>
      </c>
      <c r="M333" s="16" t="s">
        <v>27</v>
      </c>
    </row>
    <row r="334" spans="1:13" ht="15" customHeight="1" x14ac:dyDescent="0.25">
      <c r="A334" s="840" t="s">
        <v>85</v>
      </c>
      <c r="B334" s="843" t="s">
        <v>179</v>
      </c>
      <c r="C334" s="223" t="s">
        <v>50</v>
      </c>
      <c r="D334" s="246" t="s">
        <v>51</v>
      </c>
      <c r="E334" s="225">
        <v>12</v>
      </c>
      <c r="F334" s="226">
        <v>10.199999999999999</v>
      </c>
      <c r="G334" s="227">
        <v>5</v>
      </c>
      <c r="H334" s="228">
        <v>7.1400000000000005E-2</v>
      </c>
      <c r="I334" s="127">
        <v>1.0200000000000001E-2</v>
      </c>
      <c r="J334" s="127">
        <v>0.96899999999999997</v>
      </c>
      <c r="K334" s="224">
        <v>2.754</v>
      </c>
      <c r="L334" s="227">
        <v>4.0800000000000003E-2</v>
      </c>
      <c r="M334" s="227">
        <v>4.2</v>
      </c>
    </row>
    <row r="335" spans="1:13" ht="15" customHeight="1" x14ac:dyDescent="0.25">
      <c r="A335" s="836"/>
      <c r="B335" s="836"/>
      <c r="C335" s="68" t="s">
        <v>180</v>
      </c>
      <c r="D335" s="129" t="s">
        <v>181</v>
      </c>
      <c r="E335" s="128">
        <v>25</v>
      </c>
      <c r="F335" s="70">
        <v>20</v>
      </c>
      <c r="G335" s="71">
        <v>5</v>
      </c>
      <c r="H335" s="72">
        <v>0.3</v>
      </c>
      <c r="I335" s="73">
        <v>0.03</v>
      </c>
      <c r="J335" s="73">
        <v>0.66</v>
      </c>
      <c r="K335" s="74">
        <v>6</v>
      </c>
      <c r="L335" s="71">
        <v>0.11</v>
      </c>
      <c r="M335" s="71">
        <v>8.25</v>
      </c>
    </row>
    <row r="336" spans="1:13" ht="15" customHeight="1" x14ac:dyDescent="0.25">
      <c r="A336" s="836"/>
      <c r="B336" s="836"/>
      <c r="C336" s="68" t="s">
        <v>182</v>
      </c>
      <c r="D336" s="129" t="s">
        <v>183</v>
      </c>
      <c r="E336" s="128">
        <v>20</v>
      </c>
      <c r="F336" s="70">
        <v>10</v>
      </c>
      <c r="G336" s="71">
        <v>3</v>
      </c>
      <c r="H336" s="72">
        <v>7.0000000000000007E-2</v>
      </c>
      <c r="I336" s="73">
        <v>0.02</v>
      </c>
      <c r="J336" s="73">
        <v>0.46</v>
      </c>
      <c r="K336" s="74">
        <v>4.2</v>
      </c>
      <c r="L336" s="71">
        <v>0.04</v>
      </c>
      <c r="M336" s="71">
        <v>16</v>
      </c>
    </row>
    <row r="337" spans="1:13" ht="15" customHeight="1" x14ac:dyDescent="0.25">
      <c r="A337" s="836"/>
      <c r="B337" s="836"/>
      <c r="C337" s="68" t="s">
        <v>32</v>
      </c>
      <c r="D337" s="129" t="s">
        <v>33</v>
      </c>
      <c r="E337" s="128">
        <v>11</v>
      </c>
      <c r="F337" s="70">
        <v>10.45</v>
      </c>
      <c r="G337" s="71">
        <v>4</v>
      </c>
      <c r="H337" s="72">
        <v>0.14630000000000001</v>
      </c>
      <c r="I337" s="73">
        <v>1.0449999999999999E-2</v>
      </c>
      <c r="J337" s="73">
        <v>0.80464999999999998</v>
      </c>
      <c r="K337" s="74">
        <v>2.508</v>
      </c>
      <c r="L337" s="71">
        <v>3.1350000000000003E-2</v>
      </c>
      <c r="M337" s="71">
        <v>0.44</v>
      </c>
    </row>
    <row r="338" spans="1:13" ht="15" customHeight="1" x14ac:dyDescent="0.25">
      <c r="A338" s="836"/>
      <c r="B338" s="836"/>
      <c r="C338" s="68" t="s">
        <v>36</v>
      </c>
      <c r="D338" s="129" t="s">
        <v>37</v>
      </c>
      <c r="E338" s="128">
        <v>6</v>
      </c>
      <c r="F338" s="70">
        <v>5.4</v>
      </c>
      <c r="G338" s="71">
        <v>2</v>
      </c>
      <c r="H338" s="72">
        <v>0.1242</v>
      </c>
      <c r="I338" s="73">
        <v>3.2399999999999998E-2</v>
      </c>
      <c r="J338" s="73">
        <v>0.31859999999999999</v>
      </c>
      <c r="K338" s="74">
        <v>4.4279999999999999</v>
      </c>
      <c r="L338" s="71">
        <v>9.7199999999999995E-2</v>
      </c>
      <c r="M338" s="71">
        <v>2.76</v>
      </c>
    </row>
    <row r="339" spans="1:13" ht="15" customHeight="1" x14ac:dyDescent="0.25">
      <c r="A339" s="836"/>
      <c r="B339" s="836"/>
      <c r="C339" s="68" t="s">
        <v>44</v>
      </c>
      <c r="D339" s="129" t="s">
        <v>45</v>
      </c>
      <c r="E339" s="128">
        <v>0.8</v>
      </c>
      <c r="F339" s="70">
        <v>0.8</v>
      </c>
      <c r="G339" s="71">
        <v>0</v>
      </c>
      <c r="H339" s="72">
        <v>0</v>
      </c>
      <c r="I339" s="73">
        <v>0</v>
      </c>
      <c r="J339" s="73">
        <v>0</v>
      </c>
      <c r="K339" s="74">
        <v>0.192</v>
      </c>
      <c r="L339" s="71">
        <v>2.3999999999999998E-3</v>
      </c>
      <c r="M339" s="71">
        <v>310.24799999999999</v>
      </c>
    </row>
    <row r="340" spans="1:13" ht="15" customHeight="1" x14ac:dyDescent="0.25">
      <c r="A340" s="836"/>
      <c r="B340" s="836"/>
      <c r="C340" s="68" t="s">
        <v>42</v>
      </c>
      <c r="D340" s="129" t="s">
        <v>43</v>
      </c>
      <c r="E340" s="128">
        <v>1</v>
      </c>
      <c r="F340" s="70">
        <v>0.95</v>
      </c>
      <c r="G340" s="71">
        <v>1</v>
      </c>
      <c r="H340" s="72">
        <v>4.4650000000000002E-2</v>
      </c>
      <c r="I340" s="73">
        <v>2.8500000000000001E-3</v>
      </c>
      <c r="J340" s="73">
        <v>0.27834999999999999</v>
      </c>
      <c r="K340" s="74">
        <v>0.38</v>
      </c>
      <c r="L340" s="71">
        <v>1.235E-2</v>
      </c>
      <c r="M340" s="71">
        <v>0.19</v>
      </c>
    </row>
    <row r="341" spans="1:13" ht="15" customHeight="1" x14ac:dyDescent="0.25">
      <c r="A341" s="836"/>
      <c r="B341" s="836"/>
      <c r="C341" s="68" t="s">
        <v>184</v>
      </c>
      <c r="D341" s="69" t="s">
        <v>185</v>
      </c>
      <c r="E341" s="225">
        <v>4</v>
      </c>
      <c r="F341" s="70">
        <v>4</v>
      </c>
      <c r="G341" s="71">
        <v>14</v>
      </c>
      <c r="H341" s="72">
        <v>0.5</v>
      </c>
      <c r="I341" s="73">
        <v>6.8000000000000005E-2</v>
      </c>
      <c r="J341" s="73">
        <v>2.8919999999999999</v>
      </c>
      <c r="K341" s="74">
        <v>0.6</v>
      </c>
      <c r="L341" s="71">
        <v>0.17199999999999999</v>
      </c>
      <c r="M341" s="71">
        <v>0.08</v>
      </c>
    </row>
    <row r="342" spans="1:13" ht="15" customHeight="1" x14ac:dyDescent="0.25">
      <c r="A342" s="836"/>
      <c r="B342" s="836"/>
      <c r="C342" s="68" t="s">
        <v>116</v>
      </c>
      <c r="D342" s="69" t="s">
        <v>117</v>
      </c>
      <c r="E342" s="225">
        <v>5</v>
      </c>
      <c r="F342" s="70">
        <v>5</v>
      </c>
      <c r="G342" s="71">
        <v>37</v>
      </c>
      <c r="H342" s="72">
        <v>0.03</v>
      </c>
      <c r="I342" s="73">
        <v>4.05</v>
      </c>
      <c r="J342" s="73">
        <v>0</v>
      </c>
      <c r="K342" s="74">
        <v>0.15</v>
      </c>
      <c r="L342" s="71">
        <v>5.0000000000000001E-3</v>
      </c>
      <c r="M342" s="71">
        <v>34.25</v>
      </c>
    </row>
    <row r="343" spans="1:13" ht="15" customHeight="1" x14ac:dyDescent="0.25">
      <c r="A343" s="836"/>
      <c r="B343" s="836"/>
      <c r="C343" s="68" t="s">
        <v>114</v>
      </c>
      <c r="D343" s="69" t="s">
        <v>115</v>
      </c>
      <c r="E343" s="225">
        <v>13</v>
      </c>
      <c r="F343" s="70">
        <v>10</v>
      </c>
      <c r="G343" s="71">
        <v>10</v>
      </c>
      <c r="H343" s="72">
        <v>0.23</v>
      </c>
      <c r="I343" s="73">
        <v>0.01</v>
      </c>
      <c r="J343" s="73">
        <v>2.1</v>
      </c>
      <c r="K343" s="74">
        <v>0.8</v>
      </c>
      <c r="L343" s="71">
        <v>0.08</v>
      </c>
      <c r="M343" s="71">
        <v>1.17</v>
      </c>
    </row>
    <row r="344" spans="1:13" ht="15" customHeight="1" x14ac:dyDescent="0.25">
      <c r="A344" s="837"/>
      <c r="B344" s="837"/>
      <c r="C344" s="68" t="s">
        <v>91</v>
      </c>
      <c r="D344" s="69" t="s">
        <v>92</v>
      </c>
      <c r="E344" s="225">
        <v>10</v>
      </c>
      <c r="F344" s="70">
        <v>10</v>
      </c>
      <c r="G344" s="71">
        <v>10</v>
      </c>
      <c r="H344" s="72">
        <v>0.22</v>
      </c>
      <c r="I344" s="73">
        <v>0.01</v>
      </c>
      <c r="J344" s="73">
        <v>2.11</v>
      </c>
      <c r="K344" s="74">
        <v>1.1000000000000001</v>
      </c>
      <c r="L344" s="71">
        <v>0.1</v>
      </c>
      <c r="M344" s="71">
        <v>1.8</v>
      </c>
    </row>
    <row r="345" spans="1:13" ht="15" customHeight="1" x14ac:dyDescent="0.25">
      <c r="A345" s="840" t="s">
        <v>28</v>
      </c>
      <c r="B345" s="860" t="s">
        <v>186</v>
      </c>
      <c r="C345" s="68" t="s">
        <v>94</v>
      </c>
      <c r="D345" s="69" t="s">
        <v>95</v>
      </c>
      <c r="E345" s="225">
        <v>60</v>
      </c>
      <c r="F345" s="226">
        <v>57</v>
      </c>
      <c r="G345" s="71">
        <v>80</v>
      </c>
      <c r="H345" s="72">
        <v>12.198</v>
      </c>
      <c r="I345" s="73">
        <v>3.42</v>
      </c>
      <c r="J345" s="73">
        <v>0.114</v>
      </c>
      <c r="K345" s="74">
        <v>9.69</v>
      </c>
      <c r="L345" s="71">
        <v>0.45600000000000002</v>
      </c>
      <c r="M345" s="71">
        <v>31.2</v>
      </c>
    </row>
    <row r="346" spans="1:13" ht="15" customHeight="1" x14ac:dyDescent="0.25">
      <c r="A346" s="836"/>
      <c r="B346" s="836"/>
      <c r="C346" s="68" t="s">
        <v>34</v>
      </c>
      <c r="D346" s="69" t="s">
        <v>35</v>
      </c>
      <c r="E346" s="225">
        <v>38</v>
      </c>
      <c r="F346" s="70">
        <v>15.2</v>
      </c>
      <c r="G346" s="71">
        <v>6</v>
      </c>
      <c r="H346" s="72">
        <v>0.18240000000000001</v>
      </c>
      <c r="I346" s="73">
        <v>1.52E-2</v>
      </c>
      <c r="J346" s="73">
        <v>1.0336000000000001</v>
      </c>
      <c r="K346" s="74">
        <v>8.6639999999999997</v>
      </c>
      <c r="L346" s="71">
        <v>7.5999999999999998E-2</v>
      </c>
      <c r="M346" s="71">
        <v>5.7</v>
      </c>
    </row>
    <row r="347" spans="1:13" ht="15" customHeight="1" x14ac:dyDescent="0.25">
      <c r="A347" s="836"/>
      <c r="B347" s="836"/>
      <c r="C347" s="68" t="s">
        <v>32</v>
      </c>
      <c r="D347" s="69" t="s">
        <v>33</v>
      </c>
      <c r="E347" s="225">
        <v>16</v>
      </c>
      <c r="F347" s="70">
        <v>15.2</v>
      </c>
      <c r="G347" s="71">
        <v>6</v>
      </c>
      <c r="H347" s="72">
        <v>0.21279999999999999</v>
      </c>
      <c r="I347" s="73">
        <v>1.52E-2</v>
      </c>
      <c r="J347" s="73">
        <v>1.1704000000000001</v>
      </c>
      <c r="K347" s="74">
        <v>3.6480000000000001</v>
      </c>
      <c r="L347" s="71">
        <v>4.5600000000000002E-2</v>
      </c>
      <c r="M347" s="71">
        <v>0.64</v>
      </c>
    </row>
    <row r="348" spans="1:13" ht="15" customHeight="1" x14ac:dyDescent="0.25">
      <c r="A348" s="836"/>
      <c r="B348" s="836"/>
      <c r="C348" s="68" t="s">
        <v>36</v>
      </c>
      <c r="D348" s="69" t="s">
        <v>37</v>
      </c>
      <c r="E348" s="225">
        <v>6</v>
      </c>
      <c r="F348" s="70">
        <v>5.4</v>
      </c>
      <c r="G348" s="71">
        <v>2</v>
      </c>
      <c r="H348" s="72">
        <v>0.1242</v>
      </c>
      <c r="I348" s="73">
        <v>3.2399999999999998E-2</v>
      </c>
      <c r="J348" s="73">
        <v>0.31859999999999999</v>
      </c>
      <c r="K348" s="74">
        <v>4.4279999999999999</v>
      </c>
      <c r="L348" s="71">
        <v>9.7199999999999995E-2</v>
      </c>
      <c r="M348" s="71">
        <v>2.76</v>
      </c>
    </row>
    <row r="349" spans="1:13" ht="15" customHeight="1" x14ac:dyDescent="0.25">
      <c r="A349" s="836"/>
      <c r="B349" s="836"/>
      <c r="C349" s="68" t="s">
        <v>96</v>
      </c>
      <c r="D349" s="69" t="s">
        <v>39</v>
      </c>
      <c r="E349" s="225">
        <v>3</v>
      </c>
      <c r="F349" s="70">
        <v>3</v>
      </c>
      <c r="G349" s="71">
        <v>0</v>
      </c>
      <c r="H349" s="72">
        <v>0</v>
      </c>
      <c r="I349" s="73">
        <v>0</v>
      </c>
      <c r="J349" s="73">
        <v>0.18</v>
      </c>
      <c r="K349" s="74">
        <v>0.21</v>
      </c>
      <c r="L349" s="71">
        <v>1.4999999999999999E-2</v>
      </c>
      <c r="M349" s="71">
        <v>0.15</v>
      </c>
    </row>
    <row r="350" spans="1:13" ht="15" customHeight="1" x14ac:dyDescent="0.25">
      <c r="A350" s="836"/>
      <c r="B350" s="836"/>
      <c r="C350" s="68" t="s">
        <v>38</v>
      </c>
      <c r="D350" s="69" t="s">
        <v>39</v>
      </c>
      <c r="E350" s="225">
        <v>3</v>
      </c>
      <c r="F350" s="70">
        <v>3</v>
      </c>
      <c r="G350" s="71">
        <v>0</v>
      </c>
      <c r="H350" s="72">
        <v>0</v>
      </c>
      <c r="I350" s="73">
        <v>0</v>
      </c>
      <c r="J350" s="73">
        <v>0.18</v>
      </c>
      <c r="K350" s="74">
        <v>0.21</v>
      </c>
      <c r="L350" s="71">
        <v>1.4999999999999999E-2</v>
      </c>
      <c r="M350" s="71">
        <v>0.15</v>
      </c>
    </row>
    <row r="351" spans="1:13" ht="15" customHeight="1" x14ac:dyDescent="0.25">
      <c r="A351" s="836"/>
      <c r="B351" s="836"/>
      <c r="C351" s="68" t="s">
        <v>40</v>
      </c>
      <c r="D351" s="69" t="s">
        <v>39</v>
      </c>
      <c r="E351" s="225">
        <v>3</v>
      </c>
      <c r="F351" s="70">
        <v>3</v>
      </c>
      <c r="G351" s="71">
        <v>0</v>
      </c>
      <c r="H351" s="72">
        <v>0</v>
      </c>
      <c r="I351" s="73">
        <v>0</v>
      </c>
      <c r="J351" s="73">
        <v>0.18</v>
      </c>
      <c r="K351" s="74">
        <v>0.21</v>
      </c>
      <c r="L351" s="71">
        <v>1.4999999999999999E-2</v>
      </c>
      <c r="M351" s="71">
        <v>0.15</v>
      </c>
    </row>
    <row r="352" spans="1:13" ht="15" customHeight="1" x14ac:dyDescent="0.25">
      <c r="A352" s="836"/>
      <c r="B352" s="836"/>
      <c r="C352" s="68" t="s">
        <v>41</v>
      </c>
      <c r="D352" s="69" t="s">
        <v>39</v>
      </c>
      <c r="E352" s="225">
        <v>3</v>
      </c>
      <c r="F352" s="70">
        <v>3</v>
      </c>
      <c r="G352" s="71">
        <v>0</v>
      </c>
      <c r="H352" s="72">
        <v>0</v>
      </c>
      <c r="I352" s="73">
        <v>0</v>
      </c>
      <c r="J352" s="73">
        <v>0</v>
      </c>
      <c r="K352" s="74">
        <v>0</v>
      </c>
      <c r="L352" s="71">
        <v>0</v>
      </c>
      <c r="M352" s="71">
        <v>0</v>
      </c>
    </row>
    <row r="353" spans="1:13" ht="15" customHeight="1" x14ac:dyDescent="0.25">
      <c r="A353" s="836"/>
      <c r="B353" s="836"/>
      <c r="C353" s="68" t="s">
        <v>42</v>
      </c>
      <c r="D353" s="69" t="s">
        <v>43</v>
      </c>
      <c r="E353" s="225">
        <v>1</v>
      </c>
      <c r="F353" s="70">
        <v>0.95</v>
      </c>
      <c r="G353" s="71">
        <v>1</v>
      </c>
      <c r="H353" s="72">
        <v>4.4650000000000002E-2</v>
      </c>
      <c r="I353" s="73">
        <v>2.8500000000000001E-3</v>
      </c>
      <c r="J353" s="73">
        <v>0.27834999999999999</v>
      </c>
      <c r="K353" s="74">
        <v>0.38</v>
      </c>
      <c r="L353" s="71">
        <v>1.235E-2</v>
      </c>
      <c r="M353" s="71">
        <v>0.19</v>
      </c>
    </row>
    <row r="354" spans="1:13" ht="15" customHeight="1" x14ac:dyDescent="0.25">
      <c r="A354" s="836"/>
      <c r="B354" s="836"/>
      <c r="C354" s="68" t="s">
        <v>36</v>
      </c>
      <c r="D354" s="69" t="s">
        <v>37</v>
      </c>
      <c r="E354" s="225">
        <v>6</v>
      </c>
      <c r="F354" s="70">
        <v>5.4</v>
      </c>
      <c r="G354" s="71">
        <v>2</v>
      </c>
      <c r="H354" s="72">
        <v>0.1242</v>
      </c>
      <c r="I354" s="73">
        <v>3.2399999999999998E-2</v>
      </c>
      <c r="J354" s="73">
        <v>0.31859999999999999</v>
      </c>
      <c r="K354" s="74">
        <v>4.4279999999999999</v>
      </c>
      <c r="L354" s="71">
        <v>9.7199999999999995E-2</v>
      </c>
      <c r="M354" s="71">
        <v>2.76</v>
      </c>
    </row>
    <row r="355" spans="1:13" ht="15" customHeight="1" x14ac:dyDescent="0.25">
      <c r="A355" s="836"/>
      <c r="B355" s="836"/>
      <c r="C355" s="68" t="s">
        <v>44</v>
      </c>
      <c r="D355" s="69" t="s">
        <v>45</v>
      </c>
      <c r="E355" s="225">
        <v>0.5</v>
      </c>
      <c r="F355" s="70">
        <v>0.5</v>
      </c>
      <c r="G355" s="71">
        <v>0</v>
      </c>
      <c r="H355" s="72">
        <v>0</v>
      </c>
      <c r="I355" s="73">
        <v>0</v>
      </c>
      <c r="J355" s="73">
        <v>0</v>
      </c>
      <c r="K355" s="74">
        <v>0.12</v>
      </c>
      <c r="L355" s="71">
        <v>1.5E-3</v>
      </c>
      <c r="M355" s="71">
        <v>193.905</v>
      </c>
    </row>
    <row r="356" spans="1:13" ht="15" customHeight="1" x14ac:dyDescent="0.25">
      <c r="A356" s="837"/>
      <c r="B356" s="837"/>
      <c r="C356" s="68" t="s">
        <v>52</v>
      </c>
      <c r="D356" s="69" t="s">
        <v>53</v>
      </c>
      <c r="E356" s="225">
        <v>4</v>
      </c>
      <c r="F356" s="70">
        <v>2</v>
      </c>
      <c r="G356" s="71">
        <v>18</v>
      </c>
      <c r="H356" s="72">
        <v>0</v>
      </c>
      <c r="I356" s="73">
        <v>2</v>
      </c>
      <c r="J356" s="73">
        <v>0</v>
      </c>
      <c r="K356" s="74">
        <v>0</v>
      </c>
      <c r="L356" s="71">
        <v>0</v>
      </c>
      <c r="M356" s="71">
        <v>0</v>
      </c>
    </row>
    <row r="357" spans="1:13" ht="15" customHeight="1" x14ac:dyDescent="0.25">
      <c r="A357" s="840" t="s">
        <v>46</v>
      </c>
      <c r="B357" s="860" t="s">
        <v>187</v>
      </c>
      <c r="C357" s="68" t="s">
        <v>114</v>
      </c>
      <c r="D357" s="69" t="s">
        <v>115</v>
      </c>
      <c r="E357" s="225">
        <v>32</v>
      </c>
      <c r="F357" s="70">
        <v>31</v>
      </c>
      <c r="G357" s="71">
        <v>30</v>
      </c>
      <c r="H357" s="72">
        <v>0.69</v>
      </c>
      <c r="I357" s="73">
        <v>0.03</v>
      </c>
      <c r="J357" s="73">
        <v>6.3</v>
      </c>
      <c r="K357" s="74">
        <v>2.4</v>
      </c>
      <c r="L357" s="71">
        <v>0.24</v>
      </c>
      <c r="M357" s="71">
        <v>2.7</v>
      </c>
    </row>
    <row r="358" spans="1:13" ht="15" customHeight="1" x14ac:dyDescent="0.25">
      <c r="A358" s="836"/>
      <c r="B358" s="836"/>
      <c r="C358" s="68" t="s">
        <v>44</v>
      </c>
      <c r="D358" s="129" t="s">
        <v>189</v>
      </c>
      <c r="E358" s="128">
        <v>0.5</v>
      </c>
      <c r="F358" s="70">
        <v>0.5</v>
      </c>
      <c r="G358" s="71">
        <v>0</v>
      </c>
      <c r="H358" s="72">
        <v>0</v>
      </c>
      <c r="I358" s="73">
        <v>0</v>
      </c>
      <c r="J358" s="73">
        <v>0</v>
      </c>
      <c r="K358" s="74">
        <v>0.12</v>
      </c>
      <c r="L358" s="71">
        <v>1.5E-3</v>
      </c>
      <c r="M358" s="71">
        <v>193.905</v>
      </c>
    </row>
    <row r="359" spans="1:13" ht="15" customHeight="1" x14ac:dyDescent="0.25">
      <c r="A359" s="837"/>
      <c r="B359" s="837"/>
      <c r="C359" s="229" t="s">
        <v>174</v>
      </c>
      <c r="D359" s="129" t="s">
        <v>175</v>
      </c>
      <c r="E359" s="231">
        <v>5</v>
      </c>
      <c r="F359" s="232">
        <v>5</v>
      </c>
      <c r="G359" s="71">
        <v>16</v>
      </c>
      <c r="H359" s="72">
        <v>4.4999999999999998E-2</v>
      </c>
      <c r="I359" s="73">
        <v>1.67</v>
      </c>
      <c r="J359" s="73">
        <v>0.27</v>
      </c>
      <c r="K359" s="74">
        <v>0.7</v>
      </c>
      <c r="L359" s="71">
        <v>0.01</v>
      </c>
      <c r="M359" s="71">
        <v>35.549999999999997</v>
      </c>
    </row>
    <row r="360" spans="1:13" ht="15" customHeight="1" x14ac:dyDescent="0.25">
      <c r="A360" s="840" t="s">
        <v>247</v>
      </c>
      <c r="B360" s="1175" t="s">
        <v>55</v>
      </c>
      <c r="C360" s="223" t="s">
        <v>56</v>
      </c>
      <c r="D360" s="129" t="s">
        <v>57</v>
      </c>
      <c r="E360" s="225">
        <v>31</v>
      </c>
      <c r="F360" s="226">
        <v>31</v>
      </c>
      <c r="G360" s="71">
        <v>109</v>
      </c>
      <c r="H360" s="72">
        <v>2.077</v>
      </c>
      <c r="I360" s="73">
        <v>0.124</v>
      </c>
      <c r="J360" s="73">
        <v>24.831</v>
      </c>
      <c r="K360" s="74">
        <v>2.79</v>
      </c>
      <c r="L360" s="71">
        <v>0.248</v>
      </c>
      <c r="M360" s="71">
        <v>0.62</v>
      </c>
    </row>
    <row r="361" spans="1:13" ht="15" customHeight="1" x14ac:dyDescent="0.25">
      <c r="A361" s="836"/>
      <c r="B361" s="836"/>
      <c r="C361" s="68" t="s">
        <v>44</v>
      </c>
      <c r="D361" s="129" t="s">
        <v>45</v>
      </c>
      <c r="E361" s="128">
        <v>0.8</v>
      </c>
      <c r="F361" s="70">
        <v>0.8</v>
      </c>
      <c r="G361" s="71">
        <v>0</v>
      </c>
      <c r="H361" s="72">
        <v>0</v>
      </c>
      <c r="I361" s="73">
        <v>0</v>
      </c>
      <c r="J361" s="73">
        <v>0</v>
      </c>
      <c r="K361" s="74">
        <v>0.192</v>
      </c>
      <c r="L361" s="71">
        <v>2.3999999999999998E-3</v>
      </c>
      <c r="M361" s="71">
        <v>310.24799999999999</v>
      </c>
    </row>
    <row r="362" spans="1:13" ht="15" customHeight="1" x14ac:dyDescent="0.25">
      <c r="A362" s="837"/>
      <c r="B362" s="842"/>
      <c r="C362" s="68" t="s">
        <v>52</v>
      </c>
      <c r="D362" s="129" t="s">
        <v>53</v>
      </c>
      <c r="E362" s="128">
        <v>3</v>
      </c>
      <c r="F362" s="70">
        <v>3</v>
      </c>
      <c r="G362" s="71">
        <v>27</v>
      </c>
      <c r="H362" s="72">
        <v>0</v>
      </c>
      <c r="I362" s="73">
        <v>3</v>
      </c>
      <c r="J362" s="73">
        <v>0</v>
      </c>
      <c r="K362" s="74">
        <v>0</v>
      </c>
      <c r="L362" s="71">
        <v>0</v>
      </c>
      <c r="M362" s="71">
        <v>0</v>
      </c>
    </row>
    <row r="363" spans="1:13" ht="15" customHeight="1" x14ac:dyDescent="0.25">
      <c r="A363" s="846" t="s">
        <v>58</v>
      </c>
      <c r="B363" s="843" t="s">
        <v>190</v>
      </c>
      <c r="C363" s="256" t="s">
        <v>101</v>
      </c>
      <c r="D363" s="129" t="s">
        <v>102</v>
      </c>
      <c r="E363" s="128">
        <v>63</v>
      </c>
      <c r="F363" s="70">
        <v>50.4</v>
      </c>
      <c r="G363" s="71">
        <v>12</v>
      </c>
      <c r="H363" s="72">
        <v>0.4536</v>
      </c>
      <c r="I363" s="73">
        <v>5.04E-2</v>
      </c>
      <c r="J363" s="73">
        <v>2.0663999999999998</v>
      </c>
      <c r="K363" s="74">
        <v>4.5359999999999996</v>
      </c>
      <c r="L363" s="71">
        <v>0.252</v>
      </c>
      <c r="M363" s="71">
        <v>3.78</v>
      </c>
    </row>
    <row r="364" spans="1:13" ht="15" customHeight="1" x14ac:dyDescent="0.25">
      <c r="A364" s="847"/>
      <c r="B364" s="836"/>
      <c r="C364" s="256" t="s">
        <v>62</v>
      </c>
      <c r="D364" s="129" t="s">
        <v>63</v>
      </c>
      <c r="E364" s="128">
        <v>30</v>
      </c>
      <c r="F364" s="70">
        <v>15</v>
      </c>
      <c r="G364" s="71">
        <v>7</v>
      </c>
      <c r="H364" s="72">
        <v>4.4999999999999998E-2</v>
      </c>
      <c r="I364" s="73">
        <v>4.4999999999999998E-2</v>
      </c>
      <c r="J364" s="73">
        <v>1.395</v>
      </c>
      <c r="K364" s="74">
        <v>2.85</v>
      </c>
      <c r="L364" s="71">
        <v>7.4999999999999997E-2</v>
      </c>
      <c r="M364" s="71">
        <v>1.2</v>
      </c>
    </row>
    <row r="365" spans="1:13" ht="15" customHeight="1" x14ac:dyDescent="0.25">
      <c r="A365" s="874"/>
      <c r="B365" s="837"/>
      <c r="C365" s="256" t="s">
        <v>36</v>
      </c>
      <c r="D365" s="129" t="s">
        <v>37</v>
      </c>
      <c r="E365" s="128">
        <v>6</v>
      </c>
      <c r="F365" s="70">
        <v>5.4</v>
      </c>
      <c r="G365" s="71">
        <v>2</v>
      </c>
      <c r="H365" s="72">
        <v>0.1242</v>
      </c>
      <c r="I365" s="73">
        <v>3.2399999999999998E-2</v>
      </c>
      <c r="J365" s="73">
        <v>0.31859999999999999</v>
      </c>
      <c r="K365" s="74">
        <v>4.4279999999999999</v>
      </c>
      <c r="L365" s="71">
        <v>9.7199999999999995E-2</v>
      </c>
      <c r="M365" s="71">
        <v>2.76</v>
      </c>
    </row>
    <row r="366" spans="1:13" ht="15" customHeight="1" x14ac:dyDescent="0.25">
      <c r="A366" s="97" t="s">
        <v>105</v>
      </c>
      <c r="B366" s="843" t="s">
        <v>129</v>
      </c>
      <c r="C366" s="31" t="s">
        <v>103</v>
      </c>
      <c r="D366" s="18" t="s">
        <v>104</v>
      </c>
      <c r="E366" s="26">
        <v>120</v>
      </c>
      <c r="F366" s="29">
        <v>60</v>
      </c>
      <c r="G366" s="28">
        <v>47</v>
      </c>
      <c r="H366" s="62">
        <v>0.36</v>
      </c>
      <c r="I366" s="61">
        <v>0</v>
      </c>
      <c r="J366" s="61">
        <v>10.26</v>
      </c>
      <c r="K366" s="24">
        <v>9</v>
      </c>
      <c r="L366" s="28">
        <v>0.3</v>
      </c>
      <c r="M366" s="28">
        <v>4.8</v>
      </c>
    </row>
    <row r="367" spans="1:13" ht="15" customHeight="1" x14ac:dyDescent="0.25">
      <c r="A367" s="35" t="s">
        <v>109</v>
      </c>
      <c r="B367" s="836"/>
      <c r="C367" s="31" t="s">
        <v>64</v>
      </c>
      <c r="D367" s="18" t="s">
        <v>191</v>
      </c>
      <c r="E367" s="88">
        <v>8</v>
      </c>
      <c r="F367" s="89">
        <v>8</v>
      </c>
      <c r="G367" s="90">
        <v>32</v>
      </c>
      <c r="H367" s="90">
        <v>0</v>
      </c>
      <c r="I367" s="90">
        <v>0</v>
      </c>
      <c r="J367" s="90">
        <v>7.944</v>
      </c>
      <c r="K367" s="90">
        <v>0</v>
      </c>
      <c r="L367" s="90">
        <v>8.0000000000000002E-3</v>
      </c>
      <c r="M367" s="91">
        <v>0</v>
      </c>
    </row>
    <row r="368" spans="1:13" ht="15" customHeight="1" x14ac:dyDescent="0.25">
      <c r="A368" s="35" t="s">
        <v>68</v>
      </c>
      <c r="B368" s="837"/>
      <c r="C368" s="31" t="s">
        <v>72</v>
      </c>
      <c r="D368" s="87" t="s">
        <v>73</v>
      </c>
      <c r="E368" s="88">
        <v>100</v>
      </c>
      <c r="F368" s="89">
        <v>100</v>
      </c>
      <c r="G368" s="90">
        <v>55</v>
      </c>
      <c r="H368" s="90">
        <v>3.2</v>
      </c>
      <c r="I368" s="90">
        <v>3.2</v>
      </c>
      <c r="J368" s="90">
        <v>3.4</v>
      </c>
      <c r="K368" s="90">
        <v>120</v>
      </c>
      <c r="L368" s="90">
        <v>0</v>
      </c>
      <c r="M368" s="94">
        <v>42</v>
      </c>
    </row>
    <row r="369" spans="1:13" ht="15" customHeight="1" x14ac:dyDescent="0.25">
      <c r="A369" s="1164"/>
      <c r="B369" s="825"/>
      <c r="C369" s="825"/>
      <c r="D369" s="825"/>
      <c r="E369" s="825"/>
      <c r="F369" s="825"/>
      <c r="G369" s="825"/>
      <c r="H369" s="825"/>
      <c r="I369" s="825"/>
      <c r="J369" s="825"/>
      <c r="K369" s="826"/>
      <c r="L369" s="234"/>
      <c r="M369" s="234"/>
    </row>
    <row r="370" spans="1:13" ht="15" customHeight="1" x14ac:dyDescent="0.25">
      <c r="A370" s="1165" t="s">
        <v>78</v>
      </c>
      <c r="B370" s="828"/>
      <c r="C370" s="828"/>
      <c r="D370" s="828"/>
      <c r="E370" s="828"/>
      <c r="F370" s="829"/>
      <c r="G370" s="235">
        <v>543</v>
      </c>
      <c r="H370" s="236">
        <v>21.6</v>
      </c>
      <c r="I370" s="237">
        <v>18</v>
      </c>
      <c r="J370" s="237">
        <v>71.2</v>
      </c>
      <c r="K370" s="235">
        <v>202</v>
      </c>
      <c r="L370" s="238">
        <v>2.8</v>
      </c>
      <c r="M370" s="238">
        <v>1214</v>
      </c>
    </row>
    <row r="371" spans="1:13" ht="15" customHeight="1" x14ac:dyDescent="0.25">
      <c r="A371" s="1165" t="s">
        <v>79</v>
      </c>
      <c r="B371" s="828"/>
      <c r="C371" s="828"/>
      <c r="D371" s="828"/>
      <c r="E371" s="828"/>
      <c r="F371" s="829"/>
      <c r="G371" s="239">
        <v>1629</v>
      </c>
      <c r="H371" s="240">
        <v>57</v>
      </c>
      <c r="I371" s="240">
        <v>54.3</v>
      </c>
      <c r="J371" s="240">
        <v>228.1</v>
      </c>
      <c r="K371" s="240">
        <v>800</v>
      </c>
      <c r="L371" s="240">
        <v>6.2</v>
      </c>
      <c r="M371" s="240">
        <v>1200</v>
      </c>
    </row>
    <row r="372" spans="1:13" ht="15" customHeight="1" x14ac:dyDescent="0.25">
      <c r="A372" s="1165" t="s">
        <v>80</v>
      </c>
      <c r="B372" s="828"/>
      <c r="C372" s="828"/>
      <c r="D372" s="828"/>
      <c r="E372" s="828"/>
      <c r="F372" s="829"/>
      <c r="G372" s="241">
        <v>0.33</v>
      </c>
      <c r="H372" s="242">
        <v>0.38</v>
      </c>
      <c r="I372" s="242">
        <v>0.33</v>
      </c>
      <c r="J372" s="242">
        <v>0.31</v>
      </c>
      <c r="K372" s="242">
        <v>0.25</v>
      </c>
      <c r="L372" s="242">
        <v>0.45</v>
      </c>
      <c r="M372" s="242">
        <v>1.01</v>
      </c>
    </row>
    <row r="373" spans="1:13" ht="15" customHeight="1" x14ac:dyDescent="0.25">
      <c r="A373" s="44"/>
      <c r="B373" s="45"/>
      <c r="C373" s="45"/>
      <c r="D373" s="45"/>
      <c r="E373" s="47"/>
      <c r="F373" s="47"/>
      <c r="G373" s="47"/>
      <c r="H373" s="47"/>
      <c r="I373" s="47"/>
      <c r="J373" s="47"/>
      <c r="K373" s="47"/>
      <c r="L373" s="47"/>
      <c r="M373" s="47"/>
    </row>
    <row r="374" spans="1:13" ht="15" customHeight="1" x14ac:dyDescent="0.25">
      <c r="A374" s="834" t="s">
        <v>81</v>
      </c>
      <c r="B374" s="825"/>
      <c r="C374" s="826"/>
      <c r="D374" s="827" t="s">
        <v>82</v>
      </c>
      <c r="E374" s="828"/>
      <c r="F374" s="828"/>
      <c r="G374" s="828"/>
      <c r="H374" s="828"/>
      <c r="I374" s="828"/>
      <c r="J374" s="828"/>
      <c r="K374" s="828"/>
      <c r="L374" s="828"/>
      <c r="M374" s="829"/>
    </row>
    <row r="375" spans="1:13" ht="15" customHeight="1" x14ac:dyDescent="0.25">
      <c r="A375" s="44"/>
      <c r="B375" s="45"/>
      <c r="C375" s="47"/>
      <c r="D375" s="47"/>
      <c r="E375" s="47"/>
      <c r="F375" s="47"/>
      <c r="G375" s="47"/>
      <c r="H375" s="47"/>
      <c r="I375" s="47"/>
      <c r="J375" s="47"/>
      <c r="K375" s="47"/>
      <c r="L375" s="47"/>
      <c r="M375" s="51"/>
    </row>
    <row r="376" spans="1:13" ht="30" customHeight="1" x14ac:dyDescent="0.25">
      <c r="A376" s="52" t="s">
        <v>83</v>
      </c>
      <c r="B376" s="827"/>
      <c r="C376" s="828"/>
      <c r="D376" s="828"/>
      <c r="E376" s="829"/>
      <c r="F376" s="1"/>
      <c r="G376" s="824" t="s">
        <v>84</v>
      </c>
      <c r="H376" s="825"/>
      <c r="I376" s="826"/>
      <c r="J376" s="827">
        <v>1088350061</v>
      </c>
      <c r="K376" s="828"/>
      <c r="L376" s="828"/>
      <c r="M376" s="829"/>
    </row>
    <row r="377" spans="1:13" ht="15" customHeight="1" x14ac:dyDescent="0.25">
      <c r="A377" s="53"/>
      <c r="B377" s="49"/>
      <c r="C377" s="49"/>
      <c r="D377" s="49"/>
      <c r="E377" s="51"/>
      <c r="F377" s="51"/>
      <c r="G377" s="51"/>
      <c r="H377" s="51"/>
      <c r="I377" s="51"/>
      <c r="J377" s="51"/>
      <c r="K377" s="51"/>
      <c r="L377" s="51"/>
      <c r="M377" s="51"/>
    </row>
    <row r="378" spans="1:13" ht="15" customHeight="1" x14ac:dyDescent="0.25">
      <c r="A378" s="54"/>
      <c r="B378" s="55"/>
      <c r="C378" s="55"/>
      <c r="D378" s="55"/>
      <c r="E378" s="56"/>
      <c r="F378" s="56"/>
      <c r="G378" s="56"/>
      <c r="H378" s="56"/>
      <c r="I378" s="56"/>
      <c r="J378" s="56"/>
      <c r="K378" s="56"/>
      <c r="L378" s="56"/>
      <c r="M378" s="56"/>
    </row>
    <row r="379" spans="1:13" ht="15" customHeight="1" x14ac:dyDescent="0.25">
      <c r="A379" s="52"/>
      <c r="B379" s="9"/>
      <c r="C379" s="9"/>
      <c r="D379" s="9"/>
      <c r="E379" s="1"/>
      <c r="F379" s="1"/>
      <c r="G379" s="1"/>
      <c r="H379" s="1"/>
      <c r="I379" s="1"/>
      <c r="J379" s="3"/>
      <c r="K379" s="3"/>
      <c r="L379" s="51"/>
      <c r="M379" s="51"/>
    </row>
    <row r="380" spans="1:13" ht="15" customHeight="1" x14ac:dyDescent="0.25">
      <c r="A380" s="57">
        <v>9</v>
      </c>
      <c r="B380" s="58"/>
      <c r="C380" s="58"/>
      <c r="D380" s="58"/>
      <c r="E380" s="3"/>
      <c r="F380" s="3"/>
      <c r="G380" s="3"/>
      <c r="H380" s="3"/>
      <c r="I380" s="3"/>
      <c r="J380" s="3"/>
      <c r="K380" s="3"/>
      <c r="L380" s="51"/>
      <c r="M380" s="51"/>
    </row>
    <row r="381" spans="1:13" ht="15" customHeight="1" x14ac:dyDescent="0.25">
      <c r="A381" s="52"/>
      <c r="B381" s="9"/>
      <c r="C381" s="9"/>
      <c r="D381" s="9"/>
      <c r="E381" s="1"/>
      <c r="F381" s="1"/>
      <c r="G381" s="1"/>
      <c r="H381" s="1"/>
      <c r="I381" s="1"/>
      <c r="J381" s="3"/>
      <c r="K381" s="3"/>
      <c r="L381" s="51"/>
      <c r="M381" s="51"/>
    </row>
    <row r="382" spans="1:13" ht="15" customHeight="1" x14ac:dyDescent="0.25">
      <c r="A382" s="840" t="s">
        <v>14</v>
      </c>
      <c r="B382" s="838" t="s">
        <v>15</v>
      </c>
      <c r="C382" s="838" t="s">
        <v>16</v>
      </c>
      <c r="D382" s="838" t="s">
        <v>17</v>
      </c>
      <c r="E382" s="838" t="s">
        <v>18</v>
      </c>
      <c r="F382" s="838" t="s">
        <v>19</v>
      </c>
      <c r="G382" s="827" t="s">
        <v>20</v>
      </c>
      <c r="H382" s="828"/>
      <c r="I382" s="828"/>
      <c r="J382" s="828"/>
      <c r="K382" s="828"/>
      <c r="L382" s="828"/>
      <c r="M382" s="829"/>
    </row>
    <row r="383" spans="1:13" ht="15" customHeight="1" x14ac:dyDescent="0.25">
      <c r="A383" s="837"/>
      <c r="B383" s="837"/>
      <c r="C383" s="837"/>
      <c r="D383" s="837"/>
      <c r="E383" s="837"/>
      <c r="F383" s="837"/>
      <c r="G383" s="16" t="s">
        <v>21</v>
      </c>
      <c r="H383" s="16" t="s">
        <v>22</v>
      </c>
      <c r="I383" s="16" t="s">
        <v>23</v>
      </c>
      <c r="J383" s="16" t="s">
        <v>24</v>
      </c>
      <c r="K383" s="16" t="s">
        <v>25</v>
      </c>
      <c r="L383" s="16" t="s">
        <v>26</v>
      </c>
      <c r="M383" s="16" t="s">
        <v>27</v>
      </c>
    </row>
    <row r="384" spans="1:13" ht="15" customHeight="1" x14ac:dyDescent="0.25">
      <c r="A384" s="840" t="s">
        <v>85</v>
      </c>
      <c r="B384" s="843" t="s">
        <v>192</v>
      </c>
      <c r="C384" s="223" t="s">
        <v>193</v>
      </c>
      <c r="D384" s="246" t="s">
        <v>194</v>
      </c>
      <c r="E384" s="225">
        <v>10</v>
      </c>
      <c r="F384" s="226">
        <v>10</v>
      </c>
      <c r="G384" s="227">
        <v>12</v>
      </c>
      <c r="H384" s="228">
        <v>0.77</v>
      </c>
      <c r="I384" s="127">
        <v>0.05</v>
      </c>
      <c r="J384" s="127">
        <v>1.85</v>
      </c>
      <c r="K384" s="224">
        <v>1.4</v>
      </c>
      <c r="L384" s="227">
        <v>0.17</v>
      </c>
      <c r="M384" s="227">
        <v>0.6</v>
      </c>
    </row>
    <row r="385" spans="1:13" ht="15" customHeight="1" x14ac:dyDescent="0.25">
      <c r="A385" s="836"/>
      <c r="B385" s="836"/>
      <c r="C385" s="68" t="s">
        <v>114</v>
      </c>
      <c r="D385" s="129" t="s">
        <v>115</v>
      </c>
      <c r="E385" s="128">
        <v>13</v>
      </c>
      <c r="F385" s="70">
        <v>10</v>
      </c>
      <c r="G385" s="71">
        <v>10</v>
      </c>
      <c r="H385" s="72">
        <v>0.23</v>
      </c>
      <c r="I385" s="73">
        <v>0.01</v>
      </c>
      <c r="J385" s="73">
        <v>2.1</v>
      </c>
      <c r="K385" s="74">
        <v>0.8</v>
      </c>
      <c r="L385" s="71">
        <v>0.08</v>
      </c>
      <c r="M385" s="71">
        <v>1.17</v>
      </c>
    </row>
    <row r="386" spans="1:13" ht="15" customHeight="1" x14ac:dyDescent="0.25">
      <c r="A386" s="836"/>
      <c r="B386" s="836"/>
      <c r="C386" s="68" t="s">
        <v>91</v>
      </c>
      <c r="D386" s="129" t="s">
        <v>92</v>
      </c>
      <c r="E386" s="128">
        <v>10</v>
      </c>
      <c r="F386" s="70">
        <v>10</v>
      </c>
      <c r="G386" s="71">
        <v>10</v>
      </c>
      <c r="H386" s="72">
        <v>0.22</v>
      </c>
      <c r="I386" s="73">
        <v>0.01</v>
      </c>
      <c r="J386" s="73">
        <v>2.11</v>
      </c>
      <c r="K386" s="74">
        <v>1.1000000000000001</v>
      </c>
      <c r="L386" s="71">
        <v>0.1</v>
      </c>
      <c r="M386" s="71">
        <v>1.8</v>
      </c>
    </row>
    <row r="387" spans="1:13" ht="15" customHeight="1" x14ac:dyDescent="0.25">
      <c r="A387" s="836"/>
      <c r="B387" s="836"/>
      <c r="C387" s="68" t="s">
        <v>50</v>
      </c>
      <c r="D387" s="129" t="s">
        <v>51</v>
      </c>
      <c r="E387" s="128">
        <v>12</v>
      </c>
      <c r="F387" s="70">
        <v>10.199999999999999</v>
      </c>
      <c r="G387" s="71">
        <v>5</v>
      </c>
      <c r="H387" s="72">
        <v>7.1400000000000005E-2</v>
      </c>
      <c r="I387" s="73">
        <v>1.0200000000000001E-2</v>
      </c>
      <c r="J387" s="73">
        <v>0.96899999999999997</v>
      </c>
      <c r="K387" s="74">
        <v>2.754</v>
      </c>
      <c r="L387" s="71">
        <v>4.0800000000000003E-2</v>
      </c>
      <c r="M387" s="71">
        <v>4.2</v>
      </c>
    </row>
    <row r="388" spans="1:13" ht="15" customHeight="1" x14ac:dyDescent="0.25">
      <c r="A388" s="836"/>
      <c r="B388" s="836"/>
      <c r="C388" s="68" t="s">
        <v>36</v>
      </c>
      <c r="D388" s="129" t="s">
        <v>37</v>
      </c>
      <c r="E388" s="128">
        <v>6</v>
      </c>
      <c r="F388" s="70">
        <v>5.4</v>
      </c>
      <c r="G388" s="71">
        <v>2</v>
      </c>
      <c r="H388" s="72">
        <v>0.1242</v>
      </c>
      <c r="I388" s="73">
        <v>3.2399999999999998E-2</v>
      </c>
      <c r="J388" s="73">
        <v>0.31859999999999999</v>
      </c>
      <c r="K388" s="74">
        <v>4.4279999999999999</v>
      </c>
      <c r="L388" s="71">
        <v>9.7199999999999995E-2</v>
      </c>
      <c r="M388" s="71">
        <v>2.76</v>
      </c>
    </row>
    <row r="389" spans="1:13" ht="15" customHeight="1" x14ac:dyDescent="0.25">
      <c r="A389" s="836"/>
      <c r="B389" s="836"/>
      <c r="C389" s="68" t="s">
        <v>34</v>
      </c>
      <c r="D389" s="129" t="s">
        <v>35</v>
      </c>
      <c r="E389" s="128">
        <v>38</v>
      </c>
      <c r="F389" s="70">
        <v>15.2</v>
      </c>
      <c r="G389" s="71">
        <v>6</v>
      </c>
      <c r="H389" s="72">
        <v>0.18240000000000001</v>
      </c>
      <c r="I389" s="73">
        <v>1.52E-2</v>
      </c>
      <c r="J389" s="73">
        <v>1.0336000000000001</v>
      </c>
      <c r="K389" s="74">
        <v>8.6639999999999997</v>
      </c>
      <c r="L389" s="71">
        <v>7.5999999999999998E-2</v>
      </c>
      <c r="M389" s="71">
        <v>5.7</v>
      </c>
    </row>
    <row r="390" spans="1:13" ht="15" customHeight="1" x14ac:dyDescent="0.25">
      <c r="A390" s="836"/>
      <c r="B390" s="836"/>
      <c r="C390" s="68" t="s">
        <v>32</v>
      </c>
      <c r="D390" s="129" t="s">
        <v>33</v>
      </c>
      <c r="E390" s="128">
        <v>16</v>
      </c>
      <c r="F390" s="70">
        <v>15.2</v>
      </c>
      <c r="G390" s="71">
        <v>6</v>
      </c>
      <c r="H390" s="72">
        <v>0.21279999999999999</v>
      </c>
      <c r="I390" s="73">
        <v>1.52E-2</v>
      </c>
      <c r="J390" s="73">
        <v>1.1704000000000001</v>
      </c>
      <c r="K390" s="74">
        <v>3.6480000000000001</v>
      </c>
      <c r="L390" s="71">
        <v>4.5600000000000002E-2</v>
      </c>
      <c r="M390" s="71">
        <v>0.64</v>
      </c>
    </row>
    <row r="391" spans="1:13" ht="15" customHeight="1" x14ac:dyDescent="0.25">
      <c r="A391" s="836"/>
      <c r="B391" s="836"/>
      <c r="C391" s="68" t="s">
        <v>44</v>
      </c>
      <c r="D391" s="129" t="s">
        <v>45</v>
      </c>
      <c r="E391" s="128">
        <v>0.8</v>
      </c>
      <c r="F391" s="70">
        <v>0.8</v>
      </c>
      <c r="G391" s="71">
        <v>0</v>
      </c>
      <c r="H391" s="72">
        <v>0</v>
      </c>
      <c r="I391" s="73">
        <v>0</v>
      </c>
      <c r="J391" s="73">
        <v>0</v>
      </c>
      <c r="K391" s="74">
        <v>0.192</v>
      </c>
      <c r="L391" s="71">
        <v>2.3999999999999998E-3</v>
      </c>
      <c r="M391" s="71">
        <v>310.24799999999999</v>
      </c>
    </row>
    <row r="392" spans="1:13" ht="15" customHeight="1" x14ac:dyDescent="0.25">
      <c r="A392" s="837"/>
      <c r="B392" s="837"/>
      <c r="C392" s="68" t="s">
        <v>42</v>
      </c>
      <c r="D392" s="247" t="s">
        <v>43</v>
      </c>
      <c r="E392" s="128">
        <v>1</v>
      </c>
      <c r="F392" s="70">
        <v>0.95</v>
      </c>
      <c r="G392" s="71">
        <v>1</v>
      </c>
      <c r="H392" s="72">
        <v>4.4650000000000002E-2</v>
      </c>
      <c r="I392" s="73">
        <v>2.8500000000000001E-3</v>
      </c>
      <c r="J392" s="73">
        <v>0.27834999999999999</v>
      </c>
      <c r="K392" s="74">
        <v>0.38</v>
      </c>
      <c r="L392" s="71">
        <v>1.235E-2</v>
      </c>
      <c r="M392" s="71">
        <v>0.19</v>
      </c>
    </row>
    <row r="393" spans="1:13" ht="15" customHeight="1" x14ac:dyDescent="0.25">
      <c r="A393" s="840" t="s">
        <v>28</v>
      </c>
      <c r="B393" s="860" t="s">
        <v>168</v>
      </c>
      <c r="C393" s="31" t="s">
        <v>119</v>
      </c>
      <c r="D393" s="95" t="s">
        <v>120</v>
      </c>
      <c r="E393" s="92">
        <v>48</v>
      </c>
      <c r="F393" s="93">
        <v>44</v>
      </c>
      <c r="G393" s="94">
        <v>74</v>
      </c>
      <c r="H393" s="94">
        <v>9.24</v>
      </c>
      <c r="I393" s="94">
        <v>4.0999999999999996</v>
      </c>
      <c r="J393" s="94">
        <v>4.3999999999999997E-2</v>
      </c>
      <c r="K393" s="94">
        <v>4.91</v>
      </c>
      <c r="L393" s="94">
        <v>0.33851999999999999</v>
      </c>
      <c r="M393" s="94">
        <v>32.76</v>
      </c>
    </row>
    <row r="394" spans="1:13" ht="15" customHeight="1" x14ac:dyDescent="0.25">
      <c r="A394" s="836"/>
      <c r="B394" s="836"/>
      <c r="C394" s="68" t="s">
        <v>32</v>
      </c>
      <c r="D394" s="73" t="s">
        <v>33</v>
      </c>
      <c r="E394" s="128">
        <v>16</v>
      </c>
      <c r="F394" s="70">
        <v>15.2</v>
      </c>
      <c r="G394" s="71">
        <v>6</v>
      </c>
      <c r="H394" s="72">
        <v>0.21279999999999999</v>
      </c>
      <c r="I394" s="73">
        <v>1.52E-2</v>
      </c>
      <c r="J394" s="73">
        <v>1.1704000000000001</v>
      </c>
      <c r="K394" s="74">
        <v>3.6480000000000001</v>
      </c>
      <c r="L394" s="71">
        <v>4.5600000000000002E-2</v>
      </c>
      <c r="M394" s="71">
        <v>0.64</v>
      </c>
    </row>
    <row r="395" spans="1:13" ht="15" customHeight="1" x14ac:dyDescent="0.25">
      <c r="A395" s="836"/>
      <c r="B395" s="836"/>
      <c r="C395" s="68" t="s">
        <v>34</v>
      </c>
      <c r="D395" s="73" t="s">
        <v>35</v>
      </c>
      <c r="E395" s="128">
        <v>38</v>
      </c>
      <c r="F395" s="70">
        <v>15.2</v>
      </c>
      <c r="G395" s="71">
        <v>6</v>
      </c>
      <c r="H395" s="72">
        <v>0.18240000000000001</v>
      </c>
      <c r="I395" s="73">
        <v>1.52E-2</v>
      </c>
      <c r="J395" s="73">
        <v>1.0336000000000001</v>
      </c>
      <c r="K395" s="74">
        <v>8.6639999999999997</v>
      </c>
      <c r="L395" s="71">
        <v>7.5999999999999998E-2</v>
      </c>
      <c r="M395" s="71">
        <v>5.7</v>
      </c>
    </row>
    <row r="396" spans="1:13" ht="15" customHeight="1" x14ac:dyDescent="0.25">
      <c r="A396" s="836"/>
      <c r="B396" s="836"/>
      <c r="C396" s="68" t="s">
        <v>36</v>
      </c>
      <c r="D396" s="73" t="s">
        <v>37</v>
      </c>
      <c r="E396" s="128">
        <v>6</v>
      </c>
      <c r="F396" s="70">
        <v>5.4</v>
      </c>
      <c r="G396" s="71">
        <v>2</v>
      </c>
      <c r="H396" s="72">
        <v>0.1242</v>
      </c>
      <c r="I396" s="73">
        <v>3.2399999999999998E-2</v>
      </c>
      <c r="J396" s="73">
        <v>0.31859999999999999</v>
      </c>
      <c r="K396" s="74">
        <v>4.4279999999999999</v>
      </c>
      <c r="L396" s="71">
        <v>9.7199999999999995E-2</v>
      </c>
      <c r="M396" s="71">
        <v>2.76</v>
      </c>
    </row>
    <row r="397" spans="1:13" ht="15" customHeight="1" x14ac:dyDescent="0.25">
      <c r="A397" s="836"/>
      <c r="B397" s="836"/>
      <c r="C397" s="68" t="s">
        <v>42</v>
      </c>
      <c r="D397" s="73" t="s">
        <v>43</v>
      </c>
      <c r="E397" s="128">
        <v>1</v>
      </c>
      <c r="F397" s="70">
        <v>0.95</v>
      </c>
      <c r="G397" s="71">
        <v>0</v>
      </c>
      <c r="H397" s="72">
        <v>4.4650000000000002E-2</v>
      </c>
      <c r="I397" s="73">
        <v>2.8500000000000001E-3</v>
      </c>
      <c r="J397" s="73">
        <v>0.27834999999999999</v>
      </c>
      <c r="K397" s="74">
        <v>0.38</v>
      </c>
      <c r="L397" s="71">
        <v>1.235E-2</v>
      </c>
      <c r="M397" s="71">
        <v>0.19</v>
      </c>
    </row>
    <row r="398" spans="1:13" ht="15" customHeight="1" x14ac:dyDescent="0.25">
      <c r="A398" s="836"/>
      <c r="B398" s="836"/>
      <c r="C398" s="68" t="s">
        <v>44</v>
      </c>
      <c r="D398" s="73" t="s">
        <v>45</v>
      </c>
      <c r="E398" s="128">
        <v>0.5</v>
      </c>
      <c r="F398" s="70">
        <v>0.5</v>
      </c>
      <c r="G398" s="71">
        <v>0</v>
      </c>
      <c r="H398" s="72">
        <v>0</v>
      </c>
      <c r="I398" s="73">
        <v>0</v>
      </c>
      <c r="J398" s="73">
        <v>0</v>
      </c>
      <c r="K398" s="74">
        <v>0.12</v>
      </c>
      <c r="L398" s="71">
        <v>1.5E-3</v>
      </c>
      <c r="M398" s="71">
        <v>193.905</v>
      </c>
    </row>
    <row r="399" spans="1:13" ht="15" customHeight="1" x14ac:dyDescent="0.25">
      <c r="A399" s="836"/>
      <c r="B399" s="836"/>
      <c r="C399" s="68" t="s">
        <v>38</v>
      </c>
      <c r="D399" s="73" t="s">
        <v>39</v>
      </c>
      <c r="E399" s="128">
        <v>3</v>
      </c>
      <c r="F399" s="70">
        <v>3</v>
      </c>
      <c r="G399" s="71">
        <v>0</v>
      </c>
      <c r="H399" s="72">
        <v>0</v>
      </c>
      <c r="I399" s="73">
        <v>0</v>
      </c>
      <c r="J399" s="73">
        <v>0.18</v>
      </c>
      <c r="K399" s="74">
        <v>0.21</v>
      </c>
      <c r="L399" s="71">
        <v>1.4999999999999999E-2</v>
      </c>
      <c r="M399" s="71">
        <v>0.15</v>
      </c>
    </row>
    <row r="400" spans="1:13" ht="15" customHeight="1" x14ac:dyDescent="0.25">
      <c r="A400" s="836"/>
      <c r="B400" s="836"/>
      <c r="C400" s="68" t="s">
        <v>40</v>
      </c>
      <c r="D400" s="73" t="s">
        <v>39</v>
      </c>
      <c r="E400" s="128">
        <v>3</v>
      </c>
      <c r="F400" s="70">
        <v>3</v>
      </c>
      <c r="G400" s="71">
        <v>0</v>
      </c>
      <c r="H400" s="72">
        <v>0</v>
      </c>
      <c r="I400" s="73">
        <v>0</v>
      </c>
      <c r="J400" s="73">
        <v>0.18</v>
      </c>
      <c r="K400" s="74">
        <v>0.21</v>
      </c>
      <c r="L400" s="71">
        <v>1.4999999999999999E-2</v>
      </c>
      <c r="M400" s="71">
        <v>0.15</v>
      </c>
    </row>
    <row r="401" spans="1:13" ht="15" customHeight="1" x14ac:dyDescent="0.25">
      <c r="A401" s="836"/>
      <c r="B401" s="836"/>
      <c r="C401" s="68" t="s">
        <v>41</v>
      </c>
      <c r="D401" s="73" t="s">
        <v>39</v>
      </c>
      <c r="E401" s="128">
        <v>3</v>
      </c>
      <c r="F401" s="70">
        <v>3</v>
      </c>
      <c r="G401" s="71">
        <v>1</v>
      </c>
      <c r="H401" s="72">
        <v>0</v>
      </c>
      <c r="I401" s="73">
        <v>0</v>
      </c>
      <c r="J401" s="73">
        <v>0.18</v>
      </c>
      <c r="K401" s="74">
        <v>0.21</v>
      </c>
      <c r="L401" s="71">
        <v>1.4999999999999999E-2</v>
      </c>
      <c r="M401" s="71">
        <v>0.15</v>
      </c>
    </row>
    <row r="402" spans="1:13" ht="15" customHeight="1" x14ac:dyDescent="0.25">
      <c r="A402" s="836"/>
      <c r="B402" s="836"/>
      <c r="C402" s="68" t="s">
        <v>96</v>
      </c>
      <c r="D402" s="73" t="s">
        <v>39</v>
      </c>
      <c r="E402" s="128">
        <v>3</v>
      </c>
      <c r="F402" s="70">
        <v>3</v>
      </c>
      <c r="G402" s="71">
        <v>1</v>
      </c>
      <c r="H402" s="72">
        <v>0</v>
      </c>
      <c r="I402" s="73">
        <v>0</v>
      </c>
      <c r="J402" s="73">
        <v>0.18</v>
      </c>
      <c r="K402" s="74">
        <v>0.21</v>
      </c>
      <c r="L402" s="71">
        <v>1.4999999999999999E-2</v>
      </c>
      <c r="M402" s="71">
        <v>0.15</v>
      </c>
    </row>
    <row r="403" spans="1:13" ht="15" customHeight="1" x14ac:dyDescent="0.25">
      <c r="A403" s="837"/>
      <c r="B403" s="837"/>
      <c r="C403" s="68" t="s">
        <v>52</v>
      </c>
      <c r="D403" s="73" t="s">
        <v>53</v>
      </c>
      <c r="E403" s="128">
        <v>4</v>
      </c>
      <c r="F403" s="70">
        <v>4</v>
      </c>
      <c r="G403" s="71">
        <v>36</v>
      </c>
      <c r="H403" s="72">
        <v>0</v>
      </c>
      <c r="I403" s="73">
        <v>4</v>
      </c>
      <c r="J403" s="73">
        <v>0</v>
      </c>
      <c r="K403" s="74">
        <v>0</v>
      </c>
      <c r="L403" s="71">
        <v>0</v>
      </c>
      <c r="M403" s="71">
        <v>0</v>
      </c>
    </row>
    <row r="404" spans="1:13" ht="15" customHeight="1" x14ac:dyDescent="0.25">
      <c r="A404" s="840" t="s">
        <v>247</v>
      </c>
      <c r="B404" s="862" t="s">
        <v>55</v>
      </c>
      <c r="C404" s="68" t="s">
        <v>56</v>
      </c>
      <c r="D404" s="129" t="s">
        <v>57</v>
      </c>
      <c r="E404" s="128">
        <v>31</v>
      </c>
      <c r="F404" s="70">
        <v>31</v>
      </c>
      <c r="G404" s="71">
        <v>109</v>
      </c>
      <c r="H404" s="72">
        <v>2.077</v>
      </c>
      <c r="I404" s="73">
        <v>0.124</v>
      </c>
      <c r="J404" s="73">
        <v>24.831</v>
      </c>
      <c r="K404" s="74">
        <v>2.79</v>
      </c>
      <c r="L404" s="71">
        <v>0.248</v>
      </c>
      <c r="M404" s="71">
        <v>0.62</v>
      </c>
    </row>
    <row r="405" spans="1:13" ht="15" customHeight="1" x14ac:dyDescent="0.25">
      <c r="A405" s="836"/>
      <c r="B405" s="836"/>
      <c r="C405" s="68" t="s">
        <v>44</v>
      </c>
      <c r="D405" s="129" t="s">
        <v>45</v>
      </c>
      <c r="E405" s="128">
        <v>0.8</v>
      </c>
      <c r="F405" s="70">
        <v>0.8</v>
      </c>
      <c r="G405" s="71">
        <v>0</v>
      </c>
      <c r="H405" s="72">
        <v>0</v>
      </c>
      <c r="I405" s="73">
        <v>0</v>
      </c>
      <c r="J405" s="73">
        <v>0</v>
      </c>
      <c r="K405" s="74">
        <v>0.192</v>
      </c>
      <c r="L405" s="71">
        <v>2.3999999999999998E-3</v>
      </c>
      <c r="M405" s="71">
        <v>310.24799999999999</v>
      </c>
    </row>
    <row r="406" spans="1:13" ht="15" customHeight="1" x14ac:dyDescent="0.25">
      <c r="A406" s="837"/>
      <c r="B406" s="837"/>
      <c r="C406" s="68" t="s">
        <v>52</v>
      </c>
      <c r="D406" s="129" t="s">
        <v>53</v>
      </c>
      <c r="E406" s="128">
        <v>3</v>
      </c>
      <c r="F406" s="70">
        <v>3</v>
      </c>
      <c r="G406" s="71">
        <v>27</v>
      </c>
      <c r="H406" s="72">
        <v>0</v>
      </c>
      <c r="I406" s="73">
        <v>3</v>
      </c>
      <c r="J406" s="73">
        <v>0</v>
      </c>
      <c r="K406" s="74">
        <v>0</v>
      </c>
      <c r="L406" s="71">
        <v>0</v>
      </c>
      <c r="M406" s="71">
        <v>0</v>
      </c>
    </row>
    <row r="407" spans="1:13" ht="15" customHeight="1" x14ac:dyDescent="0.25">
      <c r="A407" s="840" t="s">
        <v>46</v>
      </c>
      <c r="B407" s="860" t="s">
        <v>195</v>
      </c>
      <c r="C407" s="68" t="s">
        <v>98</v>
      </c>
      <c r="D407" s="129" t="s">
        <v>99</v>
      </c>
      <c r="E407" s="128">
        <v>50</v>
      </c>
      <c r="F407" s="70">
        <v>30</v>
      </c>
      <c r="G407" s="71">
        <v>40</v>
      </c>
      <c r="H407" s="72">
        <v>0.33263999999999999</v>
      </c>
      <c r="I407" s="73">
        <v>6.0479999999999999E-2</v>
      </c>
      <c r="J407" s="73">
        <v>9.1627200000000002</v>
      </c>
      <c r="K407" s="74">
        <v>0.90720000000000001</v>
      </c>
      <c r="L407" s="71">
        <v>0.1512</v>
      </c>
      <c r="M407" s="71">
        <v>1.68</v>
      </c>
    </row>
    <row r="408" spans="1:13" ht="15" customHeight="1" x14ac:dyDescent="0.25">
      <c r="A408" s="837"/>
      <c r="B408" s="837"/>
      <c r="C408" s="229" t="s">
        <v>116</v>
      </c>
      <c r="D408" s="129" t="s">
        <v>117</v>
      </c>
      <c r="E408" s="231">
        <v>5</v>
      </c>
      <c r="F408" s="232">
        <v>5</v>
      </c>
      <c r="G408" s="71">
        <v>37</v>
      </c>
      <c r="H408" s="72">
        <v>0.03</v>
      </c>
      <c r="I408" s="73">
        <v>4.05</v>
      </c>
      <c r="J408" s="73">
        <v>0</v>
      </c>
      <c r="K408" s="74">
        <v>0.15</v>
      </c>
      <c r="L408" s="71">
        <v>5.0000000000000001E-3</v>
      </c>
      <c r="M408" s="71">
        <v>34.25</v>
      </c>
    </row>
    <row r="409" spans="1:13" ht="15" customHeight="1" x14ac:dyDescent="0.25">
      <c r="A409" s="840" t="s">
        <v>58</v>
      </c>
      <c r="B409" s="860" t="s">
        <v>196</v>
      </c>
      <c r="C409" s="223" t="s">
        <v>125</v>
      </c>
      <c r="D409" s="73" t="s">
        <v>126</v>
      </c>
      <c r="E409" s="225">
        <v>54</v>
      </c>
      <c r="F409" s="226">
        <v>40.5</v>
      </c>
      <c r="G409" s="71">
        <v>6</v>
      </c>
      <c r="H409" s="72">
        <v>0.20250000000000001</v>
      </c>
      <c r="I409" s="73">
        <v>4.0500000000000001E-2</v>
      </c>
      <c r="J409" s="73">
        <v>0.93149999999999999</v>
      </c>
      <c r="K409" s="74">
        <v>7.29</v>
      </c>
      <c r="L409" s="71">
        <v>0.1215</v>
      </c>
      <c r="M409" s="71">
        <v>1.08</v>
      </c>
    </row>
    <row r="410" spans="1:13" ht="15" customHeight="1" x14ac:dyDescent="0.25">
      <c r="A410" s="836"/>
      <c r="B410" s="836"/>
      <c r="C410" s="68" t="s">
        <v>139</v>
      </c>
      <c r="D410" s="129" t="s">
        <v>140</v>
      </c>
      <c r="E410" s="128">
        <v>10</v>
      </c>
      <c r="F410" s="70">
        <v>10</v>
      </c>
      <c r="G410" s="71">
        <v>3</v>
      </c>
      <c r="H410" s="72">
        <v>0.1</v>
      </c>
      <c r="I410" s="73">
        <v>0.02</v>
      </c>
      <c r="J410" s="73">
        <v>0.47</v>
      </c>
      <c r="K410" s="74">
        <v>4.0999999999999996</v>
      </c>
      <c r="L410" s="71">
        <v>0.05</v>
      </c>
      <c r="M410" s="71">
        <v>0.5</v>
      </c>
    </row>
    <row r="411" spans="1:13" ht="15" customHeight="1" x14ac:dyDescent="0.25">
      <c r="A411" s="836"/>
      <c r="B411" s="836"/>
      <c r="C411" s="68" t="s">
        <v>36</v>
      </c>
      <c r="D411" s="129" t="s">
        <v>37</v>
      </c>
      <c r="E411" s="128">
        <v>6</v>
      </c>
      <c r="F411" s="70">
        <v>5.4</v>
      </c>
      <c r="G411" s="71">
        <v>2</v>
      </c>
      <c r="H411" s="72">
        <v>0.1242</v>
      </c>
      <c r="I411" s="73">
        <v>3.2399999999999998E-2</v>
      </c>
      <c r="J411" s="73">
        <v>0.31859999999999999</v>
      </c>
      <c r="K411" s="74">
        <v>4.4279999999999999</v>
      </c>
      <c r="L411" s="71">
        <v>9.7199999999999995E-2</v>
      </c>
      <c r="M411" s="71">
        <v>2.76</v>
      </c>
    </row>
    <row r="412" spans="1:13" ht="15" customHeight="1" x14ac:dyDescent="0.25">
      <c r="A412" s="836"/>
      <c r="B412" s="836"/>
      <c r="C412" s="68" t="s">
        <v>52</v>
      </c>
      <c r="D412" s="129" t="s">
        <v>53</v>
      </c>
      <c r="E412" s="128">
        <v>2</v>
      </c>
      <c r="F412" s="70">
        <v>2</v>
      </c>
      <c r="G412" s="71">
        <v>18</v>
      </c>
      <c r="H412" s="72">
        <v>0</v>
      </c>
      <c r="I412" s="73">
        <v>2</v>
      </c>
      <c r="J412" s="73">
        <v>0</v>
      </c>
      <c r="K412" s="74">
        <v>0</v>
      </c>
      <c r="L412" s="71">
        <v>0</v>
      </c>
      <c r="M412" s="71">
        <v>0</v>
      </c>
    </row>
    <row r="413" spans="1:13" ht="15" customHeight="1" x14ac:dyDescent="0.25">
      <c r="A413" s="837"/>
      <c r="B413" s="842"/>
      <c r="C413" s="68" t="s">
        <v>62</v>
      </c>
      <c r="D413" s="129" t="s">
        <v>63</v>
      </c>
      <c r="E413" s="128">
        <v>30</v>
      </c>
      <c r="F413" s="70">
        <v>15</v>
      </c>
      <c r="G413" s="71">
        <v>7</v>
      </c>
      <c r="H413" s="72">
        <v>4.4999999999999998E-2</v>
      </c>
      <c r="I413" s="73">
        <v>4.4999999999999998E-2</v>
      </c>
      <c r="J413" s="73">
        <v>1.395</v>
      </c>
      <c r="K413" s="74">
        <v>2.85</v>
      </c>
      <c r="L413" s="71">
        <v>7.4999999999999997E-2</v>
      </c>
      <c r="M413" s="71">
        <v>1.2</v>
      </c>
    </row>
    <row r="414" spans="1:13" ht="15" customHeight="1" x14ac:dyDescent="0.25">
      <c r="A414" s="75" t="s">
        <v>105</v>
      </c>
      <c r="B414" s="76" t="s">
        <v>401</v>
      </c>
      <c r="C414" s="77" t="s">
        <v>197</v>
      </c>
      <c r="D414" s="95" t="s">
        <v>198</v>
      </c>
      <c r="E414" s="92">
        <v>120</v>
      </c>
      <c r="F414" s="93">
        <v>100</v>
      </c>
      <c r="G414" s="94">
        <v>73</v>
      </c>
      <c r="H414" s="94">
        <v>0.30599999999999999</v>
      </c>
      <c r="I414" s="94">
        <v>0.20399999999999999</v>
      </c>
      <c r="J414" s="94">
        <v>16.829999999999998</v>
      </c>
      <c r="K414" s="94">
        <v>16.32</v>
      </c>
      <c r="L414" s="94">
        <v>0.30599999999999999</v>
      </c>
      <c r="M414" s="94">
        <v>2.4</v>
      </c>
    </row>
    <row r="415" spans="1:13" ht="15" customHeight="1" x14ac:dyDescent="0.25">
      <c r="A415" s="1164"/>
      <c r="B415" s="825"/>
      <c r="C415" s="825"/>
      <c r="D415" s="825"/>
      <c r="E415" s="825"/>
      <c r="F415" s="825"/>
      <c r="G415" s="825"/>
      <c r="H415" s="825"/>
      <c r="I415" s="825"/>
      <c r="J415" s="825"/>
      <c r="K415" s="826"/>
      <c r="L415" s="234"/>
      <c r="M415" s="234"/>
    </row>
    <row r="416" spans="1:13" ht="15" customHeight="1" x14ac:dyDescent="0.25">
      <c r="A416" s="1174" t="s">
        <v>78</v>
      </c>
      <c r="B416" s="828"/>
      <c r="C416" s="828"/>
      <c r="D416" s="828"/>
      <c r="E416" s="828"/>
      <c r="F416" s="829"/>
      <c r="G416" s="235">
        <v>509.2</v>
      </c>
      <c r="H416" s="235">
        <v>18.7</v>
      </c>
      <c r="I416" s="235">
        <v>17.2</v>
      </c>
      <c r="J416" s="235">
        <v>68</v>
      </c>
      <c r="K416" s="235">
        <v>84</v>
      </c>
      <c r="L416" s="235">
        <v>3.6</v>
      </c>
      <c r="M416" s="235">
        <v>918</v>
      </c>
    </row>
    <row r="417" spans="1:13" ht="15" customHeight="1" x14ac:dyDescent="0.25">
      <c r="A417" s="1174" t="s">
        <v>79</v>
      </c>
      <c r="B417" s="828"/>
      <c r="C417" s="828"/>
      <c r="D417" s="828"/>
      <c r="E417" s="828"/>
      <c r="F417" s="829"/>
      <c r="G417" s="235">
        <v>1629</v>
      </c>
      <c r="H417" s="235">
        <v>57</v>
      </c>
      <c r="I417" s="235">
        <v>54.3</v>
      </c>
      <c r="J417" s="235">
        <v>228.1</v>
      </c>
      <c r="K417" s="235">
        <v>800</v>
      </c>
      <c r="L417" s="235">
        <v>6.2</v>
      </c>
      <c r="M417" s="235">
        <v>1200</v>
      </c>
    </row>
    <row r="418" spans="1:13" ht="15" customHeight="1" x14ac:dyDescent="0.25">
      <c r="A418" s="1174" t="s">
        <v>80</v>
      </c>
      <c r="B418" s="828"/>
      <c r="C418" s="828"/>
      <c r="D418" s="828"/>
      <c r="E418" s="828"/>
      <c r="F418" s="829"/>
      <c r="G418" s="257">
        <v>0.31</v>
      </c>
      <c r="H418" s="257">
        <v>0.33</v>
      </c>
      <c r="I418" s="257">
        <v>0.31</v>
      </c>
      <c r="J418" s="257">
        <v>0.3</v>
      </c>
      <c r="K418" s="257">
        <v>0.1</v>
      </c>
      <c r="L418" s="257">
        <v>0.57999999999999996</v>
      </c>
      <c r="M418" s="257">
        <v>0.77</v>
      </c>
    </row>
    <row r="419" spans="1:13" ht="15" customHeight="1" x14ac:dyDescent="0.25">
      <c r="A419" s="44"/>
      <c r="B419" s="45"/>
      <c r="C419" s="45"/>
      <c r="D419" s="45"/>
      <c r="E419" s="47"/>
      <c r="F419" s="47"/>
      <c r="G419" s="47"/>
      <c r="H419" s="47"/>
      <c r="I419" s="47"/>
      <c r="J419" s="47"/>
      <c r="K419" s="47"/>
      <c r="L419" s="47"/>
      <c r="M419" s="47"/>
    </row>
    <row r="420" spans="1:13" ht="15" customHeight="1" x14ac:dyDescent="0.25">
      <c r="A420" s="834" t="s">
        <v>81</v>
      </c>
      <c r="B420" s="825"/>
      <c r="C420" s="826"/>
      <c r="D420" s="827" t="s">
        <v>82</v>
      </c>
      <c r="E420" s="828"/>
      <c r="F420" s="828"/>
      <c r="G420" s="828"/>
      <c r="H420" s="828"/>
      <c r="I420" s="828"/>
      <c r="J420" s="828"/>
      <c r="K420" s="828"/>
      <c r="L420" s="828"/>
      <c r="M420" s="829"/>
    </row>
    <row r="421" spans="1:13" ht="15" customHeight="1" x14ac:dyDescent="0.25">
      <c r="A421" s="44"/>
      <c r="B421" s="45"/>
      <c r="C421" s="47"/>
      <c r="D421" s="47"/>
      <c r="E421" s="47"/>
      <c r="F421" s="47"/>
      <c r="G421" s="47"/>
      <c r="H421" s="47"/>
      <c r="I421" s="47"/>
      <c r="J421" s="47"/>
      <c r="K421" s="47"/>
      <c r="L421" s="47"/>
      <c r="M421" s="51"/>
    </row>
    <row r="422" spans="1:13" ht="30" customHeight="1" x14ac:dyDescent="0.25">
      <c r="A422" s="52" t="s">
        <v>83</v>
      </c>
      <c r="B422" s="827"/>
      <c r="C422" s="828"/>
      <c r="D422" s="828"/>
      <c r="E422" s="829"/>
      <c r="F422" s="1"/>
      <c r="G422" s="824" t="s">
        <v>84</v>
      </c>
      <c r="H422" s="825"/>
      <c r="I422" s="826"/>
      <c r="J422" s="827">
        <v>1088350061</v>
      </c>
      <c r="K422" s="828"/>
      <c r="L422" s="828"/>
      <c r="M422" s="829"/>
    </row>
    <row r="423" spans="1:13" ht="15" customHeight="1" x14ac:dyDescent="0.25">
      <c r="A423" s="53"/>
      <c r="B423" s="49"/>
      <c r="C423" s="49"/>
      <c r="D423" s="49"/>
      <c r="E423" s="51"/>
      <c r="F423" s="51"/>
      <c r="G423" s="51"/>
      <c r="H423" s="51"/>
      <c r="I423" s="51"/>
      <c r="J423" s="51"/>
      <c r="K423" s="51"/>
      <c r="L423" s="51"/>
      <c r="M423" s="51"/>
    </row>
    <row r="424" spans="1:13" ht="15" customHeight="1" x14ac:dyDescent="0.25">
      <c r="A424" s="54"/>
      <c r="B424" s="55"/>
      <c r="C424" s="55"/>
      <c r="D424" s="55"/>
      <c r="E424" s="56"/>
      <c r="F424" s="56"/>
      <c r="G424" s="56"/>
      <c r="H424" s="56"/>
      <c r="I424" s="56"/>
      <c r="J424" s="56"/>
      <c r="K424" s="56"/>
      <c r="L424" s="56"/>
      <c r="M424" s="56"/>
    </row>
    <row r="425" spans="1:13" ht="15" customHeight="1" x14ac:dyDescent="0.25">
      <c r="A425" s="52"/>
      <c r="B425" s="9"/>
      <c r="C425" s="9"/>
      <c r="D425" s="9"/>
      <c r="E425" s="1"/>
      <c r="F425" s="1"/>
      <c r="G425" s="1"/>
      <c r="H425" s="1"/>
      <c r="I425" s="1"/>
      <c r="J425" s="3"/>
      <c r="K425" s="3"/>
      <c r="L425" s="51"/>
      <c r="M425" s="51"/>
    </row>
    <row r="426" spans="1:13" ht="15" customHeight="1" x14ac:dyDescent="0.25">
      <c r="A426" s="57">
        <v>10</v>
      </c>
      <c r="B426" s="58"/>
      <c r="C426" s="58"/>
      <c r="D426" s="58"/>
      <c r="E426" s="3"/>
      <c r="F426" s="3"/>
      <c r="G426" s="3"/>
      <c r="H426" s="3"/>
      <c r="I426" s="3"/>
      <c r="J426" s="3"/>
      <c r="K426" s="3"/>
      <c r="L426" s="51"/>
      <c r="M426" s="51"/>
    </row>
    <row r="427" spans="1:13" ht="15" customHeight="1" x14ac:dyDescent="0.25">
      <c r="A427" s="52"/>
      <c r="B427" s="9"/>
      <c r="C427" s="9"/>
      <c r="D427" s="9"/>
      <c r="E427" s="1"/>
      <c r="F427" s="1"/>
      <c r="G427" s="1"/>
      <c r="H427" s="1"/>
      <c r="I427" s="1"/>
      <c r="J427" s="3"/>
      <c r="K427" s="3"/>
      <c r="L427" s="51"/>
      <c r="M427" s="51"/>
    </row>
    <row r="428" spans="1:13" ht="15" customHeight="1" x14ac:dyDescent="0.25">
      <c r="A428" s="840" t="s">
        <v>14</v>
      </c>
      <c r="B428" s="838" t="s">
        <v>15</v>
      </c>
      <c r="C428" s="838" t="s">
        <v>16</v>
      </c>
      <c r="D428" s="838" t="s">
        <v>17</v>
      </c>
      <c r="E428" s="838" t="s">
        <v>18</v>
      </c>
      <c r="F428" s="838" t="s">
        <v>19</v>
      </c>
      <c r="G428" s="827" t="s">
        <v>20</v>
      </c>
      <c r="H428" s="828"/>
      <c r="I428" s="828"/>
      <c r="J428" s="828"/>
      <c r="K428" s="828"/>
      <c r="L428" s="828"/>
      <c r="M428" s="829"/>
    </row>
    <row r="429" spans="1:13" ht="15" customHeight="1" x14ac:dyDescent="0.25">
      <c r="A429" s="837"/>
      <c r="B429" s="837"/>
      <c r="C429" s="837"/>
      <c r="D429" s="837"/>
      <c r="E429" s="837"/>
      <c r="F429" s="837"/>
      <c r="G429" s="16" t="s">
        <v>21</v>
      </c>
      <c r="H429" s="16" t="s">
        <v>22</v>
      </c>
      <c r="I429" s="16" t="s">
        <v>23</v>
      </c>
      <c r="J429" s="16" t="s">
        <v>24</v>
      </c>
      <c r="K429" s="16" t="s">
        <v>25</v>
      </c>
      <c r="L429" s="16" t="s">
        <v>26</v>
      </c>
      <c r="M429" s="16" t="s">
        <v>27</v>
      </c>
    </row>
    <row r="430" spans="1:13" ht="15" customHeight="1" x14ac:dyDescent="0.25">
      <c r="A430" s="840" t="s">
        <v>85</v>
      </c>
      <c r="B430" s="843" t="s">
        <v>402</v>
      </c>
      <c r="C430" s="223" t="s">
        <v>200</v>
      </c>
      <c r="D430" s="246" t="s">
        <v>201</v>
      </c>
      <c r="E430" s="225">
        <v>24</v>
      </c>
      <c r="F430" s="226">
        <v>20.399999999999999</v>
      </c>
      <c r="G430" s="227">
        <v>6</v>
      </c>
      <c r="H430" s="228">
        <v>0.16320000000000001</v>
      </c>
      <c r="I430" s="127">
        <v>4.0800000000000003E-2</v>
      </c>
      <c r="J430" s="127">
        <v>1.1832</v>
      </c>
      <c r="K430" s="224">
        <v>4.08</v>
      </c>
      <c r="L430" s="227">
        <v>0.16320000000000001</v>
      </c>
      <c r="M430" s="227">
        <v>0.24</v>
      </c>
    </row>
    <row r="431" spans="1:13" ht="15" customHeight="1" x14ac:dyDescent="0.25">
      <c r="A431" s="836"/>
      <c r="B431" s="836"/>
      <c r="C431" s="68" t="s">
        <v>50</v>
      </c>
      <c r="D431" s="129" t="s">
        <v>51</v>
      </c>
      <c r="E431" s="225">
        <v>12</v>
      </c>
      <c r="F431" s="70">
        <v>10.199999999999999</v>
      </c>
      <c r="G431" s="71">
        <v>5</v>
      </c>
      <c r="H431" s="72">
        <v>7.1400000000000005E-2</v>
      </c>
      <c r="I431" s="73">
        <v>1.0200000000000001E-2</v>
      </c>
      <c r="J431" s="73">
        <v>0.96899999999999997</v>
      </c>
      <c r="K431" s="74">
        <v>2.754</v>
      </c>
      <c r="L431" s="71">
        <v>4.0800000000000003E-2</v>
      </c>
      <c r="M431" s="71">
        <v>4.2</v>
      </c>
    </row>
    <row r="432" spans="1:13" ht="15" customHeight="1" x14ac:dyDescent="0.25">
      <c r="A432" s="836"/>
      <c r="B432" s="836"/>
      <c r="C432" s="68" t="s">
        <v>91</v>
      </c>
      <c r="D432" s="129" t="s">
        <v>92</v>
      </c>
      <c r="E432" s="225">
        <v>10</v>
      </c>
      <c r="F432" s="70">
        <v>10</v>
      </c>
      <c r="G432" s="71">
        <v>10</v>
      </c>
      <c r="H432" s="72">
        <v>0.22</v>
      </c>
      <c r="I432" s="73">
        <v>0.01</v>
      </c>
      <c r="J432" s="73">
        <v>2.11</v>
      </c>
      <c r="K432" s="74">
        <v>1.1000000000000001</v>
      </c>
      <c r="L432" s="71">
        <v>0.1</v>
      </c>
      <c r="M432" s="71">
        <v>1.8</v>
      </c>
    </row>
    <row r="433" spans="1:13" ht="15" customHeight="1" x14ac:dyDescent="0.25">
      <c r="A433" s="836"/>
      <c r="B433" s="836"/>
      <c r="C433" s="68" t="s">
        <v>114</v>
      </c>
      <c r="D433" s="129" t="s">
        <v>115</v>
      </c>
      <c r="E433" s="225">
        <v>13</v>
      </c>
      <c r="F433" s="70">
        <v>10</v>
      </c>
      <c r="G433" s="71">
        <v>10</v>
      </c>
      <c r="H433" s="72">
        <v>0.23</v>
      </c>
      <c r="I433" s="73">
        <v>0.01</v>
      </c>
      <c r="J433" s="73">
        <v>2.1</v>
      </c>
      <c r="K433" s="74">
        <v>0.8</v>
      </c>
      <c r="L433" s="71">
        <v>0.08</v>
      </c>
      <c r="M433" s="71">
        <v>1.17</v>
      </c>
    </row>
    <row r="434" spans="1:13" ht="15" customHeight="1" x14ac:dyDescent="0.25">
      <c r="A434" s="836"/>
      <c r="B434" s="836"/>
      <c r="C434" s="68" t="s">
        <v>32</v>
      </c>
      <c r="D434" s="129" t="s">
        <v>33</v>
      </c>
      <c r="E434" s="225">
        <v>16</v>
      </c>
      <c r="F434" s="70">
        <v>15.2</v>
      </c>
      <c r="G434" s="71">
        <v>6</v>
      </c>
      <c r="H434" s="72">
        <v>0.21279999999999999</v>
      </c>
      <c r="I434" s="73">
        <v>1.52E-2</v>
      </c>
      <c r="J434" s="73">
        <v>1.1704000000000001</v>
      </c>
      <c r="K434" s="74">
        <v>3.6480000000000001</v>
      </c>
      <c r="L434" s="71">
        <v>4.5600000000000002E-2</v>
      </c>
      <c r="M434" s="71">
        <v>0.64</v>
      </c>
    </row>
    <row r="435" spans="1:13" ht="15" customHeight="1" x14ac:dyDescent="0.25">
      <c r="A435" s="836"/>
      <c r="B435" s="836"/>
      <c r="C435" s="68" t="s">
        <v>34</v>
      </c>
      <c r="D435" s="129" t="s">
        <v>35</v>
      </c>
      <c r="E435" s="225">
        <v>38</v>
      </c>
      <c r="F435" s="70">
        <v>15.2</v>
      </c>
      <c r="G435" s="71">
        <v>6</v>
      </c>
      <c r="H435" s="72">
        <v>0.18240000000000001</v>
      </c>
      <c r="I435" s="73">
        <v>1.52E-2</v>
      </c>
      <c r="J435" s="73">
        <v>1.0336000000000001</v>
      </c>
      <c r="K435" s="74">
        <v>8.6639999999999997</v>
      </c>
      <c r="L435" s="71">
        <v>7.5999999999999998E-2</v>
      </c>
      <c r="M435" s="71">
        <v>5.7</v>
      </c>
    </row>
    <row r="436" spans="1:13" ht="15" customHeight="1" x14ac:dyDescent="0.25">
      <c r="A436" s="836"/>
      <c r="B436" s="836"/>
      <c r="C436" s="68" t="s">
        <v>36</v>
      </c>
      <c r="D436" s="129" t="s">
        <v>37</v>
      </c>
      <c r="E436" s="225">
        <v>6</v>
      </c>
      <c r="F436" s="70">
        <v>5.4</v>
      </c>
      <c r="G436" s="71">
        <v>2</v>
      </c>
      <c r="H436" s="72">
        <v>0.1242</v>
      </c>
      <c r="I436" s="73">
        <v>3.2399999999999998E-2</v>
      </c>
      <c r="J436" s="73">
        <v>0.31859999999999999</v>
      </c>
      <c r="K436" s="74">
        <v>4.4279999999999999</v>
      </c>
      <c r="L436" s="71">
        <v>9.7199999999999995E-2</v>
      </c>
      <c r="M436" s="71">
        <v>2.76</v>
      </c>
    </row>
    <row r="437" spans="1:13" ht="15" customHeight="1" x14ac:dyDescent="0.25">
      <c r="A437" s="836"/>
      <c r="B437" s="836"/>
      <c r="C437" s="68" t="s">
        <v>42</v>
      </c>
      <c r="D437" s="129" t="s">
        <v>43</v>
      </c>
      <c r="E437" s="225">
        <v>1</v>
      </c>
      <c r="F437" s="70">
        <v>0.95</v>
      </c>
      <c r="G437" s="71">
        <v>1</v>
      </c>
      <c r="H437" s="72">
        <v>4.4650000000000002E-2</v>
      </c>
      <c r="I437" s="73">
        <v>2.8500000000000001E-3</v>
      </c>
      <c r="J437" s="73">
        <v>0.27834999999999999</v>
      </c>
      <c r="K437" s="74">
        <v>0.38</v>
      </c>
      <c r="L437" s="71">
        <v>1.235E-2</v>
      </c>
      <c r="M437" s="71">
        <v>0.19</v>
      </c>
    </row>
    <row r="438" spans="1:13" ht="15" customHeight="1" x14ac:dyDescent="0.25">
      <c r="A438" s="836"/>
      <c r="B438" s="836"/>
      <c r="C438" s="68" t="s">
        <v>44</v>
      </c>
      <c r="D438" s="129" t="s">
        <v>45</v>
      </c>
      <c r="E438" s="225">
        <v>0.5</v>
      </c>
      <c r="F438" s="70">
        <v>0.5</v>
      </c>
      <c r="G438" s="71">
        <v>0</v>
      </c>
      <c r="H438" s="72">
        <v>0</v>
      </c>
      <c r="I438" s="73">
        <v>0</v>
      </c>
      <c r="J438" s="73">
        <v>0</v>
      </c>
      <c r="K438" s="74">
        <v>0.12</v>
      </c>
      <c r="L438" s="71">
        <v>1.5E-3</v>
      </c>
      <c r="M438" s="71">
        <v>193.905</v>
      </c>
    </row>
    <row r="439" spans="1:13" ht="15" customHeight="1" x14ac:dyDescent="0.25">
      <c r="A439" s="836"/>
      <c r="B439" s="836"/>
      <c r="C439" s="68" t="s">
        <v>116</v>
      </c>
      <c r="D439" s="129" t="s">
        <v>117</v>
      </c>
      <c r="E439" s="225">
        <v>5</v>
      </c>
      <c r="F439" s="70">
        <v>5</v>
      </c>
      <c r="G439" s="71">
        <v>37</v>
      </c>
      <c r="H439" s="72">
        <v>0.03</v>
      </c>
      <c r="I439" s="73">
        <v>4.05</v>
      </c>
      <c r="J439" s="73">
        <v>0</v>
      </c>
      <c r="K439" s="74">
        <v>0.15</v>
      </c>
      <c r="L439" s="71">
        <v>5.0000000000000001E-3</v>
      </c>
      <c r="M439" s="71">
        <v>34.25</v>
      </c>
    </row>
    <row r="440" spans="1:13" ht="15" customHeight="1" x14ac:dyDescent="0.25">
      <c r="A440" s="837"/>
      <c r="B440" s="837"/>
      <c r="C440" s="68" t="s">
        <v>184</v>
      </c>
      <c r="D440" s="129" t="s">
        <v>185</v>
      </c>
      <c r="E440" s="225">
        <v>5</v>
      </c>
      <c r="F440" s="70">
        <v>5</v>
      </c>
      <c r="G440" s="71">
        <v>18</v>
      </c>
      <c r="H440" s="72">
        <v>0.625</v>
      </c>
      <c r="I440" s="73">
        <v>8.5000000000000006E-2</v>
      </c>
      <c r="J440" s="73">
        <v>3.6150000000000002</v>
      </c>
      <c r="K440" s="74">
        <v>0.75</v>
      </c>
      <c r="L440" s="71">
        <v>0.215</v>
      </c>
      <c r="M440" s="71">
        <v>0.1</v>
      </c>
    </row>
    <row r="441" spans="1:13" ht="15" customHeight="1" x14ac:dyDescent="0.25">
      <c r="A441" s="1173" t="s">
        <v>28</v>
      </c>
      <c r="B441" s="860" t="s">
        <v>202</v>
      </c>
      <c r="C441" s="68" t="s">
        <v>94</v>
      </c>
      <c r="D441" s="129" t="s">
        <v>95</v>
      </c>
      <c r="E441" s="225">
        <v>49</v>
      </c>
      <c r="F441" s="70">
        <v>46</v>
      </c>
      <c r="G441" s="71">
        <v>64</v>
      </c>
      <c r="H441" s="72">
        <v>9.8439999999999994</v>
      </c>
      <c r="I441" s="73">
        <v>2.76</v>
      </c>
      <c r="J441" s="73">
        <v>9.1999999999999998E-2</v>
      </c>
      <c r="K441" s="74">
        <v>7.82</v>
      </c>
      <c r="L441" s="71">
        <v>0.36799999999999999</v>
      </c>
      <c r="M441" s="71">
        <v>25.48</v>
      </c>
    </row>
    <row r="442" spans="1:13" ht="15" customHeight="1" x14ac:dyDescent="0.25">
      <c r="A442" s="859"/>
      <c r="B442" s="836"/>
      <c r="C442" s="68" t="s">
        <v>32</v>
      </c>
      <c r="D442" s="129" t="s">
        <v>33</v>
      </c>
      <c r="E442" s="225">
        <v>16</v>
      </c>
      <c r="F442" s="70">
        <v>15.2</v>
      </c>
      <c r="G442" s="71">
        <v>6</v>
      </c>
      <c r="H442" s="72">
        <v>0.21279999999999999</v>
      </c>
      <c r="I442" s="73">
        <v>1.52E-2</v>
      </c>
      <c r="J442" s="73">
        <v>1.1704000000000001</v>
      </c>
      <c r="K442" s="74">
        <v>3.6480000000000001</v>
      </c>
      <c r="L442" s="71">
        <v>4.5600000000000002E-2</v>
      </c>
      <c r="M442" s="71">
        <v>0.64</v>
      </c>
    </row>
    <row r="443" spans="1:13" ht="15" customHeight="1" x14ac:dyDescent="0.25">
      <c r="A443" s="859"/>
      <c r="B443" s="836"/>
      <c r="C443" s="68" t="s">
        <v>34</v>
      </c>
      <c r="D443" s="129" t="s">
        <v>35</v>
      </c>
      <c r="E443" s="225">
        <v>38</v>
      </c>
      <c r="F443" s="70">
        <v>15.2</v>
      </c>
      <c r="G443" s="71">
        <v>6</v>
      </c>
      <c r="H443" s="72">
        <v>0.18240000000000001</v>
      </c>
      <c r="I443" s="73">
        <v>1.52E-2</v>
      </c>
      <c r="J443" s="73">
        <v>1.0336000000000001</v>
      </c>
      <c r="K443" s="74">
        <v>8.6639999999999997</v>
      </c>
      <c r="L443" s="71">
        <v>7.5999999999999998E-2</v>
      </c>
      <c r="M443" s="71">
        <v>5.7</v>
      </c>
    </row>
    <row r="444" spans="1:13" ht="15" customHeight="1" x14ac:dyDescent="0.25">
      <c r="A444" s="859"/>
      <c r="B444" s="836"/>
      <c r="C444" s="68" t="s">
        <v>36</v>
      </c>
      <c r="D444" s="129" t="s">
        <v>37</v>
      </c>
      <c r="E444" s="225">
        <v>6</v>
      </c>
      <c r="F444" s="70">
        <v>5.4</v>
      </c>
      <c r="G444" s="71">
        <v>2</v>
      </c>
      <c r="H444" s="72">
        <v>0.1242</v>
      </c>
      <c r="I444" s="73">
        <v>3.2399999999999998E-2</v>
      </c>
      <c r="J444" s="73">
        <v>0.31859999999999999</v>
      </c>
      <c r="K444" s="74">
        <v>4.4279999999999999</v>
      </c>
      <c r="L444" s="71">
        <v>9.7199999999999995E-2</v>
      </c>
      <c r="M444" s="71">
        <v>2.76</v>
      </c>
    </row>
    <row r="445" spans="1:13" ht="15" customHeight="1" x14ac:dyDescent="0.25">
      <c r="A445" s="859"/>
      <c r="B445" s="836"/>
      <c r="C445" s="258" t="s">
        <v>38</v>
      </c>
      <c r="D445" s="129" t="s">
        <v>203</v>
      </c>
      <c r="E445" s="225">
        <v>3</v>
      </c>
      <c r="F445" s="70">
        <v>3</v>
      </c>
      <c r="G445" s="71">
        <v>0</v>
      </c>
      <c r="H445" s="72">
        <v>0</v>
      </c>
      <c r="I445" s="73">
        <v>0</v>
      </c>
      <c r="J445" s="73">
        <v>0.18</v>
      </c>
      <c r="K445" s="74">
        <v>0.21</v>
      </c>
      <c r="L445" s="71">
        <v>1.4999999999999999E-2</v>
      </c>
      <c r="M445" s="71">
        <v>0.15</v>
      </c>
    </row>
    <row r="446" spans="1:13" ht="15" customHeight="1" x14ac:dyDescent="0.25">
      <c r="A446" s="859"/>
      <c r="B446" s="836"/>
      <c r="C446" s="258" t="s">
        <v>204</v>
      </c>
      <c r="D446" s="129" t="s">
        <v>39</v>
      </c>
      <c r="E446" s="225">
        <v>3</v>
      </c>
      <c r="F446" s="70">
        <v>3</v>
      </c>
      <c r="G446" s="71">
        <v>0</v>
      </c>
      <c r="H446" s="72">
        <v>0</v>
      </c>
      <c r="I446" s="73">
        <v>0</v>
      </c>
      <c r="J446" s="73">
        <v>0.18</v>
      </c>
      <c r="K446" s="74">
        <v>0.21</v>
      </c>
      <c r="L446" s="71">
        <v>1.4999999999999999E-2</v>
      </c>
      <c r="M446" s="71">
        <v>0.15</v>
      </c>
    </row>
    <row r="447" spans="1:13" ht="15" customHeight="1" x14ac:dyDescent="0.25">
      <c r="A447" s="859"/>
      <c r="B447" s="836"/>
      <c r="C447" s="258" t="s">
        <v>40</v>
      </c>
      <c r="D447" s="129" t="s">
        <v>39</v>
      </c>
      <c r="E447" s="225">
        <v>3</v>
      </c>
      <c r="F447" s="70">
        <v>3</v>
      </c>
      <c r="G447" s="71">
        <v>0</v>
      </c>
      <c r="H447" s="72">
        <v>0</v>
      </c>
      <c r="I447" s="73">
        <v>0</v>
      </c>
      <c r="J447" s="73">
        <v>0.18</v>
      </c>
      <c r="K447" s="74">
        <v>0.21</v>
      </c>
      <c r="L447" s="71">
        <v>1.4999999999999999E-2</v>
      </c>
      <c r="M447" s="71">
        <v>0.15</v>
      </c>
    </row>
    <row r="448" spans="1:13" ht="15" customHeight="1" x14ac:dyDescent="0.25">
      <c r="A448" s="859"/>
      <c r="B448" s="836"/>
      <c r="C448" s="258" t="s">
        <v>41</v>
      </c>
      <c r="D448" s="129" t="s">
        <v>39</v>
      </c>
      <c r="E448" s="225">
        <v>3</v>
      </c>
      <c r="F448" s="70">
        <v>3</v>
      </c>
      <c r="G448" s="71">
        <v>0</v>
      </c>
      <c r="H448" s="72">
        <v>0</v>
      </c>
      <c r="I448" s="73">
        <v>0</v>
      </c>
      <c r="J448" s="73">
        <v>0.18</v>
      </c>
      <c r="K448" s="74">
        <v>0.21</v>
      </c>
      <c r="L448" s="71">
        <v>1.4999999999999999E-2</v>
      </c>
      <c r="M448" s="71">
        <v>0.15</v>
      </c>
    </row>
    <row r="449" spans="1:13" ht="15" customHeight="1" x14ac:dyDescent="0.25">
      <c r="A449" s="859"/>
      <c r="B449" s="836"/>
      <c r="C449" s="68" t="s">
        <v>42</v>
      </c>
      <c r="D449" s="129" t="s">
        <v>43</v>
      </c>
      <c r="E449" s="225">
        <v>1</v>
      </c>
      <c r="F449" s="70">
        <v>0.95</v>
      </c>
      <c r="G449" s="71">
        <v>1</v>
      </c>
      <c r="H449" s="72">
        <v>4.4650000000000002E-2</v>
      </c>
      <c r="I449" s="73">
        <v>2.8500000000000001E-3</v>
      </c>
      <c r="J449" s="73">
        <v>0.27834999999999999</v>
      </c>
      <c r="K449" s="74">
        <v>0.38</v>
      </c>
      <c r="L449" s="71">
        <v>1.235E-2</v>
      </c>
      <c r="M449" s="71">
        <v>0.19</v>
      </c>
    </row>
    <row r="450" spans="1:13" ht="15" customHeight="1" x14ac:dyDescent="0.25">
      <c r="A450" s="859"/>
      <c r="B450" s="836"/>
      <c r="C450" s="68" t="s">
        <v>44</v>
      </c>
      <c r="D450" s="129" t="s">
        <v>45</v>
      </c>
      <c r="E450" s="225">
        <v>0.5</v>
      </c>
      <c r="F450" s="70">
        <v>0.5</v>
      </c>
      <c r="G450" s="71">
        <v>0</v>
      </c>
      <c r="H450" s="72">
        <v>0</v>
      </c>
      <c r="I450" s="73">
        <v>0</v>
      </c>
      <c r="J450" s="73">
        <v>0</v>
      </c>
      <c r="K450" s="74">
        <v>0.12</v>
      </c>
      <c r="L450" s="71">
        <v>1.5E-3</v>
      </c>
      <c r="M450" s="71">
        <v>193.905</v>
      </c>
    </row>
    <row r="451" spans="1:13" ht="15" customHeight="1" x14ac:dyDescent="0.25">
      <c r="A451" s="859"/>
      <c r="B451" s="836"/>
      <c r="C451" s="68" t="s">
        <v>205</v>
      </c>
      <c r="D451" s="129" t="s">
        <v>206</v>
      </c>
      <c r="E451" s="225">
        <v>4</v>
      </c>
      <c r="F451" s="70">
        <v>4</v>
      </c>
      <c r="G451" s="71">
        <v>15</v>
      </c>
      <c r="H451" s="72">
        <v>2.4E-2</v>
      </c>
      <c r="I451" s="73">
        <v>4.0000000000000001E-3</v>
      </c>
      <c r="J451" s="73">
        <v>3.6080000000000001</v>
      </c>
      <c r="K451" s="74">
        <v>1.68</v>
      </c>
      <c r="L451" s="71">
        <v>0.19600000000000001</v>
      </c>
      <c r="M451" s="71">
        <v>1.56</v>
      </c>
    </row>
    <row r="452" spans="1:13" ht="15" customHeight="1" x14ac:dyDescent="0.25">
      <c r="A452" s="859"/>
      <c r="B452" s="836"/>
      <c r="C452" s="68" t="s">
        <v>52</v>
      </c>
      <c r="D452" s="129" t="s">
        <v>53</v>
      </c>
      <c r="E452" s="225">
        <v>2</v>
      </c>
      <c r="F452" s="70">
        <v>2</v>
      </c>
      <c r="G452" s="71">
        <v>18</v>
      </c>
      <c r="H452" s="72">
        <v>0</v>
      </c>
      <c r="I452" s="73">
        <v>2</v>
      </c>
      <c r="J452" s="73">
        <v>0</v>
      </c>
      <c r="K452" s="74">
        <v>0</v>
      </c>
      <c r="L452" s="71">
        <v>0</v>
      </c>
      <c r="M452" s="71">
        <v>0</v>
      </c>
    </row>
    <row r="453" spans="1:13" ht="15" customHeight="1" x14ac:dyDescent="0.25">
      <c r="A453" s="877"/>
      <c r="B453" s="837"/>
      <c r="C453" s="68" t="s">
        <v>66</v>
      </c>
      <c r="D453" s="129" t="s">
        <v>67</v>
      </c>
      <c r="E453" s="225">
        <v>37</v>
      </c>
      <c r="F453" s="70">
        <v>20.350000000000001</v>
      </c>
      <c r="G453" s="71">
        <v>11</v>
      </c>
      <c r="H453" s="72">
        <v>0.1221</v>
      </c>
      <c r="I453" s="73">
        <v>2.035E-2</v>
      </c>
      <c r="J453" s="73">
        <v>2.5234000000000001</v>
      </c>
      <c r="K453" s="74">
        <v>3.2559999999999998</v>
      </c>
      <c r="L453" s="71">
        <v>0.10174999999999999</v>
      </c>
      <c r="M453" s="71">
        <v>1.1100000000000001</v>
      </c>
    </row>
    <row r="454" spans="1:13" ht="15" customHeight="1" x14ac:dyDescent="0.25">
      <c r="A454" s="840" t="s">
        <v>247</v>
      </c>
      <c r="B454" s="860" t="s">
        <v>55</v>
      </c>
      <c r="C454" s="68" t="s">
        <v>56</v>
      </c>
      <c r="D454" s="73" t="s">
        <v>57</v>
      </c>
      <c r="E454" s="225">
        <v>31</v>
      </c>
      <c r="F454" s="70">
        <v>31</v>
      </c>
      <c r="G454" s="71">
        <v>109</v>
      </c>
      <c r="H454" s="72">
        <v>2.077</v>
      </c>
      <c r="I454" s="73">
        <v>0.124</v>
      </c>
      <c r="J454" s="73">
        <v>24.831</v>
      </c>
      <c r="K454" s="74">
        <v>2.79</v>
      </c>
      <c r="L454" s="71">
        <v>0.248</v>
      </c>
      <c r="M454" s="71">
        <v>0.62</v>
      </c>
    </row>
    <row r="455" spans="1:13" ht="15" customHeight="1" x14ac:dyDescent="0.25">
      <c r="A455" s="836"/>
      <c r="B455" s="836"/>
      <c r="C455" s="68" t="s">
        <v>52</v>
      </c>
      <c r="D455" s="73" t="s">
        <v>53</v>
      </c>
      <c r="E455" s="225">
        <v>3</v>
      </c>
      <c r="F455" s="70">
        <v>3</v>
      </c>
      <c r="G455" s="71">
        <v>27</v>
      </c>
      <c r="H455" s="72">
        <v>0</v>
      </c>
      <c r="I455" s="73">
        <v>3</v>
      </c>
      <c r="J455" s="73">
        <v>0</v>
      </c>
      <c r="K455" s="74">
        <v>0</v>
      </c>
      <c r="L455" s="71">
        <v>0</v>
      </c>
      <c r="M455" s="71">
        <v>0</v>
      </c>
    </row>
    <row r="456" spans="1:13" ht="15" customHeight="1" x14ac:dyDescent="0.25">
      <c r="A456" s="837"/>
      <c r="B456" s="837"/>
      <c r="C456" s="68" t="s">
        <v>44</v>
      </c>
      <c r="D456" s="73" t="s">
        <v>45</v>
      </c>
      <c r="E456" s="128">
        <v>0.8</v>
      </c>
      <c r="F456" s="70">
        <v>0.8</v>
      </c>
      <c r="G456" s="71">
        <v>0</v>
      </c>
      <c r="H456" s="72">
        <v>0</v>
      </c>
      <c r="I456" s="73">
        <v>0</v>
      </c>
      <c r="J456" s="73">
        <v>0</v>
      </c>
      <c r="K456" s="74">
        <v>0.192</v>
      </c>
      <c r="L456" s="71">
        <v>2.3999999999999998E-3</v>
      </c>
      <c r="M456" s="71">
        <v>310.24799999999999</v>
      </c>
    </row>
    <row r="457" spans="1:13" ht="15" customHeight="1" x14ac:dyDescent="0.25">
      <c r="A457" s="840" t="s">
        <v>46</v>
      </c>
      <c r="B457" s="860" t="s">
        <v>207</v>
      </c>
      <c r="C457" s="68" t="s">
        <v>114</v>
      </c>
      <c r="D457" s="73" t="s">
        <v>115</v>
      </c>
      <c r="E457" s="128">
        <v>40</v>
      </c>
      <c r="F457" s="70">
        <v>38</v>
      </c>
      <c r="G457" s="71">
        <v>30</v>
      </c>
      <c r="H457" s="72">
        <v>0.69</v>
      </c>
      <c r="I457" s="73">
        <v>0.03</v>
      </c>
      <c r="J457" s="73">
        <v>6.3</v>
      </c>
      <c r="K457" s="74">
        <v>2.4</v>
      </c>
      <c r="L457" s="71">
        <v>0.24</v>
      </c>
      <c r="M457" s="71">
        <v>2.7</v>
      </c>
    </row>
    <row r="458" spans="1:13" ht="15" customHeight="1" x14ac:dyDescent="0.25">
      <c r="A458" s="837"/>
      <c r="B458" s="837"/>
      <c r="C458" s="229" t="s">
        <v>147</v>
      </c>
      <c r="D458" s="73">
        <v>1534</v>
      </c>
      <c r="E458" s="231">
        <v>0.5</v>
      </c>
      <c r="F458" s="232">
        <v>0.5</v>
      </c>
      <c r="G458" s="71">
        <v>2</v>
      </c>
      <c r="H458" s="72">
        <v>7.3999999999999996E-2</v>
      </c>
      <c r="I458" s="73">
        <v>6.5000000000000002E-2</v>
      </c>
      <c r="J458" s="73">
        <v>0.27850000000000003</v>
      </c>
      <c r="K458" s="74">
        <v>0.88500000000000001</v>
      </c>
      <c r="L458" s="71">
        <v>0.11799999999999999</v>
      </c>
      <c r="M458" s="71">
        <v>0.17</v>
      </c>
    </row>
    <row r="459" spans="1:13" ht="15" customHeight="1" x14ac:dyDescent="0.25">
      <c r="A459" s="840" t="s">
        <v>58</v>
      </c>
      <c r="B459" s="860" t="s">
        <v>208</v>
      </c>
      <c r="C459" s="223" t="s">
        <v>101</v>
      </c>
      <c r="D459" s="73" t="s">
        <v>102</v>
      </c>
      <c r="E459" s="225">
        <v>32</v>
      </c>
      <c r="F459" s="226">
        <v>25.6</v>
      </c>
      <c r="G459" s="71">
        <v>6</v>
      </c>
      <c r="H459" s="72">
        <v>0.23039999999999999</v>
      </c>
      <c r="I459" s="73">
        <v>2.5600000000000001E-2</v>
      </c>
      <c r="J459" s="73">
        <v>1.0496000000000001</v>
      </c>
      <c r="K459" s="74">
        <v>2.3039999999999998</v>
      </c>
      <c r="L459" s="71">
        <v>0.128</v>
      </c>
      <c r="M459" s="71">
        <v>1.92</v>
      </c>
    </row>
    <row r="460" spans="1:13" ht="15" customHeight="1" x14ac:dyDescent="0.25">
      <c r="A460" s="836"/>
      <c r="B460" s="836"/>
      <c r="C460" s="68" t="s">
        <v>50</v>
      </c>
      <c r="D460" s="73" t="s">
        <v>51</v>
      </c>
      <c r="E460" s="128">
        <v>30</v>
      </c>
      <c r="F460" s="70">
        <v>25.5</v>
      </c>
      <c r="G460" s="71">
        <v>12</v>
      </c>
      <c r="H460" s="72">
        <v>0.17849999999999999</v>
      </c>
      <c r="I460" s="73">
        <v>2.5499999999999998E-2</v>
      </c>
      <c r="J460" s="73">
        <v>2.4224999999999999</v>
      </c>
      <c r="K460" s="74">
        <v>6.8849999999999998</v>
      </c>
      <c r="L460" s="71">
        <v>0.10199999999999999</v>
      </c>
      <c r="M460" s="71">
        <v>10.5</v>
      </c>
    </row>
    <row r="461" spans="1:13" ht="15" customHeight="1" x14ac:dyDescent="0.25">
      <c r="A461" s="836"/>
      <c r="B461" s="836"/>
      <c r="C461" s="68" t="s">
        <v>36</v>
      </c>
      <c r="D461" s="73" t="s">
        <v>37</v>
      </c>
      <c r="E461" s="128">
        <v>10</v>
      </c>
      <c r="F461" s="70">
        <v>9</v>
      </c>
      <c r="G461" s="71">
        <v>4</v>
      </c>
      <c r="H461" s="72">
        <v>0.20699999999999999</v>
      </c>
      <c r="I461" s="73">
        <v>5.3999999999999999E-2</v>
      </c>
      <c r="J461" s="73">
        <v>0.53100000000000003</v>
      </c>
      <c r="K461" s="74">
        <v>7.38</v>
      </c>
      <c r="L461" s="71">
        <v>0.16200000000000001</v>
      </c>
      <c r="M461" s="71">
        <v>4.5999999999999996</v>
      </c>
    </row>
    <row r="462" spans="1:13" ht="15" customHeight="1" x14ac:dyDescent="0.25">
      <c r="A462" s="837"/>
      <c r="B462" s="837"/>
      <c r="C462" s="68" t="s">
        <v>62</v>
      </c>
      <c r="D462" s="73" t="s">
        <v>63</v>
      </c>
      <c r="E462" s="128">
        <v>30</v>
      </c>
      <c r="F462" s="70">
        <v>15</v>
      </c>
      <c r="G462" s="71">
        <v>7</v>
      </c>
      <c r="H462" s="72">
        <v>4.4999999999999998E-2</v>
      </c>
      <c r="I462" s="73">
        <v>4.4999999999999998E-2</v>
      </c>
      <c r="J462" s="73">
        <v>1.395</v>
      </c>
      <c r="K462" s="74">
        <v>2.85</v>
      </c>
      <c r="L462" s="71">
        <v>7.4999999999999997E-2</v>
      </c>
      <c r="M462" s="71">
        <v>1.2</v>
      </c>
    </row>
    <row r="463" spans="1:13" ht="15" customHeight="1" x14ac:dyDescent="0.25">
      <c r="A463" s="35" t="s">
        <v>105</v>
      </c>
      <c r="B463" s="860" t="s">
        <v>149</v>
      </c>
      <c r="C463" s="68" t="s">
        <v>150</v>
      </c>
      <c r="D463" s="73" t="s">
        <v>151</v>
      </c>
      <c r="E463" s="128">
        <v>80</v>
      </c>
      <c r="F463" s="70">
        <v>60</v>
      </c>
      <c r="G463" s="71">
        <v>43</v>
      </c>
      <c r="H463" s="72">
        <v>0.54</v>
      </c>
      <c r="I463" s="73">
        <v>0.18</v>
      </c>
      <c r="J463" s="73">
        <v>8.0399999999999991</v>
      </c>
      <c r="K463" s="74">
        <v>7.8</v>
      </c>
      <c r="L463" s="71">
        <v>0.18</v>
      </c>
      <c r="M463" s="71">
        <v>2.4</v>
      </c>
    </row>
    <row r="464" spans="1:13" ht="15" customHeight="1" x14ac:dyDescent="0.25">
      <c r="A464" s="35" t="s">
        <v>163</v>
      </c>
      <c r="B464" s="836"/>
      <c r="C464" s="68" t="s">
        <v>72</v>
      </c>
      <c r="D464" s="129" t="s">
        <v>73</v>
      </c>
      <c r="E464" s="128">
        <v>100</v>
      </c>
      <c r="F464" s="70">
        <v>100</v>
      </c>
      <c r="G464" s="71">
        <v>55</v>
      </c>
      <c r="H464" s="72">
        <v>3.2</v>
      </c>
      <c r="I464" s="73">
        <v>3.2</v>
      </c>
      <c r="J464" s="73">
        <v>3.4</v>
      </c>
      <c r="K464" s="74">
        <v>120</v>
      </c>
      <c r="L464" s="71">
        <v>0</v>
      </c>
      <c r="M464" s="71">
        <v>42</v>
      </c>
    </row>
    <row r="465" spans="1:13" ht="15" customHeight="1" x14ac:dyDescent="0.25">
      <c r="A465" s="35" t="s">
        <v>164</v>
      </c>
      <c r="B465" s="837"/>
      <c r="C465" s="68" t="s">
        <v>64</v>
      </c>
      <c r="D465" s="129" t="s">
        <v>65</v>
      </c>
      <c r="E465" s="128">
        <v>6</v>
      </c>
      <c r="F465" s="70">
        <v>6</v>
      </c>
      <c r="G465" s="71">
        <v>24</v>
      </c>
      <c r="H465" s="72">
        <v>0</v>
      </c>
      <c r="I465" s="73">
        <v>0</v>
      </c>
      <c r="J465" s="73">
        <v>5.9580000000000002</v>
      </c>
      <c r="K465" s="74">
        <v>0</v>
      </c>
      <c r="L465" s="71">
        <v>6.0000000000000001E-3</v>
      </c>
      <c r="M465" s="71">
        <v>0</v>
      </c>
    </row>
    <row r="466" spans="1:13" ht="15" customHeight="1" x14ac:dyDescent="0.25">
      <c r="A466" s="1164"/>
      <c r="B466" s="825"/>
      <c r="C466" s="825"/>
      <c r="D466" s="825"/>
      <c r="E466" s="825"/>
      <c r="F466" s="825"/>
      <c r="G466" s="825"/>
      <c r="H466" s="825"/>
      <c r="I466" s="825"/>
      <c r="J466" s="825"/>
      <c r="K466" s="826"/>
      <c r="L466" s="234"/>
      <c r="M466" s="234"/>
    </row>
    <row r="467" spans="1:13" ht="15" customHeight="1" x14ac:dyDescent="0.25">
      <c r="A467" s="1165" t="s">
        <v>78</v>
      </c>
      <c r="B467" s="828"/>
      <c r="C467" s="828"/>
      <c r="D467" s="828"/>
      <c r="E467" s="828"/>
      <c r="F467" s="829"/>
      <c r="G467" s="235">
        <v>543</v>
      </c>
      <c r="H467" s="236">
        <v>20</v>
      </c>
      <c r="I467" s="237">
        <v>16</v>
      </c>
      <c r="J467" s="237">
        <v>76.8</v>
      </c>
      <c r="K467" s="235">
        <v>211</v>
      </c>
      <c r="L467" s="238">
        <v>3.1</v>
      </c>
      <c r="M467" s="238">
        <v>853</v>
      </c>
    </row>
    <row r="468" spans="1:13" ht="15" customHeight="1" x14ac:dyDescent="0.25">
      <c r="A468" s="1165" t="s">
        <v>79</v>
      </c>
      <c r="B468" s="828"/>
      <c r="C468" s="828"/>
      <c r="D468" s="828"/>
      <c r="E468" s="828"/>
      <c r="F468" s="829"/>
      <c r="G468" s="239">
        <v>1629</v>
      </c>
      <c r="H468" s="240">
        <v>57</v>
      </c>
      <c r="I468" s="240">
        <v>54.3</v>
      </c>
      <c r="J468" s="240">
        <v>228.1</v>
      </c>
      <c r="K468" s="240">
        <v>800</v>
      </c>
      <c r="L468" s="240">
        <v>6.2</v>
      </c>
      <c r="M468" s="240">
        <v>1200</v>
      </c>
    </row>
    <row r="469" spans="1:13" ht="15" customHeight="1" x14ac:dyDescent="0.25">
      <c r="A469" s="1165" t="s">
        <v>80</v>
      </c>
      <c r="B469" s="828"/>
      <c r="C469" s="828"/>
      <c r="D469" s="828"/>
      <c r="E469" s="828"/>
      <c r="F469" s="829"/>
      <c r="G469" s="241">
        <v>0.33</v>
      </c>
      <c r="H469" s="242">
        <v>0.35</v>
      </c>
      <c r="I469" s="242">
        <v>0.28999999999999998</v>
      </c>
      <c r="J469" s="242">
        <v>0.34</v>
      </c>
      <c r="K469" s="242">
        <v>0.26</v>
      </c>
      <c r="L469" s="242">
        <v>0.5</v>
      </c>
      <c r="M469" s="242">
        <v>0.71</v>
      </c>
    </row>
    <row r="470" spans="1:13" ht="15" customHeight="1" x14ac:dyDescent="0.25">
      <c r="A470" s="44"/>
      <c r="B470" s="45"/>
      <c r="C470" s="47"/>
      <c r="D470" s="47"/>
      <c r="E470" s="47"/>
      <c r="F470" s="47"/>
      <c r="G470" s="47"/>
      <c r="H470" s="47"/>
      <c r="I470" s="47"/>
      <c r="J470" s="47"/>
      <c r="K470" s="47"/>
      <c r="L470" s="47"/>
      <c r="M470" s="51"/>
    </row>
    <row r="471" spans="1:13" ht="15" customHeight="1" x14ac:dyDescent="0.25">
      <c r="A471" s="834" t="s">
        <v>81</v>
      </c>
      <c r="B471" s="825"/>
      <c r="C471" s="826"/>
      <c r="D471" s="827" t="s">
        <v>82</v>
      </c>
      <c r="E471" s="828"/>
      <c r="F471" s="828"/>
      <c r="G471" s="828"/>
      <c r="H471" s="828"/>
      <c r="I471" s="828"/>
      <c r="J471" s="828"/>
      <c r="K471" s="828"/>
      <c r="L471" s="828"/>
      <c r="M471" s="829"/>
    </row>
    <row r="472" spans="1:13" ht="15" customHeight="1" x14ac:dyDescent="0.25">
      <c r="A472" s="44"/>
      <c r="B472" s="45"/>
      <c r="C472" s="47"/>
      <c r="D472" s="47"/>
      <c r="E472" s="47"/>
      <c r="F472" s="47"/>
      <c r="G472" s="47"/>
      <c r="H472" s="47"/>
      <c r="I472" s="47"/>
      <c r="J472" s="47"/>
      <c r="K472" s="47"/>
      <c r="L472" s="47"/>
      <c r="M472" s="51"/>
    </row>
    <row r="473" spans="1:13" ht="30" customHeight="1" x14ac:dyDescent="0.25">
      <c r="A473" s="52" t="s">
        <v>83</v>
      </c>
      <c r="B473" s="875"/>
      <c r="C473" s="828"/>
      <c r="D473" s="828"/>
      <c r="E473" s="829"/>
      <c r="F473" s="1"/>
      <c r="G473" s="824" t="s">
        <v>84</v>
      </c>
      <c r="H473" s="825"/>
      <c r="I473" s="826"/>
      <c r="J473" s="827">
        <v>1088350061</v>
      </c>
      <c r="K473" s="828"/>
      <c r="L473" s="828"/>
      <c r="M473" s="829"/>
    </row>
    <row r="474" spans="1:13" ht="15" customHeight="1" x14ac:dyDescent="0.25">
      <c r="A474" s="53"/>
      <c r="B474" s="49"/>
      <c r="C474" s="49"/>
      <c r="D474" s="49"/>
      <c r="E474" s="51"/>
      <c r="F474" s="51"/>
      <c r="G474" s="51"/>
      <c r="H474" s="51"/>
      <c r="I474" s="51"/>
      <c r="J474" s="51"/>
      <c r="K474" s="51"/>
      <c r="L474" s="51"/>
      <c r="M474" s="51"/>
    </row>
    <row r="475" spans="1:13" ht="15" customHeight="1" x14ac:dyDescent="0.25">
      <c r="A475" s="259"/>
      <c r="B475" s="55"/>
      <c r="C475" s="260"/>
      <c r="D475" s="260"/>
      <c r="E475" s="261"/>
      <c r="F475" s="261"/>
      <c r="G475" s="261"/>
      <c r="H475" s="261"/>
      <c r="I475" s="261"/>
      <c r="J475" s="261"/>
      <c r="K475" s="261"/>
      <c r="L475" s="261"/>
      <c r="M475" s="261"/>
    </row>
    <row r="476" spans="1:13" ht="15" customHeight="1" x14ac:dyDescent="0.25">
      <c r="A476" s="53"/>
      <c r="B476" s="9"/>
      <c r="C476" s="49"/>
      <c r="D476" s="49"/>
      <c r="E476" s="51"/>
      <c r="F476" s="51"/>
      <c r="G476" s="51"/>
      <c r="H476" s="51"/>
      <c r="I476" s="51"/>
      <c r="J476" s="51"/>
      <c r="K476" s="51"/>
      <c r="L476" s="51"/>
      <c r="M476" s="51"/>
    </row>
    <row r="477" spans="1:13" ht="15" customHeight="1" x14ac:dyDescent="0.25">
      <c r="A477" s="57">
        <v>11</v>
      </c>
      <c r="B477" s="58"/>
      <c r="C477" s="58"/>
      <c r="D477" s="58"/>
      <c r="E477" s="3"/>
      <c r="F477" s="3"/>
      <c r="G477" s="3"/>
      <c r="H477" s="3"/>
      <c r="I477" s="3"/>
      <c r="J477" s="3"/>
      <c r="K477" s="3"/>
      <c r="L477" s="51"/>
      <c r="M477" s="51"/>
    </row>
    <row r="478" spans="1:13" ht="15" customHeight="1" x14ac:dyDescent="0.25">
      <c r="A478" s="52"/>
      <c r="B478" s="9"/>
      <c r="C478" s="9"/>
      <c r="D478" s="9"/>
      <c r="E478" s="1"/>
      <c r="F478" s="1"/>
      <c r="G478" s="1"/>
      <c r="H478" s="1"/>
      <c r="I478" s="1"/>
      <c r="J478" s="3"/>
      <c r="K478" s="3"/>
      <c r="L478" s="51"/>
      <c r="M478" s="51"/>
    </row>
    <row r="479" spans="1:13" ht="15" customHeight="1" x14ac:dyDescent="0.25">
      <c r="A479" s="840" t="s">
        <v>14</v>
      </c>
      <c r="B479" s="838" t="s">
        <v>15</v>
      </c>
      <c r="C479" s="838" t="s">
        <v>16</v>
      </c>
      <c r="D479" s="838" t="s">
        <v>17</v>
      </c>
      <c r="E479" s="838" t="s">
        <v>18</v>
      </c>
      <c r="F479" s="838" t="s">
        <v>19</v>
      </c>
      <c r="G479" s="827" t="s">
        <v>20</v>
      </c>
      <c r="H479" s="828"/>
      <c r="I479" s="828"/>
      <c r="J479" s="828"/>
      <c r="K479" s="828"/>
      <c r="L479" s="828"/>
      <c r="M479" s="829"/>
    </row>
    <row r="480" spans="1:13" ht="15" customHeight="1" x14ac:dyDescent="0.25">
      <c r="A480" s="837"/>
      <c r="B480" s="837"/>
      <c r="C480" s="837"/>
      <c r="D480" s="837"/>
      <c r="E480" s="837"/>
      <c r="F480" s="837"/>
      <c r="G480" s="16" t="s">
        <v>21</v>
      </c>
      <c r="H480" s="16" t="s">
        <v>22</v>
      </c>
      <c r="I480" s="16" t="s">
        <v>23</v>
      </c>
      <c r="J480" s="16" t="s">
        <v>24</v>
      </c>
      <c r="K480" s="16" t="s">
        <v>25</v>
      </c>
      <c r="L480" s="16" t="s">
        <v>26</v>
      </c>
      <c r="M480" s="16" t="s">
        <v>27</v>
      </c>
    </row>
    <row r="481" spans="1:13" ht="15" customHeight="1" x14ac:dyDescent="0.25">
      <c r="A481" s="840" t="s">
        <v>28</v>
      </c>
      <c r="B481" s="844" t="s">
        <v>209</v>
      </c>
      <c r="C481" s="223" t="s">
        <v>398</v>
      </c>
      <c r="D481" s="127" t="s">
        <v>120</v>
      </c>
      <c r="E481" s="225">
        <v>60</v>
      </c>
      <c r="F481" s="226">
        <v>55.8</v>
      </c>
      <c r="G481" s="227">
        <v>93</v>
      </c>
      <c r="H481" s="228">
        <v>11.550599999999999</v>
      </c>
      <c r="I481" s="127">
        <v>5.1336000000000004</v>
      </c>
      <c r="J481" s="127">
        <v>5.5800000000000002E-2</v>
      </c>
      <c r="K481" s="224">
        <v>6.1379999999999999</v>
      </c>
      <c r="L481" s="227">
        <v>0.3906</v>
      </c>
      <c r="M481" s="227">
        <v>37.799999999999997</v>
      </c>
    </row>
    <row r="482" spans="1:13" ht="15" customHeight="1" x14ac:dyDescent="0.25">
      <c r="A482" s="836"/>
      <c r="B482" s="836"/>
      <c r="C482" s="68" t="s">
        <v>32</v>
      </c>
      <c r="D482" s="73" t="s">
        <v>33</v>
      </c>
      <c r="E482" s="128">
        <v>16</v>
      </c>
      <c r="F482" s="70">
        <v>15.2</v>
      </c>
      <c r="G482" s="71">
        <v>6</v>
      </c>
      <c r="H482" s="72">
        <v>0.21279999999999999</v>
      </c>
      <c r="I482" s="73">
        <v>1.52E-2</v>
      </c>
      <c r="J482" s="73">
        <v>1.1704000000000001</v>
      </c>
      <c r="K482" s="74">
        <v>3.6480000000000001</v>
      </c>
      <c r="L482" s="71">
        <v>4.5600000000000002E-2</v>
      </c>
      <c r="M482" s="71">
        <v>0.64</v>
      </c>
    </row>
    <row r="483" spans="1:13" ht="15" customHeight="1" x14ac:dyDescent="0.25">
      <c r="A483" s="836"/>
      <c r="B483" s="836"/>
      <c r="C483" s="68" t="s">
        <v>34</v>
      </c>
      <c r="D483" s="73" t="s">
        <v>35</v>
      </c>
      <c r="E483" s="128">
        <v>38</v>
      </c>
      <c r="F483" s="70">
        <v>15.2</v>
      </c>
      <c r="G483" s="71">
        <v>6</v>
      </c>
      <c r="H483" s="72">
        <v>0.18240000000000001</v>
      </c>
      <c r="I483" s="73">
        <v>1.52E-2</v>
      </c>
      <c r="J483" s="73">
        <v>1.0336000000000001</v>
      </c>
      <c r="K483" s="74">
        <v>8.6639999999999997</v>
      </c>
      <c r="L483" s="71">
        <v>7.5999999999999998E-2</v>
      </c>
      <c r="M483" s="71">
        <v>5.7</v>
      </c>
    </row>
    <row r="484" spans="1:13" ht="15" customHeight="1" x14ac:dyDescent="0.25">
      <c r="A484" s="836"/>
      <c r="B484" s="836"/>
      <c r="C484" s="68" t="s">
        <v>36</v>
      </c>
      <c r="D484" s="73" t="s">
        <v>37</v>
      </c>
      <c r="E484" s="128">
        <v>6</v>
      </c>
      <c r="F484" s="70">
        <v>5.4</v>
      </c>
      <c r="G484" s="71">
        <v>2</v>
      </c>
      <c r="H484" s="72">
        <v>0.1242</v>
      </c>
      <c r="I484" s="73">
        <v>3.2399999999999998E-2</v>
      </c>
      <c r="J484" s="73">
        <v>0.31859999999999999</v>
      </c>
      <c r="K484" s="74">
        <v>4.4279999999999999</v>
      </c>
      <c r="L484" s="71">
        <v>9.7199999999999995E-2</v>
      </c>
      <c r="M484" s="71">
        <v>2.76</v>
      </c>
    </row>
    <row r="485" spans="1:13" ht="15" customHeight="1" x14ac:dyDescent="0.25">
      <c r="A485" s="836"/>
      <c r="B485" s="836"/>
      <c r="C485" s="68" t="s">
        <v>228</v>
      </c>
      <c r="D485" s="73" t="s">
        <v>39</v>
      </c>
      <c r="E485" s="128">
        <v>1</v>
      </c>
      <c r="F485" s="70">
        <v>1</v>
      </c>
      <c r="G485" s="71">
        <v>0</v>
      </c>
      <c r="H485" s="72">
        <v>0</v>
      </c>
      <c r="I485" s="73">
        <v>0</v>
      </c>
      <c r="J485" s="73">
        <v>0.06</v>
      </c>
      <c r="K485" s="74">
        <v>7.0000000000000007E-2</v>
      </c>
      <c r="L485" s="71">
        <v>5.0000000000000001E-3</v>
      </c>
      <c r="M485" s="71">
        <v>0.05</v>
      </c>
    </row>
    <row r="486" spans="1:13" ht="15" customHeight="1" x14ac:dyDescent="0.25">
      <c r="A486" s="836"/>
      <c r="B486" s="836"/>
      <c r="C486" s="68" t="s">
        <v>38</v>
      </c>
      <c r="D486" s="73" t="s">
        <v>39</v>
      </c>
      <c r="E486" s="128">
        <v>3</v>
      </c>
      <c r="F486" s="70">
        <v>3</v>
      </c>
      <c r="G486" s="71">
        <v>0</v>
      </c>
      <c r="H486" s="72">
        <v>0</v>
      </c>
      <c r="I486" s="73">
        <v>0</v>
      </c>
      <c r="J486" s="73">
        <v>0.18</v>
      </c>
      <c r="K486" s="74">
        <v>0.21</v>
      </c>
      <c r="L486" s="71">
        <v>1.4999999999999999E-2</v>
      </c>
      <c r="M486" s="71">
        <v>0.15</v>
      </c>
    </row>
    <row r="487" spans="1:13" ht="15" customHeight="1" x14ac:dyDescent="0.25">
      <c r="A487" s="836"/>
      <c r="B487" s="836"/>
      <c r="C487" s="68" t="s">
        <v>40</v>
      </c>
      <c r="D487" s="73" t="s">
        <v>39</v>
      </c>
      <c r="E487" s="128">
        <v>3</v>
      </c>
      <c r="F487" s="70">
        <v>3</v>
      </c>
      <c r="G487" s="71">
        <v>0</v>
      </c>
      <c r="H487" s="72">
        <v>0</v>
      </c>
      <c r="I487" s="73">
        <v>0</v>
      </c>
      <c r="J487" s="73">
        <v>0.18</v>
      </c>
      <c r="K487" s="74">
        <v>0.21</v>
      </c>
      <c r="L487" s="71">
        <v>1.4999999999999999E-2</v>
      </c>
      <c r="M487" s="71">
        <v>0.15</v>
      </c>
    </row>
    <row r="488" spans="1:13" ht="15" customHeight="1" x14ac:dyDescent="0.25">
      <c r="A488" s="836"/>
      <c r="B488" s="836"/>
      <c r="C488" s="68" t="s">
        <v>41</v>
      </c>
      <c r="D488" s="73" t="s">
        <v>39</v>
      </c>
      <c r="E488" s="128">
        <v>3</v>
      </c>
      <c r="F488" s="70">
        <v>3</v>
      </c>
      <c r="G488" s="71">
        <v>0</v>
      </c>
      <c r="H488" s="72">
        <v>0</v>
      </c>
      <c r="I488" s="73">
        <v>0</v>
      </c>
      <c r="J488" s="73">
        <v>0.18</v>
      </c>
      <c r="K488" s="74">
        <v>0.21</v>
      </c>
      <c r="L488" s="71">
        <v>1.4999999999999999E-2</v>
      </c>
      <c r="M488" s="71">
        <v>0.15</v>
      </c>
    </row>
    <row r="489" spans="1:13" ht="15" customHeight="1" x14ac:dyDescent="0.25">
      <c r="A489" s="836"/>
      <c r="B489" s="836"/>
      <c r="C489" s="68" t="s">
        <v>42</v>
      </c>
      <c r="D489" s="73" t="s">
        <v>43</v>
      </c>
      <c r="E489" s="128">
        <v>1</v>
      </c>
      <c r="F489" s="70">
        <v>0.95</v>
      </c>
      <c r="G489" s="71">
        <v>4</v>
      </c>
      <c r="H489" s="72">
        <v>0.13395000000000001</v>
      </c>
      <c r="I489" s="73">
        <v>8.5500000000000003E-3</v>
      </c>
      <c r="J489" s="73">
        <v>0.83504999999999996</v>
      </c>
      <c r="K489" s="74">
        <v>1.1399999999999999</v>
      </c>
      <c r="L489" s="71">
        <v>3.705E-2</v>
      </c>
      <c r="M489" s="71">
        <v>0.56999999999999995</v>
      </c>
    </row>
    <row r="490" spans="1:13" ht="15" customHeight="1" x14ac:dyDescent="0.25">
      <c r="A490" s="837"/>
      <c r="B490" s="837"/>
      <c r="C490" s="68" t="s">
        <v>44</v>
      </c>
      <c r="D490" s="73" t="s">
        <v>45</v>
      </c>
      <c r="E490" s="128">
        <v>0.5</v>
      </c>
      <c r="F490" s="70">
        <v>0.5</v>
      </c>
      <c r="G490" s="71">
        <v>0</v>
      </c>
      <c r="H490" s="72">
        <v>0</v>
      </c>
      <c r="I490" s="73">
        <v>0</v>
      </c>
      <c r="J490" s="73">
        <v>0</v>
      </c>
      <c r="K490" s="74">
        <v>0.12</v>
      </c>
      <c r="L490" s="71">
        <v>1.5E-3</v>
      </c>
      <c r="M490" s="71">
        <v>193.905</v>
      </c>
    </row>
    <row r="491" spans="1:13" ht="15" customHeight="1" x14ac:dyDescent="0.25">
      <c r="A491" s="840" t="s">
        <v>46</v>
      </c>
      <c r="B491" s="843" t="s">
        <v>210</v>
      </c>
      <c r="C491" s="68" t="s">
        <v>48</v>
      </c>
      <c r="D491" s="73" t="s">
        <v>49</v>
      </c>
      <c r="E491" s="128">
        <v>68</v>
      </c>
      <c r="F491" s="70">
        <v>62</v>
      </c>
      <c r="G491" s="71">
        <v>45</v>
      </c>
      <c r="H491" s="72">
        <v>1.05</v>
      </c>
      <c r="I491" s="73">
        <v>0.05</v>
      </c>
      <c r="J491" s="73">
        <v>9.4499999999999993</v>
      </c>
      <c r="K491" s="74">
        <v>6</v>
      </c>
      <c r="L491" s="71">
        <v>0.4</v>
      </c>
      <c r="M491" s="71">
        <v>3</v>
      </c>
    </row>
    <row r="492" spans="1:13" ht="15" customHeight="1" x14ac:dyDescent="0.25">
      <c r="A492" s="836"/>
      <c r="B492" s="836"/>
      <c r="C492" s="68" t="s">
        <v>50</v>
      </c>
      <c r="D492" s="73" t="s">
        <v>51</v>
      </c>
      <c r="E492" s="128">
        <v>12</v>
      </c>
      <c r="F492" s="70">
        <v>10.199999999999999</v>
      </c>
      <c r="G492" s="71">
        <v>5</v>
      </c>
      <c r="H492" s="72">
        <v>7.1400000000000005E-2</v>
      </c>
      <c r="I492" s="73">
        <v>1.0200000000000001E-2</v>
      </c>
      <c r="J492" s="73">
        <v>0.96899999999999997</v>
      </c>
      <c r="K492" s="74">
        <v>2.754</v>
      </c>
      <c r="L492" s="71">
        <v>4.0800000000000003E-2</v>
      </c>
      <c r="M492" s="71">
        <v>4.2</v>
      </c>
    </row>
    <row r="493" spans="1:13" ht="15" customHeight="1" x14ac:dyDescent="0.25">
      <c r="A493" s="836"/>
      <c r="B493" s="836"/>
      <c r="C493" s="68" t="s">
        <v>42</v>
      </c>
      <c r="D493" s="73" t="s">
        <v>43</v>
      </c>
      <c r="E493" s="128">
        <v>1</v>
      </c>
      <c r="F493" s="70">
        <v>0.95</v>
      </c>
      <c r="G493" s="71">
        <v>1</v>
      </c>
      <c r="H493" s="72">
        <v>4.4650000000000002E-2</v>
      </c>
      <c r="I493" s="73">
        <v>2.8500000000000001E-3</v>
      </c>
      <c r="J493" s="73">
        <v>0.27834999999999999</v>
      </c>
      <c r="K493" s="74">
        <v>0.38</v>
      </c>
      <c r="L493" s="71">
        <v>1.235E-2</v>
      </c>
      <c r="M493" s="71">
        <v>0.19</v>
      </c>
    </row>
    <row r="494" spans="1:13" ht="15" customHeight="1" x14ac:dyDescent="0.25">
      <c r="A494" s="836"/>
      <c r="B494" s="836"/>
      <c r="C494" s="68" t="s">
        <v>32</v>
      </c>
      <c r="D494" s="73" t="s">
        <v>33</v>
      </c>
      <c r="E494" s="128">
        <v>16</v>
      </c>
      <c r="F494" s="70">
        <v>15.2</v>
      </c>
      <c r="G494" s="71">
        <v>6</v>
      </c>
      <c r="H494" s="72">
        <v>0.21279999999999999</v>
      </c>
      <c r="I494" s="73">
        <v>1.52E-2</v>
      </c>
      <c r="J494" s="73">
        <v>1.1704000000000001</v>
      </c>
      <c r="K494" s="74">
        <v>3.6480000000000001</v>
      </c>
      <c r="L494" s="71">
        <v>4.5600000000000002E-2</v>
      </c>
      <c r="M494" s="71">
        <v>0.64</v>
      </c>
    </row>
    <row r="495" spans="1:13" ht="15" customHeight="1" x14ac:dyDescent="0.25">
      <c r="A495" s="836"/>
      <c r="B495" s="836"/>
      <c r="C495" s="68" t="s">
        <v>34</v>
      </c>
      <c r="D495" s="73" t="s">
        <v>35</v>
      </c>
      <c r="E495" s="128">
        <v>38</v>
      </c>
      <c r="F495" s="70">
        <v>15.2</v>
      </c>
      <c r="G495" s="71">
        <v>6</v>
      </c>
      <c r="H495" s="72">
        <v>0.18240000000000001</v>
      </c>
      <c r="I495" s="73">
        <v>1.52E-2</v>
      </c>
      <c r="J495" s="73">
        <v>1.0336000000000001</v>
      </c>
      <c r="K495" s="74">
        <v>8.6639999999999997</v>
      </c>
      <c r="L495" s="71">
        <v>7.5999999999999998E-2</v>
      </c>
      <c r="M495" s="71">
        <v>5.7</v>
      </c>
    </row>
    <row r="496" spans="1:13" ht="15" customHeight="1" x14ac:dyDescent="0.25">
      <c r="A496" s="836"/>
      <c r="B496" s="836"/>
      <c r="C496" s="68" t="s">
        <v>36</v>
      </c>
      <c r="D496" s="73" t="s">
        <v>37</v>
      </c>
      <c r="E496" s="128">
        <v>6</v>
      </c>
      <c r="F496" s="70">
        <v>5.4</v>
      </c>
      <c r="G496" s="71">
        <v>2</v>
      </c>
      <c r="H496" s="72">
        <v>0.1242</v>
      </c>
      <c r="I496" s="73">
        <v>3.2399999999999998E-2</v>
      </c>
      <c r="J496" s="73">
        <v>0.31859999999999999</v>
      </c>
      <c r="K496" s="74">
        <v>4.4279999999999999</v>
      </c>
      <c r="L496" s="71">
        <v>9.7199999999999995E-2</v>
      </c>
      <c r="M496" s="71">
        <v>2.76</v>
      </c>
    </row>
    <row r="497" spans="1:13" ht="15" customHeight="1" x14ac:dyDescent="0.25">
      <c r="A497" s="836"/>
      <c r="B497" s="836"/>
      <c r="C497" s="68" t="s">
        <v>44</v>
      </c>
      <c r="D497" s="73" t="s">
        <v>45</v>
      </c>
      <c r="E497" s="128">
        <v>0.5</v>
      </c>
      <c r="F497" s="70">
        <v>0.5</v>
      </c>
      <c r="G497" s="71">
        <v>0</v>
      </c>
      <c r="H497" s="72">
        <v>0</v>
      </c>
      <c r="I497" s="73">
        <v>0</v>
      </c>
      <c r="J497" s="73">
        <v>0</v>
      </c>
      <c r="K497" s="74">
        <v>0.12</v>
      </c>
      <c r="L497" s="71">
        <v>1.5E-3</v>
      </c>
      <c r="M497" s="71">
        <v>193.905</v>
      </c>
    </row>
    <row r="498" spans="1:13" ht="15" customHeight="1" x14ac:dyDescent="0.25">
      <c r="A498" s="837"/>
      <c r="B498" s="837"/>
      <c r="C498" s="68" t="s">
        <v>52</v>
      </c>
      <c r="D498" s="73" t="s">
        <v>53</v>
      </c>
      <c r="E498" s="128">
        <v>3</v>
      </c>
      <c r="F498" s="70">
        <v>3</v>
      </c>
      <c r="G498" s="71">
        <v>27</v>
      </c>
      <c r="H498" s="72">
        <v>0</v>
      </c>
      <c r="I498" s="73">
        <v>3</v>
      </c>
      <c r="J498" s="73">
        <v>0</v>
      </c>
      <c r="K498" s="74">
        <v>0</v>
      </c>
      <c r="L498" s="71">
        <v>0</v>
      </c>
      <c r="M498" s="71">
        <v>0</v>
      </c>
    </row>
    <row r="499" spans="1:13" ht="15" customHeight="1" x14ac:dyDescent="0.25">
      <c r="A499" s="840" t="s">
        <v>247</v>
      </c>
      <c r="B499" s="843" t="s">
        <v>55</v>
      </c>
      <c r="C499" s="68" t="s">
        <v>56</v>
      </c>
      <c r="D499" s="73" t="s">
        <v>57</v>
      </c>
      <c r="E499" s="128">
        <v>31</v>
      </c>
      <c r="F499" s="70">
        <v>31</v>
      </c>
      <c r="G499" s="71">
        <v>109</v>
      </c>
      <c r="H499" s="72">
        <v>2.077</v>
      </c>
      <c r="I499" s="73">
        <v>0.124</v>
      </c>
      <c r="J499" s="73">
        <v>24.831</v>
      </c>
      <c r="K499" s="74">
        <v>2.79</v>
      </c>
      <c r="L499" s="71">
        <v>0.248</v>
      </c>
      <c r="M499" s="71">
        <v>0.62</v>
      </c>
    </row>
    <row r="500" spans="1:13" ht="15" customHeight="1" x14ac:dyDescent="0.25">
      <c r="A500" s="836"/>
      <c r="B500" s="836"/>
      <c r="C500" s="68" t="s">
        <v>44</v>
      </c>
      <c r="D500" s="73" t="s">
        <v>45</v>
      </c>
      <c r="E500" s="128">
        <v>0.8</v>
      </c>
      <c r="F500" s="70">
        <v>0.8</v>
      </c>
      <c r="G500" s="71">
        <v>0</v>
      </c>
      <c r="H500" s="72">
        <v>0</v>
      </c>
      <c r="I500" s="73">
        <v>0</v>
      </c>
      <c r="J500" s="73">
        <v>0</v>
      </c>
      <c r="K500" s="74">
        <v>0.192</v>
      </c>
      <c r="L500" s="71">
        <v>2.3999999999999998E-3</v>
      </c>
      <c r="M500" s="71">
        <v>310.24799999999999</v>
      </c>
    </row>
    <row r="501" spans="1:13" ht="15" customHeight="1" x14ac:dyDescent="0.25">
      <c r="A501" s="837"/>
      <c r="B501" s="837"/>
      <c r="C501" s="68" t="s">
        <v>52</v>
      </c>
      <c r="D501" s="73" t="s">
        <v>53</v>
      </c>
      <c r="E501" s="128">
        <v>3</v>
      </c>
      <c r="F501" s="70">
        <v>3</v>
      </c>
      <c r="G501" s="71">
        <v>27</v>
      </c>
      <c r="H501" s="72">
        <v>0</v>
      </c>
      <c r="I501" s="73">
        <v>3</v>
      </c>
      <c r="J501" s="73">
        <v>0</v>
      </c>
      <c r="K501" s="74">
        <v>0</v>
      </c>
      <c r="L501" s="71">
        <v>0</v>
      </c>
      <c r="M501" s="71">
        <v>0</v>
      </c>
    </row>
    <row r="502" spans="1:13" ht="15" customHeight="1" x14ac:dyDescent="0.25">
      <c r="A502" s="840" t="s">
        <v>58</v>
      </c>
      <c r="B502" s="843" t="s">
        <v>211</v>
      </c>
      <c r="C502" s="68" t="s">
        <v>125</v>
      </c>
      <c r="D502" s="73" t="s">
        <v>126</v>
      </c>
      <c r="E502" s="128">
        <v>47</v>
      </c>
      <c r="F502" s="70">
        <v>35.25</v>
      </c>
      <c r="G502" s="71">
        <v>5</v>
      </c>
      <c r="H502" s="72">
        <v>0.17624999999999999</v>
      </c>
      <c r="I502" s="73">
        <v>3.5249999999999997E-2</v>
      </c>
      <c r="J502" s="73">
        <v>0.81074999999999997</v>
      </c>
      <c r="K502" s="74">
        <v>6.3449999999999998</v>
      </c>
      <c r="L502" s="71">
        <v>0.10575</v>
      </c>
      <c r="M502" s="71">
        <v>0.94</v>
      </c>
    </row>
    <row r="503" spans="1:13" ht="15" customHeight="1" x14ac:dyDescent="0.25">
      <c r="A503" s="836"/>
      <c r="B503" s="836"/>
      <c r="C503" s="68" t="s">
        <v>103</v>
      </c>
      <c r="D503" s="73" t="s">
        <v>104</v>
      </c>
      <c r="E503" s="128">
        <v>30</v>
      </c>
      <c r="F503" s="70">
        <v>15</v>
      </c>
      <c r="G503" s="71">
        <v>12</v>
      </c>
      <c r="H503" s="72">
        <v>0.09</v>
      </c>
      <c r="I503" s="73">
        <v>0</v>
      </c>
      <c r="J503" s="73">
        <v>2.5649999999999999</v>
      </c>
      <c r="K503" s="74">
        <v>2.25</v>
      </c>
      <c r="L503" s="71">
        <v>7.4999999999999997E-2</v>
      </c>
      <c r="M503" s="71">
        <v>1.2</v>
      </c>
    </row>
    <row r="504" spans="1:13" ht="15" customHeight="1" x14ac:dyDescent="0.25">
      <c r="A504" s="836"/>
      <c r="B504" s="836"/>
      <c r="C504" s="68" t="s">
        <v>52</v>
      </c>
      <c r="D504" s="129" t="s">
        <v>53</v>
      </c>
      <c r="E504" s="128">
        <v>3</v>
      </c>
      <c r="F504" s="70">
        <v>3</v>
      </c>
      <c r="G504" s="71">
        <v>27</v>
      </c>
      <c r="H504" s="72">
        <v>0</v>
      </c>
      <c r="I504" s="73">
        <v>3</v>
      </c>
      <c r="J504" s="73">
        <v>0</v>
      </c>
      <c r="K504" s="74">
        <v>0</v>
      </c>
      <c r="L504" s="71">
        <v>0</v>
      </c>
      <c r="M504" s="71">
        <v>0</v>
      </c>
    </row>
    <row r="505" spans="1:13" ht="15" customHeight="1" x14ac:dyDescent="0.25">
      <c r="A505" s="836"/>
      <c r="B505" s="836"/>
      <c r="C505" s="68" t="s">
        <v>127</v>
      </c>
      <c r="D505" s="129" t="s">
        <v>128</v>
      </c>
      <c r="E505" s="128">
        <v>3</v>
      </c>
      <c r="F505" s="70">
        <v>3</v>
      </c>
      <c r="G505" s="71">
        <v>1</v>
      </c>
      <c r="H505" s="72">
        <v>0</v>
      </c>
      <c r="I505" s="73">
        <v>0</v>
      </c>
      <c r="J505" s="73">
        <v>0.18</v>
      </c>
      <c r="K505" s="74">
        <v>0.21</v>
      </c>
      <c r="L505" s="71">
        <v>1.4999999999999999E-2</v>
      </c>
      <c r="M505" s="71">
        <v>0.15</v>
      </c>
    </row>
    <row r="506" spans="1:13" ht="15" customHeight="1" x14ac:dyDescent="0.25">
      <c r="A506" s="836"/>
      <c r="B506" s="836"/>
      <c r="C506" s="68" t="s">
        <v>64</v>
      </c>
      <c r="D506" s="129" t="s">
        <v>65</v>
      </c>
      <c r="E506" s="128">
        <v>3</v>
      </c>
      <c r="F506" s="70">
        <v>3</v>
      </c>
      <c r="G506" s="71">
        <v>12</v>
      </c>
      <c r="H506" s="72">
        <v>0</v>
      </c>
      <c r="I506" s="73">
        <v>0</v>
      </c>
      <c r="J506" s="73">
        <v>2.9790000000000001</v>
      </c>
      <c r="K506" s="74">
        <v>0</v>
      </c>
      <c r="L506" s="71">
        <v>3.0000000000000001E-3</v>
      </c>
      <c r="M506" s="71">
        <v>0</v>
      </c>
    </row>
    <row r="507" spans="1:13" ht="15" customHeight="1" x14ac:dyDescent="0.25">
      <c r="A507" s="836"/>
      <c r="B507" s="836"/>
      <c r="C507" s="68" t="s">
        <v>44</v>
      </c>
      <c r="D507" s="129" t="s">
        <v>45</v>
      </c>
      <c r="E507" s="128">
        <v>0.5</v>
      </c>
      <c r="F507" s="70">
        <v>0.5</v>
      </c>
      <c r="G507" s="71">
        <v>0</v>
      </c>
      <c r="H507" s="72">
        <v>0</v>
      </c>
      <c r="I507" s="73">
        <v>0</v>
      </c>
      <c r="J507" s="73">
        <v>0</v>
      </c>
      <c r="K507" s="74">
        <v>0.12</v>
      </c>
      <c r="L507" s="71">
        <v>1.5E-3</v>
      </c>
      <c r="M507" s="71">
        <v>193.905</v>
      </c>
    </row>
    <row r="508" spans="1:13" ht="15" customHeight="1" x14ac:dyDescent="0.25">
      <c r="A508" s="837"/>
      <c r="B508" s="837"/>
      <c r="C508" s="68" t="s">
        <v>212</v>
      </c>
      <c r="D508" s="129" t="s">
        <v>39</v>
      </c>
      <c r="E508" s="128">
        <v>0.5</v>
      </c>
      <c r="F508" s="70">
        <v>0.2</v>
      </c>
      <c r="G508" s="71">
        <v>0</v>
      </c>
      <c r="H508" s="72">
        <v>0</v>
      </c>
      <c r="I508" s="73">
        <v>0</v>
      </c>
      <c r="J508" s="73">
        <v>1.2E-2</v>
      </c>
      <c r="K508" s="74">
        <v>1.4E-2</v>
      </c>
      <c r="L508" s="71">
        <v>1E-3</v>
      </c>
      <c r="M508" s="71">
        <v>2.5000000000000001E-2</v>
      </c>
    </row>
    <row r="509" spans="1:13" ht="15" customHeight="1" x14ac:dyDescent="0.25">
      <c r="A509" s="840" t="s">
        <v>163</v>
      </c>
      <c r="B509" s="844" t="s">
        <v>69</v>
      </c>
      <c r="C509" s="68" t="s">
        <v>70</v>
      </c>
      <c r="D509" s="73" t="s">
        <v>71</v>
      </c>
      <c r="E509" s="128">
        <v>20</v>
      </c>
      <c r="F509" s="70">
        <v>20</v>
      </c>
      <c r="G509" s="71">
        <v>71</v>
      </c>
      <c r="H509" s="72">
        <v>1.74</v>
      </c>
      <c r="I509" s="73">
        <v>0.18</v>
      </c>
      <c r="J509" s="73">
        <v>15.58</v>
      </c>
      <c r="K509" s="74">
        <v>2</v>
      </c>
      <c r="L509" s="71">
        <v>0.4</v>
      </c>
      <c r="M509" s="71">
        <v>1.2</v>
      </c>
    </row>
    <row r="510" spans="1:13" ht="15" customHeight="1" x14ac:dyDescent="0.25">
      <c r="A510" s="837"/>
      <c r="B510" s="837"/>
      <c r="C510" s="68" t="s">
        <v>72</v>
      </c>
      <c r="D510" s="73" t="s">
        <v>73</v>
      </c>
      <c r="E510" s="128">
        <v>100</v>
      </c>
      <c r="F510" s="70">
        <v>100</v>
      </c>
      <c r="G510" s="71">
        <v>55</v>
      </c>
      <c r="H510" s="72">
        <v>3.2</v>
      </c>
      <c r="I510" s="73">
        <v>3.2</v>
      </c>
      <c r="J510" s="73">
        <v>3.4</v>
      </c>
      <c r="K510" s="74">
        <v>120</v>
      </c>
      <c r="L510" s="71">
        <v>0</v>
      </c>
      <c r="M510" s="71">
        <v>42</v>
      </c>
    </row>
    <row r="511" spans="1:13" ht="15" customHeight="1" x14ac:dyDescent="0.25">
      <c r="A511" s="35" t="s">
        <v>74</v>
      </c>
      <c r="B511" s="36" t="s">
        <v>213</v>
      </c>
      <c r="C511" s="68" t="s">
        <v>214</v>
      </c>
      <c r="D511" s="73" t="s">
        <v>215</v>
      </c>
      <c r="E511" s="128">
        <v>10</v>
      </c>
      <c r="F511" s="70">
        <v>10</v>
      </c>
      <c r="G511" s="71">
        <v>33</v>
      </c>
      <c r="H511" s="72">
        <v>0.04</v>
      </c>
      <c r="I511" s="73">
        <v>0.05</v>
      </c>
      <c r="J511" s="73">
        <v>7.96</v>
      </c>
      <c r="K511" s="74">
        <v>2.5</v>
      </c>
      <c r="L511" s="71">
        <v>0.12</v>
      </c>
      <c r="M511" s="71">
        <v>0</v>
      </c>
    </row>
    <row r="512" spans="1:13" ht="15" customHeight="1" x14ac:dyDescent="0.25">
      <c r="A512" s="1172"/>
      <c r="B512" s="828"/>
      <c r="C512" s="828"/>
      <c r="D512" s="828"/>
      <c r="E512" s="828"/>
      <c r="F512" s="828"/>
      <c r="G512" s="828"/>
      <c r="H512" s="828"/>
      <c r="I512" s="828"/>
      <c r="J512" s="828"/>
      <c r="K512" s="829"/>
      <c r="L512" s="234"/>
      <c r="M512" s="234"/>
    </row>
    <row r="513" spans="1:13" ht="15" customHeight="1" x14ac:dyDescent="0.25">
      <c r="A513" s="1166" t="s">
        <v>78</v>
      </c>
      <c r="B513" s="856"/>
      <c r="C513" s="856"/>
      <c r="D513" s="856"/>
      <c r="E513" s="856"/>
      <c r="F513" s="857"/>
      <c r="G513" s="248">
        <v>555.29999999999995</v>
      </c>
      <c r="H513" s="249">
        <v>21.2</v>
      </c>
      <c r="I513" s="250">
        <v>17.899999999999999</v>
      </c>
      <c r="J513" s="250">
        <v>75.599999999999994</v>
      </c>
      <c r="K513" s="248">
        <v>187.3</v>
      </c>
      <c r="L513" s="251">
        <v>2.2999999999999998</v>
      </c>
      <c r="M513" s="251">
        <v>1002.6</v>
      </c>
    </row>
    <row r="514" spans="1:13" ht="15" customHeight="1" x14ac:dyDescent="0.25">
      <c r="A514" s="1165" t="s">
        <v>79</v>
      </c>
      <c r="B514" s="828"/>
      <c r="C514" s="828"/>
      <c r="D514" s="828"/>
      <c r="E514" s="828"/>
      <c r="F514" s="829"/>
      <c r="G514" s="252">
        <v>1629</v>
      </c>
      <c r="H514" s="253">
        <v>57</v>
      </c>
      <c r="I514" s="253">
        <v>54.3</v>
      </c>
      <c r="J514" s="253">
        <v>228.1</v>
      </c>
      <c r="K514" s="253">
        <v>800</v>
      </c>
      <c r="L514" s="253">
        <v>6.2</v>
      </c>
      <c r="M514" s="253">
        <v>1200</v>
      </c>
    </row>
    <row r="515" spans="1:13" ht="15" customHeight="1" x14ac:dyDescent="0.25">
      <c r="A515" s="1165" t="s">
        <v>80</v>
      </c>
      <c r="B515" s="828"/>
      <c r="C515" s="828"/>
      <c r="D515" s="828"/>
      <c r="E515" s="828"/>
      <c r="F515" s="829"/>
      <c r="G515" s="254">
        <v>0.34</v>
      </c>
      <c r="H515" s="255">
        <v>0.37</v>
      </c>
      <c r="I515" s="255">
        <v>0.33</v>
      </c>
      <c r="J515" s="255">
        <v>0.33</v>
      </c>
      <c r="K515" s="255">
        <v>0.23</v>
      </c>
      <c r="L515" s="255">
        <v>0.38</v>
      </c>
      <c r="M515" s="255">
        <v>0.84</v>
      </c>
    </row>
    <row r="516" spans="1:13" ht="15" customHeight="1" x14ac:dyDescent="0.25">
      <c r="A516" s="44"/>
      <c r="B516" s="45"/>
      <c r="C516" s="47"/>
      <c r="D516" s="47"/>
      <c r="E516" s="47"/>
      <c r="F516" s="47"/>
      <c r="G516" s="47"/>
      <c r="H516" s="47"/>
      <c r="I516" s="47"/>
      <c r="J516" s="47"/>
      <c r="K516" s="47"/>
      <c r="L516" s="47"/>
      <c r="M516" s="51"/>
    </row>
    <row r="517" spans="1:13" ht="15" customHeight="1" x14ac:dyDescent="0.25">
      <c r="A517" s="834" t="s">
        <v>81</v>
      </c>
      <c r="B517" s="825"/>
      <c r="C517" s="826"/>
      <c r="D517" s="827" t="s">
        <v>82</v>
      </c>
      <c r="E517" s="828"/>
      <c r="F517" s="828"/>
      <c r="G517" s="828"/>
      <c r="H517" s="828"/>
      <c r="I517" s="828"/>
      <c r="J517" s="828"/>
      <c r="K517" s="828"/>
      <c r="L517" s="828"/>
      <c r="M517" s="829"/>
    </row>
    <row r="518" spans="1:13" ht="15" customHeight="1" x14ac:dyDescent="0.25">
      <c r="A518" s="44"/>
      <c r="B518" s="45"/>
      <c r="C518" s="47"/>
      <c r="D518" s="47"/>
      <c r="E518" s="47"/>
      <c r="F518" s="47"/>
      <c r="G518" s="47"/>
      <c r="H518" s="47"/>
      <c r="I518" s="47"/>
      <c r="J518" s="47"/>
      <c r="K518" s="47"/>
      <c r="L518" s="47"/>
      <c r="M518" s="51"/>
    </row>
    <row r="519" spans="1:13" ht="30" customHeight="1" x14ac:dyDescent="0.25">
      <c r="A519" s="52" t="s">
        <v>83</v>
      </c>
      <c r="B519" s="827"/>
      <c r="C519" s="828"/>
      <c r="D519" s="828"/>
      <c r="E519" s="829"/>
      <c r="F519" s="1"/>
      <c r="G519" s="824" t="s">
        <v>84</v>
      </c>
      <c r="H519" s="825"/>
      <c r="I519" s="826"/>
      <c r="J519" s="827">
        <v>1088350061</v>
      </c>
      <c r="K519" s="828"/>
      <c r="L519" s="828"/>
      <c r="M519" s="829"/>
    </row>
    <row r="520" spans="1:13" ht="15" customHeight="1" x14ac:dyDescent="0.25">
      <c r="A520" s="52"/>
      <c r="B520" s="49"/>
      <c r="C520" s="9"/>
      <c r="D520" s="9"/>
      <c r="E520" s="1"/>
      <c r="F520" s="1"/>
      <c r="G520" s="1"/>
      <c r="H520" s="1"/>
      <c r="I520" s="1"/>
      <c r="J520" s="3"/>
      <c r="K520" s="3"/>
      <c r="L520" s="51"/>
      <c r="M520" s="51"/>
    </row>
    <row r="521" spans="1:13" ht="15" customHeight="1" x14ac:dyDescent="0.25">
      <c r="A521" s="262"/>
      <c r="B521" s="260"/>
      <c r="C521" s="263"/>
      <c r="D521" s="263"/>
      <c r="E521" s="264"/>
      <c r="F521" s="264"/>
      <c r="G521" s="264"/>
      <c r="H521" s="264"/>
      <c r="I521" s="264"/>
      <c r="J521" s="265"/>
      <c r="K521" s="265"/>
      <c r="L521" s="261"/>
      <c r="M521" s="261"/>
    </row>
    <row r="522" spans="1:13" ht="15" customHeight="1" x14ac:dyDescent="0.25">
      <c r="A522" s="52"/>
      <c r="B522" s="9"/>
      <c r="C522" s="9"/>
      <c r="D522" s="9"/>
      <c r="E522" s="1"/>
      <c r="F522" s="1"/>
      <c r="G522" s="1"/>
      <c r="H522" s="1"/>
      <c r="I522" s="1"/>
      <c r="J522" s="3"/>
      <c r="K522" s="3"/>
      <c r="L522" s="51"/>
      <c r="M522" s="51"/>
    </row>
    <row r="523" spans="1:13" ht="15" customHeight="1" x14ac:dyDescent="0.25">
      <c r="A523" s="57">
        <v>12</v>
      </c>
      <c r="B523" s="58"/>
      <c r="C523" s="58"/>
      <c r="D523" s="58"/>
      <c r="E523" s="3"/>
      <c r="F523" s="3"/>
      <c r="G523" s="3"/>
      <c r="H523" s="3"/>
      <c r="I523" s="3"/>
      <c r="J523" s="3"/>
      <c r="K523" s="3"/>
      <c r="L523" s="51"/>
      <c r="M523" s="51"/>
    </row>
    <row r="524" spans="1:13" ht="15" customHeight="1" x14ac:dyDescent="0.25">
      <c r="A524" s="52"/>
      <c r="B524" s="9"/>
      <c r="C524" s="9"/>
      <c r="D524" s="9"/>
      <c r="E524" s="1"/>
      <c r="F524" s="1"/>
      <c r="G524" s="1"/>
      <c r="H524" s="1"/>
      <c r="I524" s="1"/>
      <c r="J524" s="3"/>
      <c r="K524" s="3"/>
      <c r="L524" s="51"/>
      <c r="M524" s="51"/>
    </row>
    <row r="525" spans="1:13" ht="15" customHeight="1" x14ac:dyDescent="0.25">
      <c r="A525" s="840" t="s">
        <v>14</v>
      </c>
      <c r="B525" s="838" t="s">
        <v>15</v>
      </c>
      <c r="C525" s="838" t="s">
        <v>16</v>
      </c>
      <c r="D525" s="838" t="s">
        <v>17</v>
      </c>
      <c r="E525" s="838" t="s">
        <v>18</v>
      </c>
      <c r="F525" s="838" t="s">
        <v>19</v>
      </c>
      <c r="G525" s="827" t="s">
        <v>20</v>
      </c>
      <c r="H525" s="828"/>
      <c r="I525" s="828"/>
      <c r="J525" s="828"/>
      <c r="K525" s="828"/>
      <c r="L525" s="828"/>
      <c r="M525" s="829"/>
    </row>
    <row r="526" spans="1:13" ht="15" customHeight="1" x14ac:dyDescent="0.25">
      <c r="A526" s="837"/>
      <c r="B526" s="837"/>
      <c r="C526" s="837"/>
      <c r="D526" s="837"/>
      <c r="E526" s="837"/>
      <c r="F526" s="837"/>
      <c r="G526" s="16" t="s">
        <v>21</v>
      </c>
      <c r="H526" s="16" t="s">
        <v>22</v>
      </c>
      <c r="I526" s="16" t="s">
        <v>23</v>
      </c>
      <c r="J526" s="16" t="s">
        <v>24</v>
      </c>
      <c r="K526" s="16" t="s">
        <v>25</v>
      </c>
      <c r="L526" s="16" t="s">
        <v>26</v>
      </c>
      <c r="M526" s="16" t="s">
        <v>27</v>
      </c>
    </row>
    <row r="527" spans="1:13" ht="15" customHeight="1" x14ac:dyDescent="0.25">
      <c r="A527" s="840" t="s">
        <v>85</v>
      </c>
      <c r="B527" s="843" t="s">
        <v>216</v>
      </c>
      <c r="C527" s="223" t="s">
        <v>87</v>
      </c>
      <c r="D527" s="127" t="s">
        <v>88</v>
      </c>
      <c r="E527" s="225">
        <v>10</v>
      </c>
      <c r="F527" s="226">
        <v>10</v>
      </c>
      <c r="G527" s="227">
        <v>39</v>
      </c>
      <c r="H527" s="228">
        <v>2.2799999999999998</v>
      </c>
      <c r="I527" s="127">
        <v>0.15</v>
      </c>
      <c r="J527" s="127">
        <v>6.04</v>
      </c>
      <c r="K527" s="224">
        <v>11.9</v>
      </c>
      <c r="L527" s="227">
        <v>0.53</v>
      </c>
      <c r="M527" s="227">
        <v>1</v>
      </c>
    </row>
    <row r="528" spans="1:13" ht="15" customHeight="1" x14ac:dyDescent="0.25">
      <c r="A528" s="836"/>
      <c r="B528" s="836"/>
      <c r="C528" s="68" t="s">
        <v>98</v>
      </c>
      <c r="D528" s="73" t="s">
        <v>99</v>
      </c>
      <c r="E528" s="128">
        <v>28</v>
      </c>
      <c r="F528" s="70">
        <v>20.16</v>
      </c>
      <c r="G528" s="71">
        <v>27</v>
      </c>
      <c r="H528" s="72">
        <v>0.22176000000000001</v>
      </c>
      <c r="I528" s="73">
        <v>4.0320000000000002E-2</v>
      </c>
      <c r="J528" s="73">
        <v>6.1084800000000001</v>
      </c>
      <c r="K528" s="74">
        <v>0.6048</v>
      </c>
      <c r="L528" s="71">
        <v>0.1008</v>
      </c>
      <c r="M528" s="71">
        <v>1.1200000000000001</v>
      </c>
    </row>
    <row r="529" spans="1:13" ht="15" customHeight="1" x14ac:dyDescent="0.25">
      <c r="A529" s="836"/>
      <c r="B529" s="836"/>
      <c r="C529" s="68" t="s">
        <v>50</v>
      </c>
      <c r="D529" s="73" t="s">
        <v>51</v>
      </c>
      <c r="E529" s="128">
        <v>12</v>
      </c>
      <c r="F529" s="70">
        <v>10.199999999999999</v>
      </c>
      <c r="G529" s="71">
        <v>5</v>
      </c>
      <c r="H529" s="72">
        <v>7.1400000000000005E-2</v>
      </c>
      <c r="I529" s="73">
        <v>1.0200000000000001E-2</v>
      </c>
      <c r="J529" s="73">
        <v>0.96899999999999997</v>
      </c>
      <c r="K529" s="74">
        <v>2.754</v>
      </c>
      <c r="L529" s="71">
        <v>4.0800000000000003E-2</v>
      </c>
      <c r="M529" s="71">
        <v>4.2</v>
      </c>
    </row>
    <row r="530" spans="1:13" ht="15" customHeight="1" x14ac:dyDescent="0.25">
      <c r="A530" s="836"/>
      <c r="B530" s="836"/>
      <c r="C530" s="68" t="s">
        <v>91</v>
      </c>
      <c r="D530" s="73" t="s">
        <v>92</v>
      </c>
      <c r="E530" s="128">
        <v>5</v>
      </c>
      <c r="F530" s="70">
        <v>5</v>
      </c>
      <c r="G530" s="71">
        <v>5</v>
      </c>
      <c r="H530" s="72">
        <v>0.11</v>
      </c>
      <c r="I530" s="73">
        <v>5.0000000000000001E-3</v>
      </c>
      <c r="J530" s="73">
        <v>1.0549999999999999</v>
      </c>
      <c r="K530" s="74">
        <v>0.55000000000000004</v>
      </c>
      <c r="L530" s="71">
        <v>0.05</v>
      </c>
      <c r="M530" s="71">
        <v>0.9</v>
      </c>
    </row>
    <row r="531" spans="1:13" ht="15" customHeight="1" x14ac:dyDescent="0.25">
      <c r="A531" s="836"/>
      <c r="B531" s="836"/>
      <c r="C531" s="68" t="s">
        <v>38</v>
      </c>
      <c r="D531" s="73" t="s">
        <v>39</v>
      </c>
      <c r="E531" s="128">
        <v>3</v>
      </c>
      <c r="F531" s="70">
        <v>3</v>
      </c>
      <c r="G531" s="71">
        <v>0</v>
      </c>
      <c r="H531" s="72">
        <v>0</v>
      </c>
      <c r="I531" s="73">
        <v>0</v>
      </c>
      <c r="J531" s="73">
        <v>0.18</v>
      </c>
      <c r="K531" s="74">
        <v>0.21</v>
      </c>
      <c r="L531" s="71">
        <v>1.4999999999999999E-2</v>
      </c>
      <c r="M531" s="71">
        <v>0.15</v>
      </c>
    </row>
    <row r="532" spans="1:13" ht="15" customHeight="1" x14ac:dyDescent="0.25">
      <c r="A532" s="836"/>
      <c r="B532" s="836"/>
      <c r="C532" s="68" t="s">
        <v>40</v>
      </c>
      <c r="D532" s="73" t="s">
        <v>39</v>
      </c>
      <c r="E532" s="128">
        <v>3</v>
      </c>
      <c r="F532" s="70">
        <v>3</v>
      </c>
      <c r="G532" s="71">
        <v>0</v>
      </c>
      <c r="H532" s="72">
        <v>0</v>
      </c>
      <c r="I532" s="73">
        <v>0</v>
      </c>
      <c r="J532" s="73">
        <v>0.18</v>
      </c>
      <c r="K532" s="74">
        <v>0.21</v>
      </c>
      <c r="L532" s="71">
        <v>1.4999999999999999E-2</v>
      </c>
      <c r="M532" s="71">
        <v>0.15</v>
      </c>
    </row>
    <row r="533" spans="1:13" ht="15" customHeight="1" x14ac:dyDescent="0.25">
      <c r="A533" s="836"/>
      <c r="B533" s="836"/>
      <c r="C533" s="68" t="s">
        <v>36</v>
      </c>
      <c r="D533" s="73" t="s">
        <v>37</v>
      </c>
      <c r="E533" s="128">
        <v>6</v>
      </c>
      <c r="F533" s="70">
        <v>5.4</v>
      </c>
      <c r="G533" s="71">
        <v>2</v>
      </c>
      <c r="H533" s="72">
        <v>0.1242</v>
      </c>
      <c r="I533" s="73">
        <v>3.2399999999999998E-2</v>
      </c>
      <c r="J533" s="73">
        <v>0.31859999999999999</v>
      </c>
      <c r="K533" s="74">
        <v>4.4279999999999999</v>
      </c>
      <c r="L533" s="71">
        <v>9.7199999999999995E-2</v>
      </c>
      <c r="M533" s="71">
        <v>2.76</v>
      </c>
    </row>
    <row r="534" spans="1:13" ht="15" customHeight="1" x14ac:dyDescent="0.25">
      <c r="A534" s="836"/>
      <c r="B534" s="836"/>
      <c r="C534" s="68" t="s">
        <v>34</v>
      </c>
      <c r="D534" s="73" t="s">
        <v>35</v>
      </c>
      <c r="E534" s="128">
        <v>38</v>
      </c>
      <c r="F534" s="70">
        <v>15.2</v>
      </c>
      <c r="G534" s="71">
        <v>6</v>
      </c>
      <c r="H534" s="72">
        <v>0.18240000000000001</v>
      </c>
      <c r="I534" s="73">
        <v>1.52E-2</v>
      </c>
      <c r="J534" s="73">
        <v>1.0336000000000001</v>
      </c>
      <c r="K534" s="74">
        <v>8.6639999999999997</v>
      </c>
      <c r="L534" s="71">
        <v>7.5999999999999998E-2</v>
      </c>
      <c r="M534" s="71">
        <v>5.7</v>
      </c>
    </row>
    <row r="535" spans="1:13" ht="15" customHeight="1" x14ac:dyDescent="0.25">
      <c r="A535" s="836"/>
      <c r="B535" s="836"/>
      <c r="C535" s="68" t="s">
        <v>205</v>
      </c>
      <c r="D535" s="73" t="s">
        <v>206</v>
      </c>
      <c r="E535" s="128">
        <v>3</v>
      </c>
      <c r="F535" s="70">
        <v>3</v>
      </c>
      <c r="G535" s="71">
        <v>11</v>
      </c>
      <c r="H535" s="72">
        <v>1.7999999999999999E-2</v>
      </c>
      <c r="I535" s="73">
        <v>3.0000000000000001E-3</v>
      </c>
      <c r="J535" s="73">
        <v>2.706</v>
      </c>
      <c r="K535" s="74">
        <v>1.26</v>
      </c>
      <c r="L535" s="71">
        <v>0.14699999999999999</v>
      </c>
      <c r="M535" s="71">
        <v>1.17</v>
      </c>
    </row>
    <row r="536" spans="1:13" ht="15" customHeight="1" x14ac:dyDescent="0.25">
      <c r="A536" s="837"/>
      <c r="B536" s="842"/>
      <c r="C536" s="68" t="s">
        <v>44</v>
      </c>
      <c r="D536" s="73" t="s">
        <v>45</v>
      </c>
      <c r="E536" s="128">
        <v>0.8</v>
      </c>
      <c r="F536" s="70">
        <v>0.8</v>
      </c>
      <c r="G536" s="71">
        <v>0</v>
      </c>
      <c r="H536" s="72">
        <v>0</v>
      </c>
      <c r="I536" s="73">
        <v>0</v>
      </c>
      <c r="J536" s="73">
        <v>0</v>
      </c>
      <c r="K536" s="74">
        <v>0.192</v>
      </c>
      <c r="L536" s="71">
        <v>2.3999999999999998E-3</v>
      </c>
      <c r="M536" s="71">
        <v>310.24799999999999</v>
      </c>
    </row>
    <row r="537" spans="1:13" ht="15" customHeight="1" x14ac:dyDescent="0.25">
      <c r="A537" s="840" t="s">
        <v>28</v>
      </c>
      <c r="B537" s="843" t="s">
        <v>217</v>
      </c>
      <c r="C537" s="68" t="s">
        <v>94</v>
      </c>
      <c r="D537" s="73" t="s">
        <v>95</v>
      </c>
      <c r="E537" s="128">
        <v>54</v>
      </c>
      <c r="F537" s="70">
        <v>51</v>
      </c>
      <c r="G537" s="71">
        <v>71</v>
      </c>
      <c r="H537" s="72">
        <v>10.91</v>
      </c>
      <c r="I537" s="73">
        <v>3.06</v>
      </c>
      <c r="J537" s="73">
        <v>0.10199999999999999</v>
      </c>
      <c r="K537" s="74">
        <v>8.67</v>
      </c>
      <c r="L537" s="71">
        <v>0.40799999999999997</v>
      </c>
      <c r="M537" s="71">
        <v>28.8</v>
      </c>
    </row>
    <row r="538" spans="1:13" ht="15" customHeight="1" x14ac:dyDescent="0.25">
      <c r="A538" s="836"/>
      <c r="B538" s="836"/>
      <c r="C538" s="68" t="s">
        <v>34</v>
      </c>
      <c r="D538" s="73" t="s">
        <v>35</v>
      </c>
      <c r="E538" s="128">
        <v>38</v>
      </c>
      <c r="F538" s="70">
        <v>15.2</v>
      </c>
      <c r="G538" s="71">
        <v>6</v>
      </c>
      <c r="H538" s="72">
        <v>0.18240000000000001</v>
      </c>
      <c r="I538" s="73">
        <v>1.52E-2</v>
      </c>
      <c r="J538" s="73">
        <v>1.0336000000000001</v>
      </c>
      <c r="K538" s="74">
        <v>8.6639999999999997</v>
      </c>
      <c r="L538" s="71">
        <v>7.5999999999999998E-2</v>
      </c>
      <c r="M538" s="71">
        <v>5.7</v>
      </c>
    </row>
    <row r="539" spans="1:13" ht="15" customHeight="1" x14ac:dyDescent="0.25">
      <c r="A539" s="836"/>
      <c r="B539" s="836"/>
      <c r="C539" s="68" t="s">
        <v>36</v>
      </c>
      <c r="D539" s="73" t="s">
        <v>37</v>
      </c>
      <c r="E539" s="128">
        <v>6</v>
      </c>
      <c r="F539" s="70">
        <v>5.4</v>
      </c>
      <c r="G539" s="71">
        <v>2</v>
      </c>
      <c r="H539" s="72">
        <v>0.1242</v>
      </c>
      <c r="I539" s="73">
        <v>3.2399999999999998E-2</v>
      </c>
      <c r="J539" s="73">
        <v>0.31859999999999999</v>
      </c>
      <c r="K539" s="74">
        <v>4.4279999999999999</v>
      </c>
      <c r="L539" s="71">
        <v>9.7199999999999995E-2</v>
      </c>
      <c r="M539" s="71">
        <v>2.76</v>
      </c>
    </row>
    <row r="540" spans="1:13" ht="15" customHeight="1" x14ac:dyDescent="0.25">
      <c r="A540" s="836"/>
      <c r="B540" s="836"/>
      <c r="C540" s="68" t="s">
        <v>38</v>
      </c>
      <c r="D540" s="73" t="s">
        <v>39</v>
      </c>
      <c r="E540" s="128">
        <v>3</v>
      </c>
      <c r="F540" s="70">
        <v>3</v>
      </c>
      <c r="G540" s="71">
        <v>0</v>
      </c>
      <c r="H540" s="72">
        <v>0</v>
      </c>
      <c r="I540" s="73">
        <v>0</v>
      </c>
      <c r="J540" s="73">
        <v>0.18</v>
      </c>
      <c r="K540" s="74">
        <v>0.21</v>
      </c>
      <c r="L540" s="71">
        <v>1.4999999999999999E-2</v>
      </c>
      <c r="M540" s="71">
        <v>0.15</v>
      </c>
    </row>
    <row r="541" spans="1:13" ht="15" customHeight="1" x14ac:dyDescent="0.25">
      <c r="A541" s="836"/>
      <c r="B541" s="836"/>
      <c r="C541" s="68" t="s">
        <v>40</v>
      </c>
      <c r="D541" s="73" t="s">
        <v>39</v>
      </c>
      <c r="E541" s="128">
        <v>3</v>
      </c>
      <c r="F541" s="70">
        <v>3</v>
      </c>
      <c r="G541" s="71">
        <v>0</v>
      </c>
      <c r="H541" s="72">
        <v>0</v>
      </c>
      <c r="I541" s="73">
        <v>0</v>
      </c>
      <c r="J541" s="73">
        <v>0.18</v>
      </c>
      <c r="K541" s="74">
        <v>0.21</v>
      </c>
      <c r="L541" s="71">
        <v>1.4999999999999999E-2</v>
      </c>
      <c r="M541" s="71">
        <v>0.15</v>
      </c>
    </row>
    <row r="542" spans="1:13" ht="15" customHeight="1" x14ac:dyDescent="0.25">
      <c r="A542" s="836"/>
      <c r="B542" s="836"/>
      <c r="C542" s="68" t="s">
        <v>41</v>
      </c>
      <c r="D542" s="73" t="s">
        <v>39</v>
      </c>
      <c r="E542" s="128">
        <v>3</v>
      </c>
      <c r="F542" s="70">
        <v>3</v>
      </c>
      <c r="G542" s="71">
        <v>0</v>
      </c>
      <c r="H542" s="72">
        <v>0</v>
      </c>
      <c r="I542" s="73">
        <v>0</v>
      </c>
      <c r="J542" s="73">
        <v>0.18</v>
      </c>
      <c r="K542" s="74">
        <v>0.21</v>
      </c>
      <c r="L542" s="71">
        <v>1.4999999999999999E-2</v>
      </c>
      <c r="M542" s="71">
        <v>0.15</v>
      </c>
    </row>
    <row r="543" spans="1:13" ht="15" customHeight="1" x14ac:dyDescent="0.25">
      <c r="A543" s="836"/>
      <c r="B543" s="836"/>
      <c r="C543" s="68" t="s">
        <v>96</v>
      </c>
      <c r="D543" s="73" t="s">
        <v>39</v>
      </c>
      <c r="E543" s="128">
        <v>3</v>
      </c>
      <c r="F543" s="70">
        <v>3</v>
      </c>
      <c r="G543" s="71">
        <v>0</v>
      </c>
      <c r="H543" s="72">
        <v>0</v>
      </c>
      <c r="I543" s="73">
        <v>0</v>
      </c>
      <c r="J543" s="73">
        <v>0.18</v>
      </c>
      <c r="K543" s="74">
        <v>0.21</v>
      </c>
      <c r="L543" s="71">
        <v>1.4999999999999999E-2</v>
      </c>
      <c r="M543" s="71">
        <v>0.15</v>
      </c>
    </row>
    <row r="544" spans="1:13" ht="15" customHeight="1" x14ac:dyDescent="0.25">
      <c r="A544" s="836"/>
      <c r="B544" s="836"/>
      <c r="C544" s="68" t="s">
        <v>44</v>
      </c>
      <c r="D544" s="73" t="s">
        <v>45</v>
      </c>
      <c r="E544" s="128">
        <v>0.5</v>
      </c>
      <c r="F544" s="70">
        <v>0.5</v>
      </c>
      <c r="G544" s="71">
        <v>0</v>
      </c>
      <c r="H544" s="72">
        <v>0</v>
      </c>
      <c r="I544" s="73">
        <v>0</v>
      </c>
      <c r="J544" s="73">
        <v>0</v>
      </c>
      <c r="K544" s="74">
        <v>0.12</v>
      </c>
      <c r="L544" s="71">
        <v>1.5E-3</v>
      </c>
      <c r="M544" s="71">
        <v>193.905</v>
      </c>
    </row>
    <row r="545" spans="1:13" ht="15" customHeight="1" x14ac:dyDescent="0.25">
      <c r="A545" s="837"/>
      <c r="B545" s="837"/>
      <c r="C545" s="68" t="s">
        <v>116</v>
      </c>
      <c r="D545" s="73" t="s">
        <v>117</v>
      </c>
      <c r="E545" s="128">
        <v>5</v>
      </c>
      <c r="F545" s="70">
        <v>5</v>
      </c>
      <c r="G545" s="71">
        <v>37</v>
      </c>
      <c r="H545" s="72">
        <v>0.03</v>
      </c>
      <c r="I545" s="73">
        <v>4.05</v>
      </c>
      <c r="J545" s="73">
        <v>0</v>
      </c>
      <c r="K545" s="74">
        <v>0.15</v>
      </c>
      <c r="L545" s="71">
        <v>5.0000000000000001E-3</v>
      </c>
      <c r="M545" s="71">
        <v>34.25</v>
      </c>
    </row>
    <row r="546" spans="1:13" ht="15" customHeight="1" x14ac:dyDescent="0.25">
      <c r="A546" s="840" t="s">
        <v>247</v>
      </c>
      <c r="B546" s="843" t="s">
        <v>55</v>
      </c>
      <c r="C546" s="68" t="s">
        <v>56</v>
      </c>
      <c r="D546" s="73" t="s">
        <v>57</v>
      </c>
      <c r="E546" s="128">
        <v>31</v>
      </c>
      <c r="F546" s="70">
        <v>31</v>
      </c>
      <c r="G546" s="71">
        <v>109</v>
      </c>
      <c r="H546" s="72">
        <v>2.077</v>
      </c>
      <c r="I546" s="73">
        <v>0.124</v>
      </c>
      <c r="J546" s="73">
        <v>24.831</v>
      </c>
      <c r="K546" s="74">
        <v>2.79</v>
      </c>
      <c r="L546" s="71">
        <v>0.248</v>
      </c>
      <c r="M546" s="71">
        <v>0.62</v>
      </c>
    </row>
    <row r="547" spans="1:13" ht="15" customHeight="1" x14ac:dyDescent="0.25">
      <c r="A547" s="836"/>
      <c r="B547" s="836"/>
      <c r="C547" s="68" t="s">
        <v>44</v>
      </c>
      <c r="D547" s="73" t="s">
        <v>45</v>
      </c>
      <c r="E547" s="128">
        <v>0.8</v>
      </c>
      <c r="F547" s="70">
        <v>0.8</v>
      </c>
      <c r="G547" s="71">
        <v>0</v>
      </c>
      <c r="H547" s="72">
        <v>0</v>
      </c>
      <c r="I547" s="73">
        <v>0</v>
      </c>
      <c r="J547" s="73">
        <v>0</v>
      </c>
      <c r="K547" s="74">
        <v>0.192</v>
      </c>
      <c r="L547" s="71">
        <v>2.3999999999999998E-3</v>
      </c>
      <c r="M547" s="71">
        <v>310.24799999999999</v>
      </c>
    </row>
    <row r="548" spans="1:13" ht="15" customHeight="1" x14ac:dyDescent="0.25">
      <c r="A548" s="837"/>
      <c r="B548" s="837"/>
      <c r="C548" s="68" t="s">
        <v>52</v>
      </c>
      <c r="D548" s="73" t="s">
        <v>53</v>
      </c>
      <c r="E548" s="128">
        <v>3</v>
      </c>
      <c r="F548" s="70">
        <v>3</v>
      </c>
      <c r="G548" s="71">
        <v>27</v>
      </c>
      <c r="H548" s="72">
        <v>0</v>
      </c>
      <c r="I548" s="73">
        <v>3</v>
      </c>
      <c r="J548" s="73">
        <v>0</v>
      </c>
      <c r="K548" s="74">
        <v>0</v>
      </c>
      <c r="L548" s="71">
        <v>0</v>
      </c>
      <c r="M548" s="71">
        <v>0</v>
      </c>
    </row>
    <row r="549" spans="1:13" ht="15" customHeight="1" x14ac:dyDescent="0.25">
      <c r="A549" s="840" t="s">
        <v>46</v>
      </c>
      <c r="B549" s="843" t="s">
        <v>403</v>
      </c>
      <c r="C549" s="68" t="s">
        <v>98</v>
      </c>
      <c r="D549" s="73" t="s">
        <v>99</v>
      </c>
      <c r="E549" s="128">
        <v>58</v>
      </c>
      <c r="F549" s="70">
        <v>34</v>
      </c>
      <c r="G549" s="71">
        <v>40</v>
      </c>
      <c r="H549" s="72">
        <v>0.33263999999999999</v>
      </c>
      <c r="I549" s="73">
        <v>6.0479999999999999E-2</v>
      </c>
      <c r="J549" s="73">
        <v>9.1627200000000002</v>
      </c>
      <c r="K549" s="74">
        <v>0.90720000000000001</v>
      </c>
      <c r="L549" s="71">
        <v>0.1512</v>
      </c>
      <c r="M549" s="71">
        <v>1.68</v>
      </c>
    </row>
    <row r="550" spans="1:13" ht="15" customHeight="1" x14ac:dyDescent="0.25">
      <c r="A550" s="837"/>
      <c r="B550" s="837"/>
      <c r="C550" s="68" t="s">
        <v>52</v>
      </c>
      <c r="D550" s="73" t="s">
        <v>53</v>
      </c>
      <c r="E550" s="128">
        <v>5</v>
      </c>
      <c r="F550" s="70">
        <v>5</v>
      </c>
      <c r="G550" s="71">
        <v>45</v>
      </c>
      <c r="H550" s="72">
        <v>0</v>
      </c>
      <c r="I550" s="73">
        <v>5</v>
      </c>
      <c r="J550" s="73">
        <v>0</v>
      </c>
      <c r="K550" s="74">
        <v>0</v>
      </c>
      <c r="L550" s="71">
        <v>0</v>
      </c>
      <c r="M550" s="71">
        <v>0</v>
      </c>
    </row>
    <row r="551" spans="1:13" ht="15" customHeight="1" x14ac:dyDescent="0.25">
      <c r="A551" s="840" t="s">
        <v>58</v>
      </c>
      <c r="B551" s="843" t="s">
        <v>219</v>
      </c>
      <c r="C551" s="68" t="s">
        <v>50</v>
      </c>
      <c r="D551" s="73" t="s">
        <v>51</v>
      </c>
      <c r="E551" s="128">
        <v>30</v>
      </c>
      <c r="F551" s="70">
        <v>25.5</v>
      </c>
      <c r="G551" s="71">
        <v>12</v>
      </c>
      <c r="H551" s="72">
        <v>0.17849999999999999</v>
      </c>
      <c r="I551" s="73">
        <v>2.5499999999999998E-2</v>
      </c>
      <c r="J551" s="73">
        <v>2.4224999999999999</v>
      </c>
      <c r="K551" s="74">
        <v>6.8849999999999998</v>
      </c>
      <c r="L551" s="71">
        <v>0.10199999999999999</v>
      </c>
      <c r="M551" s="71">
        <v>10.5</v>
      </c>
    </row>
    <row r="552" spans="1:13" ht="15" customHeight="1" x14ac:dyDescent="0.25">
      <c r="A552" s="836"/>
      <c r="B552" s="836"/>
      <c r="C552" s="68" t="s">
        <v>101</v>
      </c>
      <c r="D552" s="73" t="s">
        <v>102</v>
      </c>
      <c r="E552" s="128">
        <v>32</v>
      </c>
      <c r="F552" s="70">
        <v>25.6</v>
      </c>
      <c r="G552" s="71">
        <v>6</v>
      </c>
      <c r="H552" s="72">
        <v>0.23039999999999999</v>
      </c>
      <c r="I552" s="73">
        <v>2.5600000000000001E-2</v>
      </c>
      <c r="J552" s="73">
        <v>1.0496000000000001</v>
      </c>
      <c r="K552" s="74">
        <v>2.3039999999999998</v>
      </c>
      <c r="L552" s="71">
        <v>0.128</v>
      </c>
      <c r="M552" s="71">
        <v>1.92</v>
      </c>
    </row>
    <row r="553" spans="1:13" ht="15" customHeight="1" x14ac:dyDescent="0.25">
      <c r="A553" s="836"/>
      <c r="B553" s="836"/>
      <c r="C553" s="68" t="s">
        <v>62</v>
      </c>
      <c r="D553" s="73" t="s">
        <v>63</v>
      </c>
      <c r="E553" s="128">
        <v>30</v>
      </c>
      <c r="F553" s="70">
        <v>15</v>
      </c>
      <c r="G553" s="71">
        <v>7</v>
      </c>
      <c r="H553" s="72">
        <v>4.4999999999999998E-2</v>
      </c>
      <c r="I553" s="73">
        <v>4.4999999999999998E-2</v>
      </c>
      <c r="J553" s="73">
        <v>1.395</v>
      </c>
      <c r="K553" s="74">
        <v>2.85</v>
      </c>
      <c r="L553" s="71">
        <v>7.4999999999999997E-2</v>
      </c>
      <c r="M553" s="71">
        <v>1.2</v>
      </c>
    </row>
    <row r="554" spans="1:13" ht="15" customHeight="1" x14ac:dyDescent="0.25">
      <c r="A554" s="837"/>
      <c r="B554" s="837"/>
      <c r="C554" s="68" t="s">
        <v>36</v>
      </c>
      <c r="D554" s="73" t="s">
        <v>37</v>
      </c>
      <c r="E554" s="128">
        <v>6</v>
      </c>
      <c r="F554" s="70">
        <v>5.4</v>
      </c>
      <c r="G554" s="71">
        <v>2</v>
      </c>
      <c r="H554" s="72">
        <v>0.1242</v>
      </c>
      <c r="I554" s="73">
        <v>3.2399999999999998E-2</v>
      </c>
      <c r="J554" s="73">
        <v>0.31859999999999999</v>
      </c>
      <c r="K554" s="74">
        <v>4.4279999999999999</v>
      </c>
      <c r="L554" s="71">
        <v>9.7199999999999995E-2</v>
      </c>
      <c r="M554" s="71">
        <v>2.76</v>
      </c>
    </row>
    <row r="555" spans="1:13" ht="15" customHeight="1" x14ac:dyDescent="0.25">
      <c r="A555" s="35" t="s">
        <v>105</v>
      </c>
      <c r="B555" s="843" t="s">
        <v>220</v>
      </c>
      <c r="C555" s="68" t="s">
        <v>62</v>
      </c>
      <c r="D555" s="73" t="s">
        <v>63</v>
      </c>
      <c r="E555" s="128">
        <v>120</v>
      </c>
      <c r="F555" s="70">
        <v>60</v>
      </c>
      <c r="G555" s="71">
        <v>26</v>
      </c>
      <c r="H555" s="72">
        <v>0.18</v>
      </c>
      <c r="I555" s="73">
        <v>0.18</v>
      </c>
      <c r="J555" s="73">
        <v>5.58</v>
      </c>
      <c r="K555" s="74">
        <v>11.4</v>
      </c>
      <c r="L555" s="71">
        <v>0.3</v>
      </c>
      <c r="M555" s="71">
        <v>4.8</v>
      </c>
    </row>
    <row r="556" spans="1:13" ht="15" customHeight="1" x14ac:dyDescent="0.25">
      <c r="A556" s="840" t="s">
        <v>164</v>
      </c>
      <c r="B556" s="836"/>
      <c r="C556" s="68" t="s">
        <v>205</v>
      </c>
      <c r="D556" s="73" t="s">
        <v>206</v>
      </c>
      <c r="E556" s="128">
        <v>10</v>
      </c>
      <c r="F556" s="70">
        <v>10</v>
      </c>
      <c r="G556" s="71">
        <v>36</v>
      </c>
      <c r="H556" s="72">
        <v>0.06</v>
      </c>
      <c r="I556" s="73">
        <v>0.01</v>
      </c>
      <c r="J556" s="73">
        <v>9.02</v>
      </c>
      <c r="K556" s="74">
        <v>4.2</v>
      </c>
      <c r="L556" s="71">
        <v>0.49</v>
      </c>
      <c r="M556" s="71">
        <v>3.9</v>
      </c>
    </row>
    <row r="557" spans="1:13" ht="15" customHeight="1" x14ac:dyDescent="0.25">
      <c r="A557" s="837"/>
      <c r="B557" s="837"/>
      <c r="C557" s="68" t="s">
        <v>110</v>
      </c>
      <c r="D557" s="73" t="s">
        <v>39</v>
      </c>
      <c r="E557" s="128">
        <v>2</v>
      </c>
      <c r="F557" s="70">
        <v>2</v>
      </c>
      <c r="G557" s="71">
        <v>0</v>
      </c>
      <c r="H557" s="72">
        <v>0</v>
      </c>
      <c r="I557" s="73">
        <v>0</v>
      </c>
      <c r="J557" s="73">
        <v>0.12</v>
      </c>
      <c r="K557" s="74">
        <v>0.14000000000000001</v>
      </c>
      <c r="L557" s="71">
        <v>0.01</v>
      </c>
      <c r="M557" s="71">
        <v>0.1</v>
      </c>
    </row>
    <row r="558" spans="1:13" ht="15" customHeight="1" x14ac:dyDescent="0.25">
      <c r="A558" s="1164"/>
      <c r="B558" s="825"/>
      <c r="C558" s="825"/>
      <c r="D558" s="825"/>
      <c r="E558" s="825"/>
      <c r="F558" s="825"/>
      <c r="G558" s="825"/>
      <c r="H558" s="825"/>
      <c r="I558" s="825"/>
      <c r="J558" s="825"/>
      <c r="K558" s="826"/>
      <c r="L558" s="234"/>
      <c r="M558" s="234"/>
    </row>
    <row r="559" spans="1:13" ht="15" customHeight="1" x14ac:dyDescent="0.25">
      <c r="A559" s="1165" t="s">
        <v>78</v>
      </c>
      <c r="B559" s="828"/>
      <c r="C559" s="828"/>
      <c r="D559" s="828"/>
      <c r="E559" s="828"/>
      <c r="F559" s="829"/>
      <c r="G559" s="248">
        <v>521</v>
      </c>
      <c r="H559" s="249">
        <v>17</v>
      </c>
      <c r="I559" s="250">
        <v>16</v>
      </c>
      <c r="J559" s="250">
        <v>74.599999999999994</v>
      </c>
      <c r="K559" s="248">
        <v>87</v>
      </c>
      <c r="L559" s="251">
        <v>3.3</v>
      </c>
      <c r="M559" s="251">
        <v>940</v>
      </c>
    </row>
    <row r="560" spans="1:13" ht="15" customHeight="1" x14ac:dyDescent="0.25">
      <c r="A560" s="1165" t="s">
        <v>79</v>
      </c>
      <c r="B560" s="828"/>
      <c r="C560" s="828"/>
      <c r="D560" s="828"/>
      <c r="E560" s="828"/>
      <c r="F560" s="829"/>
      <c r="G560" s="252">
        <v>1629</v>
      </c>
      <c r="H560" s="253">
        <v>57</v>
      </c>
      <c r="I560" s="253">
        <v>54.3</v>
      </c>
      <c r="J560" s="253">
        <v>228.1</v>
      </c>
      <c r="K560" s="253">
        <v>800</v>
      </c>
      <c r="L560" s="253">
        <v>6.2</v>
      </c>
      <c r="M560" s="253">
        <v>1200</v>
      </c>
    </row>
    <row r="561" spans="1:13" ht="15" customHeight="1" x14ac:dyDescent="0.25">
      <c r="A561" s="1165" t="s">
        <v>80</v>
      </c>
      <c r="B561" s="828"/>
      <c r="C561" s="828"/>
      <c r="D561" s="828"/>
      <c r="E561" s="828"/>
      <c r="F561" s="829"/>
      <c r="G561" s="254">
        <v>0.32</v>
      </c>
      <c r="H561" s="255">
        <v>0.3</v>
      </c>
      <c r="I561" s="255">
        <v>0.28999999999999998</v>
      </c>
      <c r="J561" s="255">
        <v>0.33</v>
      </c>
      <c r="K561" s="255">
        <v>0.11</v>
      </c>
      <c r="L561" s="255">
        <v>0.53</v>
      </c>
      <c r="M561" s="255">
        <v>0.78</v>
      </c>
    </row>
    <row r="562" spans="1:13" ht="15" customHeight="1" x14ac:dyDescent="0.25">
      <c r="A562" s="44"/>
      <c r="B562" s="45"/>
      <c r="C562" s="45"/>
      <c r="D562" s="45"/>
      <c r="E562" s="47"/>
      <c r="F562" s="47"/>
      <c r="G562" s="47"/>
      <c r="H562" s="47"/>
      <c r="I562" s="47"/>
      <c r="J562" s="47"/>
      <c r="K562" s="47"/>
      <c r="L562" s="47"/>
      <c r="M562" s="47"/>
    </row>
    <row r="563" spans="1:13" ht="15" customHeight="1" x14ac:dyDescent="0.25">
      <c r="A563" s="834" t="s">
        <v>81</v>
      </c>
      <c r="B563" s="825"/>
      <c r="C563" s="826"/>
      <c r="D563" s="827" t="s">
        <v>82</v>
      </c>
      <c r="E563" s="828"/>
      <c r="F563" s="828"/>
      <c r="G563" s="828"/>
      <c r="H563" s="828"/>
      <c r="I563" s="828"/>
      <c r="J563" s="828"/>
      <c r="K563" s="828"/>
      <c r="L563" s="828"/>
      <c r="M563" s="829"/>
    </row>
    <row r="564" spans="1:13" ht="15" customHeight="1" x14ac:dyDescent="0.25">
      <c r="A564" s="44"/>
      <c r="B564" s="45"/>
      <c r="C564" s="47"/>
      <c r="D564" s="47"/>
      <c r="E564" s="47"/>
      <c r="F564" s="47"/>
      <c r="G564" s="47"/>
      <c r="H564" s="47"/>
      <c r="I564" s="47"/>
      <c r="J564" s="47"/>
      <c r="K564" s="47"/>
      <c r="L564" s="47"/>
      <c r="M564" s="51"/>
    </row>
    <row r="565" spans="1:13" ht="30" customHeight="1" x14ac:dyDescent="0.25">
      <c r="A565" s="52" t="s">
        <v>83</v>
      </c>
      <c r="B565" s="827"/>
      <c r="C565" s="828"/>
      <c r="D565" s="828"/>
      <c r="E565" s="829"/>
      <c r="F565" s="1"/>
      <c r="G565" s="824" t="s">
        <v>84</v>
      </c>
      <c r="H565" s="825"/>
      <c r="I565" s="826"/>
      <c r="J565" s="827">
        <v>1088350061</v>
      </c>
      <c r="K565" s="828"/>
      <c r="L565" s="828"/>
      <c r="M565" s="829"/>
    </row>
    <row r="566" spans="1:13" ht="15" customHeight="1" x14ac:dyDescent="0.25">
      <c r="A566" s="53"/>
      <c r="B566" s="49"/>
      <c r="C566" s="49"/>
      <c r="D566" s="49"/>
      <c r="E566" s="51"/>
      <c r="F566" s="51"/>
      <c r="G566" s="51"/>
      <c r="H566" s="51"/>
      <c r="I566" s="51"/>
      <c r="J566" s="51"/>
      <c r="K566" s="51"/>
      <c r="L566" s="51"/>
      <c r="M566" s="51"/>
    </row>
    <row r="567" spans="1:13" ht="15" customHeight="1" x14ac:dyDescent="0.25">
      <c r="A567" s="54"/>
      <c r="B567" s="55"/>
      <c r="C567" s="55"/>
      <c r="D567" s="55"/>
      <c r="E567" s="56"/>
      <c r="F567" s="56"/>
      <c r="G567" s="56"/>
      <c r="H567" s="56"/>
      <c r="I567" s="56"/>
      <c r="J567" s="56"/>
      <c r="K567" s="56"/>
      <c r="L567" s="56"/>
      <c r="M567" s="56"/>
    </row>
    <row r="568" spans="1:13" ht="15" customHeight="1" x14ac:dyDescent="0.25">
      <c r="A568" s="52"/>
      <c r="B568" s="9"/>
      <c r="C568" s="9"/>
      <c r="D568" s="9"/>
      <c r="E568" s="1"/>
      <c r="F568" s="1"/>
      <c r="G568" s="1"/>
      <c r="H568" s="1"/>
      <c r="I568" s="1"/>
      <c r="J568" s="3"/>
      <c r="K568" s="3"/>
      <c r="L568" s="51"/>
      <c r="M568" s="51"/>
    </row>
    <row r="569" spans="1:13" ht="15" customHeight="1" x14ac:dyDescent="0.25">
      <c r="A569" s="57">
        <v>13</v>
      </c>
      <c r="B569" s="58"/>
      <c r="C569" s="58"/>
      <c r="D569" s="58"/>
      <c r="E569" s="3"/>
      <c r="F569" s="3"/>
      <c r="G569" s="3"/>
      <c r="H569" s="3"/>
      <c r="I569" s="3"/>
      <c r="J569" s="3"/>
      <c r="K569" s="3"/>
      <c r="L569" s="51"/>
      <c r="M569" s="51"/>
    </row>
    <row r="570" spans="1:13" ht="15" customHeight="1" x14ac:dyDescent="0.25">
      <c r="A570" s="52"/>
      <c r="B570" s="9"/>
      <c r="C570" s="9"/>
      <c r="D570" s="9"/>
      <c r="E570" s="1"/>
      <c r="F570" s="1"/>
      <c r="G570" s="1"/>
      <c r="H570" s="1"/>
      <c r="I570" s="1"/>
      <c r="J570" s="3"/>
      <c r="K570" s="3"/>
      <c r="L570" s="51"/>
      <c r="M570" s="51"/>
    </row>
    <row r="571" spans="1:13" ht="15" customHeight="1" x14ac:dyDescent="0.25">
      <c r="A571" s="840" t="s">
        <v>14</v>
      </c>
      <c r="B571" s="838" t="s">
        <v>15</v>
      </c>
      <c r="C571" s="838" t="s">
        <v>16</v>
      </c>
      <c r="D571" s="838" t="s">
        <v>17</v>
      </c>
      <c r="E571" s="838" t="s">
        <v>18</v>
      </c>
      <c r="F571" s="838" t="s">
        <v>19</v>
      </c>
      <c r="G571" s="827" t="s">
        <v>20</v>
      </c>
      <c r="H571" s="828"/>
      <c r="I571" s="828"/>
      <c r="J571" s="828"/>
      <c r="K571" s="828"/>
      <c r="L571" s="828"/>
      <c r="M571" s="829"/>
    </row>
    <row r="572" spans="1:13" ht="15" customHeight="1" x14ac:dyDescent="0.25">
      <c r="A572" s="837"/>
      <c r="B572" s="842"/>
      <c r="C572" s="837"/>
      <c r="D572" s="837"/>
      <c r="E572" s="837"/>
      <c r="F572" s="837"/>
      <c r="G572" s="16" t="s">
        <v>21</v>
      </c>
      <c r="H572" s="16" t="s">
        <v>22</v>
      </c>
      <c r="I572" s="16" t="s">
        <v>23</v>
      </c>
      <c r="J572" s="16" t="s">
        <v>24</v>
      </c>
      <c r="K572" s="16" t="s">
        <v>25</v>
      </c>
      <c r="L572" s="16" t="s">
        <v>26</v>
      </c>
      <c r="M572" s="16" t="s">
        <v>27</v>
      </c>
    </row>
    <row r="573" spans="1:13" ht="15" customHeight="1" x14ac:dyDescent="0.25">
      <c r="A573" s="840" t="s">
        <v>404</v>
      </c>
      <c r="B573" s="843" t="s">
        <v>222</v>
      </c>
      <c r="C573" s="223" t="s">
        <v>398</v>
      </c>
      <c r="D573" s="127" t="s">
        <v>120</v>
      </c>
      <c r="E573" s="225">
        <v>60</v>
      </c>
      <c r="F573" s="226">
        <v>55.8</v>
      </c>
      <c r="G573" s="227">
        <v>93</v>
      </c>
      <c r="H573" s="228">
        <v>11.550599999999999</v>
      </c>
      <c r="I573" s="127">
        <v>5.1336000000000004</v>
      </c>
      <c r="J573" s="127">
        <v>5.5800000000000002E-2</v>
      </c>
      <c r="K573" s="224">
        <v>6.1379999999999999</v>
      </c>
      <c r="L573" s="227">
        <v>0.3906</v>
      </c>
      <c r="M573" s="227">
        <v>37.799999999999997</v>
      </c>
    </row>
    <row r="574" spans="1:13" ht="15" customHeight="1" x14ac:dyDescent="0.25">
      <c r="A574" s="836"/>
      <c r="B574" s="836"/>
      <c r="C574" s="68" t="s">
        <v>32</v>
      </c>
      <c r="D574" s="129" t="s">
        <v>33</v>
      </c>
      <c r="E574" s="128">
        <v>16</v>
      </c>
      <c r="F574" s="70">
        <v>15.2</v>
      </c>
      <c r="G574" s="71">
        <v>6</v>
      </c>
      <c r="H574" s="72">
        <v>0.21279999999999999</v>
      </c>
      <c r="I574" s="73">
        <v>1.52E-2</v>
      </c>
      <c r="J574" s="73">
        <v>1.1704000000000001</v>
      </c>
      <c r="K574" s="74">
        <v>3.6480000000000001</v>
      </c>
      <c r="L574" s="71">
        <v>4.5600000000000002E-2</v>
      </c>
      <c r="M574" s="71">
        <v>0.64</v>
      </c>
    </row>
    <row r="575" spans="1:13" ht="15" customHeight="1" x14ac:dyDescent="0.25">
      <c r="A575" s="836"/>
      <c r="B575" s="836"/>
      <c r="C575" s="68" t="s">
        <v>34</v>
      </c>
      <c r="D575" s="129" t="s">
        <v>35</v>
      </c>
      <c r="E575" s="128">
        <v>38</v>
      </c>
      <c r="F575" s="70">
        <v>15.2</v>
      </c>
      <c r="G575" s="71">
        <v>6</v>
      </c>
      <c r="H575" s="72">
        <v>0.18240000000000001</v>
      </c>
      <c r="I575" s="73">
        <v>1.52E-2</v>
      </c>
      <c r="J575" s="73">
        <v>1.0336000000000001</v>
      </c>
      <c r="K575" s="74">
        <v>8.6639999999999997</v>
      </c>
      <c r="L575" s="71">
        <v>7.5999999999999998E-2</v>
      </c>
      <c r="M575" s="71">
        <v>5.7</v>
      </c>
    </row>
    <row r="576" spans="1:13" ht="15" customHeight="1" x14ac:dyDescent="0.25">
      <c r="A576" s="836"/>
      <c r="B576" s="836"/>
      <c r="C576" s="68" t="s">
        <v>36</v>
      </c>
      <c r="D576" s="129" t="s">
        <v>37</v>
      </c>
      <c r="E576" s="128">
        <v>6</v>
      </c>
      <c r="F576" s="70">
        <v>5.4</v>
      </c>
      <c r="G576" s="71">
        <v>2</v>
      </c>
      <c r="H576" s="72">
        <v>0.1242</v>
      </c>
      <c r="I576" s="73">
        <v>3.2399999999999998E-2</v>
      </c>
      <c r="J576" s="73">
        <v>0.31859999999999999</v>
      </c>
      <c r="K576" s="74">
        <v>4.4279999999999999</v>
      </c>
      <c r="L576" s="71">
        <v>9.7199999999999995E-2</v>
      </c>
      <c r="M576" s="71">
        <v>2.76</v>
      </c>
    </row>
    <row r="577" spans="1:13" ht="15" customHeight="1" x14ac:dyDescent="0.25">
      <c r="A577" s="836"/>
      <c r="B577" s="836"/>
      <c r="C577" s="68" t="s">
        <v>38</v>
      </c>
      <c r="D577" s="129" t="s">
        <v>39</v>
      </c>
      <c r="E577" s="128">
        <v>3</v>
      </c>
      <c r="F577" s="70">
        <v>3</v>
      </c>
      <c r="G577" s="71">
        <v>0</v>
      </c>
      <c r="H577" s="72">
        <v>0</v>
      </c>
      <c r="I577" s="73">
        <v>0</v>
      </c>
      <c r="J577" s="73">
        <v>0.18</v>
      </c>
      <c r="K577" s="74">
        <v>0.21</v>
      </c>
      <c r="L577" s="71">
        <v>1.4999999999999999E-2</v>
      </c>
      <c r="M577" s="71">
        <v>0.15</v>
      </c>
    </row>
    <row r="578" spans="1:13" ht="15" customHeight="1" x14ac:dyDescent="0.25">
      <c r="A578" s="836"/>
      <c r="B578" s="836"/>
      <c r="C578" s="68" t="s">
        <v>40</v>
      </c>
      <c r="D578" s="129" t="s">
        <v>39</v>
      </c>
      <c r="E578" s="128">
        <v>3</v>
      </c>
      <c r="F578" s="70">
        <v>3</v>
      </c>
      <c r="G578" s="71">
        <v>0</v>
      </c>
      <c r="H578" s="72">
        <v>0</v>
      </c>
      <c r="I578" s="73">
        <v>0</v>
      </c>
      <c r="J578" s="73">
        <v>0.18</v>
      </c>
      <c r="K578" s="74">
        <v>0.21</v>
      </c>
      <c r="L578" s="71">
        <v>1.4999999999999999E-2</v>
      </c>
      <c r="M578" s="71">
        <v>0.15</v>
      </c>
    </row>
    <row r="579" spans="1:13" ht="15" customHeight="1" x14ac:dyDescent="0.25">
      <c r="A579" s="836"/>
      <c r="B579" s="836"/>
      <c r="C579" s="68" t="s">
        <v>41</v>
      </c>
      <c r="D579" s="129" t="s">
        <v>39</v>
      </c>
      <c r="E579" s="128">
        <v>3</v>
      </c>
      <c r="F579" s="70">
        <v>3</v>
      </c>
      <c r="G579" s="71">
        <v>0</v>
      </c>
      <c r="H579" s="72">
        <v>0</v>
      </c>
      <c r="I579" s="73">
        <v>0</v>
      </c>
      <c r="J579" s="73">
        <v>0.18</v>
      </c>
      <c r="K579" s="74">
        <v>0.21</v>
      </c>
      <c r="L579" s="71">
        <v>1.4999999999999999E-2</v>
      </c>
      <c r="M579" s="71">
        <v>0.15</v>
      </c>
    </row>
    <row r="580" spans="1:13" ht="15" customHeight="1" x14ac:dyDescent="0.25">
      <c r="A580" s="836"/>
      <c r="B580" s="836"/>
      <c r="C580" s="68" t="s">
        <v>223</v>
      </c>
      <c r="D580" s="129" t="s">
        <v>224</v>
      </c>
      <c r="E580" s="128">
        <v>3</v>
      </c>
      <c r="F580" s="70">
        <v>1.05</v>
      </c>
      <c r="G580" s="71">
        <v>1</v>
      </c>
      <c r="H580" s="72">
        <v>3.3599999999999998E-2</v>
      </c>
      <c r="I580" s="73">
        <v>5.2500000000000003E-3</v>
      </c>
      <c r="J580" s="73">
        <v>8.7150000000000005E-2</v>
      </c>
      <c r="K580" s="74">
        <v>2.5724999999999998</v>
      </c>
      <c r="L580" s="71">
        <v>7.4550000000000005E-2</v>
      </c>
      <c r="M580" s="71">
        <v>0</v>
      </c>
    </row>
    <row r="581" spans="1:13" ht="15" customHeight="1" x14ac:dyDescent="0.25">
      <c r="A581" s="836"/>
      <c r="B581" s="836"/>
      <c r="C581" s="68" t="s">
        <v>42</v>
      </c>
      <c r="D581" s="129" t="s">
        <v>43</v>
      </c>
      <c r="E581" s="128">
        <v>1</v>
      </c>
      <c r="F581" s="70">
        <v>0.95</v>
      </c>
      <c r="G581" s="71">
        <v>1</v>
      </c>
      <c r="H581" s="72">
        <v>4.4650000000000002E-2</v>
      </c>
      <c r="I581" s="73">
        <v>2.8500000000000001E-3</v>
      </c>
      <c r="J581" s="73">
        <v>0.27834999999999999</v>
      </c>
      <c r="K581" s="74">
        <v>0.38</v>
      </c>
      <c r="L581" s="71">
        <v>1.235E-2</v>
      </c>
      <c r="M581" s="71">
        <v>0.19</v>
      </c>
    </row>
    <row r="582" spans="1:13" ht="15" customHeight="1" x14ac:dyDescent="0.25">
      <c r="A582" s="837"/>
      <c r="B582" s="837"/>
      <c r="C582" s="68" t="s">
        <v>44</v>
      </c>
      <c r="D582" s="129" t="s">
        <v>45</v>
      </c>
      <c r="E582" s="128">
        <v>0.5</v>
      </c>
      <c r="F582" s="70">
        <v>0.5</v>
      </c>
      <c r="G582" s="71">
        <v>0</v>
      </c>
      <c r="H582" s="72">
        <v>0</v>
      </c>
      <c r="I582" s="73">
        <v>0</v>
      </c>
      <c r="J582" s="73">
        <v>0</v>
      </c>
      <c r="K582" s="74">
        <v>0.12</v>
      </c>
      <c r="L582" s="71">
        <v>1.5E-3</v>
      </c>
      <c r="M582" s="71">
        <v>193.905</v>
      </c>
    </row>
    <row r="583" spans="1:13" ht="15" customHeight="1" x14ac:dyDescent="0.25">
      <c r="A583" s="840" t="s">
        <v>46</v>
      </c>
      <c r="B583" s="843" t="s">
        <v>225</v>
      </c>
      <c r="C583" s="68" t="s">
        <v>114</v>
      </c>
      <c r="D583" s="129" t="s">
        <v>115</v>
      </c>
      <c r="E583" s="128">
        <v>20</v>
      </c>
      <c r="F583" s="70">
        <v>20</v>
      </c>
      <c r="G583" s="71">
        <v>20</v>
      </c>
      <c r="H583" s="72">
        <v>0.46</v>
      </c>
      <c r="I583" s="73">
        <v>0.02</v>
      </c>
      <c r="J583" s="73">
        <v>4.2</v>
      </c>
      <c r="K583" s="74">
        <v>1.6</v>
      </c>
      <c r="L583" s="71">
        <v>0.16</v>
      </c>
      <c r="M583" s="71">
        <v>1.8</v>
      </c>
    </row>
    <row r="584" spans="1:13" ht="15" customHeight="1" x14ac:dyDescent="0.25">
      <c r="A584" s="836"/>
      <c r="B584" s="836"/>
      <c r="C584" s="68" t="s">
        <v>48</v>
      </c>
      <c r="D584" s="129" t="s">
        <v>49</v>
      </c>
      <c r="E584" s="128">
        <v>15</v>
      </c>
      <c r="F584" s="70">
        <v>15</v>
      </c>
      <c r="G584" s="71">
        <v>13</v>
      </c>
      <c r="H584" s="72">
        <v>0.315</v>
      </c>
      <c r="I584" s="73">
        <v>1.4999999999999999E-2</v>
      </c>
      <c r="J584" s="73">
        <v>2.835</v>
      </c>
      <c r="K584" s="74">
        <v>1.8</v>
      </c>
      <c r="L584" s="71">
        <v>0.12</v>
      </c>
      <c r="M584" s="71">
        <v>0.9</v>
      </c>
    </row>
    <row r="585" spans="1:13" ht="15" customHeight="1" x14ac:dyDescent="0.25">
      <c r="A585" s="836"/>
      <c r="B585" s="836"/>
      <c r="C585" s="68" t="s">
        <v>91</v>
      </c>
      <c r="D585" s="129" t="s">
        <v>92</v>
      </c>
      <c r="E585" s="128">
        <v>15</v>
      </c>
      <c r="F585" s="70">
        <v>15</v>
      </c>
      <c r="G585" s="71">
        <v>14</v>
      </c>
      <c r="H585" s="72">
        <v>0.33</v>
      </c>
      <c r="I585" s="73">
        <v>1.4999999999999999E-2</v>
      </c>
      <c r="J585" s="73">
        <v>3.165</v>
      </c>
      <c r="K585" s="74">
        <v>1.65</v>
      </c>
      <c r="L585" s="71">
        <v>0.15</v>
      </c>
      <c r="M585" s="71">
        <v>2.7</v>
      </c>
    </row>
    <row r="586" spans="1:13" ht="15" customHeight="1" x14ac:dyDescent="0.25">
      <c r="A586" s="836"/>
      <c r="B586" s="836"/>
      <c r="C586" s="68" t="s">
        <v>50</v>
      </c>
      <c r="D586" s="73" t="s">
        <v>51</v>
      </c>
      <c r="E586" s="128">
        <v>12</v>
      </c>
      <c r="F586" s="70">
        <v>10.199999999999999</v>
      </c>
      <c r="G586" s="71">
        <v>5</v>
      </c>
      <c r="H586" s="72">
        <v>7.1400000000000005E-2</v>
      </c>
      <c r="I586" s="73">
        <v>1.0200000000000001E-2</v>
      </c>
      <c r="J586" s="73">
        <v>0.96899999999999997</v>
      </c>
      <c r="K586" s="74">
        <v>2.754</v>
      </c>
      <c r="L586" s="71">
        <v>4.0800000000000003E-2</v>
      </c>
      <c r="M586" s="71">
        <v>4.2</v>
      </c>
    </row>
    <row r="587" spans="1:13" ht="15" customHeight="1" x14ac:dyDescent="0.25">
      <c r="A587" s="836"/>
      <c r="B587" s="836"/>
      <c r="C587" s="68" t="s">
        <v>223</v>
      </c>
      <c r="D587" s="129" t="s">
        <v>224</v>
      </c>
      <c r="E587" s="128">
        <v>5</v>
      </c>
      <c r="F587" s="70">
        <v>1.75</v>
      </c>
      <c r="G587" s="71">
        <v>1</v>
      </c>
      <c r="H587" s="72">
        <v>5.6000000000000001E-2</v>
      </c>
      <c r="I587" s="73">
        <v>8.7500000000000008E-3</v>
      </c>
      <c r="J587" s="73">
        <v>0.14524999999999999</v>
      </c>
      <c r="K587" s="74">
        <v>4.2874999999999996</v>
      </c>
      <c r="L587" s="71">
        <v>0.12425</v>
      </c>
      <c r="M587" s="71">
        <v>0</v>
      </c>
    </row>
    <row r="588" spans="1:13" ht="15" customHeight="1" x14ac:dyDescent="0.25">
      <c r="A588" s="836"/>
      <c r="B588" s="836"/>
      <c r="C588" s="68" t="s">
        <v>34</v>
      </c>
      <c r="D588" s="129" t="s">
        <v>35</v>
      </c>
      <c r="E588" s="128">
        <v>38</v>
      </c>
      <c r="F588" s="70">
        <v>15.2</v>
      </c>
      <c r="G588" s="71">
        <v>6</v>
      </c>
      <c r="H588" s="72">
        <v>0.18240000000000001</v>
      </c>
      <c r="I588" s="73">
        <v>1.52E-2</v>
      </c>
      <c r="J588" s="73">
        <v>1.0336000000000001</v>
      </c>
      <c r="K588" s="74">
        <v>8.6639999999999997</v>
      </c>
      <c r="L588" s="71">
        <v>7.5999999999999998E-2</v>
      </c>
      <c r="M588" s="71">
        <v>5.7</v>
      </c>
    </row>
    <row r="589" spans="1:13" ht="15" customHeight="1" x14ac:dyDescent="0.25">
      <c r="A589" s="836"/>
      <c r="B589" s="836"/>
      <c r="C589" s="68" t="s">
        <v>32</v>
      </c>
      <c r="D589" s="129" t="s">
        <v>33</v>
      </c>
      <c r="E589" s="128">
        <v>16</v>
      </c>
      <c r="F589" s="70">
        <v>15.2</v>
      </c>
      <c r="G589" s="71">
        <v>6</v>
      </c>
      <c r="H589" s="72">
        <v>0.21279999999999999</v>
      </c>
      <c r="I589" s="73">
        <v>1.52E-2</v>
      </c>
      <c r="J589" s="73">
        <v>1.1704000000000001</v>
      </c>
      <c r="K589" s="74">
        <v>3.6480000000000001</v>
      </c>
      <c r="L589" s="71">
        <v>4.5600000000000002E-2</v>
      </c>
      <c r="M589" s="71">
        <v>0.64</v>
      </c>
    </row>
    <row r="590" spans="1:13" ht="15" customHeight="1" x14ac:dyDescent="0.25">
      <c r="A590" s="836"/>
      <c r="B590" s="836"/>
      <c r="C590" s="68" t="s">
        <v>36</v>
      </c>
      <c r="D590" s="129" t="s">
        <v>37</v>
      </c>
      <c r="E590" s="128">
        <v>6</v>
      </c>
      <c r="F590" s="70">
        <v>5.4</v>
      </c>
      <c r="G590" s="71">
        <v>2</v>
      </c>
      <c r="H590" s="72">
        <v>0.1242</v>
      </c>
      <c r="I590" s="73">
        <v>3.2399999999999998E-2</v>
      </c>
      <c r="J590" s="73">
        <v>0.31859999999999999</v>
      </c>
      <c r="K590" s="74">
        <v>4.4279999999999999</v>
      </c>
      <c r="L590" s="71">
        <v>9.7199999999999995E-2</v>
      </c>
      <c r="M590" s="71">
        <v>2.76</v>
      </c>
    </row>
    <row r="591" spans="1:13" ht="15" customHeight="1" x14ac:dyDescent="0.25">
      <c r="A591" s="836"/>
      <c r="B591" s="836"/>
      <c r="C591" s="68" t="s">
        <v>42</v>
      </c>
      <c r="D591" s="129" t="s">
        <v>43</v>
      </c>
      <c r="E591" s="128">
        <v>1</v>
      </c>
      <c r="F591" s="70">
        <v>0.95</v>
      </c>
      <c r="G591" s="71">
        <v>1</v>
      </c>
      <c r="H591" s="72">
        <v>4.4650000000000002E-2</v>
      </c>
      <c r="I591" s="73">
        <v>2.8500000000000001E-3</v>
      </c>
      <c r="J591" s="73">
        <v>0.27834999999999999</v>
      </c>
      <c r="K591" s="74">
        <v>0.38</v>
      </c>
      <c r="L591" s="71">
        <v>1.235E-2</v>
      </c>
      <c r="M591" s="71">
        <v>0.19</v>
      </c>
    </row>
    <row r="592" spans="1:13" ht="15" customHeight="1" x14ac:dyDescent="0.25">
      <c r="A592" s="836"/>
      <c r="B592" s="836"/>
      <c r="C592" s="68" t="s">
        <v>44</v>
      </c>
      <c r="D592" s="129" t="s">
        <v>45</v>
      </c>
      <c r="E592" s="128">
        <v>0.8</v>
      </c>
      <c r="F592" s="70">
        <v>0.8</v>
      </c>
      <c r="G592" s="71">
        <v>0</v>
      </c>
      <c r="H592" s="72">
        <v>0</v>
      </c>
      <c r="I592" s="73">
        <v>0</v>
      </c>
      <c r="J592" s="73">
        <v>0</v>
      </c>
      <c r="K592" s="74">
        <v>0.192</v>
      </c>
      <c r="L592" s="71">
        <v>2.3999999999999998E-3</v>
      </c>
      <c r="M592" s="71">
        <v>310.24799999999999</v>
      </c>
    </row>
    <row r="593" spans="1:13" ht="15" customHeight="1" x14ac:dyDescent="0.25">
      <c r="A593" s="837"/>
      <c r="B593" s="837"/>
      <c r="C593" s="68" t="s">
        <v>226</v>
      </c>
      <c r="D593" s="129" t="s">
        <v>227</v>
      </c>
      <c r="E593" s="128">
        <v>5</v>
      </c>
      <c r="F593" s="70">
        <v>5</v>
      </c>
      <c r="G593" s="71">
        <v>17</v>
      </c>
      <c r="H593" s="72">
        <v>0.105</v>
      </c>
      <c r="I593" s="73">
        <v>1.75</v>
      </c>
      <c r="J593" s="73">
        <v>8.5000000000000006E-2</v>
      </c>
      <c r="K593" s="74">
        <v>3.4</v>
      </c>
      <c r="L593" s="71">
        <v>0</v>
      </c>
      <c r="M593" s="71">
        <v>2.2999999999999998</v>
      </c>
    </row>
    <row r="594" spans="1:13" ht="15" customHeight="1" x14ac:dyDescent="0.25">
      <c r="A594" s="840" t="s">
        <v>247</v>
      </c>
      <c r="B594" s="860" t="s">
        <v>169</v>
      </c>
      <c r="C594" s="68" t="s">
        <v>56</v>
      </c>
      <c r="D594" s="129" t="s">
        <v>57</v>
      </c>
      <c r="E594" s="128">
        <v>31</v>
      </c>
      <c r="F594" s="70">
        <v>31</v>
      </c>
      <c r="G594" s="71">
        <v>109</v>
      </c>
      <c r="H594" s="72">
        <v>2.077</v>
      </c>
      <c r="I594" s="73">
        <v>0.124</v>
      </c>
      <c r="J594" s="73">
        <v>24.831</v>
      </c>
      <c r="K594" s="74">
        <v>2.79</v>
      </c>
      <c r="L594" s="71">
        <v>0.248</v>
      </c>
      <c r="M594" s="71">
        <v>0.62</v>
      </c>
    </row>
    <row r="595" spans="1:13" ht="15" customHeight="1" x14ac:dyDescent="0.25">
      <c r="A595" s="836"/>
      <c r="B595" s="836"/>
      <c r="C595" s="68" t="s">
        <v>228</v>
      </c>
      <c r="D595" s="129" t="s">
        <v>39</v>
      </c>
      <c r="E595" s="128">
        <v>1</v>
      </c>
      <c r="F595" s="70">
        <v>1</v>
      </c>
      <c r="G595" s="71">
        <v>0</v>
      </c>
      <c r="H595" s="72">
        <v>0</v>
      </c>
      <c r="I595" s="73">
        <v>0</v>
      </c>
      <c r="J595" s="73">
        <v>0.06</v>
      </c>
      <c r="K595" s="74">
        <v>7.0000000000000007E-2</v>
      </c>
      <c r="L595" s="71">
        <v>5.0000000000000001E-3</v>
      </c>
      <c r="M595" s="71">
        <v>0.05</v>
      </c>
    </row>
    <row r="596" spans="1:13" ht="15" customHeight="1" x14ac:dyDescent="0.25">
      <c r="A596" s="836"/>
      <c r="B596" s="836"/>
      <c r="C596" s="68" t="s">
        <v>44</v>
      </c>
      <c r="D596" s="129" t="s">
        <v>45</v>
      </c>
      <c r="E596" s="128">
        <v>0.8</v>
      </c>
      <c r="F596" s="70">
        <v>0.8</v>
      </c>
      <c r="G596" s="71">
        <v>0</v>
      </c>
      <c r="H596" s="72">
        <v>0</v>
      </c>
      <c r="I596" s="73">
        <v>0</v>
      </c>
      <c r="J596" s="73">
        <v>0</v>
      </c>
      <c r="K596" s="74">
        <v>0.192</v>
      </c>
      <c r="L596" s="71">
        <v>2.3999999999999998E-3</v>
      </c>
      <c r="M596" s="71">
        <v>310.24799999999999</v>
      </c>
    </row>
    <row r="597" spans="1:13" ht="15" customHeight="1" x14ac:dyDescent="0.25">
      <c r="A597" s="837"/>
      <c r="B597" s="837"/>
      <c r="C597" s="68" t="s">
        <v>52</v>
      </c>
      <c r="D597" s="129" t="s">
        <v>53</v>
      </c>
      <c r="E597" s="128">
        <v>3</v>
      </c>
      <c r="F597" s="70">
        <v>3</v>
      </c>
      <c r="G597" s="71">
        <v>27</v>
      </c>
      <c r="H597" s="72">
        <v>0</v>
      </c>
      <c r="I597" s="73">
        <v>3</v>
      </c>
      <c r="J597" s="73">
        <v>0</v>
      </c>
      <c r="K597" s="74">
        <v>0</v>
      </c>
      <c r="L597" s="71">
        <v>0</v>
      </c>
      <c r="M597" s="71">
        <v>0</v>
      </c>
    </row>
    <row r="598" spans="1:13" ht="15" customHeight="1" x14ac:dyDescent="0.25">
      <c r="A598" s="840" t="s">
        <v>58</v>
      </c>
      <c r="B598" s="835" t="s">
        <v>229</v>
      </c>
      <c r="C598" s="68" t="s">
        <v>50</v>
      </c>
      <c r="D598" s="73" t="s">
        <v>51</v>
      </c>
      <c r="E598" s="128">
        <v>30</v>
      </c>
      <c r="F598" s="70">
        <v>25.5</v>
      </c>
      <c r="G598" s="71">
        <v>12</v>
      </c>
      <c r="H598" s="72">
        <v>0.17849999999999999</v>
      </c>
      <c r="I598" s="73">
        <v>2.5499999999999998E-2</v>
      </c>
      <c r="J598" s="73">
        <v>2.4224999999999999</v>
      </c>
      <c r="K598" s="74">
        <v>6.8849999999999998</v>
      </c>
      <c r="L598" s="71">
        <v>0.10199999999999999</v>
      </c>
      <c r="M598" s="71">
        <v>10.5</v>
      </c>
    </row>
    <row r="599" spans="1:13" ht="15" customHeight="1" x14ac:dyDescent="0.25">
      <c r="A599" s="836"/>
      <c r="B599" s="836"/>
      <c r="C599" s="68" t="s">
        <v>60</v>
      </c>
      <c r="D599" s="73" t="s">
        <v>61</v>
      </c>
      <c r="E599" s="128">
        <v>36</v>
      </c>
      <c r="F599" s="70">
        <v>25.2</v>
      </c>
      <c r="G599" s="71">
        <v>10</v>
      </c>
      <c r="H599" s="72">
        <v>0.4536</v>
      </c>
      <c r="I599" s="73">
        <v>7.5600000000000001E-2</v>
      </c>
      <c r="J599" s="73">
        <v>1.6128</v>
      </c>
      <c r="K599" s="74">
        <v>11.087999999999999</v>
      </c>
      <c r="L599" s="71">
        <v>0.126</v>
      </c>
      <c r="M599" s="71">
        <v>6.48</v>
      </c>
    </row>
    <row r="600" spans="1:13" ht="15" customHeight="1" x14ac:dyDescent="0.25">
      <c r="A600" s="836"/>
      <c r="B600" s="836"/>
      <c r="C600" s="68" t="s">
        <v>174</v>
      </c>
      <c r="D600" s="129" t="s">
        <v>175</v>
      </c>
      <c r="E600" s="128">
        <v>4</v>
      </c>
      <c r="F600" s="70">
        <v>4</v>
      </c>
      <c r="G600" s="71">
        <v>13</v>
      </c>
      <c r="H600" s="72">
        <v>3.5999999999999997E-2</v>
      </c>
      <c r="I600" s="73">
        <v>1.3360000000000001</v>
      </c>
      <c r="J600" s="73">
        <v>0.216</v>
      </c>
      <c r="K600" s="74">
        <v>0.56000000000000005</v>
      </c>
      <c r="L600" s="71">
        <v>8.0000000000000002E-3</v>
      </c>
      <c r="M600" s="71">
        <v>28.44</v>
      </c>
    </row>
    <row r="601" spans="1:13" ht="15" customHeight="1" x14ac:dyDescent="0.25">
      <c r="A601" s="837"/>
      <c r="B601" s="842"/>
      <c r="C601" s="68" t="s">
        <v>127</v>
      </c>
      <c r="D601" s="129" t="s">
        <v>128</v>
      </c>
      <c r="E601" s="128">
        <v>2</v>
      </c>
      <c r="F601" s="70">
        <v>2</v>
      </c>
      <c r="G601" s="71">
        <v>0</v>
      </c>
      <c r="H601" s="72">
        <v>0</v>
      </c>
      <c r="I601" s="73">
        <v>0</v>
      </c>
      <c r="J601" s="73">
        <v>0.12</v>
      </c>
      <c r="K601" s="74">
        <v>0.14000000000000001</v>
      </c>
      <c r="L601" s="71">
        <v>0.01</v>
      </c>
      <c r="M601" s="71">
        <v>0.1</v>
      </c>
    </row>
    <row r="602" spans="1:13" ht="15" customHeight="1" x14ac:dyDescent="0.25">
      <c r="A602" s="35" t="s">
        <v>163</v>
      </c>
      <c r="B602" s="36" t="s">
        <v>230</v>
      </c>
      <c r="C602" s="68" t="s">
        <v>72</v>
      </c>
      <c r="D602" s="129" t="s">
        <v>73</v>
      </c>
      <c r="E602" s="128">
        <v>180</v>
      </c>
      <c r="F602" s="70">
        <v>180</v>
      </c>
      <c r="G602" s="71">
        <v>83</v>
      </c>
      <c r="H602" s="72">
        <v>4.8</v>
      </c>
      <c r="I602" s="73">
        <v>4.8</v>
      </c>
      <c r="J602" s="73">
        <v>5.0999999999999996</v>
      </c>
      <c r="K602" s="74">
        <v>180</v>
      </c>
      <c r="L602" s="71">
        <v>0</v>
      </c>
      <c r="M602" s="71">
        <v>63</v>
      </c>
    </row>
    <row r="603" spans="1:13" ht="15" customHeight="1" x14ac:dyDescent="0.25">
      <c r="A603" s="35" t="s">
        <v>105</v>
      </c>
      <c r="B603" s="114" t="s">
        <v>231</v>
      </c>
      <c r="C603" s="68" t="s">
        <v>161</v>
      </c>
      <c r="D603" s="129" t="s">
        <v>162</v>
      </c>
      <c r="E603" s="128">
        <v>86</v>
      </c>
      <c r="F603" s="70">
        <v>60.2</v>
      </c>
      <c r="G603" s="71">
        <v>61</v>
      </c>
      <c r="H603" s="72">
        <v>0.90300000000000002</v>
      </c>
      <c r="I603" s="73">
        <v>6.0199999999999997E-2</v>
      </c>
      <c r="J603" s="73">
        <v>13.4246</v>
      </c>
      <c r="K603" s="74">
        <v>4.8159999999999998</v>
      </c>
      <c r="L603" s="71">
        <v>0.54179999999999995</v>
      </c>
      <c r="M603" s="71">
        <v>2.58</v>
      </c>
    </row>
    <row r="604" spans="1:13" ht="15" customHeight="1" x14ac:dyDescent="0.25">
      <c r="A604" s="1172"/>
      <c r="B604" s="828"/>
      <c r="C604" s="828"/>
      <c r="D604" s="828"/>
      <c r="E604" s="828"/>
      <c r="F604" s="828"/>
      <c r="G604" s="828"/>
      <c r="H604" s="828"/>
      <c r="I604" s="828"/>
      <c r="J604" s="828"/>
      <c r="K604" s="829"/>
      <c r="L604" s="234"/>
      <c r="M604" s="234"/>
    </row>
    <row r="605" spans="1:13" ht="15" customHeight="1" x14ac:dyDescent="0.25">
      <c r="A605" s="1166" t="s">
        <v>78</v>
      </c>
      <c r="B605" s="856"/>
      <c r="C605" s="856"/>
      <c r="D605" s="856"/>
      <c r="E605" s="856"/>
      <c r="F605" s="857"/>
      <c r="G605" s="235">
        <v>509.3</v>
      </c>
      <c r="H605" s="236">
        <v>22.5</v>
      </c>
      <c r="I605" s="237">
        <v>16.5</v>
      </c>
      <c r="J605" s="237">
        <v>65.5</v>
      </c>
      <c r="K605" s="235">
        <v>265.89999999999998</v>
      </c>
      <c r="L605" s="238">
        <v>2.6</v>
      </c>
      <c r="M605" s="238">
        <v>994.9</v>
      </c>
    </row>
    <row r="606" spans="1:13" ht="15" customHeight="1" x14ac:dyDescent="0.25">
      <c r="A606" s="1165" t="s">
        <v>79</v>
      </c>
      <c r="B606" s="828"/>
      <c r="C606" s="828"/>
      <c r="D606" s="828"/>
      <c r="E606" s="828"/>
      <c r="F606" s="829"/>
      <c r="G606" s="239">
        <v>1629</v>
      </c>
      <c r="H606" s="240">
        <v>57</v>
      </c>
      <c r="I606" s="240">
        <v>54.3</v>
      </c>
      <c r="J606" s="240">
        <v>228.1</v>
      </c>
      <c r="K606" s="240">
        <v>800</v>
      </c>
      <c r="L606" s="240">
        <v>6.2</v>
      </c>
      <c r="M606" s="240">
        <v>1200</v>
      </c>
    </row>
    <row r="607" spans="1:13" ht="15" customHeight="1" x14ac:dyDescent="0.25">
      <c r="A607" s="1165" t="s">
        <v>80</v>
      </c>
      <c r="B607" s="828"/>
      <c r="C607" s="828"/>
      <c r="D607" s="828"/>
      <c r="E607" s="828"/>
      <c r="F607" s="829"/>
      <c r="G607" s="241">
        <v>0.31</v>
      </c>
      <c r="H607" s="242">
        <v>0.39</v>
      </c>
      <c r="I607" s="242">
        <v>0.3</v>
      </c>
      <c r="J607" s="242">
        <v>0.28999999999999998</v>
      </c>
      <c r="K607" s="242">
        <v>0.33</v>
      </c>
      <c r="L607" s="242">
        <v>0.42</v>
      </c>
      <c r="M607" s="242">
        <v>0.83</v>
      </c>
    </row>
    <row r="609" spans="1:13" ht="15" customHeight="1" x14ac:dyDescent="0.25">
      <c r="A609" s="834" t="s">
        <v>81</v>
      </c>
      <c r="B609" s="825"/>
      <c r="C609" s="826"/>
      <c r="D609" s="827" t="s">
        <v>82</v>
      </c>
      <c r="E609" s="828"/>
      <c r="F609" s="828"/>
      <c r="G609" s="828"/>
      <c r="H609" s="828"/>
      <c r="I609" s="828"/>
      <c r="J609" s="828"/>
      <c r="K609" s="828"/>
      <c r="L609" s="828"/>
      <c r="M609" s="829"/>
    </row>
    <row r="610" spans="1:13" ht="15" customHeight="1" x14ac:dyDescent="0.25">
      <c r="A610" s="44"/>
      <c r="B610" s="45"/>
      <c r="C610" s="47"/>
      <c r="D610" s="47"/>
      <c r="E610" s="47"/>
      <c r="F610" s="47"/>
      <c r="G610" s="47"/>
      <c r="H610" s="47"/>
      <c r="I610" s="47"/>
      <c r="J610" s="47"/>
      <c r="K610" s="47"/>
      <c r="L610" s="47"/>
      <c r="M610" s="51"/>
    </row>
    <row r="611" spans="1:13" ht="30" customHeight="1" x14ac:dyDescent="0.25">
      <c r="A611" s="52" t="s">
        <v>83</v>
      </c>
      <c r="B611" s="827"/>
      <c r="C611" s="828"/>
      <c r="D611" s="828"/>
      <c r="E611" s="829"/>
      <c r="F611" s="1"/>
      <c r="G611" s="824" t="s">
        <v>84</v>
      </c>
      <c r="H611" s="825"/>
      <c r="I611" s="826"/>
      <c r="J611" s="827">
        <v>1088350061</v>
      </c>
      <c r="K611" s="828"/>
      <c r="L611" s="828"/>
      <c r="M611" s="829"/>
    </row>
    <row r="612" spans="1:13" ht="15" customHeight="1" x14ac:dyDescent="0.25">
      <c r="A612" s="52"/>
      <c r="B612" s="49"/>
      <c r="C612" s="9"/>
      <c r="D612" s="9"/>
      <c r="E612" s="1"/>
      <c r="F612" s="1"/>
      <c r="G612" s="1"/>
      <c r="H612" s="1"/>
      <c r="I612" s="1"/>
      <c r="J612" s="3"/>
      <c r="K612" s="3"/>
      <c r="L612" s="51"/>
      <c r="M612" s="51"/>
    </row>
    <row r="613" spans="1:13" ht="15" customHeight="1" x14ac:dyDescent="0.25">
      <c r="A613" s="262"/>
      <c r="B613" s="260"/>
      <c r="C613" s="263"/>
      <c r="D613" s="263"/>
      <c r="E613" s="264"/>
      <c r="F613" s="264"/>
      <c r="G613" s="264"/>
      <c r="H613" s="264"/>
      <c r="I613" s="264"/>
      <c r="J613" s="265"/>
      <c r="K613" s="265"/>
      <c r="L613" s="261"/>
      <c r="M613" s="261"/>
    </row>
    <row r="614" spans="1:13" ht="15" customHeight="1" x14ac:dyDescent="0.25">
      <c r="A614" s="52"/>
      <c r="B614" s="9"/>
      <c r="C614" s="9"/>
      <c r="D614" s="9"/>
      <c r="E614" s="1"/>
      <c r="F614" s="1"/>
      <c r="G614" s="1"/>
      <c r="H614" s="1"/>
      <c r="I614" s="1"/>
      <c r="J614" s="3"/>
      <c r="K614" s="3"/>
      <c r="L614" s="51"/>
      <c r="M614" s="51"/>
    </row>
    <row r="615" spans="1:13" ht="15" customHeight="1" x14ac:dyDescent="0.25">
      <c r="A615" s="57">
        <v>14</v>
      </c>
      <c r="B615" s="58"/>
      <c r="C615" s="58"/>
      <c r="D615" s="58"/>
      <c r="E615" s="3"/>
      <c r="F615" s="3"/>
      <c r="G615" s="3"/>
      <c r="H615" s="3"/>
      <c r="I615" s="3"/>
      <c r="J615" s="3"/>
      <c r="K615" s="3"/>
      <c r="L615" s="51"/>
      <c r="M615" s="51"/>
    </row>
    <row r="616" spans="1:13" ht="15" customHeight="1" x14ac:dyDescent="0.25">
      <c r="A616" s="52"/>
      <c r="B616" s="9"/>
      <c r="C616" s="9"/>
      <c r="D616" s="9"/>
      <c r="E616" s="1"/>
      <c r="F616" s="1"/>
      <c r="G616" s="1"/>
      <c r="H616" s="1"/>
      <c r="I616" s="1"/>
      <c r="J616" s="3"/>
      <c r="K616" s="3"/>
      <c r="L616" s="51"/>
      <c r="M616" s="51"/>
    </row>
    <row r="617" spans="1:13" ht="15" customHeight="1" x14ac:dyDescent="0.25">
      <c r="A617" s="840" t="s">
        <v>14</v>
      </c>
      <c r="B617" s="838" t="s">
        <v>15</v>
      </c>
      <c r="C617" s="838" t="s">
        <v>16</v>
      </c>
      <c r="D617" s="838" t="s">
        <v>17</v>
      </c>
      <c r="E617" s="838" t="s">
        <v>18</v>
      </c>
      <c r="F617" s="838" t="s">
        <v>19</v>
      </c>
      <c r="G617" s="827" t="s">
        <v>20</v>
      </c>
      <c r="H617" s="828"/>
      <c r="I617" s="828"/>
      <c r="J617" s="828"/>
      <c r="K617" s="828"/>
      <c r="L617" s="828"/>
      <c r="M617" s="829"/>
    </row>
    <row r="618" spans="1:13" ht="15" customHeight="1" x14ac:dyDescent="0.25">
      <c r="A618" s="837"/>
      <c r="B618" s="837"/>
      <c r="C618" s="837"/>
      <c r="D618" s="837"/>
      <c r="E618" s="837"/>
      <c r="F618" s="837"/>
      <c r="G618" s="16" t="s">
        <v>21</v>
      </c>
      <c r="H618" s="16" t="s">
        <v>22</v>
      </c>
      <c r="I618" s="16" t="s">
        <v>23</v>
      </c>
      <c r="J618" s="16" t="s">
        <v>24</v>
      </c>
      <c r="K618" s="16" t="s">
        <v>25</v>
      </c>
      <c r="L618" s="16" t="s">
        <v>26</v>
      </c>
      <c r="M618" s="16" t="s">
        <v>27</v>
      </c>
    </row>
    <row r="619" spans="1:13" ht="15" customHeight="1" x14ac:dyDescent="0.25">
      <c r="A619" s="845" t="s">
        <v>232</v>
      </c>
      <c r="B619" s="854" t="s">
        <v>501</v>
      </c>
      <c r="C619" s="31" t="s">
        <v>505</v>
      </c>
      <c r="D619" s="544" t="s">
        <v>506</v>
      </c>
      <c r="E619" s="26">
        <v>12</v>
      </c>
      <c r="F619" s="29">
        <v>10.8</v>
      </c>
      <c r="G619" s="28">
        <v>5</v>
      </c>
      <c r="H619" s="62">
        <v>0.22600000000000001</v>
      </c>
      <c r="I619" s="61">
        <v>0</v>
      </c>
      <c r="J619" s="61">
        <v>0.77</v>
      </c>
      <c r="K619" s="24">
        <v>4.32</v>
      </c>
      <c r="L619" s="28">
        <v>0.108</v>
      </c>
      <c r="M619" s="28">
        <v>0.64800000000000002</v>
      </c>
    </row>
    <row r="620" spans="1:13" ht="15" customHeight="1" x14ac:dyDescent="0.25">
      <c r="A620" s="836"/>
      <c r="B620" s="836"/>
      <c r="C620" s="31" t="s">
        <v>133</v>
      </c>
      <c r="D620" s="18" t="s">
        <v>134</v>
      </c>
      <c r="E620" s="88">
        <v>13</v>
      </c>
      <c r="F620" s="89">
        <v>10.4</v>
      </c>
      <c r="G620" s="90">
        <v>8</v>
      </c>
      <c r="H620" s="90">
        <v>0.1976</v>
      </c>
      <c r="I620" s="90">
        <v>1.04E-2</v>
      </c>
      <c r="J620" s="90">
        <v>1.5911999999999999</v>
      </c>
      <c r="K620" s="90">
        <v>1.456</v>
      </c>
      <c r="L620" s="90">
        <v>3.1199999999999999E-2</v>
      </c>
      <c r="M620" s="91">
        <v>1.43</v>
      </c>
    </row>
    <row r="621" spans="1:13" ht="15" customHeight="1" x14ac:dyDescent="0.25">
      <c r="A621" s="836"/>
      <c r="B621" s="836"/>
      <c r="C621" s="31" t="s">
        <v>91</v>
      </c>
      <c r="D621" s="23" t="s">
        <v>92</v>
      </c>
      <c r="E621" s="92">
        <v>10</v>
      </c>
      <c r="F621" s="93">
        <v>10</v>
      </c>
      <c r="G621" s="94">
        <v>10</v>
      </c>
      <c r="H621" s="94">
        <v>0.22</v>
      </c>
      <c r="I621" s="94">
        <v>0.01</v>
      </c>
      <c r="J621" s="94">
        <v>2.11</v>
      </c>
      <c r="K621" s="94">
        <v>1.1000000000000001</v>
      </c>
      <c r="L621" s="94">
        <v>0.1</v>
      </c>
      <c r="M621" s="91">
        <v>1.8</v>
      </c>
    </row>
    <row r="622" spans="1:13" ht="15" customHeight="1" x14ac:dyDescent="0.25">
      <c r="A622" s="836"/>
      <c r="B622" s="836"/>
      <c r="C622" s="31" t="s">
        <v>50</v>
      </c>
      <c r="D622" s="23" t="s">
        <v>51</v>
      </c>
      <c r="E622" s="92">
        <v>12</v>
      </c>
      <c r="F622" s="93">
        <v>10.199999999999999</v>
      </c>
      <c r="G622" s="94">
        <v>5</v>
      </c>
      <c r="H622" s="94">
        <v>7.1400000000000005E-2</v>
      </c>
      <c r="I622" s="94">
        <v>1.0200000000000001E-2</v>
      </c>
      <c r="J622" s="94">
        <v>0.96899999999999997</v>
      </c>
      <c r="K622" s="94">
        <v>2.754</v>
      </c>
      <c r="L622" s="94">
        <v>4.0800000000000003E-2</v>
      </c>
      <c r="M622" s="91">
        <v>4.2</v>
      </c>
    </row>
    <row r="623" spans="1:13" ht="15" customHeight="1" x14ac:dyDescent="0.25">
      <c r="A623" s="836"/>
      <c r="B623" s="836"/>
      <c r="C623" s="31" t="s">
        <v>36</v>
      </c>
      <c r="D623" s="23" t="s">
        <v>37</v>
      </c>
      <c r="E623" s="92">
        <v>6</v>
      </c>
      <c r="F623" s="93">
        <v>5.4</v>
      </c>
      <c r="G623" s="94">
        <v>2</v>
      </c>
      <c r="H623" s="94">
        <v>0.1242</v>
      </c>
      <c r="I623" s="94">
        <v>3.2399999999999998E-2</v>
      </c>
      <c r="J623" s="94">
        <v>0.31859999999999999</v>
      </c>
      <c r="K623" s="94">
        <v>4.4279999999999999</v>
      </c>
      <c r="L623" s="94">
        <v>9.7199999999999995E-2</v>
      </c>
      <c r="M623" s="91">
        <v>2.76</v>
      </c>
    </row>
    <row r="624" spans="1:13" ht="15" customHeight="1" x14ac:dyDescent="0.25">
      <c r="A624" s="836"/>
      <c r="B624" s="836"/>
      <c r="C624" s="31" t="s">
        <v>34</v>
      </c>
      <c r="D624" s="23" t="s">
        <v>35</v>
      </c>
      <c r="E624" s="92">
        <v>38</v>
      </c>
      <c r="F624" s="93">
        <v>15.2</v>
      </c>
      <c r="G624" s="94">
        <v>6</v>
      </c>
      <c r="H624" s="94">
        <v>0.18240000000000001</v>
      </c>
      <c r="I624" s="94">
        <v>1.52E-2</v>
      </c>
      <c r="J624" s="94">
        <v>1.0336000000000001</v>
      </c>
      <c r="K624" s="94">
        <v>8.6639999999999997</v>
      </c>
      <c r="L624" s="94">
        <v>7.5999999999999998E-2</v>
      </c>
      <c r="M624" s="91">
        <v>5.7</v>
      </c>
    </row>
    <row r="625" spans="1:13" ht="15" customHeight="1" x14ac:dyDescent="0.25">
      <c r="A625" s="836"/>
      <c r="B625" s="836"/>
      <c r="C625" s="31" t="s">
        <v>32</v>
      </c>
      <c r="D625" s="23" t="s">
        <v>33</v>
      </c>
      <c r="E625" s="92">
        <v>16</v>
      </c>
      <c r="F625" s="93">
        <v>15.2</v>
      </c>
      <c r="G625" s="94">
        <v>6</v>
      </c>
      <c r="H625" s="94">
        <v>0.21279999999999999</v>
      </c>
      <c r="I625" s="94">
        <v>1.52E-2</v>
      </c>
      <c r="J625" s="94">
        <v>1.1704000000000001</v>
      </c>
      <c r="K625" s="94">
        <v>3.6480000000000001</v>
      </c>
      <c r="L625" s="94">
        <v>4.5600000000000002E-2</v>
      </c>
      <c r="M625" s="91">
        <v>0.64</v>
      </c>
    </row>
    <row r="626" spans="1:13" ht="15" customHeight="1" x14ac:dyDescent="0.25">
      <c r="A626" s="836"/>
      <c r="B626" s="836"/>
      <c r="C626" s="31" t="s">
        <v>44</v>
      </c>
      <c r="D626" s="23" t="s">
        <v>45</v>
      </c>
      <c r="E626" s="92">
        <v>0.8</v>
      </c>
      <c r="F626" s="93">
        <v>0.8</v>
      </c>
      <c r="G626" s="94">
        <v>0</v>
      </c>
      <c r="H626" s="94">
        <v>0</v>
      </c>
      <c r="I626" s="94">
        <v>0</v>
      </c>
      <c r="J626" s="94">
        <v>0</v>
      </c>
      <c r="K626" s="94">
        <v>0.192</v>
      </c>
      <c r="L626" s="94">
        <v>2.3999999999999998E-3</v>
      </c>
      <c r="M626" s="91">
        <v>310.24799999999999</v>
      </c>
    </row>
    <row r="627" spans="1:13" ht="15" customHeight="1" x14ac:dyDescent="0.25">
      <c r="A627" s="836"/>
      <c r="B627" s="836"/>
      <c r="C627" s="31" t="s">
        <v>42</v>
      </c>
      <c r="D627" s="87" t="s">
        <v>43</v>
      </c>
      <c r="E627" s="88">
        <v>1</v>
      </c>
      <c r="F627" s="89">
        <v>0.95</v>
      </c>
      <c r="G627" s="90">
        <v>1</v>
      </c>
      <c r="H627" s="90">
        <v>4.4650000000000002E-2</v>
      </c>
      <c r="I627" s="90">
        <v>2.8500000000000001E-3</v>
      </c>
      <c r="J627" s="90">
        <v>0.27834999999999999</v>
      </c>
      <c r="K627" s="90">
        <v>0.38</v>
      </c>
      <c r="L627" s="90">
        <v>1.235E-2</v>
      </c>
      <c r="M627" s="94">
        <v>0.19</v>
      </c>
    </row>
    <row r="628" spans="1:13" ht="15" customHeight="1" x14ac:dyDescent="0.25">
      <c r="A628" s="837"/>
      <c r="B628" s="842"/>
      <c r="C628" s="116" t="s">
        <v>116</v>
      </c>
      <c r="D628" s="117" t="s">
        <v>117</v>
      </c>
      <c r="E628" s="118">
        <v>2</v>
      </c>
      <c r="F628" s="118">
        <v>2</v>
      </c>
      <c r="G628" s="119">
        <v>15</v>
      </c>
      <c r="H628" s="120">
        <v>1.2E-2</v>
      </c>
      <c r="I628" s="121">
        <v>1.62</v>
      </c>
      <c r="J628" s="121">
        <v>0</v>
      </c>
      <c r="K628" s="96">
        <v>0.06</v>
      </c>
      <c r="L628" s="119">
        <v>2E-3</v>
      </c>
      <c r="M628" s="119">
        <v>13.7</v>
      </c>
    </row>
    <row r="629" spans="1:13" ht="15" customHeight="1" x14ac:dyDescent="0.25">
      <c r="A629" s="840" t="s">
        <v>405</v>
      </c>
      <c r="B629" s="843" t="s">
        <v>233</v>
      </c>
      <c r="C629" s="223" t="s">
        <v>30</v>
      </c>
      <c r="D629" s="127" t="s">
        <v>31</v>
      </c>
      <c r="E629" s="225">
        <v>64</v>
      </c>
      <c r="F629" s="226">
        <v>60</v>
      </c>
      <c r="G629" s="227">
        <v>83</v>
      </c>
      <c r="H629" s="228">
        <v>13.08</v>
      </c>
      <c r="I629" s="127">
        <v>3.42</v>
      </c>
      <c r="J629" s="127">
        <v>0</v>
      </c>
      <c r="K629" s="224">
        <v>3.6</v>
      </c>
      <c r="L629" s="227">
        <v>1.62</v>
      </c>
      <c r="M629" s="227">
        <v>32.64</v>
      </c>
    </row>
    <row r="630" spans="1:13" ht="15" customHeight="1" x14ac:dyDescent="0.25">
      <c r="A630" s="836"/>
      <c r="B630" s="836"/>
      <c r="C630" s="68" t="s">
        <v>32</v>
      </c>
      <c r="D630" s="73" t="s">
        <v>33</v>
      </c>
      <c r="E630" s="128">
        <v>16</v>
      </c>
      <c r="F630" s="70">
        <v>15.2</v>
      </c>
      <c r="G630" s="71">
        <v>6</v>
      </c>
      <c r="H630" s="72">
        <v>0.21279999999999999</v>
      </c>
      <c r="I630" s="73">
        <v>1.52E-2</v>
      </c>
      <c r="J630" s="73">
        <v>1.1704000000000001</v>
      </c>
      <c r="K630" s="74">
        <v>3.6480000000000001</v>
      </c>
      <c r="L630" s="71">
        <v>4.5600000000000002E-2</v>
      </c>
      <c r="M630" s="71">
        <v>0.64</v>
      </c>
    </row>
    <row r="631" spans="1:13" ht="15" customHeight="1" x14ac:dyDescent="0.25">
      <c r="A631" s="836"/>
      <c r="B631" s="836"/>
      <c r="C631" s="68" t="s">
        <v>34</v>
      </c>
      <c r="D631" s="73" t="s">
        <v>35</v>
      </c>
      <c r="E631" s="128">
        <v>38</v>
      </c>
      <c r="F631" s="70">
        <v>15.2</v>
      </c>
      <c r="G631" s="71">
        <v>6</v>
      </c>
      <c r="H631" s="72">
        <v>0.18240000000000001</v>
      </c>
      <c r="I631" s="73">
        <v>1.52E-2</v>
      </c>
      <c r="J631" s="73">
        <v>1.0336000000000001</v>
      </c>
      <c r="K631" s="74">
        <v>8.6639999999999997</v>
      </c>
      <c r="L631" s="71">
        <v>7.5999999999999998E-2</v>
      </c>
      <c r="M631" s="71">
        <v>5.7</v>
      </c>
    </row>
    <row r="632" spans="1:13" ht="15" customHeight="1" x14ac:dyDescent="0.25">
      <c r="A632" s="836"/>
      <c r="B632" s="836"/>
      <c r="C632" s="68" t="s">
        <v>36</v>
      </c>
      <c r="D632" s="73" t="s">
        <v>37</v>
      </c>
      <c r="E632" s="128">
        <v>6</v>
      </c>
      <c r="F632" s="70">
        <v>5.4</v>
      </c>
      <c r="G632" s="71">
        <v>2</v>
      </c>
      <c r="H632" s="72">
        <v>0.1242</v>
      </c>
      <c r="I632" s="73">
        <v>3.2399999999999998E-2</v>
      </c>
      <c r="J632" s="73">
        <v>0.31859999999999999</v>
      </c>
      <c r="K632" s="74">
        <v>4.4279999999999999</v>
      </c>
      <c r="L632" s="71">
        <v>9.7199999999999995E-2</v>
      </c>
      <c r="M632" s="71">
        <v>2.76</v>
      </c>
    </row>
    <row r="633" spans="1:13" ht="15" customHeight="1" x14ac:dyDescent="0.25">
      <c r="A633" s="836"/>
      <c r="B633" s="836"/>
      <c r="C633" s="68" t="s">
        <v>38</v>
      </c>
      <c r="D633" s="73" t="s">
        <v>39</v>
      </c>
      <c r="E633" s="128">
        <v>3</v>
      </c>
      <c r="F633" s="70">
        <v>3</v>
      </c>
      <c r="G633" s="71">
        <v>0</v>
      </c>
      <c r="H633" s="72">
        <v>0</v>
      </c>
      <c r="I633" s="73">
        <v>0</v>
      </c>
      <c r="J633" s="73">
        <v>0.18</v>
      </c>
      <c r="K633" s="74">
        <v>0.21</v>
      </c>
      <c r="L633" s="71">
        <v>1.4999999999999999E-2</v>
      </c>
      <c r="M633" s="71">
        <v>0.15</v>
      </c>
    </row>
    <row r="634" spans="1:13" ht="15" customHeight="1" x14ac:dyDescent="0.25">
      <c r="A634" s="836"/>
      <c r="B634" s="836"/>
      <c r="C634" s="68" t="s">
        <v>40</v>
      </c>
      <c r="D634" s="73" t="s">
        <v>39</v>
      </c>
      <c r="E634" s="128">
        <v>3</v>
      </c>
      <c r="F634" s="70">
        <v>3</v>
      </c>
      <c r="G634" s="71">
        <v>0</v>
      </c>
      <c r="H634" s="72">
        <v>0</v>
      </c>
      <c r="I634" s="73">
        <v>0</v>
      </c>
      <c r="J634" s="73">
        <v>0.18</v>
      </c>
      <c r="K634" s="74">
        <v>0.21</v>
      </c>
      <c r="L634" s="71">
        <v>1.4999999999999999E-2</v>
      </c>
      <c r="M634" s="71">
        <v>0.15</v>
      </c>
    </row>
    <row r="635" spans="1:13" ht="15" customHeight="1" x14ac:dyDescent="0.25">
      <c r="A635" s="836"/>
      <c r="B635" s="836"/>
      <c r="C635" s="68" t="s">
        <v>41</v>
      </c>
      <c r="D635" s="73" t="s">
        <v>39</v>
      </c>
      <c r="E635" s="128">
        <v>3</v>
      </c>
      <c r="F635" s="70">
        <v>3</v>
      </c>
      <c r="G635" s="71">
        <v>0</v>
      </c>
      <c r="H635" s="72">
        <v>0</v>
      </c>
      <c r="I635" s="73">
        <v>0</v>
      </c>
      <c r="J635" s="73">
        <v>0.18</v>
      </c>
      <c r="K635" s="74">
        <v>0.21</v>
      </c>
      <c r="L635" s="71">
        <v>1.4999999999999999E-2</v>
      </c>
      <c r="M635" s="71">
        <v>0.15</v>
      </c>
    </row>
    <row r="636" spans="1:13" ht="15" customHeight="1" x14ac:dyDescent="0.25">
      <c r="A636" s="836"/>
      <c r="B636" s="836"/>
      <c r="C636" s="68" t="s">
        <v>42</v>
      </c>
      <c r="D636" s="73" t="s">
        <v>43</v>
      </c>
      <c r="E636" s="128">
        <v>3</v>
      </c>
      <c r="F636" s="70">
        <v>2.85</v>
      </c>
      <c r="G636" s="71">
        <v>4</v>
      </c>
      <c r="H636" s="72">
        <v>0.13395000000000001</v>
      </c>
      <c r="I636" s="73">
        <v>8.5500000000000003E-3</v>
      </c>
      <c r="J636" s="73">
        <v>0.83504999999999996</v>
      </c>
      <c r="K636" s="74">
        <v>1.1399999999999999</v>
      </c>
      <c r="L636" s="71">
        <v>3.705E-2</v>
      </c>
      <c r="M636" s="71">
        <v>0.56999999999999995</v>
      </c>
    </row>
    <row r="637" spans="1:13" ht="15" customHeight="1" x14ac:dyDescent="0.25">
      <c r="A637" s="836"/>
      <c r="B637" s="836"/>
      <c r="C637" s="68" t="s">
        <v>44</v>
      </c>
      <c r="D637" s="73" t="s">
        <v>45</v>
      </c>
      <c r="E637" s="128">
        <v>0.5</v>
      </c>
      <c r="F637" s="70">
        <v>0.5</v>
      </c>
      <c r="G637" s="71">
        <v>0</v>
      </c>
      <c r="H637" s="72">
        <v>0</v>
      </c>
      <c r="I637" s="73">
        <v>0</v>
      </c>
      <c r="J637" s="73">
        <v>0</v>
      </c>
      <c r="K637" s="74">
        <v>0.12</v>
      </c>
      <c r="L637" s="71">
        <v>1.5E-3</v>
      </c>
      <c r="M637" s="71">
        <v>193.905</v>
      </c>
    </row>
    <row r="638" spans="1:13" ht="15" customHeight="1" x14ac:dyDescent="0.25">
      <c r="A638" s="837"/>
      <c r="B638" s="842"/>
      <c r="C638" s="68" t="s">
        <v>52</v>
      </c>
      <c r="D638" s="73" t="s">
        <v>53</v>
      </c>
      <c r="E638" s="128">
        <v>5</v>
      </c>
      <c r="F638" s="70">
        <v>5</v>
      </c>
      <c r="G638" s="71">
        <v>45</v>
      </c>
      <c r="H638" s="72">
        <v>0</v>
      </c>
      <c r="I638" s="73">
        <v>5</v>
      </c>
      <c r="J638" s="73">
        <v>0</v>
      </c>
      <c r="K638" s="74">
        <v>0</v>
      </c>
      <c r="L638" s="71">
        <v>0</v>
      </c>
      <c r="M638" s="71">
        <v>0</v>
      </c>
    </row>
    <row r="639" spans="1:13" ht="15" customHeight="1" x14ac:dyDescent="0.25">
      <c r="A639" s="840" t="s">
        <v>247</v>
      </c>
      <c r="B639" s="843" t="s">
        <v>55</v>
      </c>
      <c r="C639" s="68" t="s">
        <v>56</v>
      </c>
      <c r="D639" s="73" t="s">
        <v>57</v>
      </c>
      <c r="E639" s="128">
        <v>31</v>
      </c>
      <c r="F639" s="70">
        <v>31</v>
      </c>
      <c r="G639" s="71">
        <v>109</v>
      </c>
      <c r="H639" s="72">
        <v>2.077</v>
      </c>
      <c r="I639" s="73">
        <v>0.124</v>
      </c>
      <c r="J639" s="73">
        <v>24.831</v>
      </c>
      <c r="K639" s="74">
        <v>2.79</v>
      </c>
      <c r="L639" s="71">
        <v>0.248</v>
      </c>
      <c r="M639" s="71">
        <v>0.62</v>
      </c>
    </row>
    <row r="640" spans="1:13" ht="15" customHeight="1" x14ac:dyDescent="0.25">
      <c r="A640" s="836"/>
      <c r="B640" s="836"/>
      <c r="C640" s="68" t="s">
        <v>52</v>
      </c>
      <c r="D640" s="73" t="s">
        <v>53</v>
      </c>
      <c r="E640" s="128">
        <v>3</v>
      </c>
      <c r="F640" s="70">
        <v>3</v>
      </c>
      <c r="G640" s="71">
        <v>27</v>
      </c>
      <c r="H640" s="72">
        <v>0</v>
      </c>
      <c r="I640" s="73">
        <v>3</v>
      </c>
      <c r="J640" s="73">
        <v>0</v>
      </c>
      <c r="K640" s="74">
        <v>0</v>
      </c>
      <c r="L640" s="71">
        <v>0</v>
      </c>
      <c r="M640" s="71">
        <v>0</v>
      </c>
    </row>
    <row r="641" spans="1:13" ht="15" customHeight="1" x14ac:dyDescent="0.25">
      <c r="A641" s="837"/>
      <c r="B641" s="837"/>
      <c r="C641" s="68" t="s">
        <v>44</v>
      </c>
      <c r="D641" s="73" t="s">
        <v>45</v>
      </c>
      <c r="E641" s="128">
        <v>0.8</v>
      </c>
      <c r="F641" s="70">
        <v>0.8</v>
      </c>
      <c r="G641" s="71">
        <v>0</v>
      </c>
      <c r="H641" s="72">
        <v>0</v>
      </c>
      <c r="I641" s="73">
        <v>0</v>
      </c>
      <c r="J641" s="73">
        <v>0</v>
      </c>
      <c r="K641" s="74">
        <v>0.192</v>
      </c>
      <c r="L641" s="71">
        <v>2.3999999999999998E-3</v>
      </c>
      <c r="M641" s="71">
        <v>310.24799999999999</v>
      </c>
    </row>
    <row r="642" spans="1:13" ht="15" customHeight="1" x14ac:dyDescent="0.25">
      <c r="A642" s="840" t="s">
        <v>46</v>
      </c>
      <c r="B642" s="860" t="s">
        <v>234</v>
      </c>
      <c r="C642" s="68" t="s">
        <v>98</v>
      </c>
      <c r="D642" s="73" t="s">
        <v>99</v>
      </c>
      <c r="E642" s="128">
        <v>50</v>
      </c>
      <c r="F642" s="70">
        <v>30</v>
      </c>
      <c r="G642" s="71">
        <v>67</v>
      </c>
      <c r="H642" s="72">
        <v>0.5544</v>
      </c>
      <c r="I642" s="73">
        <v>0.1008</v>
      </c>
      <c r="J642" s="73">
        <v>15.2712</v>
      </c>
      <c r="K642" s="74">
        <v>1.512</v>
      </c>
      <c r="L642" s="71">
        <v>0.252</v>
      </c>
      <c r="M642" s="71">
        <v>2.8</v>
      </c>
    </row>
    <row r="643" spans="1:13" ht="15" customHeight="1" x14ac:dyDescent="0.25">
      <c r="A643" s="836"/>
      <c r="B643" s="836"/>
      <c r="C643" s="31" t="s">
        <v>235</v>
      </c>
      <c r="D643" s="18" t="s">
        <v>236</v>
      </c>
      <c r="E643" s="26">
        <v>2</v>
      </c>
      <c r="F643" s="29">
        <v>2</v>
      </c>
      <c r="G643" s="28">
        <v>15</v>
      </c>
      <c r="H643" s="62">
        <v>1.2E-2</v>
      </c>
      <c r="I643" s="61">
        <v>1.6220000000000001</v>
      </c>
      <c r="J643" s="61">
        <v>0</v>
      </c>
      <c r="K643" s="24">
        <v>0.28000000000000003</v>
      </c>
      <c r="L643" s="28">
        <v>0</v>
      </c>
      <c r="M643" s="28">
        <v>17.54</v>
      </c>
    </row>
    <row r="644" spans="1:13" ht="15" customHeight="1" x14ac:dyDescent="0.25">
      <c r="A644" s="837"/>
      <c r="B644" s="837"/>
      <c r="C644" s="31" t="s">
        <v>205</v>
      </c>
      <c r="D644" s="18" t="s">
        <v>206</v>
      </c>
      <c r="E644" s="26">
        <v>2</v>
      </c>
      <c r="F644" s="29">
        <v>2</v>
      </c>
      <c r="G644" s="28">
        <v>7</v>
      </c>
      <c r="H644" s="62">
        <v>1.2E-2</v>
      </c>
      <c r="I644" s="61">
        <v>2E-3</v>
      </c>
      <c r="J644" s="61">
        <v>1.804</v>
      </c>
      <c r="K644" s="24">
        <v>0.84</v>
      </c>
      <c r="L644" s="28">
        <v>9.8000000000000004E-2</v>
      </c>
      <c r="M644" s="28">
        <v>0.78</v>
      </c>
    </row>
    <row r="645" spans="1:13" ht="15" customHeight="1" x14ac:dyDescent="0.25">
      <c r="A645" s="1171"/>
      <c r="B645" s="860" t="s">
        <v>364</v>
      </c>
      <c r="C645" s="68" t="s">
        <v>101</v>
      </c>
      <c r="D645" s="73" t="s">
        <v>102</v>
      </c>
      <c r="E645" s="128">
        <v>26</v>
      </c>
      <c r="F645" s="70">
        <v>20.8</v>
      </c>
      <c r="G645" s="71">
        <v>5</v>
      </c>
      <c r="H645" s="72">
        <v>0.18720000000000001</v>
      </c>
      <c r="I645" s="73">
        <v>2.0799999999999999E-2</v>
      </c>
      <c r="J645" s="73">
        <v>0.8528</v>
      </c>
      <c r="K645" s="74">
        <v>1.8720000000000001</v>
      </c>
      <c r="L645" s="71">
        <v>0.104</v>
      </c>
      <c r="M645" s="71">
        <v>1.56</v>
      </c>
    </row>
    <row r="646" spans="1:13" ht="15" customHeight="1" x14ac:dyDescent="0.25">
      <c r="A646" s="836"/>
      <c r="B646" s="836"/>
      <c r="C646" s="68" t="s">
        <v>125</v>
      </c>
      <c r="D646" s="73" t="s">
        <v>126</v>
      </c>
      <c r="E646" s="128">
        <v>27</v>
      </c>
      <c r="F646" s="70">
        <v>20.25</v>
      </c>
      <c r="G646" s="71">
        <v>3</v>
      </c>
      <c r="H646" s="72">
        <v>0.10125000000000001</v>
      </c>
      <c r="I646" s="73">
        <v>2.0250000000000001E-2</v>
      </c>
      <c r="J646" s="73">
        <v>0.46575</v>
      </c>
      <c r="K646" s="74">
        <v>3.645</v>
      </c>
      <c r="L646" s="71">
        <v>6.0749999999999998E-2</v>
      </c>
      <c r="M646" s="71">
        <v>0.54</v>
      </c>
    </row>
    <row r="647" spans="1:13" ht="15" customHeight="1" x14ac:dyDescent="0.25">
      <c r="A647" s="836"/>
      <c r="B647" s="836"/>
      <c r="C647" s="68" t="s">
        <v>406</v>
      </c>
      <c r="D647" s="73" t="s">
        <v>33</v>
      </c>
      <c r="E647" s="128">
        <v>11</v>
      </c>
      <c r="F647" s="70">
        <v>10.45</v>
      </c>
      <c r="G647" s="71">
        <v>4</v>
      </c>
      <c r="H647" s="72">
        <v>0.14630000000000001</v>
      </c>
      <c r="I647" s="73">
        <v>1.0449999999999999E-2</v>
      </c>
      <c r="J647" s="73">
        <v>0.80464999999999998</v>
      </c>
      <c r="K647" s="74">
        <v>2.508</v>
      </c>
      <c r="L647" s="71">
        <v>3.1350000000000003E-2</v>
      </c>
      <c r="M647" s="71">
        <v>0.44</v>
      </c>
    </row>
    <row r="648" spans="1:13" ht="15" customHeight="1" x14ac:dyDescent="0.25">
      <c r="A648" s="836"/>
      <c r="B648" s="836"/>
      <c r="C648" s="68" t="s">
        <v>52</v>
      </c>
      <c r="D648" s="73" t="s">
        <v>53</v>
      </c>
      <c r="E648" s="128">
        <v>3</v>
      </c>
      <c r="F648" s="70">
        <v>3</v>
      </c>
      <c r="G648" s="71">
        <v>27</v>
      </c>
      <c r="H648" s="72">
        <v>0</v>
      </c>
      <c r="I648" s="73">
        <v>3</v>
      </c>
      <c r="J648" s="73">
        <v>0</v>
      </c>
      <c r="K648" s="74">
        <v>0</v>
      </c>
      <c r="L648" s="71">
        <v>0</v>
      </c>
      <c r="M648" s="71">
        <v>0</v>
      </c>
    </row>
    <row r="649" spans="1:13" ht="15" customHeight="1" x14ac:dyDescent="0.25">
      <c r="A649" s="836"/>
      <c r="B649" s="836"/>
      <c r="C649" s="68" t="s">
        <v>44</v>
      </c>
      <c r="D649" s="73" t="s">
        <v>45</v>
      </c>
      <c r="E649" s="128">
        <v>0.5</v>
      </c>
      <c r="F649" s="70">
        <v>0.5</v>
      </c>
      <c r="G649" s="71">
        <v>0</v>
      </c>
      <c r="H649" s="72">
        <v>0</v>
      </c>
      <c r="I649" s="73">
        <v>0</v>
      </c>
      <c r="J649" s="73">
        <v>0</v>
      </c>
      <c r="K649" s="74">
        <v>0.12</v>
      </c>
      <c r="L649" s="71">
        <v>1.5E-3</v>
      </c>
      <c r="M649" s="71">
        <v>193.905</v>
      </c>
    </row>
    <row r="650" spans="1:13" ht="15" customHeight="1" x14ac:dyDescent="0.25">
      <c r="A650" s="836"/>
      <c r="B650" s="836"/>
      <c r="C650" s="68" t="s">
        <v>62</v>
      </c>
      <c r="D650" s="73" t="s">
        <v>63</v>
      </c>
      <c r="E650" s="128">
        <v>30</v>
      </c>
      <c r="F650" s="70">
        <v>15</v>
      </c>
      <c r="G650" s="71">
        <v>7</v>
      </c>
      <c r="H650" s="72">
        <v>4.4999999999999998E-2</v>
      </c>
      <c r="I650" s="73">
        <v>4.4999999999999998E-2</v>
      </c>
      <c r="J650" s="73">
        <v>1.395</v>
      </c>
      <c r="K650" s="74">
        <v>2.85</v>
      </c>
      <c r="L650" s="71">
        <v>7.4999999999999997E-2</v>
      </c>
      <c r="M650" s="71">
        <v>1.2</v>
      </c>
    </row>
    <row r="651" spans="1:13" ht="15" customHeight="1" x14ac:dyDescent="0.25">
      <c r="A651" s="837"/>
      <c r="B651" s="837"/>
      <c r="C651" s="68" t="s">
        <v>36</v>
      </c>
      <c r="D651" s="73" t="s">
        <v>37</v>
      </c>
      <c r="E651" s="128">
        <v>6</v>
      </c>
      <c r="F651" s="70">
        <v>5.4</v>
      </c>
      <c r="G651" s="71">
        <v>2</v>
      </c>
      <c r="H651" s="72">
        <v>0.1242</v>
      </c>
      <c r="I651" s="73">
        <v>3.2399999999999998E-2</v>
      </c>
      <c r="J651" s="73">
        <v>0.31859999999999999</v>
      </c>
      <c r="K651" s="74">
        <v>4.4279999999999999</v>
      </c>
      <c r="L651" s="71">
        <v>9.7199999999999995E-2</v>
      </c>
      <c r="M651" s="71">
        <v>2.76</v>
      </c>
    </row>
    <row r="652" spans="1:13" ht="15" customHeight="1" x14ac:dyDescent="0.25">
      <c r="A652" s="35" t="s">
        <v>105</v>
      </c>
      <c r="B652" s="122" t="s">
        <v>239</v>
      </c>
      <c r="C652" s="31" t="s">
        <v>240</v>
      </c>
      <c r="D652" s="18" t="s">
        <v>178</v>
      </c>
      <c r="E652" s="26">
        <v>100</v>
      </c>
      <c r="F652" s="29">
        <v>60</v>
      </c>
      <c r="G652" s="28">
        <v>35</v>
      </c>
      <c r="H652" s="62">
        <v>1.02</v>
      </c>
      <c r="I652" s="61">
        <v>0.06</v>
      </c>
      <c r="J652" s="61">
        <v>7.5</v>
      </c>
      <c r="K652" s="24">
        <v>6</v>
      </c>
      <c r="L652" s="28">
        <v>0.48</v>
      </c>
      <c r="M652" s="28">
        <v>1</v>
      </c>
    </row>
    <row r="653" spans="1:13" ht="15" customHeight="1" x14ac:dyDescent="0.25">
      <c r="A653" s="1172"/>
      <c r="B653" s="828"/>
      <c r="C653" s="828"/>
      <c r="D653" s="828"/>
      <c r="E653" s="828"/>
      <c r="F653" s="828"/>
      <c r="G653" s="828"/>
      <c r="H653" s="828"/>
      <c r="I653" s="828"/>
      <c r="J653" s="828"/>
      <c r="K653" s="829"/>
      <c r="L653" s="234"/>
      <c r="M653" s="234"/>
    </row>
    <row r="654" spans="1:13" ht="15" customHeight="1" x14ac:dyDescent="0.25">
      <c r="A654" s="1166" t="s">
        <v>78</v>
      </c>
      <c r="B654" s="856"/>
      <c r="C654" s="856"/>
      <c r="D654" s="856"/>
      <c r="E654" s="856"/>
      <c r="F654" s="857"/>
      <c r="G654" s="235">
        <v>546</v>
      </c>
      <c r="H654" s="236">
        <v>21</v>
      </c>
      <c r="I654" s="237">
        <v>18.8</v>
      </c>
      <c r="J654" s="237">
        <v>70</v>
      </c>
      <c r="K654" s="235">
        <v>85</v>
      </c>
      <c r="L654" s="238">
        <v>4.5199999999999996</v>
      </c>
      <c r="M654" s="238">
        <v>1132</v>
      </c>
    </row>
    <row r="655" spans="1:13" ht="15" customHeight="1" x14ac:dyDescent="0.25">
      <c r="A655" s="1165" t="s">
        <v>79</v>
      </c>
      <c r="B655" s="828"/>
      <c r="C655" s="828"/>
      <c r="D655" s="828"/>
      <c r="E655" s="828"/>
      <c r="F655" s="829"/>
      <c r="G655" s="239">
        <v>1629</v>
      </c>
      <c r="H655" s="240">
        <v>57</v>
      </c>
      <c r="I655" s="240">
        <v>54.3</v>
      </c>
      <c r="J655" s="240">
        <v>228.1</v>
      </c>
      <c r="K655" s="240">
        <v>800</v>
      </c>
      <c r="L655" s="240">
        <v>6.2</v>
      </c>
      <c r="M655" s="240">
        <v>1200</v>
      </c>
    </row>
    <row r="656" spans="1:13" ht="15" customHeight="1" x14ac:dyDescent="0.25">
      <c r="A656" s="1165" t="s">
        <v>80</v>
      </c>
      <c r="B656" s="828"/>
      <c r="C656" s="828"/>
      <c r="D656" s="828"/>
      <c r="E656" s="828"/>
      <c r="F656" s="829"/>
      <c r="G656" s="241">
        <v>0.34</v>
      </c>
      <c r="H656" s="242">
        <v>0.36</v>
      </c>
      <c r="I656" s="242">
        <v>0.35</v>
      </c>
      <c r="J656" s="242">
        <v>0.31</v>
      </c>
      <c r="K656" s="242">
        <v>0.08</v>
      </c>
      <c r="L656" s="242">
        <v>0.67</v>
      </c>
      <c r="M656" s="242">
        <v>0.66</v>
      </c>
    </row>
    <row r="658" spans="1:13" ht="15" customHeight="1" x14ac:dyDescent="0.25">
      <c r="A658" s="834" t="s">
        <v>81</v>
      </c>
      <c r="B658" s="825"/>
      <c r="C658" s="826"/>
      <c r="D658" s="827" t="s">
        <v>82</v>
      </c>
      <c r="E658" s="828"/>
      <c r="F658" s="828"/>
      <c r="G658" s="828"/>
      <c r="H658" s="828"/>
      <c r="I658" s="828"/>
      <c r="J658" s="828"/>
      <c r="K658" s="828"/>
      <c r="L658" s="828"/>
      <c r="M658" s="829"/>
    </row>
    <row r="659" spans="1:13" ht="15" customHeight="1" x14ac:dyDescent="0.25">
      <c r="A659" s="44"/>
      <c r="B659" s="45"/>
      <c r="C659" s="47"/>
      <c r="D659" s="47"/>
      <c r="E659" s="47"/>
      <c r="F659" s="47"/>
      <c r="G659" s="47"/>
      <c r="H659" s="47"/>
      <c r="I659" s="47"/>
      <c r="J659" s="47"/>
      <c r="K659" s="47"/>
      <c r="L659" s="47"/>
      <c r="M659" s="51"/>
    </row>
    <row r="660" spans="1:13" ht="30" customHeight="1" x14ac:dyDescent="0.25">
      <c r="A660" s="52" t="s">
        <v>83</v>
      </c>
      <c r="B660" s="827"/>
      <c r="C660" s="828"/>
      <c r="D660" s="828"/>
      <c r="E660" s="829"/>
      <c r="F660" s="1"/>
      <c r="G660" s="824" t="s">
        <v>84</v>
      </c>
      <c r="H660" s="825"/>
      <c r="I660" s="826"/>
      <c r="J660" s="827">
        <v>1088350061</v>
      </c>
      <c r="K660" s="828"/>
      <c r="L660" s="828"/>
      <c r="M660" s="829"/>
    </row>
    <row r="661" spans="1:13" ht="15" customHeight="1" x14ac:dyDescent="0.25">
      <c r="A661" s="53"/>
      <c r="B661" s="49"/>
      <c r="C661" s="49"/>
      <c r="D661" s="49"/>
      <c r="E661" s="51"/>
      <c r="F661" s="51"/>
      <c r="G661" s="51"/>
      <c r="H661" s="51"/>
      <c r="I661" s="51"/>
      <c r="J661" s="51"/>
      <c r="K661" s="51"/>
      <c r="L661" s="51"/>
      <c r="M661" s="51"/>
    </row>
    <row r="662" spans="1:13" ht="15" customHeight="1" x14ac:dyDescent="0.25">
      <c r="A662" s="259"/>
      <c r="B662" s="260"/>
      <c r="C662" s="260"/>
      <c r="D662" s="260"/>
      <c r="E662" s="261"/>
      <c r="F662" s="261"/>
      <c r="G662" s="261"/>
      <c r="H662" s="261"/>
      <c r="I662" s="261"/>
      <c r="J662" s="261"/>
      <c r="K662" s="261"/>
      <c r="L662" s="261"/>
      <c r="M662" s="261"/>
    </row>
    <row r="663" spans="1:13" ht="15" customHeight="1" x14ac:dyDescent="0.25">
      <c r="A663" s="53"/>
      <c r="B663" s="9"/>
      <c r="C663" s="49"/>
      <c r="D663" s="49"/>
      <c r="E663" s="51"/>
      <c r="F663" s="51"/>
      <c r="G663" s="51"/>
      <c r="H663" s="51"/>
      <c r="I663" s="51"/>
      <c r="J663" s="51"/>
      <c r="K663" s="51"/>
      <c r="L663" s="51"/>
      <c r="M663" s="51"/>
    </row>
    <row r="664" spans="1:13" ht="15" customHeight="1" x14ac:dyDescent="0.25">
      <c r="A664" s="57">
        <v>15</v>
      </c>
      <c r="B664" s="58"/>
      <c r="C664" s="58"/>
      <c r="D664" s="58"/>
      <c r="E664" s="3"/>
      <c r="F664" s="3"/>
      <c r="G664" s="3"/>
      <c r="H664" s="3"/>
      <c r="I664" s="3"/>
      <c r="J664" s="3"/>
      <c r="K664" s="3"/>
      <c r="L664" s="51"/>
      <c r="M664" s="51"/>
    </row>
    <row r="665" spans="1:13" ht="15" customHeight="1" x14ac:dyDescent="0.25">
      <c r="A665" s="52"/>
      <c r="B665" s="9"/>
      <c r="C665" s="9"/>
      <c r="D665" s="9"/>
      <c r="E665" s="1"/>
      <c r="F665" s="1"/>
      <c r="G665" s="1"/>
      <c r="H665" s="1"/>
      <c r="I665" s="1"/>
      <c r="J665" s="3"/>
      <c r="K665" s="3"/>
      <c r="L665" s="51"/>
      <c r="M665" s="51"/>
    </row>
    <row r="666" spans="1:13" ht="15" customHeight="1" x14ac:dyDescent="0.25">
      <c r="A666" s="840" t="s">
        <v>14</v>
      </c>
      <c r="B666" s="838" t="s">
        <v>15</v>
      </c>
      <c r="C666" s="838" t="s">
        <v>16</v>
      </c>
      <c r="D666" s="838" t="s">
        <v>17</v>
      </c>
      <c r="E666" s="838" t="s">
        <v>18</v>
      </c>
      <c r="F666" s="838" t="s">
        <v>19</v>
      </c>
      <c r="G666" s="827" t="s">
        <v>20</v>
      </c>
      <c r="H666" s="828"/>
      <c r="I666" s="828"/>
      <c r="J666" s="828"/>
      <c r="K666" s="828"/>
      <c r="L666" s="828"/>
      <c r="M666" s="829"/>
    </row>
    <row r="667" spans="1:13" ht="15" customHeight="1" x14ac:dyDescent="0.25">
      <c r="A667" s="837"/>
      <c r="B667" s="837"/>
      <c r="C667" s="837"/>
      <c r="D667" s="837"/>
      <c r="E667" s="837"/>
      <c r="F667" s="837"/>
      <c r="G667" s="16" t="s">
        <v>21</v>
      </c>
      <c r="H667" s="16" t="s">
        <v>22</v>
      </c>
      <c r="I667" s="16" t="s">
        <v>23</v>
      </c>
      <c r="J667" s="16" t="s">
        <v>24</v>
      </c>
      <c r="K667" s="16" t="s">
        <v>25</v>
      </c>
      <c r="L667" s="16" t="s">
        <v>26</v>
      </c>
      <c r="M667" s="16" t="s">
        <v>27</v>
      </c>
    </row>
    <row r="668" spans="1:13" ht="15" customHeight="1" x14ac:dyDescent="0.25">
      <c r="A668" s="840" t="s">
        <v>405</v>
      </c>
      <c r="B668" s="843" t="s">
        <v>241</v>
      </c>
      <c r="C668" s="223" t="s">
        <v>94</v>
      </c>
      <c r="D668" s="127" t="s">
        <v>95</v>
      </c>
      <c r="E668" s="225">
        <v>60</v>
      </c>
      <c r="F668" s="226">
        <v>57</v>
      </c>
      <c r="G668" s="227">
        <v>80</v>
      </c>
      <c r="H668" s="228">
        <v>12.198</v>
      </c>
      <c r="I668" s="127">
        <v>3.42</v>
      </c>
      <c r="J668" s="127">
        <v>0.114</v>
      </c>
      <c r="K668" s="224">
        <v>9.69</v>
      </c>
      <c r="L668" s="227">
        <v>0.45600000000000002</v>
      </c>
      <c r="M668" s="227">
        <v>31.2</v>
      </c>
    </row>
    <row r="669" spans="1:13" ht="15" customHeight="1" x14ac:dyDescent="0.25">
      <c r="A669" s="836"/>
      <c r="B669" s="836"/>
      <c r="C669" s="68" t="s">
        <v>32</v>
      </c>
      <c r="D669" s="73" t="s">
        <v>33</v>
      </c>
      <c r="E669" s="128">
        <v>16</v>
      </c>
      <c r="F669" s="70">
        <v>15.2</v>
      </c>
      <c r="G669" s="71">
        <v>6</v>
      </c>
      <c r="H669" s="72">
        <v>0.21279999999999999</v>
      </c>
      <c r="I669" s="73">
        <v>1.52E-2</v>
      </c>
      <c r="J669" s="73">
        <v>1.1704000000000001</v>
      </c>
      <c r="K669" s="74">
        <v>3.6480000000000001</v>
      </c>
      <c r="L669" s="71">
        <v>4.5600000000000002E-2</v>
      </c>
      <c r="M669" s="71">
        <v>0.64</v>
      </c>
    </row>
    <row r="670" spans="1:13" ht="15" customHeight="1" x14ac:dyDescent="0.25">
      <c r="A670" s="836"/>
      <c r="B670" s="836"/>
      <c r="C670" s="68" t="s">
        <v>34</v>
      </c>
      <c r="D670" s="73" t="s">
        <v>35</v>
      </c>
      <c r="E670" s="128">
        <v>38</v>
      </c>
      <c r="F670" s="70">
        <v>15.2</v>
      </c>
      <c r="G670" s="71">
        <v>6</v>
      </c>
      <c r="H670" s="72">
        <v>0.18240000000000001</v>
      </c>
      <c r="I670" s="73">
        <v>1.52E-2</v>
      </c>
      <c r="J670" s="73">
        <v>1.0336000000000001</v>
      </c>
      <c r="K670" s="74">
        <v>8.6639999999999997</v>
      </c>
      <c r="L670" s="71">
        <v>7.5999999999999998E-2</v>
      </c>
      <c r="M670" s="71">
        <v>5.7</v>
      </c>
    </row>
    <row r="671" spans="1:13" ht="15" customHeight="1" x14ac:dyDescent="0.25">
      <c r="A671" s="836"/>
      <c r="B671" s="836"/>
      <c r="C671" s="68" t="s">
        <v>36</v>
      </c>
      <c r="D671" s="73" t="s">
        <v>37</v>
      </c>
      <c r="E671" s="128">
        <v>6</v>
      </c>
      <c r="F671" s="70">
        <v>5.4</v>
      </c>
      <c r="G671" s="71">
        <v>2</v>
      </c>
      <c r="H671" s="72">
        <v>0.1242</v>
      </c>
      <c r="I671" s="73">
        <v>3.2399999999999998E-2</v>
      </c>
      <c r="J671" s="73">
        <v>0.31859999999999999</v>
      </c>
      <c r="K671" s="74">
        <v>4.4279999999999999</v>
      </c>
      <c r="L671" s="71">
        <v>9.7199999999999995E-2</v>
      </c>
      <c r="M671" s="71">
        <v>2.76</v>
      </c>
    </row>
    <row r="672" spans="1:13" ht="15" customHeight="1" x14ac:dyDescent="0.25">
      <c r="A672" s="836"/>
      <c r="B672" s="836"/>
      <c r="C672" s="68" t="s">
        <v>38</v>
      </c>
      <c r="D672" s="73" t="s">
        <v>39</v>
      </c>
      <c r="E672" s="128">
        <v>3</v>
      </c>
      <c r="F672" s="70">
        <v>3</v>
      </c>
      <c r="G672" s="71">
        <v>0</v>
      </c>
      <c r="H672" s="72">
        <v>0</v>
      </c>
      <c r="I672" s="73">
        <v>0</v>
      </c>
      <c r="J672" s="73">
        <v>0.18</v>
      </c>
      <c r="K672" s="74">
        <v>0.21</v>
      </c>
      <c r="L672" s="71">
        <v>1.4999999999999999E-2</v>
      </c>
      <c r="M672" s="71">
        <v>0.15</v>
      </c>
    </row>
    <row r="673" spans="1:13" ht="15" customHeight="1" x14ac:dyDescent="0.25">
      <c r="A673" s="836"/>
      <c r="B673" s="836"/>
      <c r="C673" s="68" t="s">
        <v>40</v>
      </c>
      <c r="D673" s="73" t="s">
        <v>39</v>
      </c>
      <c r="E673" s="128">
        <v>3</v>
      </c>
      <c r="F673" s="70">
        <v>3</v>
      </c>
      <c r="G673" s="71">
        <v>0</v>
      </c>
      <c r="H673" s="72">
        <v>0</v>
      </c>
      <c r="I673" s="73">
        <v>0</v>
      </c>
      <c r="J673" s="73">
        <v>0.18</v>
      </c>
      <c r="K673" s="74">
        <v>0.21</v>
      </c>
      <c r="L673" s="71">
        <v>1.4999999999999999E-2</v>
      </c>
      <c r="M673" s="71">
        <v>0.15</v>
      </c>
    </row>
    <row r="674" spans="1:13" ht="15" customHeight="1" x14ac:dyDescent="0.25">
      <c r="A674" s="836"/>
      <c r="B674" s="836"/>
      <c r="C674" s="68" t="s">
        <v>41</v>
      </c>
      <c r="D674" s="73" t="s">
        <v>39</v>
      </c>
      <c r="E674" s="128">
        <v>3</v>
      </c>
      <c r="F674" s="70">
        <v>3</v>
      </c>
      <c r="G674" s="71">
        <v>0</v>
      </c>
      <c r="H674" s="72">
        <v>0</v>
      </c>
      <c r="I674" s="73">
        <v>0</v>
      </c>
      <c r="J674" s="73">
        <v>0.18</v>
      </c>
      <c r="K674" s="74">
        <v>0.21</v>
      </c>
      <c r="L674" s="71">
        <v>1.4999999999999999E-2</v>
      </c>
      <c r="M674" s="71">
        <v>0.15</v>
      </c>
    </row>
    <row r="675" spans="1:13" ht="15" customHeight="1" x14ac:dyDescent="0.25">
      <c r="A675" s="836"/>
      <c r="B675" s="836"/>
      <c r="C675" s="68" t="s">
        <v>42</v>
      </c>
      <c r="D675" s="73" t="s">
        <v>43</v>
      </c>
      <c r="E675" s="128">
        <v>1</v>
      </c>
      <c r="F675" s="70">
        <v>0.95</v>
      </c>
      <c r="G675" s="71">
        <v>1</v>
      </c>
      <c r="H675" s="72">
        <v>4.4650000000000002E-2</v>
      </c>
      <c r="I675" s="73">
        <v>2.8500000000000001E-3</v>
      </c>
      <c r="J675" s="73">
        <v>0.27834999999999999</v>
      </c>
      <c r="K675" s="74">
        <v>0.38</v>
      </c>
      <c r="L675" s="71">
        <v>1.235E-2</v>
      </c>
      <c r="M675" s="71">
        <v>0.19</v>
      </c>
    </row>
    <row r="676" spans="1:13" ht="15" customHeight="1" x14ac:dyDescent="0.25">
      <c r="A676" s="836"/>
      <c r="B676" s="836"/>
      <c r="C676" s="68" t="s">
        <v>44</v>
      </c>
      <c r="D676" s="73" t="s">
        <v>45</v>
      </c>
      <c r="E676" s="128">
        <v>0.5</v>
      </c>
      <c r="F676" s="70">
        <v>0.5</v>
      </c>
      <c r="G676" s="71">
        <v>0</v>
      </c>
      <c r="H676" s="72">
        <v>0</v>
      </c>
      <c r="I676" s="73">
        <v>0</v>
      </c>
      <c r="J676" s="73">
        <v>0</v>
      </c>
      <c r="K676" s="74">
        <v>0.12</v>
      </c>
      <c r="L676" s="71">
        <v>1.5E-3</v>
      </c>
      <c r="M676" s="71">
        <v>193.905</v>
      </c>
    </row>
    <row r="677" spans="1:13" ht="15" customHeight="1" x14ac:dyDescent="0.25">
      <c r="A677" s="836"/>
      <c r="B677" s="836"/>
      <c r="C677" s="68" t="s">
        <v>142</v>
      </c>
      <c r="D677" s="129" t="s">
        <v>143</v>
      </c>
      <c r="E677" s="128">
        <v>7</v>
      </c>
      <c r="F677" s="70">
        <v>7</v>
      </c>
      <c r="G677" s="71">
        <v>25</v>
      </c>
      <c r="H677" s="72">
        <v>0.92400000000000004</v>
      </c>
      <c r="I677" s="73">
        <v>0.13300000000000001</v>
      </c>
      <c r="J677" s="73">
        <v>5.0469999999999997</v>
      </c>
      <c r="K677" s="74">
        <v>1.26</v>
      </c>
      <c r="L677" s="71">
        <v>0.35699999999999998</v>
      </c>
      <c r="M677" s="71">
        <v>0.14000000000000001</v>
      </c>
    </row>
    <row r="678" spans="1:13" ht="15" customHeight="1" x14ac:dyDescent="0.25">
      <c r="A678" s="836"/>
      <c r="B678" s="836"/>
      <c r="C678" s="68" t="s">
        <v>52</v>
      </c>
      <c r="D678" s="73" t="s">
        <v>53</v>
      </c>
      <c r="E678" s="128">
        <v>10</v>
      </c>
      <c r="F678" s="70">
        <v>10</v>
      </c>
      <c r="G678" s="71">
        <v>45</v>
      </c>
      <c r="H678" s="72">
        <v>0</v>
      </c>
      <c r="I678" s="73">
        <v>5</v>
      </c>
      <c r="J678" s="73">
        <v>0</v>
      </c>
      <c r="K678" s="74">
        <v>0</v>
      </c>
      <c r="L678" s="71">
        <v>0</v>
      </c>
      <c r="M678" s="71">
        <v>0</v>
      </c>
    </row>
    <row r="679" spans="1:13" ht="15" customHeight="1" x14ac:dyDescent="0.25">
      <c r="A679" s="837"/>
      <c r="B679" s="837"/>
      <c r="C679" s="68" t="s">
        <v>144</v>
      </c>
      <c r="D679" s="129" t="s">
        <v>145</v>
      </c>
      <c r="E679" s="128">
        <v>15</v>
      </c>
      <c r="F679" s="70">
        <v>13.5</v>
      </c>
      <c r="G679" s="71">
        <v>20</v>
      </c>
      <c r="H679" s="72">
        <v>1.7010000000000001</v>
      </c>
      <c r="I679" s="73">
        <v>1.458</v>
      </c>
      <c r="J679" s="73">
        <v>4.0500000000000001E-2</v>
      </c>
      <c r="K679" s="74">
        <v>7.1550000000000002</v>
      </c>
      <c r="L679" s="71">
        <v>0.22950000000000001</v>
      </c>
      <c r="M679" s="71">
        <v>20.85</v>
      </c>
    </row>
    <row r="680" spans="1:13" ht="15" customHeight="1" x14ac:dyDescent="0.25">
      <c r="A680" s="840" t="s">
        <v>247</v>
      </c>
      <c r="B680" s="843" t="s">
        <v>55</v>
      </c>
      <c r="C680" s="68" t="s">
        <v>56</v>
      </c>
      <c r="D680" s="73" t="s">
        <v>57</v>
      </c>
      <c r="E680" s="128">
        <v>31</v>
      </c>
      <c r="F680" s="70">
        <v>31</v>
      </c>
      <c r="G680" s="71">
        <v>109</v>
      </c>
      <c r="H680" s="72">
        <v>2.077</v>
      </c>
      <c r="I680" s="73">
        <v>0.124</v>
      </c>
      <c r="J680" s="73">
        <v>24.831</v>
      </c>
      <c r="K680" s="74">
        <v>2.79</v>
      </c>
      <c r="L680" s="71">
        <v>0.248</v>
      </c>
      <c r="M680" s="71">
        <v>0.62</v>
      </c>
    </row>
    <row r="681" spans="1:13" ht="15" customHeight="1" x14ac:dyDescent="0.25">
      <c r="A681" s="836"/>
      <c r="B681" s="836"/>
      <c r="C681" s="68" t="s">
        <v>52</v>
      </c>
      <c r="D681" s="73" t="s">
        <v>53</v>
      </c>
      <c r="E681" s="128">
        <v>3</v>
      </c>
      <c r="F681" s="70">
        <v>3</v>
      </c>
      <c r="G681" s="71">
        <v>27</v>
      </c>
      <c r="H681" s="72">
        <v>0</v>
      </c>
      <c r="I681" s="73">
        <v>3</v>
      </c>
      <c r="J681" s="73">
        <v>0</v>
      </c>
      <c r="K681" s="74">
        <v>0</v>
      </c>
      <c r="L681" s="71">
        <v>0</v>
      </c>
      <c r="M681" s="71">
        <v>0</v>
      </c>
    </row>
    <row r="682" spans="1:13" ht="15" customHeight="1" x14ac:dyDescent="0.25">
      <c r="A682" s="837"/>
      <c r="B682" s="837"/>
      <c r="C682" s="229" t="s">
        <v>44</v>
      </c>
      <c r="D682" s="73" t="s">
        <v>45</v>
      </c>
      <c r="E682" s="231">
        <v>0.8</v>
      </c>
      <c r="F682" s="232">
        <v>0.8</v>
      </c>
      <c r="G682" s="71">
        <v>0</v>
      </c>
      <c r="H682" s="72">
        <v>0</v>
      </c>
      <c r="I682" s="73">
        <v>0</v>
      </c>
      <c r="J682" s="73">
        <v>0</v>
      </c>
      <c r="K682" s="74">
        <v>0.192</v>
      </c>
      <c r="L682" s="71">
        <v>2.3999999999999998E-3</v>
      </c>
      <c r="M682" s="71">
        <v>310.24799999999999</v>
      </c>
    </row>
    <row r="683" spans="1:13" ht="15" customHeight="1" x14ac:dyDescent="0.25">
      <c r="A683" s="840" t="s">
        <v>46</v>
      </c>
      <c r="B683" s="844" t="s">
        <v>242</v>
      </c>
      <c r="C683" s="223" t="s">
        <v>91</v>
      </c>
      <c r="D683" s="73" t="s">
        <v>92</v>
      </c>
      <c r="E683" s="225">
        <v>30</v>
      </c>
      <c r="F683" s="226">
        <v>31</v>
      </c>
      <c r="G683" s="71">
        <v>29</v>
      </c>
      <c r="H683" s="72">
        <v>0.66</v>
      </c>
      <c r="I683" s="73">
        <v>0.03</v>
      </c>
      <c r="J683" s="73">
        <v>6.33</v>
      </c>
      <c r="K683" s="74">
        <v>3.3</v>
      </c>
      <c r="L683" s="71">
        <v>0.3</v>
      </c>
      <c r="M683" s="71">
        <v>5.4</v>
      </c>
    </row>
    <row r="684" spans="1:13" ht="15" customHeight="1" x14ac:dyDescent="0.25">
      <c r="A684" s="836"/>
      <c r="B684" s="836"/>
      <c r="C684" s="180" t="s">
        <v>116</v>
      </c>
      <c r="D684" s="129" t="s">
        <v>117</v>
      </c>
      <c r="E684" s="128">
        <v>2</v>
      </c>
      <c r="F684" s="70">
        <v>2</v>
      </c>
      <c r="G684" s="71">
        <v>15</v>
      </c>
      <c r="H684" s="72">
        <v>1.2E-2</v>
      </c>
      <c r="I684" s="73">
        <v>1.62</v>
      </c>
      <c r="J684" s="73">
        <v>0</v>
      </c>
      <c r="K684" s="74">
        <v>0.06</v>
      </c>
      <c r="L684" s="71">
        <v>2E-3</v>
      </c>
      <c r="M684" s="71">
        <v>13.7</v>
      </c>
    </row>
    <row r="685" spans="1:13" ht="15" customHeight="1" x14ac:dyDescent="0.25">
      <c r="A685" s="837"/>
      <c r="B685" s="837"/>
      <c r="C685" s="68" t="s">
        <v>36</v>
      </c>
      <c r="D685" s="73" t="s">
        <v>37</v>
      </c>
      <c r="E685" s="128">
        <v>6</v>
      </c>
      <c r="F685" s="70">
        <v>5.4</v>
      </c>
      <c r="G685" s="71">
        <v>2</v>
      </c>
      <c r="H685" s="72">
        <v>0.1242</v>
      </c>
      <c r="I685" s="73">
        <v>3.2399999999999998E-2</v>
      </c>
      <c r="J685" s="73">
        <v>0.31859999999999999</v>
      </c>
      <c r="K685" s="74">
        <v>4.4279999999999999</v>
      </c>
      <c r="L685" s="71">
        <v>9.7199999999999995E-2</v>
      </c>
      <c r="M685" s="71">
        <v>2.76</v>
      </c>
    </row>
    <row r="686" spans="1:13" ht="15" customHeight="1" x14ac:dyDescent="0.25">
      <c r="A686" s="840" t="s">
        <v>58</v>
      </c>
      <c r="B686" s="843" t="s">
        <v>243</v>
      </c>
      <c r="C686" s="68" t="s">
        <v>50</v>
      </c>
      <c r="D686" s="73" t="s">
        <v>51</v>
      </c>
      <c r="E686" s="128">
        <v>36</v>
      </c>
      <c r="F686" s="70">
        <v>30.6</v>
      </c>
      <c r="G686" s="71">
        <v>14</v>
      </c>
      <c r="H686" s="72">
        <v>0.2142</v>
      </c>
      <c r="I686" s="73">
        <v>3.0599999999999999E-2</v>
      </c>
      <c r="J686" s="73">
        <v>2.907</v>
      </c>
      <c r="K686" s="74">
        <v>8.2620000000000005</v>
      </c>
      <c r="L686" s="71">
        <v>0.12239999999999999</v>
      </c>
      <c r="M686" s="71">
        <v>12.6</v>
      </c>
    </row>
    <row r="687" spans="1:13" ht="15" customHeight="1" x14ac:dyDescent="0.25">
      <c r="A687" s="836"/>
      <c r="B687" s="836"/>
      <c r="C687" s="68" t="s">
        <v>103</v>
      </c>
      <c r="D687" s="73" t="s">
        <v>104</v>
      </c>
      <c r="E687" s="128">
        <v>40</v>
      </c>
      <c r="F687" s="70">
        <v>20</v>
      </c>
      <c r="G687" s="71">
        <v>16</v>
      </c>
      <c r="H687" s="72">
        <v>0.12</v>
      </c>
      <c r="I687" s="73">
        <v>0</v>
      </c>
      <c r="J687" s="73">
        <v>3.42</v>
      </c>
      <c r="K687" s="74">
        <v>3</v>
      </c>
      <c r="L687" s="71">
        <v>0.1</v>
      </c>
      <c r="M687" s="71">
        <v>1.6</v>
      </c>
    </row>
    <row r="688" spans="1:13" ht="15" customHeight="1" x14ac:dyDescent="0.25">
      <c r="A688" s="836"/>
      <c r="B688" s="836"/>
      <c r="C688" s="68" t="s">
        <v>62</v>
      </c>
      <c r="D688" s="73" t="s">
        <v>63</v>
      </c>
      <c r="E688" s="128">
        <v>30</v>
      </c>
      <c r="F688" s="70">
        <v>15</v>
      </c>
      <c r="G688" s="71">
        <v>7</v>
      </c>
      <c r="H688" s="72">
        <v>4.4999999999999998E-2</v>
      </c>
      <c r="I688" s="73">
        <v>4.4999999999999998E-2</v>
      </c>
      <c r="J688" s="73">
        <v>1.395</v>
      </c>
      <c r="K688" s="74">
        <v>2.85</v>
      </c>
      <c r="L688" s="71">
        <v>7.4999999999999997E-2</v>
      </c>
      <c r="M688" s="71">
        <v>1.2</v>
      </c>
    </row>
    <row r="689" spans="1:13" ht="15" customHeight="1" x14ac:dyDescent="0.25">
      <c r="A689" s="837"/>
      <c r="B689" s="837"/>
      <c r="C689" s="68" t="s">
        <v>64</v>
      </c>
      <c r="D689" s="73" t="s">
        <v>65</v>
      </c>
      <c r="E689" s="128">
        <v>2</v>
      </c>
      <c r="F689" s="70">
        <v>2</v>
      </c>
      <c r="G689" s="71">
        <v>8</v>
      </c>
      <c r="H689" s="72">
        <v>0</v>
      </c>
      <c r="I689" s="73">
        <v>0</v>
      </c>
      <c r="J689" s="73">
        <v>1.986</v>
      </c>
      <c r="K689" s="74">
        <v>0</v>
      </c>
      <c r="L689" s="71">
        <v>2E-3</v>
      </c>
      <c r="M689" s="71">
        <v>0</v>
      </c>
    </row>
    <row r="690" spans="1:13" ht="15" customHeight="1" x14ac:dyDescent="0.25">
      <c r="A690" s="126" t="s">
        <v>105</v>
      </c>
      <c r="B690" s="843" t="s">
        <v>149</v>
      </c>
      <c r="C690" s="68" t="s">
        <v>150</v>
      </c>
      <c r="D690" s="127" t="s">
        <v>151</v>
      </c>
      <c r="E690" s="128">
        <v>80</v>
      </c>
      <c r="F690" s="70">
        <v>60</v>
      </c>
      <c r="G690" s="71">
        <v>43</v>
      </c>
      <c r="H690" s="72">
        <v>0.54</v>
      </c>
      <c r="I690" s="73">
        <v>0.18</v>
      </c>
      <c r="J690" s="73">
        <v>8.0399999999999991</v>
      </c>
      <c r="K690" s="74">
        <v>7.8</v>
      </c>
      <c r="L690" s="71">
        <v>0.18</v>
      </c>
      <c r="M690" s="71">
        <v>2.4</v>
      </c>
    </row>
    <row r="691" spans="1:13" ht="15" customHeight="1" x14ac:dyDescent="0.25">
      <c r="A691" s="98" t="s">
        <v>163</v>
      </c>
      <c r="B691" s="836"/>
      <c r="C691" s="31" t="s">
        <v>72</v>
      </c>
      <c r="D691" s="61" t="s">
        <v>73</v>
      </c>
      <c r="E691" s="26">
        <v>100</v>
      </c>
      <c r="F691" s="29">
        <v>100</v>
      </c>
      <c r="G691" s="28">
        <v>55</v>
      </c>
      <c r="H691" s="62">
        <v>3.2</v>
      </c>
      <c r="I691" s="61">
        <v>3.2</v>
      </c>
      <c r="J691" s="61">
        <v>3.4</v>
      </c>
      <c r="K691" s="24">
        <v>120</v>
      </c>
      <c r="L691" s="28">
        <v>0</v>
      </c>
      <c r="M691" s="28">
        <v>42</v>
      </c>
    </row>
    <row r="692" spans="1:13" ht="15" customHeight="1" x14ac:dyDescent="0.25">
      <c r="A692" s="126" t="s">
        <v>164</v>
      </c>
      <c r="B692" s="837"/>
      <c r="C692" s="68" t="s">
        <v>64</v>
      </c>
      <c r="D692" s="129" t="s">
        <v>65</v>
      </c>
      <c r="E692" s="128">
        <v>6</v>
      </c>
      <c r="F692" s="70">
        <v>6</v>
      </c>
      <c r="G692" s="71">
        <v>24</v>
      </c>
      <c r="H692" s="72">
        <v>0</v>
      </c>
      <c r="I692" s="73">
        <v>0</v>
      </c>
      <c r="J692" s="73">
        <v>5.9580000000000002</v>
      </c>
      <c r="K692" s="74">
        <v>0</v>
      </c>
      <c r="L692" s="71">
        <v>6.0000000000000001E-3</v>
      </c>
      <c r="M692" s="71">
        <v>0</v>
      </c>
    </row>
    <row r="693" spans="1:13" ht="15" customHeight="1" x14ac:dyDescent="0.25">
      <c r="A693" s="1164"/>
      <c r="B693" s="825"/>
      <c r="C693" s="825"/>
      <c r="D693" s="825"/>
      <c r="E693" s="825"/>
      <c r="F693" s="825"/>
      <c r="G693" s="825"/>
      <c r="H693" s="825"/>
      <c r="I693" s="825"/>
      <c r="J693" s="825"/>
      <c r="K693" s="826"/>
      <c r="L693" s="234"/>
      <c r="M693" s="234"/>
    </row>
    <row r="694" spans="1:13" ht="15" customHeight="1" x14ac:dyDescent="0.25">
      <c r="A694" s="1165" t="s">
        <v>78</v>
      </c>
      <c r="B694" s="828"/>
      <c r="C694" s="828"/>
      <c r="D694" s="828"/>
      <c r="E694" s="828"/>
      <c r="F694" s="829"/>
      <c r="G694" s="235">
        <v>534</v>
      </c>
      <c r="H694" s="236">
        <v>22.4</v>
      </c>
      <c r="I694" s="237">
        <v>18.2</v>
      </c>
      <c r="J694" s="237">
        <v>67</v>
      </c>
      <c r="K694" s="235">
        <v>188</v>
      </c>
      <c r="L694" s="238">
        <v>2.4500000000000002</v>
      </c>
      <c r="M694" s="238">
        <v>648</v>
      </c>
    </row>
    <row r="695" spans="1:13" ht="15" customHeight="1" x14ac:dyDescent="0.25">
      <c r="A695" s="1165" t="s">
        <v>79</v>
      </c>
      <c r="B695" s="828"/>
      <c r="C695" s="828"/>
      <c r="D695" s="828"/>
      <c r="E695" s="828"/>
      <c r="F695" s="829"/>
      <c r="G695" s="239">
        <v>1629</v>
      </c>
      <c r="H695" s="240">
        <v>57</v>
      </c>
      <c r="I695" s="240">
        <v>54.3</v>
      </c>
      <c r="J695" s="240">
        <v>228.1</v>
      </c>
      <c r="K695" s="240">
        <v>800</v>
      </c>
      <c r="L695" s="240">
        <v>6.2</v>
      </c>
      <c r="M695" s="240">
        <v>1200</v>
      </c>
    </row>
    <row r="696" spans="1:13" ht="15" customHeight="1" x14ac:dyDescent="0.25">
      <c r="A696" s="1165" t="s">
        <v>80</v>
      </c>
      <c r="B696" s="828"/>
      <c r="C696" s="828"/>
      <c r="D696" s="828"/>
      <c r="E696" s="828"/>
      <c r="F696" s="829"/>
      <c r="G696" s="241">
        <v>0.33</v>
      </c>
      <c r="H696" s="242">
        <v>0.39</v>
      </c>
      <c r="I696" s="242">
        <v>0.34</v>
      </c>
      <c r="J696" s="242">
        <v>0.28999999999999998</v>
      </c>
      <c r="K696" s="242">
        <v>0.24</v>
      </c>
      <c r="L696" s="242">
        <v>0.4</v>
      </c>
      <c r="M696" s="242">
        <v>0.54</v>
      </c>
    </row>
    <row r="697" spans="1:13" ht="15" customHeight="1" x14ac:dyDescent="0.25">
      <c r="A697" s="44"/>
      <c r="B697" s="45"/>
      <c r="C697" s="47"/>
      <c r="D697" s="47"/>
      <c r="E697" s="47"/>
      <c r="F697" s="47"/>
      <c r="G697" s="47"/>
      <c r="H697" s="47"/>
      <c r="I697" s="47"/>
      <c r="J697" s="47"/>
      <c r="K697" s="47"/>
      <c r="L697" s="47"/>
      <c r="M697" s="51"/>
    </row>
    <row r="698" spans="1:13" ht="15" customHeight="1" x14ac:dyDescent="0.25">
      <c r="A698" s="834" t="s">
        <v>81</v>
      </c>
      <c r="B698" s="825"/>
      <c r="C698" s="826"/>
      <c r="D698" s="827" t="s">
        <v>82</v>
      </c>
      <c r="E698" s="828"/>
      <c r="F698" s="828"/>
      <c r="G698" s="828"/>
      <c r="H698" s="828"/>
      <c r="I698" s="828"/>
      <c r="J698" s="828"/>
      <c r="K698" s="828"/>
      <c r="L698" s="828"/>
      <c r="M698" s="829"/>
    </row>
    <row r="699" spans="1:13" ht="15" customHeight="1" x14ac:dyDescent="0.25">
      <c r="A699" s="44"/>
      <c r="B699" s="45"/>
      <c r="C699" s="47"/>
      <c r="D699" s="47"/>
      <c r="E699" s="47"/>
      <c r="F699" s="47"/>
      <c r="G699" s="47"/>
      <c r="H699" s="47"/>
      <c r="I699" s="47"/>
      <c r="J699" s="266"/>
      <c r="K699" s="266"/>
      <c r="L699" s="266"/>
      <c r="M699" s="267"/>
    </row>
    <row r="700" spans="1:13" ht="30" customHeight="1" x14ac:dyDescent="0.25">
      <c r="A700" s="52" t="s">
        <v>83</v>
      </c>
      <c r="B700" s="827"/>
      <c r="C700" s="828"/>
      <c r="D700" s="828"/>
      <c r="E700" s="829"/>
      <c r="F700" s="1"/>
      <c r="G700" s="824" t="s">
        <v>84</v>
      </c>
      <c r="H700" s="825"/>
      <c r="I700" s="826"/>
      <c r="J700" s="827">
        <v>1088350061</v>
      </c>
      <c r="K700" s="828"/>
      <c r="L700" s="828"/>
      <c r="M700" s="829"/>
    </row>
    <row r="701" spans="1:13" ht="15" customHeight="1" x14ac:dyDescent="0.25">
      <c r="A701" s="52"/>
      <c r="B701" s="49"/>
      <c r="C701" s="9"/>
      <c r="D701" s="9"/>
      <c r="E701" s="1"/>
      <c r="F701" s="1"/>
      <c r="G701" s="1"/>
      <c r="H701" s="1"/>
      <c r="I701" s="1"/>
      <c r="J701" s="268"/>
      <c r="K701" s="268"/>
      <c r="L701" s="269"/>
      <c r="M701" s="269"/>
    </row>
    <row r="702" spans="1:13" ht="15" customHeight="1" x14ac:dyDescent="0.25">
      <c r="A702" s="262"/>
      <c r="B702" s="260"/>
      <c r="C702" s="263"/>
      <c r="D702" s="263"/>
      <c r="E702" s="264"/>
      <c r="F702" s="264"/>
      <c r="G702" s="264"/>
      <c r="H702" s="264"/>
      <c r="I702" s="264"/>
      <c r="J702" s="265"/>
      <c r="K702" s="265"/>
      <c r="L702" s="261"/>
      <c r="M702" s="261"/>
    </row>
    <row r="703" spans="1:13" ht="15" customHeight="1" x14ac:dyDescent="0.25">
      <c r="A703" s="52"/>
      <c r="B703" s="9"/>
      <c r="C703" s="9"/>
      <c r="D703" s="9"/>
      <c r="E703" s="1"/>
      <c r="F703" s="1"/>
      <c r="G703" s="1"/>
      <c r="H703" s="1"/>
      <c r="I703" s="1"/>
      <c r="J703" s="3"/>
      <c r="K703" s="3"/>
      <c r="L703" s="51"/>
      <c r="M703" s="51"/>
    </row>
    <row r="704" spans="1:13" ht="15" customHeight="1" x14ac:dyDescent="0.25">
      <c r="A704" s="57">
        <v>16</v>
      </c>
      <c r="B704" s="58"/>
      <c r="C704" s="58"/>
      <c r="D704" s="58"/>
      <c r="E704" s="3"/>
      <c r="F704" s="3"/>
      <c r="G704" s="3"/>
      <c r="H704" s="3"/>
      <c r="I704" s="3"/>
      <c r="J704" s="3"/>
      <c r="K704" s="3"/>
      <c r="L704" s="51"/>
      <c r="M704" s="51"/>
    </row>
    <row r="706" spans="1:13" ht="15" customHeight="1" x14ac:dyDescent="0.25">
      <c r="A706" s="840" t="s">
        <v>14</v>
      </c>
      <c r="B706" s="838" t="s">
        <v>15</v>
      </c>
      <c r="C706" s="838" t="s">
        <v>16</v>
      </c>
      <c r="D706" s="838" t="s">
        <v>17</v>
      </c>
      <c r="E706" s="838" t="s">
        <v>18</v>
      </c>
      <c r="F706" s="838" t="s">
        <v>19</v>
      </c>
      <c r="G706" s="827" t="s">
        <v>20</v>
      </c>
      <c r="H706" s="828"/>
      <c r="I706" s="828"/>
      <c r="J706" s="828"/>
      <c r="K706" s="828"/>
      <c r="L706" s="828"/>
      <c r="M706" s="829"/>
    </row>
    <row r="707" spans="1:13" ht="15" customHeight="1" x14ac:dyDescent="0.25">
      <c r="A707" s="837"/>
      <c r="B707" s="837"/>
      <c r="C707" s="837"/>
      <c r="D707" s="837"/>
      <c r="E707" s="837"/>
      <c r="F707" s="837"/>
      <c r="G707" s="16" t="s">
        <v>21</v>
      </c>
      <c r="H707" s="16" t="s">
        <v>22</v>
      </c>
      <c r="I707" s="16" t="s">
        <v>23</v>
      </c>
      <c r="J707" s="16" t="s">
        <v>24</v>
      </c>
      <c r="K707" s="16" t="s">
        <v>25</v>
      </c>
      <c r="L707" s="16" t="s">
        <v>26</v>
      </c>
      <c r="M707" s="16" t="s">
        <v>27</v>
      </c>
    </row>
    <row r="708" spans="1:13" ht="15" customHeight="1" x14ac:dyDescent="0.25">
      <c r="A708" s="840" t="s">
        <v>399</v>
      </c>
      <c r="B708" s="844" t="s">
        <v>244</v>
      </c>
      <c r="C708" s="223" t="s">
        <v>398</v>
      </c>
      <c r="D708" s="246" t="s">
        <v>120</v>
      </c>
      <c r="E708" s="225">
        <v>60</v>
      </c>
      <c r="F708" s="226">
        <v>55.8</v>
      </c>
      <c r="G708" s="227">
        <v>93</v>
      </c>
      <c r="H708" s="228">
        <v>11.550599999999999</v>
      </c>
      <c r="I708" s="127">
        <v>5.1336000000000004</v>
      </c>
      <c r="J708" s="127">
        <v>5.5800000000000002E-2</v>
      </c>
      <c r="K708" s="224">
        <v>6.1379999999999999</v>
      </c>
      <c r="L708" s="227">
        <v>0.3906</v>
      </c>
      <c r="M708" s="227">
        <v>37.799999999999997</v>
      </c>
    </row>
    <row r="709" spans="1:13" ht="15" customHeight="1" x14ac:dyDescent="0.25">
      <c r="A709" s="836"/>
      <c r="B709" s="836"/>
      <c r="C709" s="68" t="s">
        <v>32</v>
      </c>
      <c r="D709" s="73" t="s">
        <v>33</v>
      </c>
      <c r="E709" s="225">
        <v>16</v>
      </c>
      <c r="F709" s="70">
        <v>15.2</v>
      </c>
      <c r="G709" s="71">
        <v>6</v>
      </c>
      <c r="H709" s="72">
        <v>0.21279999999999999</v>
      </c>
      <c r="I709" s="73">
        <v>1.52E-2</v>
      </c>
      <c r="J709" s="73">
        <v>1.1704000000000001</v>
      </c>
      <c r="K709" s="74">
        <v>3.6480000000000001</v>
      </c>
      <c r="L709" s="71">
        <v>4.5600000000000002E-2</v>
      </c>
      <c r="M709" s="71">
        <v>0.64</v>
      </c>
    </row>
    <row r="710" spans="1:13" ht="15" customHeight="1" x14ac:dyDescent="0.25">
      <c r="A710" s="836"/>
      <c r="B710" s="836"/>
      <c r="C710" s="68" t="s">
        <v>34</v>
      </c>
      <c r="D710" s="73" t="s">
        <v>35</v>
      </c>
      <c r="E710" s="225">
        <v>38</v>
      </c>
      <c r="F710" s="70">
        <v>15.2</v>
      </c>
      <c r="G710" s="71">
        <v>6</v>
      </c>
      <c r="H710" s="72">
        <v>0.18240000000000001</v>
      </c>
      <c r="I710" s="73">
        <v>1.52E-2</v>
      </c>
      <c r="J710" s="73">
        <v>1.0336000000000001</v>
      </c>
      <c r="K710" s="74">
        <v>8.6639999999999997</v>
      </c>
      <c r="L710" s="71">
        <v>7.5999999999999998E-2</v>
      </c>
      <c r="M710" s="71">
        <v>5.7</v>
      </c>
    </row>
    <row r="711" spans="1:13" ht="15" customHeight="1" x14ac:dyDescent="0.25">
      <c r="A711" s="836"/>
      <c r="B711" s="836"/>
      <c r="C711" s="68" t="s">
        <v>38</v>
      </c>
      <c r="D711" s="129" t="s">
        <v>39</v>
      </c>
      <c r="E711" s="225">
        <v>3</v>
      </c>
      <c r="F711" s="70">
        <v>3</v>
      </c>
      <c r="G711" s="71">
        <v>0</v>
      </c>
      <c r="H711" s="72">
        <v>0</v>
      </c>
      <c r="I711" s="73">
        <v>0</v>
      </c>
      <c r="J711" s="73">
        <v>0.18</v>
      </c>
      <c r="K711" s="74">
        <v>0.21</v>
      </c>
      <c r="L711" s="71">
        <v>1.4999999999999999E-2</v>
      </c>
      <c r="M711" s="71">
        <v>0.15</v>
      </c>
    </row>
    <row r="712" spans="1:13" ht="15" customHeight="1" x14ac:dyDescent="0.25">
      <c r="A712" s="836"/>
      <c r="B712" s="836"/>
      <c r="C712" s="68" t="s">
        <v>40</v>
      </c>
      <c r="D712" s="129" t="s">
        <v>39</v>
      </c>
      <c r="E712" s="225">
        <v>3</v>
      </c>
      <c r="F712" s="70">
        <v>3</v>
      </c>
      <c r="G712" s="71">
        <v>0</v>
      </c>
      <c r="H712" s="72">
        <v>0</v>
      </c>
      <c r="I712" s="73">
        <v>0</v>
      </c>
      <c r="J712" s="73">
        <v>0.18</v>
      </c>
      <c r="K712" s="74">
        <v>0.21</v>
      </c>
      <c r="L712" s="71">
        <v>1.4999999999999999E-2</v>
      </c>
      <c r="M712" s="71">
        <v>0.15</v>
      </c>
    </row>
    <row r="713" spans="1:13" ht="15" customHeight="1" x14ac:dyDescent="0.25">
      <c r="A713" s="836"/>
      <c r="B713" s="836"/>
      <c r="C713" s="68" t="s">
        <v>41</v>
      </c>
      <c r="D713" s="129" t="s">
        <v>39</v>
      </c>
      <c r="E713" s="225">
        <v>3</v>
      </c>
      <c r="F713" s="70">
        <v>3</v>
      </c>
      <c r="G713" s="71">
        <v>0</v>
      </c>
      <c r="H713" s="72">
        <v>0</v>
      </c>
      <c r="I713" s="73">
        <v>0</v>
      </c>
      <c r="J713" s="73">
        <v>0.18</v>
      </c>
      <c r="K713" s="74">
        <v>0.21</v>
      </c>
      <c r="L713" s="71">
        <v>1.4999999999999999E-2</v>
      </c>
      <c r="M713" s="71">
        <v>0.15</v>
      </c>
    </row>
    <row r="714" spans="1:13" ht="15" customHeight="1" x14ac:dyDescent="0.25">
      <c r="A714" s="836"/>
      <c r="B714" s="836"/>
      <c r="C714" s="68" t="s">
        <v>42</v>
      </c>
      <c r="D714" s="129" t="s">
        <v>43</v>
      </c>
      <c r="E714" s="225">
        <v>1</v>
      </c>
      <c r="F714" s="70">
        <v>0.95</v>
      </c>
      <c r="G714" s="71">
        <v>1</v>
      </c>
      <c r="H714" s="72">
        <v>4.4650000000000002E-2</v>
      </c>
      <c r="I714" s="73">
        <v>2.8500000000000001E-3</v>
      </c>
      <c r="J714" s="73">
        <v>0.27834999999999999</v>
      </c>
      <c r="K714" s="74">
        <v>0.38</v>
      </c>
      <c r="L714" s="71">
        <v>1.235E-2</v>
      </c>
      <c r="M714" s="71">
        <v>0.19</v>
      </c>
    </row>
    <row r="715" spans="1:13" ht="15" customHeight="1" x14ac:dyDescent="0.25">
      <c r="A715" s="836"/>
      <c r="B715" s="836"/>
      <c r="C715" s="68" t="s">
        <v>36</v>
      </c>
      <c r="D715" s="73" t="s">
        <v>37</v>
      </c>
      <c r="E715" s="225">
        <v>6</v>
      </c>
      <c r="F715" s="70">
        <v>5.4</v>
      </c>
      <c r="G715" s="71">
        <v>2</v>
      </c>
      <c r="H715" s="72">
        <v>0.1242</v>
      </c>
      <c r="I715" s="73">
        <v>3.2399999999999998E-2</v>
      </c>
      <c r="J715" s="73">
        <v>0.31859999999999999</v>
      </c>
      <c r="K715" s="74">
        <v>4.4279999999999999</v>
      </c>
      <c r="L715" s="71">
        <v>9.7199999999999995E-2</v>
      </c>
      <c r="M715" s="71">
        <v>2.76</v>
      </c>
    </row>
    <row r="716" spans="1:13" ht="15" customHeight="1" x14ac:dyDescent="0.25">
      <c r="A716" s="837"/>
      <c r="B716" s="837"/>
      <c r="C716" s="68" t="s">
        <v>44</v>
      </c>
      <c r="D716" s="129" t="s">
        <v>45</v>
      </c>
      <c r="E716" s="225">
        <v>0.5</v>
      </c>
      <c r="F716" s="70">
        <v>0.5</v>
      </c>
      <c r="G716" s="71">
        <v>0</v>
      </c>
      <c r="H716" s="72">
        <v>0</v>
      </c>
      <c r="I716" s="73">
        <v>0</v>
      </c>
      <c r="J716" s="73">
        <v>0</v>
      </c>
      <c r="K716" s="74">
        <v>0.12</v>
      </c>
      <c r="L716" s="71">
        <v>1.5E-3</v>
      </c>
      <c r="M716" s="71">
        <v>193.905</v>
      </c>
    </row>
    <row r="717" spans="1:13" ht="15" customHeight="1" x14ac:dyDescent="0.25">
      <c r="A717" s="840" t="s">
        <v>46</v>
      </c>
      <c r="B717" s="844" t="s">
        <v>246</v>
      </c>
      <c r="C717" s="68" t="s">
        <v>114</v>
      </c>
      <c r="D717" s="73" t="s">
        <v>115</v>
      </c>
      <c r="E717" s="225">
        <v>30</v>
      </c>
      <c r="F717" s="70">
        <v>30</v>
      </c>
      <c r="G717" s="71">
        <v>30</v>
      </c>
      <c r="H717" s="72">
        <v>0.69</v>
      </c>
      <c r="I717" s="73">
        <v>0.03</v>
      </c>
      <c r="J717" s="73">
        <v>6.3</v>
      </c>
      <c r="K717" s="74">
        <v>2.4</v>
      </c>
      <c r="L717" s="71">
        <v>0.24</v>
      </c>
      <c r="M717" s="71">
        <v>2.7</v>
      </c>
    </row>
    <row r="718" spans="1:13" ht="15" customHeight="1" x14ac:dyDescent="0.25">
      <c r="A718" s="836"/>
      <c r="B718" s="836"/>
      <c r="C718" s="68" t="s">
        <v>155</v>
      </c>
      <c r="D718" s="129" t="s">
        <v>156</v>
      </c>
      <c r="E718" s="225">
        <v>5</v>
      </c>
      <c r="F718" s="70">
        <v>4</v>
      </c>
      <c r="G718" s="71">
        <v>4</v>
      </c>
      <c r="H718" s="72">
        <v>3.5999999999999997E-2</v>
      </c>
      <c r="I718" s="73">
        <v>4.0000000000000001E-3</v>
      </c>
      <c r="J718" s="73">
        <v>1.052</v>
      </c>
      <c r="K718" s="74">
        <v>0.84</v>
      </c>
      <c r="L718" s="71">
        <v>3.5999999999999997E-2</v>
      </c>
      <c r="M718" s="71">
        <v>0.05</v>
      </c>
    </row>
    <row r="719" spans="1:13" ht="15" customHeight="1" x14ac:dyDescent="0.25">
      <c r="A719" s="836"/>
      <c r="B719" s="836"/>
      <c r="C719" s="68" t="s">
        <v>157</v>
      </c>
      <c r="D719" s="73" t="s">
        <v>158</v>
      </c>
      <c r="E719" s="225">
        <v>13</v>
      </c>
      <c r="F719" s="70">
        <v>10.4</v>
      </c>
      <c r="G719" s="71">
        <v>17</v>
      </c>
      <c r="H719" s="72">
        <v>9.3600000000000003E-2</v>
      </c>
      <c r="I719" s="73">
        <v>3.1199999999999999E-2</v>
      </c>
      <c r="J719" s="73">
        <v>3.8896000000000002</v>
      </c>
      <c r="K719" s="74">
        <v>1.6639999999999999</v>
      </c>
      <c r="L719" s="71">
        <v>3.1199999999999999E-2</v>
      </c>
      <c r="M719" s="71">
        <v>1.82</v>
      </c>
    </row>
    <row r="720" spans="1:13" ht="15" customHeight="1" x14ac:dyDescent="0.25">
      <c r="A720" s="836"/>
      <c r="B720" s="836"/>
      <c r="C720" s="68" t="s">
        <v>89</v>
      </c>
      <c r="D720" s="73" t="s">
        <v>90</v>
      </c>
      <c r="E720" s="225">
        <v>15</v>
      </c>
      <c r="F720" s="70">
        <v>10.199999999999999</v>
      </c>
      <c r="G720" s="71">
        <v>17</v>
      </c>
      <c r="H720" s="72">
        <v>0.12239999999999999</v>
      </c>
      <c r="I720" s="73">
        <v>2.0400000000000001E-2</v>
      </c>
      <c r="J720" s="73">
        <v>4.0086000000000004</v>
      </c>
      <c r="K720" s="74">
        <v>0.81599999999999995</v>
      </c>
      <c r="L720" s="71">
        <v>4.0800000000000003E-2</v>
      </c>
      <c r="M720" s="71">
        <v>3.9</v>
      </c>
    </row>
    <row r="721" spans="1:13" ht="15" customHeight="1" x14ac:dyDescent="0.25">
      <c r="A721" s="836"/>
      <c r="B721" s="836"/>
      <c r="C721" s="68" t="s">
        <v>50</v>
      </c>
      <c r="D721" s="73" t="s">
        <v>51</v>
      </c>
      <c r="E721" s="225">
        <v>12</v>
      </c>
      <c r="F721" s="70">
        <v>10.199999999999999</v>
      </c>
      <c r="G721" s="71">
        <v>5</v>
      </c>
      <c r="H721" s="72">
        <v>7.1400000000000005E-2</v>
      </c>
      <c r="I721" s="73">
        <v>1.0200000000000001E-2</v>
      </c>
      <c r="J721" s="73">
        <v>0.96899999999999997</v>
      </c>
      <c r="K721" s="74">
        <v>2.754</v>
      </c>
      <c r="L721" s="71">
        <v>4.0800000000000003E-2</v>
      </c>
      <c r="M721" s="71">
        <v>4.2</v>
      </c>
    </row>
    <row r="722" spans="1:13" ht="15" customHeight="1" x14ac:dyDescent="0.25">
      <c r="A722" s="836"/>
      <c r="B722" s="836"/>
      <c r="C722" s="68" t="s">
        <v>32</v>
      </c>
      <c r="D722" s="129" t="s">
        <v>33</v>
      </c>
      <c r="E722" s="225">
        <v>11</v>
      </c>
      <c r="F722" s="70">
        <v>10.45</v>
      </c>
      <c r="G722" s="71">
        <v>4</v>
      </c>
      <c r="H722" s="72">
        <v>0.14630000000000001</v>
      </c>
      <c r="I722" s="73">
        <v>1.0449999999999999E-2</v>
      </c>
      <c r="J722" s="73">
        <v>0.80464999999999998</v>
      </c>
      <c r="K722" s="74">
        <v>2.508</v>
      </c>
      <c r="L722" s="71">
        <v>3.1350000000000003E-2</v>
      </c>
      <c r="M722" s="71">
        <v>0.44</v>
      </c>
    </row>
    <row r="723" spans="1:13" ht="15" customHeight="1" x14ac:dyDescent="0.25">
      <c r="A723" s="836"/>
      <c r="B723" s="836"/>
      <c r="C723" s="68" t="s">
        <v>34</v>
      </c>
      <c r="D723" s="129" t="s">
        <v>35</v>
      </c>
      <c r="E723" s="225">
        <v>25</v>
      </c>
      <c r="F723" s="70">
        <v>10</v>
      </c>
      <c r="G723" s="71">
        <v>4</v>
      </c>
      <c r="H723" s="72">
        <v>0.12</v>
      </c>
      <c r="I723" s="73">
        <v>0.01</v>
      </c>
      <c r="J723" s="73">
        <v>0.68</v>
      </c>
      <c r="K723" s="74">
        <v>5.7</v>
      </c>
      <c r="L723" s="71">
        <v>0.05</v>
      </c>
      <c r="M723" s="71">
        <v>3.75</v>
      </c>
    </row>
    <row r="724" spans="1:13" ht="15" customHeight="1" x14ac:dyDescent="0.25">
      <c r="A724" s="836"/>
      <c r="B724" s="836"/>
      <c r="C724" s="68" t="s">
        <v>36</v>
      </c>
      <c r="D724" s="129" t="s">
        <v>37</v>
      </c>
      <c r="E724" s="225">
        <v>5</v>
      </c>
      <c r="F724" s="70">
        <v>4.5</v>
      </c>
      <c r="G724" s="71">
        <v>2</v>
      </c>
      <c r="H724" s="72">
        <v>0.10349999999999999</v>
      </c>
      <c r="I724" s="73">
        <v>2.7E-2</v>
      </c>
      <c r="J724" s="73">
        <v>0.26550000000000001</v>
      </c>
      <c r="K724" s="74">
        <v>3.69</v>
      </c>
      <c r="L724" s="71">
        <v>8.1000000000000003E-2</v>
      </c>
      <c r="M724" s="71">
        <v>2.2999999999999998</v>
      </c>
    </row>
    <row r="725" spans="1:13" ht="15" customHeight="1" x14ac:dyDescent="0.25">
      <c r="A725" s="836"/>
      <c r="B725" s="836"/>
      <c r="C725" s="68" t="s">
        <v>42</v>
      </c>
      <c r="D725" s="129" t="s">
        <v>43</v>
      </c>
      <c r="E725" s="225">
        <v>1</v>
      </c>
      <c r="F725" s="70">
        <v>0.95</v>
      </c>
      <c r="G725" s="71">
        <v>1</v>
      </c>
      <c r="H725" s="72">
        <v>4.4650000000000002E-2</v>
      </c>
      <c r="I725" s="73">
        <v>2.8500000000000001E-3</v>
      </c>
      <c r="J725" s="73">
        <v>0.27834999999999999</v>
      </c>
      <c r="K725" s="74">
        <v>0.38</v>
      </c>
      <c r="L725" s="71">
        <v>1.235E-2</v>
      </c>
      <c r="M725" s="71">
        <v>0.19</v>
      </c>
    </row>
    <row r="726" spans="1:13" ht="15" customHeight="1" x14ac:dyDescent="0.25">
      <c r="A726" s="836"/>
      <c r="B726" s="836"/>
      <c r="C726" s="68" t="s">
        <v>52</v>
      </c>
      <c r="D726" s="73" t="s">
        <v>53</v>
      </c>
      <c r="E726" s="225">
        <v>1</v>
      </c>
      <c r="F726" s="70">
        <v>1</v>
      </c>
      <c r="G726" s="71">
        <v>9</v>
      </c>
      <c r="H726" s="72">
        <v>0</v>
      </c>
      <c r="I726" s="73">
        <v>1</v>
      </c>
      <c r="J726" s="73">
        <v>0</v>
      </c>
      <c r="K726" s="74">
        <v>0</v>
      </c>
      <c r="L726" s="71">
        <v>0</v>
      </c>
      <c r="M726" s="71">
        <v>0</v>
      </c>
    </row>
    <row r="727" spans="1:13" ht="15" customHeight="1" x14ac:dyDescent="0.25">
      <c r="A727" s="837"/>
      <c r="B727" s="837"/>
      <c r="C727" s="68" t="s">
        <v>44</v>
      </c>
      <c r="D727" s="129" t="s">
        <v>45</v>
      </c>
      <c r="E727" s="225">
        <v>0.5</v>
      </c>
      <c r="F727" s="70">
        <v>0.5</v>
      </c>
      <c r="G727" s="71">
        <v>0</v>
      </c>
      <c r="H727" s="72">
        <v>0</v>
      </c>
      <c r="I727" s="73">
        <v>0</v>
      </c>
      <c r="J727" s="73">
        <v>0</v>
      </c>
      <c r="K727" s="74">
        <v>0.12</v>
      </c>
      <c r="L727" s="71">
        <v>1.5E-3</v>
      </c>
      <c r="M727" s="71">
        <v>193.905</v>
      </c>
    </row>
    <row r="728" spans="1:13" ht="15" customHeight="1" x14ac:dyDescent="0.25">
      <c r="A728" s="840" t="s">
        <v>247</v>
      </c>
      <c r="B728" s="843" t="s">
        <v>248</v>
      </c>
      <c r="C728" s="68" t="s">
        <v>56</v>
      </c>
      <c r="D728" s="129" t="s">
        <v>57</v>
      </c>
      <c r="E728" s="225">
        <v>31</v>
      </c>
      <c r="F728" s="70">
        <v>31</v>
      </c>
      <c r="G728" s="71">
        <v>109</v>
      </c>
      <c r="H728" s="72">
        <v>2.077</v>
      </c>
      <c r="I728" s="73">
        <v>0.124</v>
      </c>
      <c r="J728" s="73">
        <v>24.831</v>
      </c>
      <c r="K728" s="74">
        <v>2.79</v>
      </c>
      <c r="L728" s="71">
        <v>0.248</v>
      </c>
      <c r="M728" s="71">
        <v>0.62</v>
      </c>
    </row>
    <row r="729" spans="1:13" ht="15" customHeight="1" x14ac:dyDescent="0.25">
      <c r="A729" s="836"/>
      <c r="B729" s="836"/>
      <c r="C729" s="68" t="s">
        <v>44</v>
      </c>
      <c r="D729" s="129" t="s">
        <v>45</v>
      </c>
      <c r="E729" s="225">
        <v>0.8</v>
      </c>
      <c r="F729" s="70">
        <v>0.8</v>
      </c>
      <c r="G729" s="71">
        <v>0</v>
      </c>
      <c r="H729" s="72">
        <v>0</v>
      </c>
      <c r="I729" s="73">
        <v>0</v>
      </c>
      <c r="J729" s="73">
        <v>0</v>
      </c>
      <c r="K729" s="74">
        <v>0.192</v>
      </c>
      <c r="L729" s="71">
        <v>2.3999999999999998E-3</v>
      </c>
      <c r="M729" s="71">
        <v>310.24799999999999</v>
      </c>
    </row>
    <row r="730" spans="1:13" ht="15" customHeight="1" x14ac:dyDescent="0.25">
      <c r="A730" s="836"/>
      <c r="B730" s="836"/>
      <c r="C730" s="68" t="s">
        <v>52</v>
      </c>
      <c r="D730" s="73" t="s">
        <v>53</v>
      </c>
      <c r="E730" s="225">
        <v>3</v>
      </c>
      <c r="F730" s="70">
        <v>3</v>
      </c>
      <c r="G730" s="71">
        <v>27</v>
      </c>
      <c r="H730" s="72">
        <v>0</v>
      </c>
      <c r="I730" s="73">
        <v>3</v>
      </c>
      <c r="J730" s="73">
        <v>0</v>
      </c>
      <c r="K730" s="74">
        <v>0</v>
      </c>
      <c r="L730" s="71">
        <v>0</v>
      </c>
      <c r="M730" s="71">
        <v>0</v>
      </c>
    </row>
    <row r="731" spans="1:13" ht="15" customHeight="1" x14ac:dyDescent="0.25">
      <c r="A731" s="837"/>
      <c r="B731" s="837"/>
      <c r="C731" s="68" t="s">
        <v>249</v>
      </c>
      <c r="D731" s="73" t="s">
        <v>250</v>
      </c>
      <c r="E731" s="128">
        <v>5</v>
      </c>
      <c r="F731" s="70">
        <v>4.5</v>
      </c>
      <c r="G731" s="71">
        <v>2</v>
      </c>
      <c r="H731" s="72">
        <v>0.1305</v>
      </c>
      <c r="I731" s="73">
        <v>4.4999999999999998E-2</v>
      </c>
      <c r="J731" s="73">
        <v>0.3105</v>
      </c>
      <c r="K731" s="74">
        <v>6.21</v>
      </c>
      <c r="L731" s="71">
        <v>0.29699999999999999</v>
      </c>
      <c r="M731" s="71">
        <v>2.8</v>
      </c>
    </row>
    <row r="732" spans="1:13" ht="15" customHeight="1" x14ac:dyDescent="0.25">
      <c r="A732" s="840" t="s">
        <v>58</v>
      </c>
      <c r="B732" s="843" t="s">
        <v>251</v>
      </c>
      <c r="C732" s="68" t="s">
        <v>50</v>
      </c>
      <c r="D732" s="73" t="s">
        <v>51</v>
      </c>
      <c r="E732" s="128">
        <v>48</v>
      </c>
      <c r="F732" s="70">
        <v>40.799999999999997</v>
      </c>
      <c r="G732" s="71">
        <v>19</v>
      </c>
      <c r="H732" s="72">
        <v>0.28560000000000002</v>
      </c>
      <c r="I732" s="73">
        <v>4.0800000000000003E-2</v>
      </c>
      <c r="J732" s="73">
        <v>3.8759999999999999</v>
      </c>
      <c r="K732" s="74">
        <v>11.016</v>
      </c>
      <c r="L732" s="71">
        <v>0.16320000000000001</v>
      </c>
      <c r="M732" s="71">
        <v>16.8</v>
      </c>
    </row>
    <row r="733" spans="1:13" ht="15" customHeight="1" x14ac:dyDescent="0.25">
      <c r="A733" s="836"/>
      <c r="B733" s="836"/>
      <c r="C733" s="68" t="s">
        <v>139</v>
      </c>
      <c r="D733" s="73" t="s">
        <v>140</v>
      </c>
      <c r="E733" s="128">
        <v>10</v>
      </c>
      <c r="F733" s="70">
        <v>10</v>
      </c>
      <c r="G733" s="71">
        <v>3</v>
      </c>
      <c r="H733" s="72">
        <v>0.1</v>
      </c>
      <c r="I733" s="73">
        <v>0.02</v>
      </c>
      <c r="J733" s="73">
        <v>0.47</v>
      </c>
      <c r="K733" s="74">
        <v>4.0999999999999996</v>
      </c>
      <c r="L733" s="71">
        <v>0.05</v>
      </c>
      <c r="M733" s="71">
        <v>0.5</v>
      </c>
    </row>
    <row r="734" spans="1:13" ht="15" customHeight="1" x14ac:dyDescent="0.25">
      <c r="A734" s="836"/>
      <c r="B734" s="836"/>
      <c r="C734" s="68" t="s">
        <v>174</v>
      </c>
      <c r="D734" s="73" t="s">
        <v>175</v>
      </c>
      <c r="E734" s="128">
        <v>5</v>
      </c>
      <c r="F734" s="70">
        <v>5</v>
      </c>
      <c r="G734" s="71">
        <v>16</v>
      </c>
      <c r="H734" s="72">
        <v>4.4999999999999998E-2</v>
      </c>
      <c r="I734" s="73">
        <v>1.67</v>
      </c>
      <c r="J734" s="73">
        <v>0.27</v>
      </c>
      <c r="K734" s="74">
        <v>0.7</v>
      </c>
      <c r="L734" s="71">
        <v>0.01</v>
      </c>
      <c r="M734" s="71">
        <v>35.549999999999997</v>
      </c>
    </row>
    <row r="735" spans="1:13" ht="15" customHeight="1" x14ac:dyDescent="0.25">
      <c r="A735" s="837"/>
      <c r="B735" s="837"/>
      <c r="C735" s="68" t="s">
        <v>62</v>
      </c>
      <c r="D735" s="73" t="s">
        <v>63</v>
      </c>
      <c r="E735" s="128">
        <v>30</v>
      </c>
      <c r="F735" s="70">
        <v>15</v>
      </c>
      <c r="G735" s="71">
        <v>7</v>
      </c>
      <c r="H735" s="72">
        <v>4.4999999999999998E-2</v>
      </c>
      <c r="I735" s="73">
        <v>4.4999999999999998E-2</v>
      </c>
      <c r="J735" s="73">
        <v>1.395</v>
      </c>
      <c r="K735" s="74">
        <v>2.85</v>
      </c>
      <c r="L735" s="71">
        <v>7.4999999999999997E-2</v>
      </c>
      <c r="M735" s="71">
        <v>1.2</v>
      </c>
    </row>
    <row r="736" spans="1:13" ht="15" customHeight="1" x14ac:dyDescent="0.25">
      <c r="A736" s="35" t="s">
        <v>105</v>
      </c>
      <c r="B736" s="843" t="s">
        <v>129</v>
      </c>
      <c r="C736" s="68" t="s">
        <v>103</v>
      </c>
      <c r="D736" s="73" t="s">
        <v>104</v>
      </c>
      <c r="E736" s="128">
        <v>120</v>
      </c>
      <c r="F736" s="70">
        <v>60</v>
      </c>
      <c r="G736" s="71">
        <v>47</v>
      </c>
      <c r="H736" s="72">
        <v>0.36</v>
      </c>
      <c r="I736" s="73">
        <v>0</v>
      </c>
      <c r="J736" s="73">
        <v>10.26</v>
      </c>
      <c r="K736" s="74">
        <v>9</v>
      </c>
      <c r="L736" s="71">
        <v>0.3</v>
      </c>
      <c r="M736" s="71">
        <v>4.8</v>
      </c>
    </row>
    <row r="737" spans="1:13" ht="15" customHeight="1" x14ac:dyDescent="0.25">
      <c r="A737" s="35" t="s">
        <v>163</v>
      </c>
      <c r="B737" s="836"/>
      <c r="C737" s="68" t="s">
        <v>72</v>
      </c>
      <c r="D737" s="73" t="s">
        <v>73</v>
      </c>
      <c r="E737" s="128">
        <v>100</v>
      </c>
      <c r="F737" s="70">
        <v>100</v>
      </c>
      <c r="G737" s="71">
        <v>55</v>
      </c>
      <c r="H737" s="72">
        <v>3.2</v>
      </c>
      <c r="I737" s="73">
        <v>3.2</v>
      </c>
      <c r="J737" s="73">
        <v>3.4</v>
      </c>
      <c r="K737" s="74">
        <v>120</v>
      </c>
      <c r="L737" s="71">
        <v>0</v>
      </c>
      <c r="M737" s="71">
        <v>42</v>
      </c>
    </row>
    <row r="738" spans="1:13" ht="15" customHeight="1" x14ac:dyDescent="0.25">
      <c r="A738" s="35" t="s">
        <v>164</v>
      </c>
      <c r="B738" s="837"/>
      <c r="C738" s="68" t="s">
        <v>64</v>
      </c>
      <c r="D738" s="73" t="s">
        <v>65</v>
      </c>
      <c r="E738" s="128">
        <v>6</v>
      </c>
      <c r="F738" s="70">
        <v>6</v>
      </c>
      <c r="G738" s="71">
        <v>24</v>
      </c>
      <c r="H738" s="72">
        <v>0</v>
      </c>
      <c r="I738" s="73">
        <v>0</v>
      </c>
      <c r="J738" s="73">
        <v>5.9580000000000002</v>
      </c>
      <c r="K738" s="74">
        <v>0</v>
      </c>
      <c r="L738" s="71">
        <v>6.0000000000000001E-3</v>
      </c>
      <c r="M738" s="71">
        <v>0</v>
      </c>
    </row>
    <row r="739" spans="1:13" ht="15" customHeight="1" x14ac:dyDescent="0.25">
      <c r="A739" s="1164"/>
      <c r="B739" s="825"/>
      <c r="C739" s="825"/>
      <c r="D739" s="825"/>
      <c r="E739" s="825"/>
      <c r="F739" s="825"/>
      <c r="G739" s="825"/>
      <c r="H739" s="825"/>
      <c r="I739" s="825"/>
      <c r="J739" s="825"/>
      <c r="K739" s="826"/>
      <c r="L739" s="234"/>
      <c r="M739" s="234"/>
    </row>
    <row r="740" spans="1:13" ht="15" customHeight="1" x14ac:dyDescent="0.25">
      <c r="A740" s="1165" t="s">
        <v>78</v>
      </c>
      <c r="B740" s="828"/>
      <c r="C740" s="828"/>
      <c r="D740" s="828"/>
      <c r="E740" s="828"/>
      <c r="F740" s="829"/>
      <c r="G740" s="235">
        <v>510.9</v>
      </c>
      <c r="H740" s="236">
        <v>19.8</v>
      </c>
      <c r="I740" s="237">
        <v>14.5</v>
      </c>
      <c r="J740" s="237">
        <v>72.400000000000006</v>
      </c>
      <c r="K740" s="235">
        <v>201.7</v>
      </c>
      <c r="L740" s="238">
        <v>2.4</v>
      </c>
      <c r="M740" s="238">
        <v>869.2</v>
      </c>
    </row>
    <row r="741" spans="1:13" ht="15" customHeight="1" x14ac:dyDescent="0.25">
      <c r="A741" s="1165" t="s">
        <v>79</v>
      </c>
      <c r="B741" s="828"/>
      <c r="C741" s="828"/>
      <c r="D741" s="828"/>
      <c r="E741" s="828"/>
      <c r="F741" s="829"/>
      <c r="G741" s="239">
        <v>1629</v>
      </c>
      <c r="H741" s="240">
        <v>57</v>
      </c>
      <c r="I741" s="240">
        <v>54.3</v>
      </c>
      <c r="J741" s="240">
        <v>228.1</v>
      </c>
      <c r="K741" s="240">
        <v>800</v>
      </c>
      <c r="L741" s="240">
        <v>6.2</v>
      </c>
      <c r="M741" s="240">
        <v>1200</v>
      </c>
    </row>
    <row r="742" spans="1:13" ht="15" customHeight="1" x14ac:dyDescent="0.25">
      <c r="A742" s="1165" t="s">
        <v>80</v>
      </c>
      <c r="B742" s="828"/>
      <c r="C742" s="828"/>
      <c r="D742" s="828"/>
      <c r="E742" s="828"/>
      <c r="F742" s="829"/>
      <c r="G742" s="241">
        <v>0.31</v>
      </c>
      <c r="H742" s="242">
        <v>0.35</v>
      </c>
      <c r="I742" s="242">
        <v>0.27</v>
      </c>
      <c r="J742" s="242">
        <v>0.32</v>
      </c>
      <c r="K742" s="242">
        <v>0.25</v>
      </c>
      <c r="L742" s="242">
        <v>0.38</v>
      </c>
      <c r="M742" s="242">
        <v>0.72</v>
      </c>
    </row>
    <row r="743" spans="1:13" ht="15" customHeight="1" x14ac:dyDescent="0.25">
      <c r="A743" s="44"/>
      <c r="B743" s="45"/>
      <c r="C743" s="45"/>
      <c r="D743" s="45"/>
      <c r="E743" s="47"/>
      <c r="F743" s="47"/>
      <c r="G743" s="47"/>
      <c r="H743" s="47"/>
      <c r="I743" s="47"/>
      <c r="J743" s="47"/>
      <c r="K743" s="47"/>
      <c r="L743" s="47"/>
      <c r="M743" s="47"/>
    </row>
    <row r="744" spans="1:13" ht="15" customHeight="1" x14ac:dyDescent="0.25">
      <c r="A744" s="834" t="s">
        <v>81</v>
      </c>
      <c r="B744" s="825"/>
      <c r="C744" s="826"/>
      <c r="D744" s="827" t="s">
        <v>82</v>
      </c>
      <c r="E744" s="828"/>
      <c r="F744" s="828"/>
      <c r="G744" s="828"/>
      <c r="H744" s="828"/>
      <c r="I744" s="828"/>
      <c r="J744" s="828"/>
      <c r="K744" s="828"/>
      <c r="L744" s="828"/>
      <c r="M744" s="829"/>
    </row>
    <row r="745" spans="1:13" ht="15" customHeight="1" x14ac:dyDescent="0.25">
      <c r="A745" s="44"/>
      <c r="B745" s="45"/>
      <c r="C745" s="47"/>
      <c r="D745" s="47"/>
      <c r="E745" s="47"/>
      <c r="F745" s="47"/>
      <c r="G745" s="47"/>
      <c r="H745" s="47"/>
      <c r="I745" s="47"/>
      <c r="J745" s="47"/>
      <c r="K745" s="47"/>
      <c r="L745" s="47"/>
      <c r="M745" s="51"/>
    </row>
    <row r="746" spans="1:13" ht="30" customHeight="1" x14ac:dyDescent="0.25">
      <c r="A746" s="52" t="s">
        <v>83</v>
      </c>
      <c r="B746" s="827"/>
      <c r="C746" s="828"/>
      <c r="D746" s="828"/>
      <c r="E746" s="829"/>
      <c r="F746" s="1"/>
      <c r="G746" s="824" t="s">
        <v>84</v>
      </c>
      <c r="H746" s="825"/>
      <c r="I746" s="826"/>
      <c r="J746" s="827">
        <v>1088350061</v>
      </c>
      <c r="K746" s="828"/>
      <c r="L746" s="828"/>
      <c r="M746" s="829"/>
    </row>
    <row r="747" spans="1:13" ht="15" customHeight="1" x14ac:dyDescent="0.25">
      <c r="A747" s="53"/>
      <c r="B747" s="49"/>
      <c r="C747" s="49"/>
      <c r="D747" s="49"/>
      <c r="E747" s="51"/>
      <c r="F747" s="51"/>
      <c r="G747" s="51"/>
      <c r="H747" s="51"/>
      <c r="I747" s="51"/>
      <c r="J747" s="51"/>
      <c r="K747" s="51"/>
      <c r="L747" s="51"/>
      <c r="M747" s="51"/>
    </row>
    <row r="748" spans="1:13" ht="15" customHeight="1" x14ac:dyDescent="0.25">
      <c r="A748" s="259"/>
      <c r="B748" s="260"/>
      <c r="C748" s="260"/>
      <c r="D748" s="260"/>
      <c r="E748" s="261"/>
      <c r="F748" s="261"/>
      <c r="G748" s="261"/>
      <c r="H748" s="261"/>
      <c r="I748" s="261"/>
      <c r="J748" s="261"/>
      <c r="K748" s="261"/>
      <c r="L748" s="261"/>
      <c r="M748" s="261"/>
    </row>
    <row r="749" spans="1:13" ht="15" customHeight="1" x14ac:dyDescent="0.25">
      <c r="A749" s="52"/>
      <c r="B749" s="9"/>
      <c r="C749" s="9"/>
      <c r="D749" s="9"/>
      <c r="E749" s="1"/>
      <c r="F749" s="1"/>
      <c r="G749" s="1"/>
      <c r="H749" s="1"/>
      <c r="I749" s="1"/>
      <c r="J749" s="3"/>
      <c r="K749" s="3"/>
      <c r="L749" s="51"/>
      <c r="M749" s="51"/>
    </row>
    <row r="750" spans="1:13" ht="15" customHeight="1" x14ac:dyDescent="0.25">
      <c r="A750" s="57">
        <v>17</v>
      </c>
      <c r="B750" s="58"/>
      <c r="C750" s="58"/>
      <c r="D750" s="58"/>
      <c r="E750" s="3"/>
      <c r="F750" s="3"/>
      <c r="G750" s="3"/>
      <c r="H750" s="3"/>
      <c r="I750" s="3"/>
      <c r="J750" s="3"/>
      <c r="K750" s="3"/>
      <c r="L750" s="51"/>
      <c r="M750" s="51"/>
    </row>
    <row r="751" spans="1:13" ht="15" customHeight="1" x14ac:dyDescent="0.25">
      <c r="A751" s="52"/>
      <c r="B751" s="9"/>
      <c r="C751" s="9"/>
      <c r="D751" s="9"/>
      <c r="E751" s="1"/>
      <c r="F751" s="1"/>
      <c r="G751" s="1"/>
      <c r="H751" s="1"/>
      <c r="I751" s="1"/>
      <c r="J751" s="3"/>
      <c r="K751" s="3"/>
      <c r="L751" s="51"/>
      <c r="M751" s="51"/>
    </row>
    <row r="752" spans="1:13" ht="15" customHeight="1" x14ac:dyDescent="0.25">
      <c r="A752" s="840" t="s">
        <v>14</v>
      </c>
      <c r="B752" s="838" t="s">
        <v>15</v>
      </c>
      <c r="C752" s="838" t="s">
        <v>16</v>
      </c>
      <c r="D752" s="838" t="s">
        <v>17</v>
      </c>
      <c r="E752" s="838" t="s">
        <v>18</v>
      </c>
      <c r="F752" s="838" t="s">
        <v>19</v>
      </c>
      <c r="G752" s="827" t="s">
        <v>20</v>
      </c>
      <c r="H752" s="828"/>
      <c r="I752" s="828"/>
      <c r="J752" s="828"/>
      <c r="K752" s="828"/>
      <c r="L752" s="828"/>
      <c r="M752" s="829"/>
    </row>
    <row r="753" spans="1:13" ht="15" customHeight="1" x14ac:dyDescent="0.25">
      <c r="A753" s="837"/>
      <c r="B753" s="837"/>
      <c r="C753" s="837"/>
      <c r="D753" s="837"/>
      <c r="E753" s="837"/>
      <c r="F753" s="837"/>
      <c r="G753" s="16" t="s">
        <v>21</v>
      </c>
      <c r="H753" s="16" t="s">
        <v>22</v>
      </c>
      <c r="I753" s="16" t="s">
        <v>23</v>
      </c>
      <c r="J753" s="16" t="s">
        <v>24</v>
      </c>
      <c r="K753" s="16" t="s">
        <v>25</v>
      </c>
      <c r="L753" s="16" t="s">
        <v>26</v>
      </c>
      <c r="M753" s="16" t="s">
        <v>27</v>
      </c>
    </row>
    <row r="754" spans="1:13" ht="15" customHeight="1" x14ac:dyDescent="0.25">
      <c r="A754" s="840" t="s">
        <v>85</v>
      </c>
      <c r="B754" s="844" t="s">
        <v>252</v>
      </c>
      <c r="C754" s="223" t="s">
        <v>193</v>
      </c>
      <c r="D754" s="246" t="s">
        <v>194</v>
      </c>
      <c r="E754" s="225">
        <v>10</v>
      </c>
      <c r="F754" s="226">
        <v>10</v>
      </c>
      <c r="G754" s="227">
        <v>12</v>
      </c>
      <c r="H754" s="228">
        <v>0.77</v>
      </c>
      <c r="I754" s="127">
        <v>0.05</v>
      </c>
      <c r="J754" s="127">
        <v>1.85</v>
      </c>
      <c r="K754" s="224">
        <v>1.4</v>
      </c>
      <c r="L754" s="227">
        <v>0.17</v>
      </c>
      <c r="M754" s="227">
        <v>0.6</v>
      </c>
    </row>
    <row r="755" spans="1:13" ht="15" customHeight="1" x14ac:dyDescent="0.25">
      <c r="A755" s="836"/>
      <c r="B755" s="836"/>
      <c r="C755" s="68" t="s">
        <v>114</v>
      </c>
      <c r="D755" s="129" t="s">
        <v>115</v>
      </c>
      <c r="E755" s="128">
        <v>13</v>
      </c>
      <c r="F755" s="70">
        <v>10</v>
      </c>
      <c r="G755" s="71">
        <v>10</v>
      </c>
      <c r="H755" s="72">
        <v>0.23</v>
      </c>
      <c r="I755" s="73">
        <v>0.01</v>
      </c>
      <c r="J755" s="73">
        <v>2.1</v>
      </c>
      <c r="K755" s="74">
        <v>0.8</v>
      </c>
      <c r="L755" s="71">
        <v>0.08</v>
      </c>
      <c r="M755" s="71">
        <v>1.17</v>
      </c>
    </row>
    <row r="756" spans="1:13" ht="15" customHeight="1" x14ac:dyDescent="0.25">
      <c r="A756" s="836"/>
      <c r="B756" s="836"/>
      <c r="C756" s="68" t="s">
        <v>91</v>
      </c>
      <c r="D756" s="129" t="s">
        <v>92</v>
      </c>
      <c r="E756" s="128">
        <v>10</v>
      </c>
      <c r="F756" s="70">
        <v>10</v>
      </c>
      <c r="G756" s="71">
        <v>10</v>
      </c>
      <c r="H756" s="72">
        <v>0.22</v>
      </c>
      <c r="I756" s="73">
        <v>0.01</v>
      </c>
      <c r="J756" s="73">
        <v>2.11</v>
      </c>
      <c r="K756" s="74">
        <v>1.1000000000000001</v>
      </c>
      <c r="L756" s="71">
        <v>0.1</v>
      </c>
      <c r="M756" s="71">
        <v>1.8</v>
      </c>
    </row>
    <row r="757" spans="1:13" ht="15" customHeight="1" x14ac:dyDescent="0.25">
      <c r="A757" s="836"/>
      <c r="B757" s="836"/>
      <c r="C757" s="68" t="s">
        <v>50</v>
      </c>
      <c r="D757" s="129" t="s">
        <v>51</v>
      </c>
      <c r="E757" s="128">
        <v>12</v>
      </c>
      <c r="F757" s="70">
        <v>10.199999999999999</v>
      </c>
      <c r="G757" s="71">
        <v>5</v>
      </c>
      <c r="H757" s="72">
        <v>7.1400000000000005E-2</v>
      </c>
      <c r="I757" s="73">
        <v>1.0200000000000001E-2</v>
      </c>
      <c r="J757" s="73">
        <v>0.96899999999999997</v>
      </c>
      <c r="K757" s="74">
        <v>2.754</v>
      </c>
      <c r="L757" s="71">
        <v>4.0800000000000003E-2</v>
      </c>
      <c r="M757" s="71">
        <v>4.2</v>
      </c>
    </row>
    <row r="758" spans="1:13" ht="15" customHeight="1" x14ac:dyDescent="0.25">
      <c r="A758" s="836"/>
      <c r="B758" s="836"/>
      <c r="C758" s="68" t="s">
        <v>36</v>
      </c>
      <c r="D758" s="129" t="s">
        <v>37</v>
      </c>
      <c r="E758" s="128">
        <v>6</v>
      </c>
      <c r="F758" s="70">
        <v>5.4</v>
      </c>
      <c r="G758" s="71">
        <v>2</v>
      </c>
      <c r="H758" s="72">
        <v>0.1242</v>
      </c>
      <c r="I758" s="73">
        <v>3.2399999999999998E-2</v>
      </c>
      <c r="J758" s="73">
        <v>0.31859999999999999</v>
      </c>
      <c r="K758" s="74">
        <v>4.4279999999999999</v>
      </c>
      <c r="L758" s="71">
        <v>9.7199999999999995E-2</v>
      </c>
      <c r="M758" s="71">
        <v>2.76</v>
      </c>
    </row>
    <row r="759" spans="1:13" ht="15" customHeight="1" x14ac:dyDescent="0.25">
      <c r="A759" s="836"/>
      <c r="B759" s="836"/>
      <c r="C759" s="68" t="s">
        <v>34</v>
      </c>
      <c r="D759" s="129" t="s">
        <v>35</v>
      </c>
      <c r="E759" s="128">
        <v>38</v>
      </c>
      <c r="F759" s="70">
        <v>15.2</v>
      </c>
      <c r="G759" s="71">
        <v>6</v>
      </c>
      <c r="H759" s="72">
        <v>0.18240000000000001</v>
      </c>
      <c r="I759" s="73">
        <v>1.52E-2</v>
      </c>
      <c r="J759" s="73">
        <v>1.0336000000000001</v>
      </c>
      <c r="K759" s="74">
        <v>8.6639999999999997</v>
      </c>
      <c r="L759" s="71">
        <v>7.5999999999999998E-2</v>
      </c>
      <c r="M759" s="71">
        <v>5.7</v>
      </c>
    </row>
    <row r="760" spans="1:13" ht="15" customHeight="1" x14ac:dyDescent="0.25">
      <c r="A760" s="836"/>
      <c r="B760" s="836"/>
      <c r="C760" s="68" t="s">
        <v>32</v>
      </c>
      <c r="D760" s="129" t="s">
        <v>33</v>
      </c>
      <c r="E760" s="128">
        <v>16</v>
      </c>
      <c r="F760" s="70">
        <v>15.2</v>
      </c>
      <c r="G760" s="71">
        <v>6</v>
      </c>
      <c r="H760" s="72">
        <v>0.21279999999999999</v>
      </c>
      <c r="I760" s="73">
        <v>1.52E-2</v>
      </c>
      <c r="J760" s="73">
        <v>1.1704000000000001</v>
      </c>
      <c r="K760" s="74">
        <v>3.6480000000000001</v>
      </c>
      <c r="L760" s="71">
        <v>4.5600000000000002E-2</v>
      </c>
      <c r="M760" s="71">
        <v>0.64</v>
      </c>
    </row>
    <row r="761" spans="1:13" ht="15" customHeight="1" x14ac:dyDescent="0.25">
      <c r="A761" s="836"/>
      <c r="B761" s="836"/>
      <c r="C761" s="68" t="s">
        <v>44</v>
      </c>
      <c r="D761" s="129" t="s">
        <v>45</v>
      </c>
      <c r="E761" s="128">
        <v>0.8</v>
      </c>
      <c r="F761" s="70">
        <v>0.8</v>
      </c>
      <c r="G761" s="71">
        <v>0</v>
      </c>
      <c r="H761" s="72">
        <v>0</v>
      </c>
      <c r="I761" s="73">
        <v>0</v>
      </c>
      <c r="J761" s="73">
        <v>0</v>
      </c>
      <c r="K761" s="74">
        <v>0.192</v>
      </c>
      <c r="L761" s="71">
        <v>2.3999999999999998E-3</v>
      </c>
      <c r="M761" s="71">
        <v>310.24799999999999</v>
      </c>
    </row>
    <row r="762" spans="1:13" ht="15" customHeight="1" x14ac:dyDescent="0.25">
      <c r="A762" s="837"/>
      <c r="B762" s="837"/>
      <c r="C762" s="68" t="s">
        <v>42</v>
      </c>
      <c r="D762" s="247" t="s">
        <v>43</v>
      </c>
      <c r="E762" s="128">
        <v>1</v>
      </c>
      <c r="F762" s="70">
        <v>0.95</v>
      </c>
      <c r="G762" s="71">
        <v>1</v>
      </c>
      <c r="H762" s="72">
        <v>4.4650000000000002E-2</v>
      </c>
      <c r="I762" s="73">
        <v>2.8500000000000001E-3</v>
      </c>
      <c r="J762" s="73">
        <v>0.27834999999999999</v>
      </c>
      <c r="K762" s="74">
        <v>0.38</v>
      </c>
      <c r="L762" s="71">
        <v>1.235E-2</v>
      </c>
      <c r="M762" s="71">
        <v>0.19</v>
      </c>
    </row>
    <row r="763" spans="1:13" ht="15" customHeight="1" x14ac:dyDescent="0.25">
      <c r="A763" s="840" t="s">
        <v>28</v>
      </c>
      <c r="B763" s="843" t="s">
        <v>217</v>
      </c>
      <c r="C763" s="571" t="s">
        <v>94</v>
      </c>
      <c r="D763" s="572" t="s">
        <v>95</v>
      </c>
      <c r="E763" s="573">
        <v>46</v>
      </c>
      <c r="F763" s="574">
        <v>43</v>
      </c>
      <c r="G763" s="575">
        <v>60</v>
      </c>
      <c r="H763" s="575">
        <v>9.202</v>
      </c>
      <c r="I763" s="575">
        <v>2.58</v>
      </c>
      <c r="J763" s="575">
        <v>8.5999999999999993E-2</v>
      </c>
      <c r="K763" s="575">
        <v>8.33</v>
      </c>
      <c r="L763" s="575">
        <v>0.39200000000000002</v>
      </c>
      <c r="M763" s="575">
        <v>27.04</v>
      </c>
    </row>
    <row r="764" spans="1:13" ht="15" customHeight="1" x14ac:dyDescent="0.25">
      <c r="A764" s="836"/>
      <c r="B764" s="836"/>
      <c r="C764" s="68" t="s">
        <v>32</v>
      </c>
      <c r="D764" s="73" t="s">
        <v>33</v>
      </c>
      <c r="E764" s="128">
        <v>16</v>
      </c>
      <c r="F764" s="70">
        <v>15.2</v>
      </c>
      <c r="G764" s="71">
        <v>6</v>
      </c>
      <c r="H764" s="72">
        <v>0.21279999999999999</v>
      </c>
      <c r="I764" s="73">
        <v>1.52E-2</v>
      </c>
      <c r="J764" s="73">
        <v>1.1704000000000001</v>
      </c>
      <c r="K764" s="74">
        <v>3.6480000000000001</v>
      </c>
      <c r="L764" s="71">
        <v>4.5600000000000002E-2</v>
      </c>
      <c r="M764" s="71">
        <v>0.64</v>
      </c>
    </row>
    <row r="765" spans="1:13" ht="15" customHeight="1" x14ac:dyDescent="0.25">
      <c r="A765" s="836"/>
      <c r="B765" s="836"/>
      <c r="C765" s="68" t="s">
        <v>34</v>
      </c>
      <c r="D765" s="73" t="s">
        <v>35</v>
      </c>
      <c r="E765" s="128">
        <v>38</v>
      </c>
      <c r="F765" s="70">
        <v>15.2</v>
      </c>
      <c r="G765" s="71">
        <v>6</v>
      </c>
      <c r="H765" s="72">
        <v>0.18240000000000001</v>
      </c>
      <c r="I765" s="73">
        <v>1.52E-2</v>
      </c>
      <c r="J765" s="73">
        <v>1.0336000000000001</v>
      </c>
      <c r="K765" s="74">
        <v>8.6639999999999997</v>
      </c>
      <c r="L765" s="71">
        <v>7.5999999999999998E-2</v>
      </c>
      <c r="M765" s="71">
        <v>5.7</v>
      </c>
    </row>
    <row r="766" spans="1:13" ht="15" customHeight="1" x14ac:dyDescent="0.25">
      <c r="A766" s="836"/>
      <c r="B766" s="836"/>
      <c r="C766" s="68" t="s">
        <v>36</v>
      </c>
      <c r="D766" s="73" t="s">
        <v>37</v>
      </c>
      <c r="E766" s="128">
        <v>6</v>
      </c>
      <c r="F766" s="70">
        <v>5.4</v>
      </c>
      <c r="G766" s="71">
        <v>2</v>
      </c>
      <c r="H766" s="72">
        <v>0.1242</v>
      </c>
      <c r="I766" s="73">
        <v>3.2399999999999998E-2</v>
      </c>
      <c r="J766" s="73">
        <v>0.31859999999999999</v>
      </c>
      <c r="K766" s="74">
        <v>4.4279999999999999</v>
      </c>
      <c r="L766" s="71">
        <v>9.7199999999999995E-2</v>
      </c>
      <c r="M766" s="71">
        <v>2.76</v>
      </c>
    </row>
    <row r="767" spans="1:13" ht="15" customHeight="1" x14ac:dyDescent="0.25">
      <c r="A767" s="836"/>
      <c r="B767" s="836"/>
      <c r="C767" s="68" t="s">
        <v>38</v>
      </c>
      <c r="D767" s="73" t="s">
        <v>39</v>
      </c>
      <c r="E767" s="128">
        <v>3</v>
      </c>
      <c r="F767" s="70">
        <v>3</v>
      </c>
      <c r="G767" s="71">
        <v>0</v>
      </c>
      <c r="H767" s="72">
        <v>0</v>
      </c>
      <c r="I767" s="73">
        <v>0</v>
      </c>
      <c r="J767" s="73">
        <v>0.18</v>
      </c>
      <c r="K767" s="74">
        <v>0.21</v>
      </c>
      <c r="L767" s="71">
        <v>1.4999999999999999E-2</v>
      </c>
      <c r="M767" s="71">
        <v>0.15</v>
      </c>
    </row>
    <row r="768" spans="1:13" ht="15" customHeight="1" x14ac:dyDescent="0.25">
      <c r="A768" s="836"/>
      <c r="B768" s="836"/>
      <c r="C768" s="68" t="s">
        <v>40</v>
      </c>
      <c r="D768" s="73" t="s">
        <v>39</v>
      </c>
      <c r="E768" s="128">
        <v>3</v>
      </c>
      <c r="F768" s="70">
        <v>3</v>
      </c>
      <c r="G768" s="71">
        <v>0</v>
      </c>
      <c r="H768" s="72">
        <v>0</v>
      </c>
      <c r="I768" s="73">
        <v>0</v>
      </c>
      <c r="J768" s="73">
        <v>0.18</v>
      </c>
      <c r="K768" s="74">
        <v>0.21</v>
      </c>
      <c r="L768" s="71">
        <v>1.4999999999999999E-2</v>
      </c>
      <c r="M768" s="71">
        <v>0.15</v>
      </c>
    </row>
    <row r="769" spans="1:13" ht="15" customHeight="1" x14ac:dyDescent="0.25">
      <c r="A769" s="836"/>
      <c r="B769" s="836"/>
      <c r="C769" s="68" t="s">
        <v>41</v>
      </c>
      <c r="D769" s="73" t="s">
        <v>39</v>
      </c>
      <c r="E769" s="128">
        <v>3</v>
      </c>
      <c r="F769" s="70">
        <v>3</v>
      </c>
      <c r="G769" s="71">
        <v>0</v>
      </c>
      <c r="H769" s="72">
        <v>0</v>
      </c>
      <c r="I769" s="73">
        <v>0</v>
      </c>
      <c r="J769" s="73">
        <v>0.18</v>
      </c>
      <c r="K769" s="74">
        <v>0.21</v>
      </c>
      <c r="L769" s="71">
        <v>1.4999999999999999E-2</v>
      </c>
      <c r="M769" s="71">
        <v>0.15</v>
      </c>
    </row>
    <row r="770" spans="1:13" ht="15" customHeight="1" x14ac:dyDescent="0.25">
      <c r="A770" s="836"/>
      <c r="B770" s="836"/>
      <c r="C770" s="68" t="s">
        <v>96</v>
      </c>
      <c r="D770" s="73" t="s">
        <v>39</v>
      </c>
      <c r="E770" s="128">
        <v>3</v>
      </c>
      <c r="F770" s="70">
        <v>3</v>
      </c>
      <c r="G770" s="71">
        <v>0</v>
      </c>
      <c r="H770" s="72">
        <v>0</v>
      </c>
      <c r="I770" s="73">
        <v>0</v>
      </c>
      <c r="J770" s="73">
        <v>0</v>
      </c>
      <c r="K770" s="74">
        <v>0</v>
      </c>
      <c r="L770" s="71">
        <v>0</v>
      </c>
      <c r="M770" s="71">
        <v>0</v>
      </c>
    </row>
    <row r="771" spans="1:13" ht="15" customHeight="1" x14ac:dyDescent="0.25">
      <c r="A771" s="836"/>
      <c r="B771" s="836"/>
      <c r="C771" s="68" t="s">
        <v>42</v>
      </c>
      <c r="D771" s="73" t="s">
        <v>43</v>
      </c>
      <c r="E771" s="128">
        <v>1</v>
      </c>
      <c r="F771" s="70">
        <v>0.95</v>
      </c>
      <c r="G771" s="71">
        <v>1</v>
      </c>
      <c r="H771" s="72">
        <v>4.4650000000000002E-2</v>
      </c>
      <c r="I771" s="73">
        <v>2.8500000000000001E-3</v>
      </c>
      <c r="J771" s="73">
        <v>0.27834999999999999</v>
      </c>
      <c r="K771" s="74">
        <v>0.38</v>
      </c>
      <c r="L771" s="71">
        <v>1.235E-2</v>
      </c>
      <c r="M771" s="71">
        <v>0.19</v>
      </c>
    </row>
    <row r="772" spans="1:13" ht="15" customHeight="1" x14ac:dyDescent="0.25">
      <c r="A772" s="836"/>
      <c r="B772" s="836"/>
      <c r="C772" s="68" t="s">
        <v>44</v>
      </c>
      <c r="D772" s="73" t="s">
        <v>45</v>
      </c>
      <c r="E772" s="128">
        <v>0.5</v>
      </c>
      <c r="F772" s="70">
        <v>0.5</v>
      </c>
      <c r="G772" s="71">
        <v>0</v>
      </c>
      <c r="H772" s="72">
        <v>0</v>
      </c>
      <c r="I772" s="73">
        <v>0</v>
      </c>
      <c r="J772" s="73">
        <v>0</v>
      </c>
      <c r="K772" s="74">
        <v>0.12</v>
      </c>
      <c r="L772" s="71">
        <v>1.5E-3</v>
      </c>
      <c r="M772" s="71">
        <v>193.905</v>
      </c>
    </row>
    <row r="773" spans="1:13" ht="15" customHeight="1" x14ac:dyDescent="0.25">
      <c r="A773" s="837"/>
      <c r="B773" s="837"/>
      <c r="C773" s="68" t="s">
        <v>52</v>
      </c>
      <c r="D773" s="73" t="s">
        <v>53</v>
      </c>
      <c r="E773" s="231">
        <v>2</v>
      </c>
      <c r="F773" s="70">
        <v>2</v>
      </c>
      <c r="G773" s="71">
        <v>18</v>
      </c>
      <c r="H773" s="72">
        <v>0</v>
      </c>
      <c r="I773" s="73">
        <v>2</v>
      </c>
      <c r="J773" s="73">
        <v>0</v>
      </c>
      <c r="K773" s="74">
        <v>0</v>
      </c>
      <c r="L773" s="71">
        <v>0</v>
      </c>
      <c r="M773" s="71">
        <v>0</v>
      </c>
    </row>
    <row r="774" spans="1:13" ht="15" customHeight="1" x14ac:dyDescent="0.25">
      <c r="A774" s="840" t="s">
        <v>247</v>
      </c>
      <c r="B774" s="843" t="s">
        <v>55</v>
      </c>
      <c r="C774" s="68" t="s">
        <v>56</v>
      </c>
      <c r="D774" s="129" t="s">
        <v>57</v>
      </c>
      <c r="E774" s="225">
        <v>31</v>
      </c>
      <c r="F774" s="70">
        <v>31</v>
      </c>
      <c r="G774" s="71">
        <v>109</v>
      </c>
      <c r="H774" s="72">
        <v>2.077</v>
      </c>
      <c r="I774" s="73">
        <v>0.124</v>
      </c>
      <c r="J774" s="73">
        <v>24.831</v>
      </c>
      <c r="K774" s="74">
        <v>2.79</v>
      </c>
      <c r="L774" s="71">
        <v>0.248</v>
      </c>
      <c r="M774" s="71">
        <v>0.62</v>
      </c>
    </row>
    <row r="775" spans="1:13" ht="15" customHeight="1" x14ac:dyDescent="0.25">
      <c r="A775" s="836"/>
      <c r="B775" s="836"/>
      <c r="C775" s="68" t="s">
        <v>44</v>
      </c>
      <c r="D775" s="129" t="s">
        <v>45</v>
      </c>
      <c r="E775" s="225">
        <v>0.8</v>
      </c>
      <c r="F775" s="70">
        <v>0.8</v>
      </c>
      <c r="G775" s="71">
        <v>0</v>
      </c>
      <c r="H775" s="72">
        <v>0</v>
      </c>
      <c r="I775" s="73">
        <v>0</v>
      </c>
      <c r="J775" s="73">
        <v>0</v>
      </c>
      <c r="K775" s="74">
        <v>0.192</v>
      </c>
      <c r="L775" s="71">
        <v>2.3999999999999998E-3</v>
      </c>
      <c r="M775" s="71">
        <v>310.24799999999999</v>
      </c>
    </row>
    <row r="776" spans="1:13" ht="15" customHeight="1" x14ac:dyDescent="0.25">
      <c r="A776" s="837"/>
      <c r="B776" s="837"/>
      <c r="C776" s="68" t="s">
        <v>52</v>
      </c>
      <c r="D776" s="73" t="s">
        <v>53</v>
      </c>
      <c r="E776" s="225">
        <v>3</v>
      </c>
      <c r="F776" s="70">
        <v>3</v>
      </c>
      <c r="G776" s="71">
        <v>27</v>
      </c>
      <c r="H776" s="72">
        <v>0</v>
      </c>
      <c r="I776" s="73">
        <v>3</v>
      </c>
      <c r="J776" s="73">
        <v>0</v>
      </c>
      <c r="K776" s="74">
        <v>0</v>
      </c>
      <c r="L776" s="71">
        <v>0</v>
      </c>
      <c r="M776" s="71">
        <v>0</v>
      </c>
    </row>
    <row r="777" spans="1:13" ht="15" customHeight="1" x14ac:dyDescent="0.25">
      <c r="A777" s="840" t="s">
        <v>46</v>
      </c>
      <c r="B777" s="860" t="s">
        <v>253</v>
      </c>
      <c r="C777" s="68" t="s">
        <v>98</v>
      </c>
      <c r="D777" s="73" t="s">
        <v>99</v>
      </c>
      <c r="E777" s="128">
        <v>58</v>
      </c>
      <c r="F777" s="70">
        <v>34</v>
      </c>
      <c r="G777" s="71">
        <v>40</v>
      </c>
      <c r="H777" s="72">
        <v>0.33263999999999999</v>
      </c>
      <c r="I777" s="73">
        <v>6.0479999999999999E-2</v>
      </c>
      <c r="J777" s="73">
        <v>9.1627200000000002</v>
      </c>
      <c r="K777" s="74">
        <v>0.90720000000000001</v>
      </c>
      <c r="L777" s="71">
        <v>0.1512</v>
      </c>
      <c r="M777" s="71">
        <v>1.68</v>
      </c>
    </row>
    <row r="778" spans="1:13" ht="15" customHeight="1" x14ac:dyDescent="0.25">
      <c r="A778" s="837"/>
      <c r="B778" s="837"/>
      <c r="C778" s="68" t="s">
        <v>52</v>
      </c>
      <c r="D778" s="73" t="s">
        <v>53</v>
      </c>
      <c r="E778" s="128">
        <v>5</v>
      </c>
      <c r="F778" s="70">
        <v>5</v>
      </c>
      <c r="G778" s="71">
        <v>45</v>
      </c>
      <c r="H778" s="72">
        <v>0</v>
      </c>
      <c r="I778" s="73">
        <v>5</v>
      </c>
      <c r="J778" s="73">
        <v>0</v>
      </c>
      <c r="K778" s="74">
        <v>0</v>
      </c>
      <c r="L778" s="71">
        <v>0</v>
      </c>
      <c r="M778" s="71">
        <v>0</v>
      </c>
    </row>
    <row r="779" spans="1:13" ht="15" customHeight="1" x14ac:dyDescent="0.25">
      <c r="A779" s="840" t="s">
        <v>58</v>
      </c>
      <c r="B779" s="835" t="s">
        <v>254</v>
      </c>
      <c r="C779" s="68" t="s">
        <v>125</v>
      </c>
      <c r="D779" s="73" t="s">
        <v>126</v>
      </c>
      <c r="E779" s="128">
        <v>67</v>
      </c>
      <c r="F779" s="70">
        <v>50.25</v>
      </c>
      <c r="G779" s="71">
        <v>7</v>
      </c>
      <c r="H779" s="72">
        <v>0.25124999999999997</v>
      </c>
      <c r="I779" s="73">
        <v>5.0250000000000003E-2</v>
      </c>
      <c r="J779" s="73">
        <v>1.1557500000000001</v>
      </c>
      <c r="K779" s="74">
        <v>9.0449999999999999</v>
      </c>
      <c r="L779" s="71">
        <v>0.15075</v>
      </c>
      <c r="M779" s="71">
        <v>1.34</v>
      </c>
    </row>
    <row r="780" spans="1:13" ht="15" customHeight="1" x14ac:dyDescent="0.25">
      <c r="A780" s="836"/>
      <c r="B780" s="836"/>
      <c r="C780" s="68" t="s">
        <v>52</v>
      </c>
      <c r="D780" s="129" t="s">
        <v>53</v>
      </c>
      <c r="E780" s="128">
        <v>4</v>
      </c>
      <c r="F780" s="70">
        <v>4</v>
      </c>
      <c r="G780" s="71">
        <v>36</v>
      </c>
      <c r="H780" s="72">
        <v>0</v>
      </c>
      <c r="I780" s="73">
        <v>4</v>
      </c>
      <c r="J780" s="73">
        <v>0</v>
      </c>
      <c r="K780" s="74">
        <v>0</v>
      </c>
      <c r="L780" s="71">
        <v>0</v>
      </c>
      <c r="M780" s="71">
        <v>0</v>
      </c>
    </row>
    <row r="781" spans="1:13" ht="15" customHeight="1" x14ac:dyDescent="0.25">
      <c r="A781" s="836"/>
      <c r="B781" s="836"/>
      <c r="C781" s="68" t="s">
        <v>127</v>
      </c>
      <c r="D781" s="129" t="s">
        <v>128</v>
      </c>
      <c r="E781" s="128">
        <v>4</v>
      </c>
      <c r="F781" s="70">
        <v>4</v>
      </c>
      <c r="G781" s="71">
        <v>1</v>
      </c>
      <c r="H781" s="72">
        <v>0</v>
      </c>
      <c r="I781" s="73">
        <v>0</v>
      </c>
      <c r="J781" s="73">
        <v>0.24</v>
      </c>
      <c r="K781" s="74">
        <v>0.28000000000000003</v>
      </c>
      <c r="L781" s="71">
        <v>0.02</v>
      </c>
      <c r="M781" s="71">
        <v>0.2</v>
      </c>
    </row>
    <row r="782" spans="1:13" ht="15" customHeight="1" x14ac:dyDescent="0.25">
      <c r="A782" s="836"/>
      <c r="B782" s="836"/>
      <c r="C782" s="68" t="s">
        <v>64</v>
      </c>
      <c r="D782" s="129" t="s">
        <v>65</v>
      </c>
      <c r="E782" s="128">
        <v>4</v>
      </c>
      <c r="F782" s="70">
        <v>4</v>
      </c>
      <c r="G782" s="71">
        <v>16</v>
      </c>
      <c r="H782" s="72">
        <v>0</v>
      </c>
      <c r="I782" s="73">
        <v>0</v>
      </c>
      <c r="J782" s="73">
        <v>3.972</v>
      </c>
      <c r="K782" s="74">
        <v>0</v>
      </c>
      <c r="L782" s="71">
        <v>4.0000000000000001E-3</v>
      </c>
      <c r="M782" s="71">
        <v>0</v>
      </c>
    </row>
    <row r="783" spans="1:13" ht="15" customHeight="1" x14ac:dyDescent="0.25">
      <c r="A783" s="836"/>
      <c r="B783" s="836"/>
      <c r="C783" s="68" t="s">
        <v>44</v>
      </c>
      <c r="D783" s="129" t="s">
        <v>45</v>
      </c>
      <c r="E783" s="128">
        <v>0.3</v>
      </c>
      <c r="F783" s="70">
        <v>0.3</v>
      </c>
      <c r="G783" s="71">
        <v>0</v>
      </c>
      <c r="H783" s="72">
        <v>0</v>
      </c>
      <c r="I783" s="73">
        <v>0</v>
      </c>
      <c r="J783" s="73">
        <v>0</v>
      </c>
      <c r="K783" s="74">
        <v>7.1999999999999995E-2</v>
      </c>
      <c r="L783" s="71">
        <v>8.9999999999999998E-4</v>
      </c>
      <c r="M783" s="71">
        <v>116.343</v>
      </c>
    </row>
    <row r="784" spans="1:13" ht="15" customHeight="1" x14ac:dyDescent="0.25">
      <c r="A784" s="836"/>
      <c r="B784" s="836"/>
      <c r="C784" s="68" t="s">
        <v>212</v>
      </c>
      <c r="D784" s="129" t="s">
        <v>39</v>
      </c>
      <c r="E784" s="128">
        <v>0.3</v>
      </c>
      <c r="F784" s="70">
        <v>0.3</v>
      </c>
      <c r="G784" s="71">
        <v>0</v>
      </c>
      <c r="H784" s="72">
        <v>0</v>
      </c>
      <c r="I784" s="73">
        <v>0</v>
      </c>
      <c r="J784" s="73">
        <v>1.7999999999999999E-2</v>
      </c>
      <c r="K784" s="74">
        <v>2.1000000000000001E-2</v>
      </c>
      <c r="L784" s="71">
        <v>1.5E-3</v>
      </c>
      <c r="M784" s="71">
        <v>1.4999999999999999E-2</v>
      </c>
    </row>
    <row r="785" spans="1:13" ht="15" customHeight="1" x14ac:dyDescent="0.25">
      <c r="A785" s="837"/>
      <c r="B785" s="837"/>
      <c r="C785" s="31" t="s">
        <v>257</v>
      </c>
      <c r="D785" s="102" t="s">
        <v>258</v>
      </c>
      <c r="E785" s="80">
        <v>25</v>
      </c>
      <c r="F785" s="29">
        <v>15</v>
      </c>
      <c r="G785" s="28">
        <v>7</v>
      </c>
      <c r="H785" s="62">
        <v>0.13500000000000001</v>
      </c>
      <c r="I785" s="61">
        <v>1.4999999999999999E-2</v>
      </c>
      <c r="J785" s="61">
        <v>1.335</v>
      </c>
      <c r="K785" s="24">
        <v>1.5</v>
      </c>
      <c r="L785" s="28">
        <v>0.09</v>
      </c>
      <c r="M785" s="28">
        <v>1.4999999999999999E-2</v>
      </c>
    </row>
    <row r="786" spans="1:13" ht="15" customHeight="1" x14ac:dyDescent="0.25">
      <c r="A786" s="35" t="s">
        <v>105</v>
      </c>
      <c r="B786" s="835" t="s">
        <v>259</v>
      </c>
      <c r="C786" s="31" t="s">
        <v>107</v>
      </c>
      <c r="D786" s="102" t="s">
        <v>108</v>
      </c>
      <c r="E786" s="80">
        <v>190</v>
      </c>
      <c r="F786" s="29">
        <v>60</v>
      </c>
      <c r="G786" s="28">
        <v>36</v>
      </c>
      <c r="H786" s="62">
        <v>0.91200000000000003</v>
      </c>
      <c r="I786" s="61">
        <v>0.30399999999999999</v>
      </c>
      <c r="J786" s="61">
        <v>7.5392000000000001</v>
      </c>
      <c r="K786" s="24">
        <v>5.4720000000000004</v>
      </c>
      <c r="L786" s="28">
        <v>1.0329999999999999</v>
      </c>
      <c r="M786" s="28">
        <v>6.08E-2</v>
      </c>
    </row>
    <row r="787" spans="1:13" ht="15" customHeight="1" x14ac:dyDescent="0.25">
      <c r="A787" s="35" t="s">
        <v>109</v>
      </c>
      <c r="B787" s="837"/>
      <c r="C787" s="31" t="s">
        <v>64</v>
      </c>
      <c r="D787" s="61" t="s">
        <v>65</v>
      </c>
      <c r="E787" s="80">
        <v>8</v>
      </c>
      <c r="F787" s="29">
        <v>8</v>
      </c>
      <c r="G787" s="28">
        <v>32</v>
      </c>
      <c r="H787" s="62">
        <v>0</v>
      </c>
      <c r="I787" s="61">
        <v>0</v>
      </c>
      <c r="J787" s="61">
        <v>7.944</v>
      </c>
      <c r="K787" s="24">
        <v>0</v>
      </c>
      <c r="L787" s="28">
        <v>8.0000000000000002E-3</v>
      </c>
      <c r="M787" s="28">
        <v>0</v>
      </c>
    </row>
    <row r="788" spans="1:13" ht="15" customHeight="1" x14ac:dyDescent="0.25">
      <c r="A788" s="1164"/>
      <c r="B788" s="825"/>
      <c r="C788" s="825"/>
      <c r="D788" s="825"/>
      <c r="E788" s="825"/>
      <c r="F788" s="825"/>
      <c r="G788" s="825"/>
      <c r="H788" s="825"/>
      <c r="I788" s="825"/>
      <c r="J788" s="825"/>
      <c r="K788" s="826"/>
      <c r="L788" s="234"/>
      <c r="M788" s="234"/>
    </row>
    <row r="789" spans="1:13" ht="15" customHeight="1" x14ac:dyDescent="0.25">
      <c r="A789" s="1165" t="s">
        <v>78</v>
      </c>
      <c r="B789" s="828"/>
      <c r="C789" s="828"/>
      <c r="D789" s="828"/>
      <c r="E789" s="828"/>
      <c r="F789" s="829"/>
      <c r="G789" s="235">
        <v>524</v>
      </c>
      <c r="H789" s="236">
        <v>19.2</v>
      </c>
      <c r="I789" s="237">
        <v>18</v>
      </c>
      <c r="J789" s="237">
        <v>69.400000000000006</v>
      </c>
      <c r="K789" s="235">
        <v>65.3</v>
      </c>
      <c r="L789" s="238">
        <v>3.7</v>
      </c>
      <c r="M789" s="238">
        <v>996.4</v>
      </c>
    </row>
    <row r="790" spans="1:13" ht="15" customHeight="1" x14ac:dyDescent="0.25">
      <c r="A790" s="1165" t="s">
        <v>79</v>
      </c>
      <c r="B790" s="828"/>
      <c r="C790" s="828"/>
      <c r="D790" s="828"/>
      <c r="E790" s="828"/>
      <c r="F790" s="829"/>
      <c r="G790" s="239">
        <v>1629</v>
      </c>
      <c r="H790" s="240">
        <v>57</v>
      </c>
      <c r="I790" s="240">
        <v>54.3</v>
      </c>
      <c r="J790" s="240">
        <v>228.1</v>
      </c>
      <c r="K790" s="240">
        <v>800</v>
      </c>
      <c r="L790" s="240">
        <v>6.2</v>
      </c>
      <c r="M790" s="240">
        <v>1200</v>
      </c>
    </row>
    <row r="791" spans="1:13" ht="15" customHeight="1" x14ac:dyDescent="0.25">
      <c r="A791" s="1165" t="s">
        <v>80</v>
      </c>
      <c r="B791" s="828"/>
      <c r="C791" s="828"/>
      <c r="D791" s="828"/>
      <c r="E791" s="828"/>
      <c r="F791" s="829"/>
      <c r="G791" s="241">
        <v>0.32</v>
      </c>
      <c r="H791" s="242">
        <v>0.34</v>
      </c>
      <c r="I791" s="242">
        <v>0.33</v>
      </c>
      <c r="J791" s="242">
        <v>0.3</v>
      </c>
      <c r="K791" s="242">
        <v>0.08</v>
      </c>
      <c r="L791" s="242">
        <v>0.6</v>
      </c>
      <c r="M791" s="242">
        <v>0.83</v>
      </c>
    </row>
    <row r="792" spans="1:13" ht="15" customHeight="1" x14ac:dyDescent="0.25">
      <c r="A792" s="44"/>
      <c r="B792" s="45"/>
      <c r="C792" s="45"/>
      <c r="D792" s="45"/>
      <c r="E792" s="47"/>
      <c r="F792" s="47"/>
      <c r="G792" s="47"/>
      <c r="H792" s="47"/>
      <c r="I792" s="47"/>
      <c r="J792" s="47"/>
      <c r="K792" s="47"/>
      <c r="L792" s="47"/>
      <c r="M792" s="47"/>
    </row>
    <row r="793" spans="1:13" ht="15" customHeight="1" x14ac:dyDescent="0.25">
      <c r="A793" s="834" t="s">
        <v>81</v>
      </c>
      <c r="B793" s="825"/>
      <c r="C793" s="826"/>
      <c r="D793" s="827" t="s">
        <v>82</v>
      </c>
      <c r="E793" s="828"/>
      <c r="F793" s="828"/>
      <c r="G793" s="828"/>
      <c r="H793" s="828"/>
      <c r="I793" s="828"/>
      <c r="J793" s="828"/>
      <c r="K793" s="828"/>
      <c r="L793" s="828"/>
      <c r="M793" s="829"/>
    </row>
    <row r="794" spans="1:13" ht="15" customHeight="1" x14ac:dyDescent="0.25">
      <c r="A794" s="44"/>
      <c r="B794" s="45"/>
      <c r="C794" s="47"/>
      <c r="D794" s="47"/>
      <c r="E794" s="47"/>
      <c r="F794" s="47"/>
      <c r="G794" s="47"/>
      <c r="H794" s="47"/>
      <c r="I794" s="47"/>
      <c r="J794" s="47"/>
      <c r="K794" s="47"/>
      <c r="L794" s="47"/>
      <c r="M794" s="51"/>
    </row>
    <row r="795" spans="1:13" ht="30" customHeight="1" x14ac:dyDescent="0.25">
      <c r="A795" s="52" t="s">
        <v>83</v>
      </c>
      <c r="B795" s="827"/>
      <c r="C795" s="828"/>
      <c r="D795" s="828"/>
      <c r="E795" s="829"/>
      <c r="F795" s="1"/>
      <c r="G795" s="824" t="s">
        <v>84</v>
      </c>
      <c r="H795" s="825"/>
      <c r="I795" s="826"/>
      <c r="J795" s="827">
        <v>1088350061</v>
      </c>
      <c r="K795" s="828"/>
      <c r="L795" s="828"/>
      <c r="M795" s="829"/>
    </row>
    <row r="796" spans="1:13" ht="15" customHeight="1" x14ac:dyDescent="0.25">
      <c r="A796" s="53"/>
      <c r="B796" s="49"/>
      <c r="C796" s="49"/>
      <c r="D796" s="49"/>
      <c r="E796" s="51"/>
      <c r="F796" s="51"/>
      <c r="G796" s="51"/>
      <c r="H796" s="51"/>
      <c r="I796" s="51"/>
      <c r="J796" s="51"/>
      <c r="K796" s="51"/>
      <c r="L796" s="51"/>
      <c r="M796" s="51"/>
    </row>
    <row r="797" spans="1:13" ht="15" customHeight="1" x14ac:dyDescent="0.25">
      <c r="A797" s="259"/>
      <c r="B797" s="260"/>
      <c r="C797" s="260"/>
      <c r="D797" s="260"/>
      <c r="E797" s="261"/>
      <c r="F797" s="261"/>
      <c r="G797" s="261"/>
      <c r="H797" s="261"/>
      <c r="I797" s="261"/>
      <c r="J797" s="261"/>
      <c r="K797" s="261"/>
      <c r="L797" s="261"/>
      <c r="M797" s="261"/>
    </row>
    <row r="798" spans="1:13" ht="15" customHeight="1" x14ac:dyDescent="0.25">
      <c r="A798" s="52"/>
      <c r="B798" s="9"/>
      <c r="C798" s="9"/>
      <c r="D798" s="9"/>
      <c r="E798" s="1"/>
      <c r="F798" s="1"/>
      <c r="G798" s="1"/>
      <c r="H798" s="1"/>
      <c r="I798" s="1"/>
      <c r="J798" s="3"/>
      <c r="K798" s="3"/>
      <c r="L798" s="51"/>
      <c r="M798" s="51"/>
    </row>
    <row r="799" spans="1:13" ht="15" customHeight="1" x14ac:dyDescent="0.25">
      <c r="A799" s="57">
        <v>18</v>
      </c>
      <c r="B799" s="58"/>
      <c r="C799" s="58"/>
      <c r="D799" s="58"/>
      <c r="E799" s="3"/>
      <c r="F799" s="3"/>
      <c r="G799" s="3"/>
      <c r="H799" s="3"/>
      <c r="I799" s="3"/>
      <c r="J799" s="3"/>
      <c r="K799" s="3"/>
      <c r="L799" s="51"/>
      <c r="M799" s="51"/>
    </row>
    <row r="801" spans="1:13" ht="15" customHeight="1" x14ac:dyDescent="0.25">
      <c r="A801" s="840" t="s">
        <v>14</v>
      </c>
      <c r="B801" s="838" t="s">
        <v>15</v>
      </c>
      <c r="C801" s="838" t="s">
        <v>16</v>
      </c>
      <c r="D801" s="838" t="s">
        <v>17</v>
      </c>
      <c r="E801" s="838" t="s">
        <v>18</v>
      </c>
      <c r="F801" s="838" t="s">
        <v>19</v>
      </c>
      <c r="G801" s="827" t="s">
        <v>20</v>
      </c>
      <c r="H801" s="828"/>
      <c r="I801" s="828"/>
      <c r="J801" s="828"/>
      <c r="K801" s="828"/>
      <c r="L801" s="828"/>
      <c r="M801" s="829"/>
    </row>
    <row r="802" spans="1:13" ht="15" customHeight="1" x14ac:dyDescent="0.25">
      <c r="A802" s="837"/>
      <c r="B802" s="837"/>
      <c r="C802" s="837"/>
      <c r="D802" s="837"/>
      <c r="E802" s="837"/>
      <c r="F802" s="837"/>
      <c r="G802" s="16" t="s">
        <v>21</v>
      </c>
      <c r="H802" s="16" t="s">
        <v>22</v>
      </c>
      <c r="I802" s="16" t="s">
        <v>23</v>
      </c>
      <c r="J802" s="16" t="s">
        <v>24</v>
      </c>
      <c r="K802" s="16" t="s">
        <v>25</v>
      </c>
      <c r="L802" s="16" t="s">
        <v>26</v>
      </c>
      <c r="M802" s="16" t="s">
        <v>27</v>
      </c>
    </row>
    <row r="803" spans="1:13" ht="15" customHeight="1" x14ac:dyDescent="0.25">
      <c r="A803" s="840" t="s">
        <v>85</v>
      </c>
      <c r="B803" s="843" t="s">
        <v>260</v>
      </c>
      <c r="C803" s="223" t="s">
        <v>261</v>
      </c>
      <c r="D803" s="69" t="s">
        <v>262</v>
      </c>
      <c r="E803" s="225">
        <v>10</v>
      </c>
      <c r="F803" s="226">
        <v>10</v>
      </c>
      <c r="G803" s="227">
        <v>5</v>
      </c>
      <c r="H803" s="228">
        <v>0.86</v>
      </c>
      <c r="I803" s="127">
        <v>0.19500000000000001</v>
      </c>
      <c r="J803" s="127">
        <v>0.06</v>
      </c>
      <c r="K803" s="224">
        <v>0.55000000000000004</v>
      </c>
      <c r="L803" s="227">
        <v>0.43</v>
      </c>
      <c r="M803" s="227">
        <v>3.95</v>
      </c>
    </row>
    <row r="804" spans="1:13" ht="15" customHeight="1" x14ac:dyDescent="0.25">
      <c r="A804" s="836"/>
      <c r="B804" s="836"/>
      <c r="C804" s="68" t="s">
        <v>263</v>
      </c>
      <c r="D804" s="69" t="s">
        <v>264</v>
      </c>
      <c r="E804" s="225">
        <v>10</v>
      </c>
      <c r="F804" s="70">
        <v>10</v>
      </c>
      <c r="G804" s="71">
        <v>5</v>
      </c>
      <c r="H804" s="72">
        <v>0.84</v>
      </c>
      <c r="I804" s="73">
        <v>0.185</v>
      </c>
      <c r="J804" s="73">
        <v>7.0000000000000007E-2</v>
      </c>
      <c r="K804" s="74">
        <v>0.4</v>
      </c>
      <c r="L804" s="71">
        <v>0.25</v>
      </c>
      <c r="M804" s="71">
        <v>4.7</v>
      </c>
    </row>
    <row r="805" spans="1:13" ht="15" customHeight="1" x14ac:dyDescent="0.25">
      <c r="A805" s="836"/>
      <c r="B805" s="836"/>
      <c r="C805" s="68" t="s">
        <v>114</v>
      </c>
      <c r="D805" s="69" t="s">
        <v>115</v>
      </c>
      <c r="E805" s="225">
        <v>13</v>
      </c>
      <c r="F805" s="70">
        <v>10</v>
      </c>
      <c r="G805" s="71">
        <v>10</v>
      </c>
      <c r="H805" s="72">
        <v>0.23</v>
      </c>
      <c r="I805" s="73">
        <v>0.01</v>
      </c>
      <c r="J805" s="73">
        <v>2.1</v>
      </c>
      <c r="K805" s="74">
        <v>0.8</v>
      </c>
      <c r="L805" s="71">
        <v>0.08</v>
      </c>
      <c r="M805" s="71">
        <v>1.17</v>
      </c>
    </row>
    <row r="806" spans="1:13" ht="15" customHeight="1" x14ac:dyDescent="0.25">
      <c r="A806" s="836"/>
      <c r="B806" s="836"/>
      <c r="C806" s="68" t="s">
        <v>91</v>
      </c>
      <c r="D806" s="69" t="s">
        <v>92</v>
      </c>
      <c r="E806" s="225">
        <v>10</v>
      </c>
      <c r="F806" s="70">
        <v>10</v>
      </c>
      <c r="G806" s="71">
        <v>10</v>
      </c>
      <c r="H806" s="72">
        <v>0.22</v>
      </c>
      <c r="I806" s="73">
        <v>0.01</v>
      </c>
      <c r="J806" s="73">
        <v>2.11</v>
      </c>
      <c r="K806" s="74">
        <v>1.1000000000000001</v>
      </c>
      <c r="L806" s="71">
        <v>0.1</v>
      </c>
      <c r="M806" s="71">
        <v>1.8</v>
      </c>
    </row>
    <row r="807" spans="1:13" ht="15" customHeight="1" x14ac:dyDescent="0.25">
      <c r="A807" s="836"/>
      <c r="B807" s="836"/>
      <c r="C807" s="68" t="s">
        <v>32</v>
      </c>
      <c r="D807" s="69" t="s">
        <v>33</v>
      </c>
      <c r="E807" s="225">
        <v>16</v>
      </c>
      <c r="F807" s="70">
        <v>15.2</v>
      </c>
      <c r="G807" s="71">
        <v>6</v>
      </c>
      <c r="H807" s="72">
        <v>0.21279999999999999</v>
      </c>
      <c r="I807" s="73">
        <v>1.52E-2</v>
      </c>
      <c r="J807" s="73">
        <v>1.1704000000000001</v>
      </c>
      <c r="K807" s="74">
        <v>3.6480000000000001</v>
      </c>
      <c r="L807" s="71">
        <v>4.5600000000000002E-2</v>
      </c>
      <c r="M807" s="71">
        <v>0.64</v>
      </c>
    </row>
    <row r="808" spans="1:13" ht="15" customHeight="1" x14ac:dyDescent="0.25">
      <c r="A808" s="836"/>
      <c r="B808" s="836"/>
      <c r="C808" s="68" t="s">
        <v>34</v>
      </c>
      <c r="D808" s="69" t="s">
        <v>35</v>
      </c>
      <c r="E808" s="225">
        <v>38</v>
      </c>
      <c r="F808" s="70">
        <v>15.2</v>
      </c>
      <c r="G808" s="71">
        <v>6</v>
      </c>
      <c r="H808" s="72">
        <v>0.18240000000000001</v>
      </c>
      <c r="I808" s="73">
        <v>1.52E-2</v>
      </c>
      <c r="J808" s="73">
        <v>1.0336000000000001</v>
      </c>
      <c r="K808" s="74">
        <v>8.6639999999999997</v>
      </c>
      <c r="L808" s="71">
        <v>7.5999999999999998E-2</v>
      </c>
      <c r="M808" s="71">
        <v>5.7</v>
      </c>
    </row>
    <row r="809" spans="1:13" ht="15" customHeight="1" x14ac:dyDescent="0.25">
      <c r="A809" s="836"/>
      <c r="B809" s="836"/>
      <c r="C809" s="68" t="s">
        <v>50</v>
      </c>
      <c r="D809" s="69" t="s">
        <v>51</v>
      </c>
      <c r="E809" s="225">
        <v>12</v>
      </c>
      <c r="F809" s="70">
        <v>10.199999999999999</v>
      </c>
      <c r="G809" s="71">
        <v>5</v>
      </c>
      <c r="H809" s="72">
        <v>7.1400000000000005E-2</v>
      </c>
      <c r="I809" s="73">
        <v>1.0200000000000001E-2</v>
      </c>
      <c r="J809" s="73">
        <v>0.96899999999999997</v>
      </c>
      <c r="K809" s="74">
        <v>2.754</v>
      </c>
      <c r="L809" s="71">
        <v>4.0800000000000003E-2</v>
      </c>
      <c r="M809" s="71">
        <v>4.2</v>
      </c>
    </row>
    <row r="810" spans="1:13" ht="15" customHeight="1" x14ac:dyDescent="0.25">
      <c r="A810" s="836"/>
      <c r="B810" s="836"/>
      <c r="C810" s="68" t="s">
        <v>42</v>
      </c>
      <c r="D810" s="69" t="s">
        <v>43</v>
      </c>
      <c r="E810" s="225">
        <v>1</v>
      </c>
      <c r="F810" s="70">
        <v>0.95</v>
      </c>
      <c r="G810" s="71">
        <v>1</v>
      </c>
      <c r="H810" s="72">
        <v>4.4650000000000002E-2</v>
      </c>
      <c r="I810" s="73">
        <v>2.8500000000000001E-3</v>
      </c>
      <c r="J810" s="73">
        <v>0.27834999999999999</v>
      </c>
      <c r="K810" s="74">
        <v>0.38</v>
      </c>
      <c r="L810" s="71">
        <v>1.235E-2</v>
      </c>
      <c r="M810" s="71">
        <v>0.19</v>
      </c>
    </row>
    <row r="811" spans="1:13" ht="15" customHeight="1" x14ac:dyDescent="0.25">
      <c r="A811" s="836"/>
      <c r="B811" s="836"/>
      <c r="C811" s="68" t="s">
        <v>36</v>
      </c>
      <c r="D811" s="69" t="s">
        <v>37</v>
      </c>
      <c r="E811" s="225">
        <v>6</v>
      </c>
      <c r="F811" s="70">
        <v>5.4</v>
      </c>
      <c r="G811" s="71">
        <v>2</v>
      </c>
      <c r="H811" s="72">
        <v>0.1242</v>
      </c>
      <c r="I811" s="73">
        <v>3.2399999999999998E-2</v>
      </c>
      <c r="J811" s="73">
        <v>0.31859999999999999</v>
      </c>
      <c r="K811" s="74">
        <v>4.4279999999999999</v>
      </c>
      <c r="L811" s="71">
        <v>9.7199999999999995E-2</v>
      </c>
      <c r="M811" s="71">
        <v>2.76</v>
      </c>
    </row>
    <row r="812" spans="1:13" ht="15" customHeight="1" x14ac:dyDescent="0.25">
      <c r="A812" s="837"/>
      <c r="B812" s="837"/>
      <c r="C812" s="68" t="s">
        <v>44</v>
      </c>
      <c r="D812" s="69" t="s">
        <v>45</v>
      </c>
      <c r="E812" s="225">
        <v>0.5</v>
      </c>
      <c r="F812" s="70">
        <v>0.5</v>
      </c>
      <c r="G812" s="71">
        <v>0</v>
      </c>
      <c r="H812" s="72">
        <v>0</v>
      </c>
      <c r="I812" s="73">
        <v>0</v>
      </c>
      <c r="J812" s="73">
        <v>0</v>
      </c>
      <c r="K812" s="74">
        <v>0.12</v>
      </c>
      <c r="L812" s="71">
        <v>1.5E-3</v>
      </c>
      <c r="M812" s="71">
        <v>193.905</v>
      </c>
    </row>
    <row r="813" spans="1:13" ht="15" customHeight="1" x14ac:dyDescent="0.25">
      <c r="A813" s="840" t="s">
        <v>28</v>
      </c>
      <c r="B813" s="843" t="s">
        <v>265</v>
      </c>
      <c r="C813" s="68" t="s">
        <v>398</v>
      </c>
      <c r="D813" s="129" t="s">
        <v>120</v>
      </c>
      <c r="E813" s="128">
        <v>56</v>
      </c>
      <c r="F813" s="70">
        <v>51</v>
      </c>
      <c r="G813" s="71">
        <v>85</v>
      </c>
      <c r="H813" s="72">
        <v>10.58</v>
      </c>
      <c r="I813" s="73">
        <v>4.7</v>
      </c>
      <c r="J813" s="73">
        <v>5.0999999999999997E-2</v>
      </c>
      <c r="K813" s="74">
        <v>5.62</v>
      </c>
      <c r="L813" s="71">
        <v>0.35799999999999998</v>
      </c>
      <c r="M813" s="71">
        <v>34.65</v>
      </c>
    </row>
    <row r="814" spans="1:13" ht="15" customHeight="1" x14ac:dyDescent="0.25">
      <c r="A814" s="836"/>
      <c r="B814" s="836"/>
      <c r="C814" s="68" t="s">
        <v>205</v>
      </c>
      <c r="D814" s="69" t="s">
        <v>206</v>
      </c>
      <c r="E814" s="225">
        <v>3</v>
      </c>
      <c r="F814" s="70">
        <v>3</v>
      </c>
      <c r="G814" s="71">
        <v>11</v>
      </c>
      <c r="H814" s="72">
        <v>1.7999999999999999E-2</v>
      </c>
      <c r="I814" s="73">
        <v>3.0000000000000001E-3</v>
      </c>
      <c r="J814" s="73">
        <v>2.706</v>
      </c>
      <c r="K814" s="74">
        <v>1.26</v>
      </c>
      <c r="L814" s="71">
        <v>0.14699999999999999</v>
      </c>
      <c r="M814" s="71">
        <v>1.17</v>
      </c>
    </row>
    <row r="815" spans="1:13" ht="15" customHeight="1" x14ac:dyDescent="0.25">
      <c r="A815" s="836"/>
      <c r="B815" s="836"/>
      <c r="C815" s="68" t="s">
        <v>32</v>
      </c>
      <c r="D815" s="69" t="s">
        <v>33</v>
      </c>
      <c r="E815" s="225">
        <v>16</v>
      </c>
      <c r="F815" s="70">
        <v>15.2</v>
      </c>
      <c r="G815" s="71">
        <v>6</v>
      </c>
      <c r="H815" s="72">
        <v>0.21279999999999999</v>
      </c>
      <c r="I815" s="73">
        <v>1.52E-2</v>
      </c>
      <c r="J815" s="73">
        <v>1.1704000000000001</v>
      </c>
      <c r="K815" s="74">
        <v>3.6480000000000001</v>
      </c>
      <c r="L815" s="71">
        <v>4.5600000000000002E-2</v>
      </c>
      <c r="M815" s="71">
        <v>0.64</v>
      </c>
    </row>
    <row r="816" spans="1:13" ht="15" customHeight="1" x14ac:dyDescent="0.25">
      <c r="A816" s="836"/>
      <c r="B816" s="836"/>
      <c r="C816" s="68" t="s">
        <v>34</v>
      </c>
      <c r="D816" s="69" t="s">
        <v>35</v>
      </c>
      <c r="E816" s="225">
        <v>38</v>
      </c>
      <c r="F816" s="70">
        <v>15.2</v>
      </c>
      <c r="G816" s="71">
        <v>6</v>
      </c>
      <c r="H816" s="72">
        <v>0.18240000000000001</v>
      </c>
      <c r="I816" s="73">
        <v>1.52E-2</v>
      </c>
      <c r="J816" s="73">
        <v>1.0336000000000001</v>
      </c>
      <c r="K816" s="74">
        <v>8.6639999999999997</v>
      </c>
      <c r="L816" s="71">
        <v>7.5999999999999998E-2</v>
      </c>
      <c r="M816" s="71">
        <v>5.7</v>
      </c>
    </row>
    <row r="817" spans="1:13" ht="15" customHeight="1" x14ac:dyDescent="0.25">
      <c r="A817" s="836"/>
      <c r="B817" s="836"/>
      <c r="C817" s="68" t="s">
        <v>36</v>
      </c>
      <c r="D817" s="69" t="s">
        <v>37</v>
      </c>
      <c r="E817" s="225">
        <v>6</v>
      </c>
      <c r="F817" s="70">
        <v>5.4</v>
      </c>
      <c r="G817" s="71">
        <v>2</v>
      </c>
      <c r="H817" s="72">
        <v>0.1242</v>
      </c>
      <c r="I817" s="73">
        <v>3.2399999999999998E-2</v>
      </c>
      <c r="J817" s="73">
        <v>0.31859999999999999</v>
      </c>
      <c r="K817" s="74">
        <v>4.4279999999999999</v>
      </c>
      <c r="L817" s="71">
        <v>9.7199999999999995E-2</v>
      </c>
      <c r="M817" s="71">
        <v>2.76</v>
      </c>
    </row>
    <row r="818" spans="1:13" ht="15" customHeight="1" x14ac:dyDescent="0.25">
      <c r="A818" s="836"/>
      <c r="B818" s="836"/>
      <c r="C818" s="180" t="s">
        <v>38</v>
      </c>
      <c r="D818" s="69" t="s">
        <v>39</v>
      </c>
      <c r="E818" s="225">
        <v>3</v>
      </c>
      <c r="F818" s="70">
        <v>3</v>
      </c>
      <c r="G818" s="71">
        <v>0</v>
      </c>
      <c r="H818" s="72">
        <v>0</v>
      </c>
      <c r="I818" s="73">
        <v>0</v>
      </c>
      <c r="J818" s="73">
        <v>0.18</v>
      </c>
      <c r="K818" s="74">
        <v>0.21</v>
      </c>
      <c r="L818" s="71">
        <v>1.4999999999999999E-2</v>
      </c>
      <c r="M818" s="71">
        <v>0.15</v>
      </c>
    </row>
    <row r="819" spans="1:13" ht="15" customHeight="1" x14ac:dyDescent="0.25">
      <c r="A819" s="836"/>
      <c r="B819" s="836"/>
      <c r="C819" s="180" t="s">
        <v>40</v>
      </c>
      <c r="D819" s="69" t="s">
        <v>39</v>
      </c>
      <c r="E819" s="225">
        <v>3</v>
      </c>
      <c r="F819" s="70">
        <v>3</v>
      </c>
      <c r="G819" s="71">
        <v>0</v>
      </c>
      <c r="H819" s="72">
        <v>0</v>
      </c>
      <c r="I819" s="73">
        <v>0</v>
      </c>
      <c r="J819" s="73">
        <v>0.18</v>
      </c>
      <c r="K819" s="74">
        <v>0.21</v>
      </c>
      <c r="L819" s="71">
        <v>1.4999999999999999E-2</v>
      </c>
      <c r="M819" s="71">
        <v>0.15</v>
      </c>
    </row>
    <row r="820" spans="1:13" ht="15" customHeight="1" x14ac:dyDescent="0.25">
      <c r="A820" s="836"/>
      <c r="B820" s="836"/>
      <c r="C820" s="180" t="s">
        <v>41</v>
      </c>
      <c r="D820" s="69" t="s">
        <v>39</v>
      </c>
      <c r="E820" s="225">
        <v>3</v>
      </c>
      <c r="F820" s="70">
        <v>3</v>
      </c>
      <c r="G820" s="71">
        <v>0</v>
      </c>
      <c r="H820" s="72">
        <v>0</v>
      </c>
      <c r="I820" s="73">
        <v>0</v>
      </c>
      <c r="J820" s="73">
        <v>0.18</v>
      </c>
      <c r="K820" s="74">
        <v>0.21</v>
      </c>
      <c r="L820" s="71">
        <v>1.4999999999999999E-2</v>
      </c>
      <c r="M820" s="71">
        <v>0.15</v>
      </c>
    </row>
    <row r="821" spans="1:13" ht="15" customHeight="1" x14ac:dyDescent="0.25">
      <c r="A821" s="836"/>
      <c r="B821" s="836"/>
      <c r="C821" s="180" t="s">
        <v>204</v>
      </c>
      <c r="D821" s="69" t="s">
        <v>39</v>
      </c>
      <c r="E821" s="225">
        <v>3</v>
      </c>
      <c r="F821" s="70">
        <v>3</v>
      </c>
      <c r="G821" s="71">
        <v>0</v>
      </c>
      <c r="H821" s="72">
        <v>0</v>
      </c>
      <c r="I821" s="73">
        <v>0</v>
      </c>
      <c r="J821" s="73">
        <v>0.18</v>
      </c>
      <c r="K821" s="74">
        <v>0.21</v>
      </c>
      <c r="L821" s="71">
        <v>1.4999999999999999E-2</v>
      </c>
      <c r="M821" s="71">
        <v>0.15</v>
      </c>
    </row>
    <row r="822" spans="1:13" ht="15" customHeight="1" x14ac:dyDescent="0.25">
      <c r="A822" s="836"/>
      <c r="B822" s="836"/>
      <c r="C822" s="68" t="s">
        <v>42</v>
      </c>
      <c r="D822" s="69" t="s">
        <v>43</v>
      </c>
      <c r="E822" s="225">
        <v>1</v>
      </c>
      <c r="F822" s="70">
        <v>0.95</v>
      </c>
      <c r="G822" s="71">
        <v>1</v>
      </c>
      <c r="H822" s="72">
        <v>4.4650000000000002E-2</v>
      </c>
      <c r="I822" s="73">
        <v>2.8500000000000001E-3</v>
      </c>
      <c r="J822" s="73">
        <v>0.27834999999999999</v>
      </c>
      <c r="K822" s="74">
        <v>0.38</v>
      </c>
      <c r="L822" s="71">
        <v>1.235E-2</v>
      </c>
      <c r="M822" s="71">
        <v>0.19</v>
      </c>
    </row>
    <row r="823" spans="1:13" ht="15" customHeight="1" x14ac:dyDescent="0.25">
      <c r="A823" s="836"/>
      <c r="B823" s="836"/>
      <c r="C823" s="68" t="s">
        <v>44</v>
      </c>
      <c r="D823" s="69" t="s">
        <v>45</v>
      </c>
      <c r="E823" s="225">
        <v>0.5</v>
      </c>
      <c r="F823" s="70">
        <v>0.5</v>
      </c>
      <c r="G823" s="71">
        <v>0</v>
      </c>
      <c r="H823" s="72">
        <v>0</v>
      </c>
      <c r="I823" s="73">
        <v>0</v>
      </c>
      <c r="J823" s="73">
        <v>0</v>
      </c>
      <c r="K823" s="74">
        <v>0.12</v>
      </c>
      <c r="L823" s="71">
        <v>1.5E-3</v>
      </c>
      <c r="M823" s="71">
        <v>193.905</v>
      </c>
    </row>
    <row r="824" spans="1:13" ht="15" customHeight="1" x14ac:dyDescent="0.25">
      <c r="A824" s="837"/>
      <c r="B824" s="837"/>
      <c r="C824" s="68" t="s">
        <v>52</v>
      </c>
      <c r="D824" s="69" t="s">
        <v>53</v>
      </c>
      <c r="E824" s="225">
        <v>1</v>
      </c>
      <c r="F824" s="70">
        <v>1</v>
      </c>
      <c r="G824" s="71">
        <v>9</v>
      </c>
      <c r="H824" s="72">
        <v>0</v>
      </c>
      <c r="I824" s="73">
        <v>1</v>
      </c>
      <c r="J824" s="73">
        <v>0</v>
      </c>
      <c r="K824" s="74">
        <v>0</v>
      </c>
      <c r="L824" s="71">
        <v>0</v>
      </c>
      <c r="M824" s="71">
        <v>0</v>
      </c>
    </row>
    <row r="825" spans="1:13" ht="15" customHeight="1" x14ac:dyDescent="0.25">
      <c r="A825" s="840" t="s">
        <v>247</v>
      </c>
      <c r="B825" s="843" t="s">
        <v>266</v>
      </c>
      <c r="C825" s="68" t="s">
        <v>56</v>
      </c>
      <c r="D825" s="69" t="s">
        <v>57</v>
      </c>
      <c r="E825" s="225">
        <v>31</v>
      </c>
      <c r="F825" s="70">
        <v>31</v>
      </c>
      <c r="G825" s="71">
        <v>109</v>
      </c>
      <c r="H825" s="72">
        <v>2.077</v>
      </c>
      <c r="I825" s="73">
        <v>0.124</v>
      </c>
      <c r="J825" s="73">
        <v>24.831</v>
      </c>
      <c r="K825" s="74">
        <v>2.79</v>
      </c>
      <c r="L825" s="71">
        <v>0.248</v>
      </c>
      <c r="M825" s="71">
        <v>0.62</v>
      </c>
    </row>
    <row r="826" spans="1:13" ht="15" customHeight="1" x14ac:dyDescent="0.25">
      <c r="A826" s="836"/>
      <c r="B826" s="836"/>
      <c r="C826" s="68" t="s">
        <v>44</v>
      </c>
      <c r="D826" s="69" t="s">
        <v>45</v>
      </c>
      <c r="E826" s="225">
        <v>0.8</v>
      </c>
      <c r="F826" s="70">
        <v>0.8</v>
      </c>
      <c r="G826" s="71">
        <v>0</v>
      </c>
      <c r="H826" s="72">
        <v>0</v>
      </c>
      <c r="I826" s="73">
        <v>0</v>
      </c>
      <c r="J826" s="73">
        <v>0</v>
      </c>
      <c r="K826" s="74">
        <v>0.192</v>
      </c>
      <c r="L826" s="71">
        <v>2.3999999999999998E-3</v>
      </c>
      <c r="M826" s="71">
        <v>310.24799999999999</v>
      </c>
    </row>
    <row r="827" spans="1:13" ht="15" customHeight="1" x14ac:dyDescent="0.25">
      <c r="A827" s="837"/>
      <c r="B827" s="837"/>
      <c r="C827" s="229" t="s">
        <v>52</v>
      </c>
      <c r="D827" s="69" t="s">
        <v>53</v>
      </c>
      <c r="E827" s="225">
        <v>3</v>
      </c>
      <c r="F827" s="232">
        <v>3</v>
      </c>
      <c r="G827" s="71">
        <v>27</v>
      </c>
      <c r="H827" s="72">
        <v>0</v>
      </c>
      <c r="I827" s="73">
        <v>3</v>
      </c>
      <c r="J827" s="73">
        <v>0</v>
      </c>
      <c r="K827" s="74">
        <v>0</v>
      </c>
      <c r="L827" s="71">
        <v>0</v>
      </c>
      <c r="M827" s="71">
        <v>0</v>
      </c>
    </row>
    <row r="828" spans="1:13" ht="15" customHeight="1" x14ac:dyDescent="0.25">
      <c r="A828" s="840" t="s">
        <v>46</v>
      </c>
      <c r="B828" s="835" t="s">
        <v>267</v>
      </c>
      <c r="C828" s="223" t="s">
        <v>91</v>
      </c>
      <c r="D828" s="69" t="s">
        <v>92</v>
      </c>
      <c r="E828" s="225">
        <v>43</v>
      </c>
      <c r="F828" s="226">
        <v>38</v>
      </c>
      <c r="G828" s="71">
        <v>29</v>
      </c>
      <c r="H828" s="72">
        <v>0.66</v>
      </c>
      <c r="I828" s="73">
        <v>0.03</v>
      </c>
      <c r="J828" s="73">
        <v>6.33</v>
      </c>
      <c r="K828" s="74">
        <v>3.3</v>
      </c>
      <c r="L828" s="71">
        <v>0.3</v>
      </c>
      <c r="M828" s="71">
        <v>5.4</v>
      </c>
    </row>
    <row r="829" spans="1:13" ht="15" customHeight="1" x14ac:dyDescent="0.25">
      <c r="A829" s="837"/>
      <c r="B829" s="837"/>
      <c r="C829" s="68" t="s">
        <v>52</v>
      </c>
      <c r="D829" s="69" t="s">
        <v>53</v>
      </c>
      <c r="E829" s="225">
        <v>3</v>
      </c>
      <c r="F829" s="70">
        <v>3</v>
      </c>
      <c r="G829" s="71">
        <v>22</v>
      </c>
      <c r="H829" s="72">
        <v>1.7999999999999999E-2</v>
      </c>
      <c r="I829" s="73">
        <v>2.4300000000000002</v>
      </c>
      <c r="J829" s="73">
        <v>0</v>
      </c>
      <c r="K829" s="74">
        <v>0.09</v>
      </c>
      <c r="L829" s="71">
        <v>3.0000000000000001E-3</v>
      </c>
      <c r="M829" s="71">
        <v>20.55</v>
      </c>
    </row>
    <row r="830" spans="1:13" ht="15" customHeight="1" x14ac:dyDescent="0.25">
      <c r="A830" s="840" t="s">
        <v>58</v>
      </c>
      <c r="B830" s="870" t="s">
        <v>509</v>
      </c>
      <c r="C830" s="68" t="s">
        <v>50</v>
      </c>
      <c r="D830" s="69" t="s">
        <v>51</v>
      </c>
      <c r="E830" s="225">
        <v>36</v>
      </c>
      <c r="F830" s="70">
        <v>30.6</v>
      </c>
      <c r="G830" s="71">
        <v>14</v>
      </c>
      <c r="H830" s="72">
        <v>0.2142</v>
      </c>
      <c r="I830" s="73">
        <v>3.0599999999999999E-2</v>
      </c>
      <c r="J830" s="73">
        <v>2.907</v>
      </c>
      <c r="K830" s="74">
        <v>8.2620000000000005</v>
      </c>
      <c r="L830" s="71">
        <v>0.12239999999999999</v>
      </c>
      <c r="M830" s="71">
        <v>12.6</v>
      </c>
    </row>
    <row r="831" spans="1:13" ht="15" customHeight="1" x14ac:dyDescent="0.25">
      <c r="A831" s="836"/>
      <c r="B831" s="871"/>
      <c r="C831" s="68" t="s">
        <v>60</v>
      </c>
      <c r="D831" s="74" t="s">
        <v>61</v>
      </c>
      <c r="E831" s="128">
        <v>36</v>
      </c>
      <c r="F831" s="70">
        <v>25.2</v>
      </c>
      <c r="G831" s="71">
        <v>10</v>
      </c>
      <c r="H831" s="72">
        <v>0.4536</v>
      </c>
      <c r="I831" s="73">
        <v>7.5600000000000001E-2</v>
      </c>
      <c r="J831" s="73">
        <v>1.6128</v>
      </c>
      <c r="K831" s="74">
        <v>11.087999999999999</v>
      </c>
      <c r="L831" s="71">
        <v>0.126</v>
      </c>
      <c r="M831" s="71">
        <v>6.48</v>
      </c>
    </row>
    <row r="832" spans="1:13" ht="15" customHeight="1" x14ac:dyDescent="0.25">
      <c r="A832" s="836"/>
      <c r="B832" s="871"/>
      <c r="C832" s="68" t="s">
        <v>174</v>
      </c>
      <c r="D832" s="69" t="s">
        <v>175</v>
      </c>
      <c r="E832" s="225">
        <v>5</v>
      </c>
      <c r="F832" s="70">
        <v>5</v>
      </c>
      <c r="G832" s="71">
        <v>16</v>
      </c>
      <c r="H832" s="72">
        <v>4.4999999999999998E-2</v>
      </c>
      <c r="I832" s="73">
        <v>1.67</v>
      </c>
      <c r="J832" s="73">
        <v>0.27</v>
      </c>
      <c r="K832" s="74">
        <v>0.7</v>
      </c>
      <c r="L832" s="71">
        <v>0.01</v>
      </c>
      <c r="M832" s="71">
        <v>35.549999999999997</v>
      </c>
    </row>
    <row r="833" spans="1:13" ht="15" customHeight="1" x14ac:dyDescent="0.25">
      <c r="A833" s="836"/>
      <c r="B833" s="871"/>
      <c r="C833" s="68" t="s">
        <v>62</v>
      </c>
      <c r="D833" s="69" t="s">
        <v>63</v>
      </c>
      <c r="E833" s="225">
        <v>30</v>
      </c>
      <c r="F833" s="70">
        <v>15</v>
      </c>
      <c r="G833" s="71">
        <v>7</v>
      </c>
      <c r="H833" s="72">
        <v>4.4999999999999998E-2</v>
      </c>
      <c r="I833" s="73">
        <v>4.4999999999999998E-2</v>
      </c>
      <c r="J833" s="73">
        <v>1.395</v>
      </c>
      <c r="K833" s="74">
        <v>2.85</v>
      </c>
      <c r="L833" s="71">
        <v>7.4999999999999997E-2</v>
      </c>
      <c r="M833" s="71">
        <v>1.2</v>
      </c>
    </row>
    <row r="834" spans="1:13" ht="15" customHeight="1" x14ac:dyDescent="0.25">
      <c r="A834" s="837"/>
      <c r="B834" s="872"/>
      <c r="C834" s="68" t="s">
        <v>36</v>
      </c>
      <c r="D834" s="69" t="s">
        <v>37</v>
      </c>
      <c r="E834" s="225">
        <v>6</v>
      </c>
      <c r="F834" s="70">
        <v>5.4</v>
      </c>
      <c r="G834" s="71">
        <v>2</v>
      </c>
      <c r="H834" s="72">
        <v>0.1242</v>
      </c>
      <c r="I834" s="73">
        <v>3.2399999999999998E-2</v>
      </c>
      <c r="J834" s="73">
        <v>0.31859999999999999</v>
      </c>
      <c r="K834" s="74">
        <v>4.4279999999999999</v>
      </c>
      <c r="L834" s="71">
        <v>9.7199999999999995E-2</v>
      </c>
      <c r="M834" s="71">
        <v>2.76</v>
      </c>
    </row>
    <row r="835" spans="1:13" ht="15" customHeight="1" x14ac:dyDescent="0.25">
      <c r="A835" s="35" t="s">
        <v>105</v>
      </c>
      <c r="B835" s="835" t="s">
        <v>149</v>
      </c>
      <c r="C835" s="68" t="s">
        <v>150</v>
      </c>
      <c r="D835" s="73" t="s">
        <v>151</v>
      </c>
      <c r="E835" s="128">
        <v>80</v>
      </c>
      <c r="F835" s="70">
        <v>60</v>
      </c>
      <c r="G835" s="71">
        <v>43</v>
      </c>
      <c r="H835" s="72">
        <v>0.54</v>
      </c>
      <c r="I835" s="73">
        <v>0.18</v>
      </c>
      <c r="J835" s="73">
        <v>8.0399999999999991</v>
      </c>
      <c r="K835" s="74">
        <v>7.8</v>
      </c>
      <c r="L835" s="71">
        <v>0.18</v>
      </c>
      <c r="M835" s="71">
        <v>2.4</v>
      </c>
    </row>
    <row r="836" spans="1:13" ht="15" customHeight="1" x14ac:dyDescent="0.25">
      <c r="A836" s="35" t="s">
        <v>163</v>
      </c>
      <c r="B836" s="836"/>
      <c r="C836" s="68" t="s">
        <v>72</v>
      </c>
      <c r="D836" s="129" t="s">
        <v>73</v>
      </c>
      <c r="E836" s="128">
        <v>100</v>
      </c>
      <c r="F836" s="70">
        <v>100</v>
      </c>
      <c r="G836" s="71">
        <v>55</v>
      </c>
      <c r="H836" s="72">
        <v>3.2</v>
      </c>
      <c r="I836" s="73">
        <v>3.2</v>
      </c>
      <c r="J836" s="73">
        <v>3.4</v>
      </c>
      <c r="K836" s="74">
        <v>120</v>
      </c>
      <c r="L836" s="71">
        <v>0</v>
      </c>
      <c r="M836" s="71">
        <v>42</v>
      </c>
    </row>
    <row r="837" spans="1:13" ht="15" customHeight="1" x14ac:dyDescent="0.25">
      <c r="A837" s="35" t="s">
        <v>164</v>
      </c>
      <c r="B837" s="837"/>
      <c r="C837" s="68" t="s">
        <v>64</v>
      </c>
      <c r="D837" s="129" t="s">
        <v>65</v>
      </c>
      <c r="E837" s="128">
        <v>6</v>
      </c>
      <c r="F837" s="70">
        <v>6</v>
      </c>
      <c r="G837" s="71">
        <v>24</v>
      </c>
      <c r="H837" s="72">
        <v>0</v>
      </c>
      <c r="I837" s="73">
        <v>0</v>
      </c>
      <c r="J837" s="73">
        <v>5.9580000000000002</v>
      </c>
      <c r="K837" s="74">
        <v>0</v>
      </c>
      <c r="L837" s="71">
        <v>6.0000000000000001E-3</v>
      </c>
      <c r="M837" s="71">
        <v>0</v>
      </c>
    </row>
    <row r="838" spans="1:13" ht="15" customHeight="1" x14ac:dyDescent="0.25">
      <c r="A838" s="1164"/>
      <c r="B838" s="825"/>
      <c r="C838" s="825"/>
      <c r="D838" s="825"/>
      <c r="E838" s="825"/>
      <c r="F838" s="825"/>
      <c r="G838" s="825"/>
      <c r="H838" s="825"/>
      <c r="I838" s="825"/>
      <c r="J838" s="825"/>
      <c r="K838" s="826"/>
      <c r="L838" s="234"/>
      <c r="M838" s="234"/>
    </row>
    <row r="839" spans="1:13" ht="15" customHeight="1" x14ac:dyDescent="0.25">
      <c r="A839" s="1166" t="s">
        <v>78</v>
      </c>
      <c r="B839" s="856"/>
      <c r="C839" s="856"/>
      <c r="D839" s="856"/>
      <c r="E839" s="856"/>
      <c r="F839" s="857"/>
      <c r="G839" s="235">
        <v>529</v>
      </c>
      <c r="H839" s="236">
        <v>21</v>
      </c>
      <c r="I839" s="237">
        <v>17</v>
      </c>
      <c r="J839" s="237">
        <v>69.900000000000006</v>
      </c>
      <c r="K839" s="235">
        <v>202.5</v>
      </c>
      <c r="L839" s="238">
        <v>3.3</v>
      </c>
      <c r="M839" s="238">
        <v>916.3</v>
      </c>
    </row>
    <row r="840" spans="1:13" ht="15" customHeight="1" x14ac:dyDescent="0.25">
      <c r="A840" s="1165" t="s">
        <v>79</v>
      </c>
      <c r="B840" s="828"/>
      <c r="C840" s="828"/>
      <c r="D840" s="828"/>
      <c r="E840" s="828"/>
      <c r="F840" s="829"/>
      <c r="G840" s="239">
        <v>1629</v>
      </c>
      <c r="H840" s="240">
        <v>57</v>
      </c>
      <c r="I840" s="240">
        <v>54.3</v>
      </c>
      <c r="J840" s="240">
        <v>228.1</v>
      </c>
      <c r="K840" s="240">
        <v>800</v>
      </c>
      <c r="L840" s="240">
        <v>6.2</v>
      </c>
      <c r="M840" s="240">
        <v>1200</v>
      </c>
    </row>
    <row r="841" spans="1:13" ht="15" customHeight="1" x14ac:dyDescent="0.25">
      <c r="A841" s="1165" t="s">
        <v>80</v>
      </c>
      <c r="B841" s="828"/>
      <c r="C841" s="828"/>
      <c r="D841" s="828"/>
      <c r="E841" s="828"/>
      <c r="F841" s="829"/>
      <c r="G841" s="241">
        <v>0.32</v>
      </c>
      <c r="H841" s="242">
        <v>0.36</v>
      </c>
      <c r="I841" s="242">
        <v>0.31</v>
      </c>
      <c r="J841" s="242">
        <v>0.31</v>
      </c>
      <c r="K841" s="242">
        <v>0.25</v>
      </c>
      <c r="L841" s="242">
        <v>0.53</v>
      </c>
      <c r="M841" s="242">
        <v>0.76</v>
      </c>
    </row>
    <row r="842" spans="1:13" ht="15" customHeight="1" x14ac:dyDescent="0.25">
      <c r="A842" s="44"/>
      <c r="B842" s="45"/>
      <c r="C842" s="45"/>
      <c r="D842" s="45"/>
      <c r="E842" s="47"/>
      <c r="F842" s="47"/>
      <c r="G842" s="47"/>
      <c r="H842" s="47"/>
      <c r="I842" s="47"/>
      <c r="J842" s="47"/>
      <c r="K842" s="47"/>
      <c r="L842" s="47"/>
      <c r="M842" s="47"/>
    </row>
    <row r="843" spans="1:13" ht="15" customHeight="1" x14ac:dyDescent="0.25">
      <c r="A843" s="834" t="s">
        <v>81</v>
      </c>
      <c r="B843" s="825"/>
      <c r="C843" s="826"/>
      <c r="D843" s="827" t="s">
        <v>82</v>
      </c>
      <c r="E843" s="828"/>
      <c r="F843" s="828"/>
      <c r="G843" s="828"/>
      <c r="H843" s="828"/>
      <c r="I843" s="828"/>
      <c r="J843" s="828"/>
      <c r="K843" s="828"/>
      <c r="L843" s="828"/>
      <c r="M843" s="829"/>
    </row>
    <row r="844" spans="1:13" ht="15" customHeight="1" x14ac:dyDescent="0.25">
      <c r="A844" s="44"/>
      <c r="B844" s="45"/>
      <c r="C844" s="47"/>
      <c r="D844" s="47"/>
      <c r="E844" s="47"/>
      <c r="F844" s="47"/>
      <c r="G844" s="47"/>
      <c r="H844" s="47"/>
      <c r="I844" s="47"/>
      <c r="J844" s="47"/>
      <c r="K844" s="47"/>
      <c r="L844" s="47"/>
      <c r="M844" s="51"/>
    </row>
    <row r="845" spans="1:13" ht="30" customHeight="1" x14ac:dyDescent="0.25">
      <c r="A845" s="52" t="s">
        <v>83</v>
      </c>
      <c r="B845" s="827"/>
      <c r="C845" s="828"/>
      <c r="D845" s="828"/>
      <c r="E845" s="829"/>
      <c r="F845" s="1"/>
      <c r="G845" s="824" t="s">
        <v>84</v>
      </c>
      <c r="H845" s="825"/>
      <c r="I845" s="826"/>
      <c r="J845" s="827">
        <v>1088350061</v>
      </c>
      <c r="K845" s="828"/>
      <c r="L845" s="828"/>
      <c r="M845" s="829"/>
    </row>
    <row r="849" spans="1:13" ht="15" customHeight="1" x14ac:dyDescent="0.25">
      <c r="A849" s="57">
        <v>19</v>
      </c>
      <c r="B849" s="58"/>
      <c r="C849" s="58"/>
      <c r="D849" s="58"/>
      <c r="E849" s="3"/>
      <c r="F849" s="3"/>
      <c r="G849" s="3"/>
      <c r="H849" s="3"/>
      <c r="I849" s="3"/>
      <c r="J849" s="3"/>
      <c r="K849" s="3"/>
      <c r="L849" s="51"/>
      <c r="M849" s="51"/>
    </row>
    <row r="850" spans="1:13" ht="15" customHeight="1" x14ac:dyDescent="0.25">
      <c r="A850" s="52"/>
      <c r="B850" s="9"/>
      <c r="C850" s="9"/>
      <c r="D850" s="9"/>
      <c r="E850" s="1"/>
      <c r="F850" s="1"/>
      <c r="G850" s="1"/>
      <c r="H850" s="1"/>
      <c r="I850" s="1"/>
      <c r="J850" s="3"/>
      <c r="K850" s="3"/>
      <c r="L850" s="51"/>
      <c r="M850" s="51"/>
    </row>
    <row r="851" spans="1:13" ht="15" customHeight="1" x14ac:dyDescent="0.25">
      <c r="A851" s="840" t="s">
        <v>14</v>
      </c>
      <c r="B851" s="838" t="s">
        <v>15</v>
      </c>
      <c r="C851" s="838" t="s">
        <v>16</v>
      </c>
      <c r="D851" s="838" t="s">
        <v>17</v>
      </c>
      <c r="E851" s="838" t="s">
        <v>18</v>
      </c>
      <c r="F851" s="838" t="s">
        <v>19</v>
      </c>
      <c r="G851" s="827" t="s">
        <v>20</v>
      </c>
      <c r="H851" s="828"/>
      <c r="I851" s="828"/>
      <c r="J851" s="828"/>
      <c r="K851" s="828"/>
      <c r="L851" s="828"/>
      <c r="M851" s="829"/>
    </row>
    <row r="852" spans="1:13" ht="15" customHeight="1" x14ac:dyDescent="0.25">
      <c r="A852" s="837"/>
      <c r="B852" s="837"/>
      <c r="C852" s="837"/>
      <c r="D852" s="837"/>
      <c r="E852" s="837"/>
      <c r="F852" s="837"/>
      <c r="G852" s="16" t="s">
        <v>21</v>
      </c>
      <c r="H852" s="16" t="s">
        <v>22</v>
      </c>
      <c r="I852" s="16" t="s">
        <v>23</v>
      </c>
      <c r="J852" s="16" t="s">
        <v>24</v>
      </c>
      <c r="K852" s="16" t="s">
        <v>25</v>
      </c>
      <c r="L852" s="16" t="s">
        <v>26</v>
      </c>
      <c r="M852" s="16" t="s">
        <v>27</v>
      </c>
    </row>
    <row r="853" spans="1:13" ht="15" customHeight="1" x14ac:dyDescent="0.25">
      <c r="A853" s="840" t="s">
        <v>85</v>
      </c>
      <c r="B853" s="843" t="s">
        <v>268</v>
      </c>
      <c r="C853" s="223" t="s">
        <v>269</v>
      </c>
      <c r="D853" s="69" t="s">
        <v>270</v>
      </c>
      <c r="E853" s="225">
        <v>10</v>
      </c>
      <c r="F853" s="226">
        <v>10</v>
      </c>
      <c r="G853" s="227">
        <v>39</v>
      </c>
      <c r="H853" s="228">
        <v>2.2799999999999998</v>
      </c>
      <c r="I853" s="127">
        <v>0.17</v>
      </c>
      <c r="J853" s="127">
        <v>5.9</v>
      </c>
      <c r="K853" s="224">
        <v>12.9</v>
      </c>
      <c r="L853" s="227">
        <v>0.61</v>
      </c>
      <c r="M853" s="227">
        <v>0.5</v>
      </c>
    </row>
    <row r="854" spans="1:13" ht="15" customHeight="1" x14ac:dyDescent="0.25">
      <c r="A854" s="836"/>
      <c r="B854" s="836"/>
      <c r="C854" s="68" t="s">
        <v>114</v>
      </c>
      <c r="D854" s="69" t="s">
        <v>115</v>
      </c>
      <c r="E854" s="70">
        <v>13</v>
      </c>
      <c r="F854" s="70">
        <v>10</v>
      </c>
      <c r="G854" s="71">
        <v>10</v>
      </c>
      <c r="H854" s="72">
        <v>0.23</v>
      </c>
      <c r="I854" s="73">
        <v>0.01</v>
      </c>
      <c r="J854" s="73">
        <v>2.1</v>
      </c>
      <c r="K854" s="74">
        <v>0.8</v>
      </c>
      <c r="L854" s="71">
        <v>0.08</v>
      </c>
      <c r="M854" s="71">
        <v>1.17</v>
      </c>
    </row>
    <row r="855" spans="1:13" ht="15" customHeight="1" x14ac:dyDescent="0.25">
      <c r="A855" s="836"/>
      <c r="B855" s="836"/>
      <c r="C855" s="68" t="s">
        <v>91</v>
      </c>
      <c r="D855" s="69" t="s">
        <v>92</v>
      </c>
      <c r="E855" s="70">
        <v>10</v>
      </c>
      <c r="F855" s="70">
        <v>10</v>
      </c>
      <c r="G855" s="71">
        <v>10</v>
      </c>
      <c r="H855" s="72">
        <v>0.22</v>
      </c>
      <c r="I855" s="73">
        <v>0.01</v>
      </c>
      <c r="J855" s="73">
        <v>2.11</v>
      </c>
      <c r="K855" s="74">
        <v>1.1000000000000001</v>
      </c>
      <c r="L855" s="71">
        <v>0.1</v>
      </c>
      <c r="M855" s="71">
        <v>1.8</v>
      </c>
    </row>
    <row r="856" spans="1:13" ht="15" customHeight="1" x14ac:dyDescent="0.25">
      <c r="A856" s="836"/>
      <c r="B856" s="836"/>
      <c r="C856" s="68" t="s">
        <v>38</v>
      </c>
      <c r="D856" s="69" t="s">
        <v>39</v>
      </c>
      <c r="E856" s="70">
        <v>6</v>
      </c>
      <c r="F856" s="70">
        <v>6</v>
      </c>
      <c r="G856" s="71">
        <v>0</v>
      </c>
      <c r="H856" s="72">
        <v>0</v>
      </c>
      <c r="I856" s="73">
        <v>0</v>
      </c>
      <c r="J856" s="73">
        <v>0.36</v>
      </c>
      <c r="K856" s="74">
        <v>0.42</v>
      </c>
      <c r="L856" s="71">
        <v>0.03</v>
      </c>
      <c r="M856" s="71">
        <v>0.3</v>
      </c>
    </row>
    <row r="857" spans="1:13" ht="15" customHeight="1" x14ac:dyDescent="0.25">
      <c r="A857" s="836"/>
      <c r="B857" s="836"/>
      <c r="C857" s="68" t="s">
        <v>32</v>
      </c>
      <c r="D857" s="69" t="s">
        <v>33</v>
      </c>
      <c r="E857" s="70">
        <v>16</v>
      </c>
      <c r="F857" s="70">
        <v>15.2</v>
      </c>
      <c r="G857" s="71">
        <v>6</v>
      </c>
      <c r="H857" s="72">
        <v>0.21279999999999999</v>
      </c>
      <c r="I857" s="73">
        <v>1.52E-2</v>
      </c>
      <c r="J857" s="73">
        <v>1.1704000000000001</v>
      </c>
      <c r="K857" s="74">
        <v>3.6480000000000001</v>
      </c>
      <c r="L857" s="71">
        <v>4.5600000000000002E-2</v>
      </c>
      <c r="M857" s="71">
        <v>0.64</v>
      </c>
    </row>
    <row r="858" spans="1:13" ht="15" customHeight="1" x14ac:dyDescent="0.25">
      <c r="A858" s="836"/>
      <c r="B858" s="836"/>
      <c r="C858" s="68" t="s">
        <v>34</v>
      </c>
      <c r="D858" s="69" t="s">
        <v>35</v>
      </c>
      <c r="E858" s="70">
        <v>38</v>
      </c>
      <c r="F858" s="70">
        <v>15.2</v>
      </c>
      <c r="G858" s="71">
        <v>6</v>
      </c>
      <c r="H858" s="72">
        <v>0.18240000000000001</v>
      </c>
      <c r="I858" s="73">
        <v>1.52E-2</v>
      </c>
      <c r="J858" s="73">
        <v>1.0336000000000001</v>
      </c>
      <c r="K858" s="74">
        <v>8.6639999999999997</v>
      </c>
      <c r="L858" s="71">
        <v>7.5999999999999998E-2</v>
      </c>
      <c r="M858" s="71">
        <v>5.7</v>
      </c>
    </row>
    <row r="859" spans="1:13" ht="15" customHeight="1" x14ac:dyDescent="0.25">
      <c r="A859" s="836"/>
      <c r="B859" s="836"/>
      <c r="C859" s="68" t="s">
        <v>36</v>
      </c>
      <c r="D859" s="69" t="s">
        <v>37</v>
      </c>
      <c r="E859" s="70">
        <v>6</v>
      </c>
      <c r="F859" s="70">
        <v>5.4</v>
      </c>
      <c r="G859" s="71">
        <v>2</v>
      </c>
      <c r="H859" s="72">
        <v>0.1242</v>
      </c>
      <c r="I859" s="73">
        <v>3.2399999999999998E-2</v>
      </c>
      <c r="J859" s="73">
        <v>0.31859999999999999</v>
      </c>
      <c r="K859" s="74">
        <v>4.4279999999999999</v>
      </c>
      <c r="L859" s="71">
        <v>9.7199999999999995E-2</v>
      </c>
      <c r="M859" s="71">
        <v>2.76</v>
      </c>
    </row>
    <row r="860" spans="1:13" ht="15" customHeight="1" x14ac:dyDescent="0.25">
      <c r="A860" s="836"/>
      <c r="B860" s="836"/>
      <c r="C860" s="68" t="s">
        <v>271</v>
      </c>
      <c r="D860" s="69" t="s">
        <v>272</v>
      </c>
      <c r="E860" s="70">
        <v>13</v>
      </c>
      <c r="F860" s="70">
        <v>10.4</v>
      </c>
      <c r="G860" s="71">
        <v>3</v>
      </c>
      <c r="H860" s="72">
        <v>9.3600000000000003E-2</v>
      </c>
      <c r="I860" s="73">
        <v>1.04E-2</v>
      </c>
      <c r="J860" s="73">
        <v>0.50960000000000005</v>
      </c>
      <c r="K860" s="74">
        <v>1.1439999999999999</v>
      </c>
      <c r="L860" s="71">
        <v>4.1599999999999998E-2</v>
      </c>
      <c r="M860" s="71">
        <v>0.39</v>
      </c>
    </row>
    <row r="861" spans="1:13" ht="15" customHeight="1" x14ac:dyDescent="0.25">
      <c r="A861" s="836"/>
      <c r="B861" s="836"/>
      <c r="C861" s="68" t="s">
        <v>182</v>
      </c>
      <c r="D861" s="69" t="s">
        <v>183</v>
      </c>
      <c r="E861" s="70">
        <v>20</v>
      </c>
      <c r="F861" s="70">
        <v>10</v>
      </c>
      <c r="G861" s="71">
        <v>3</v>
      </c>
      <c r="H861" s="72">
        <v>7.0000000000000007E-2</v>
      </c>
      <c r="I861" s="73">
        <v>0.02</v>
      </c>
      <c r="J861" s="73">
        <v>0.46</v>
      </c>
      <c r="K861" s="74">
        <v>4.2</v>
      </c>
      <c r="L861" s="71">
        <v>0.04</v>
      </c>
      <c r="M861" s="71">
        <v>16</v>
      </c>
    </row>
    <row r="862" spans="1:13" ht="15" customHeight="1" x14ac:dyDescent="0.25">
      <c r="A862" s="836"/>
      <c r="B862" s="836"/>
      <c r="C862" s="68" t="s">
        <v>42</v>
      </c>
      <c r="D862" s="69" t="s">
        <v>43</v>
      </c>
      <c r="E862" s="70">
        <v>1</v>
      </c>
      <c r="F862" s="70">
        <v>0.95</v>
      </c>
      <c r="G862" s="71">
        <v>1</v>
      </c>
      <c r="H862" s="72">
        <v>4.4650000000000002E-2</v>
      </c>
      <c r="I862" s="73">
        <v>2.8500000000000001E-3</v>
      </c>
      <c r="J862" s="73">
        <v>0.27834999999999999</v>
      </c>
      <c r="K862" s="74">
        <v>0.38</v>
      </c>
      <c r="L862" s="71">
        <v>1.235E-2</v>
      </c>
      <c r="M862" s="71">
        <v>0.19</v>
      </c>
    </row>
    <row r="863" spans="1:13" ht="15" customHeight="1" x14ac:dyDescent="0.25">
      <c r="A863" s="837"/>
      <c r="B863" s="842"/>
      <c r="C863" s="68" t="s">
        <v>44</v>
      </c>
      <c r="D863" s="69" t="s">
        <v>45</v>
      </c>
      <c r="E863" s="70">
        <v>0.5</v>
      </c>
      <c r="F863" s="70">
        <v>0.5</v>
      </c>
      <c r="G863" s="71">
        <v>0</v>
      </c>
      <c r="H863" s="72">
        <v>0</v>
      </c>
      <c r="I863" s="73">
        <v>0</v>
      </c>
      <c r="J863" s="73">
        <v>0</v>
      </c>
      <c r="K863" s="74">
        <v>0.12</v>
      </c>
      <c r="L863" s="71">
        <v>1.5E-3</v>
      </c>
      <c r="M863" s="71">
        <v>193.905</v>
      </c>
    </row>
    <row r="864" spans="1:13" ht="15" customHeight="1" x14ac:dyDescent="0.25">
      <c r="A864" s="840" t="s">
        <v>28</v>
      </c>
      <c r="B864" s="843" t="s">
        <v>273</v>
      </c>
      <c r="C864" s="68" t="s">
        <v>94</v>
      </c>
      <c r="D864" s="129" t="s">
        <v>95</v>
      </c>
      <c r="E864" s="225">
        <v>49</v>
      </c>
      <c r="F864" s="70">
        <v>46</v>
      </c>
      <c r="G864" s="71">
        <v>64</v>
      </c>
      <c r="H864" s="72">
        <v>9.8439999999999994</v>
      </c>
      <c r="I864" s="73">
        <v>2.76</v>
      </c>
      <c r="J864" s="73">
        <v>9.1999999999999998E-2</v>
      </c>
      <c r="K864" s="74">
        <v>7.82</v>
      </c>
      <c r="L864" s="71">
        <v>0.36799999999999999</v>
      </c>
      <c r="M864" s="71">
        <v>25.48</v>
      </c>
    </row>
    <row r="865" spans="1:13" ht="15" customHeight="1" x14ac:dyDescent="0.25">
      <c r="A865" s="836"/>
      <c r="B865" s="836"/>
      <c r="C865" s="68" t="s">
        <v>32</v>
      </c>
      <c r="D865" s="69" t="s">
        <v>33</v>
      </c>
      <c r="E865" s="70">
        <v>16</v>
      </c>
      <c r="F865" s="70">
        <v>15.2</v>
      </c>
      <c r="G865" s="71">
        <v>6</v>
      </c>
      <c r="H865" s="72">
        <v>0.21279999999999999</v>
      </c>
      <c r="I865" s="73">
        <v>1.52E-2</v>
      </c>
      <c r="J865" s="73">
        <v>1.1704000000000001</v>
      </c>
      <c r="K865" s="74">
        <v>3.6480000000000001</v>
      </c>
      <c r="L865" s="71">
        <v>4.5600000000000002E-2</v>
      </c>
      <c r="M865" s="71">
        <v>0.64</v>
      </c>
    </row>
    <row r="866" spans="1:13" ht="15" customHeight="1" x14ac:dyDescent="0.25">
      <c r="A866" s="836"/>
      <c r="B866" s="836"/>
      <c r="C866" s="68" t="s">
        <v>34</v>
      </c>
      <c r="D866" s="69" t="s">
        <v>35</v>
      </c>
      <c r="E866" s="70">
        <v>38</v>
      </c>
      <c r="F866" s="70">
        <v>15.2</v>
      </c>
      <c r="G866" s="71">
        <v>6</v>
      </c>
      <c r="H866" s="72">
        <v>0.18240000000000001</v>
      </c>
      <c r="I866" s="73">
        <v>1.52E-2</v>
      </c>
      <c r="J866" s="73">
        <v>1.0336000000000001</v>
      </c>
      <c r="K866" s="74">
        <v>8.6639999999999997</v>
      </c>
      <c r="L866" s="71">
        <v>7.5999999999999998E-2</v>
      </c>
      <c r="M866" s="71">
        <v>5.7</v>
      </c>
    </row>
    <row r="867" spans="1:13" ht="15" customHeight="1" x14ac:dyDescent="0.25">
      <c r="A867" s="836"/>
      <c r="B867" s="836"/>
      <c r="C867" s="68" t="s">
        <v>36</v>
      </c>
      <c r="D867" s="69" t="s">
        <v>37</v>
      </c>
      <c r="E867" s="70">
        <v>6</v>
      </c>
      <c r="F867" s="70">
        <v>5.4</v>
      </c>
      <c r="G867" s="71">
        <v>2</v>
      </c>
      <c r="H867" s="72">
        <v>0.1242</v>
      </c>
      <c r="I867" s="73">
        <v>3.2399999999999998E-2</v>
      </c>
      <c r="J867" s="73">
        <v>0.31859999999999999</v>
      </c>
      <c r="K867" s="74">
        <v>4.4279999999999999</v>
      </c>
      <c r="L867" s="71">
        <v>9.7199999999999995E-2</v>
      </c>
      <c r="M867" s="71">
        <v>2.76</v>
      </c>
    </row>
    <row r="868" spans="1:13" ht="15" customHeight="1" x14ac:dyDescent="0.25">
      <c r="A868" s="836"/>
      <c r="B868" s="836"/>
      <c r="C868" s="180" t="s">
        <v>38</v>
      </c>
      <c r="D868" s="69" t="s">
        <v>39</v>
      </c>
      <c r="E868" s="70">
        <v>3</v>
      </c>
      <c r="F868" s="70">
        <v>3</v>
      </c>
      <c r="G868" s="71">
        <v>0</v>
      </c>
      <c r="H868" s="72">
        <v>0</v>
      </c>
      <c r="I868" s="73">
        <v>0</v>
      </c>
      <c r="J868" s="73">
        <v>0.18</v>
      </c>
      <c r="K868" s="74">
        <v>0.21</v>
      </c>
      <c r="L868" s="71">
        <v>1.4999999999999999E-2</v>
      </c>
      <c r="M868" s="71">
        <v>0.15</v>
      </c>
    </row>
    <row r="869" spans="1:13" ht="15" customHeight="1" x14ac:dyDescent="0.25">
      <c r="A869" s="836"/>
      <c r="B869" s="836"/>
      <c r="C869" s="180" t="s">
        <v>96</v>
      </c>
      <c r="D869" s="69" t="s">
        <v>39</v>
      </c>
      <c r="E869" s="70">
        <v>3</v>
      </c>
      <c r="F869" s="70">
        <v>3</v>
      </c>
      <c r="G869" s="71">
        <v>0</v>
      </c>
      <c r="H869" s="72">
        <v>0</v>
      </c>
      <c r="I869" s="73">
        <v>0</v>
      </c>
      <c r="J869" s="73">
        <v>0.18</v>
      </c>
      <c r="K869" s="74">
        <v>0.21</v>
      </c>
      <c r="L869" s="71">
        <v>1.4999999999999999E-2</v>
      </c>
      <c r="M869" s="71">
        <v>0.15</v>
      </c>
    </row>
    <row r="870" spans="1:13" ht="15" customHeight="1" x14ac:dyDescent="0.25">
      <c r="A870" s="836"/>
      <c r="B870" s="836"/>
      <c r="C870" s="180" t="s">
        <v>40</v>
      </c>
      <c r="D870" s="69" t="s">
        <v>39</v>
      </c>
      <c r="E870" s="70">
        <v>3</v>
      </c>
      <c r="F870" s="70">
        <v>3</v>
      </c>
      <c r="G870" s="71">
        <v>0</v>
      </c>
      <c r="H870" s="72">
        <v>0</v>
      </c>
      <c r="I870" s="73">
        <v>0</v>
      </c>
      <c r="J870" s="73">
        <v>0.18</v>
      </c>
      <c r="K870" s="74">
        <v>0.21</v>
      </c>
      <c r="L870" s="71">
        <v>1.4999999999999999E-2</v>
      </c>
      <c r="M870" s="71">
        <v>0.15</v>
      </c>
    </row>
    <row r="871" spans="1:13" ht="15" customHeight="1" x14ac:dyDescent="0.25">
      <c r="A871" s="836"/>
      <c r="B871" s="836"/>
      <c r="C871" s="180" t="s">
        <v>41</v>
      </c>
      <c r="D871" s="69" t="s">
        <v>39</v>
      </c>
      <c r="E871" s="70">
        <v>3</v>
      </c>
      <c r="F871" s="70">
        <v>3</v>
      </c>
      <c r="G871" s="71">
        <v>0</v>
      </c>
      <c r="H871" s="72">
        <v>0</v>
      </c>
      <c r="I871" s="73">
        <v>0</v>
      </c>
      <c r="J871" s="73">
        <v>0.18</v>
      </c>
      <c r="K871" s="74">
        <v>0.21</v>
      </c>
      <c r="L871" s="71">
        <v>1.4999999999999999E-2</v>
      </c>
      <c r="M871" s="71">
        <v>0.15</v>
      </c>
    </row>
    <row r="872" spans="1:13" ht="15" customHeight="1" x14ac:dyDescent="0.25">
      <c r="A872" s="836"/>
      <c r="B872" s="836"/>
      <c r="C872" s="68" t="s">
        <v>42</v>
      </c>
      <c r="D872" s="69" t="s">
        <v>43</v>
      </c>
      <c r="E872" s="70">
        <v>1</v>
      </c>
      <c r="F872" s="70">
        <v>0.95</v>
      </c>
      <c r="G872" s="71">
        <v>1</v>
      </c>
      <c r="H872" s="72">
        <v>4.4650000000000002E-2</v>
      </c>
      <c r="I872" s="73">
        <v>2.8500000000000001E-3</v>
      </c>
      <c r="J872" s="73">
        <v>0.27834999999999999</v>
      </c>
      <c r="K872" s="74">
        <v>0.38</v>
      </c>
      <c r="L872" s="71">
        <v>1.235E-2</v>
      </c>
      <c r="M872" s="71">
        <v>0.19</v>
      </c>
    </row>
    <row r="873" spans="1:13" ht="15" customHeight="1" x14ac:dyDescent="0.25">
      <c r="A873" s="836"/>
      <c r="B873" s="836"/>
      <c r="C873" s="68" t="s">
        <v>44</v>
      </c>
      <c r="D873" s="69" t="s">
        <v>45</v>
      </c>
      <c r="E873" s="70">
        <v>0.5</v>
      </c>
      <c r="F873" s="70">
        <v>0.5</v>
      </c>
      <c r="G873" s="71">
        <v>0</v>
      </c>
      <c r="H873" s="72">
        <v>0</v>
      </c>
      <c r="I873" s="73">
        <v>0</v>
      </c>
      <c r="J873" s="73">
        <v>0</v>
      </c>
      <c r="K873" s="74">
        <v>0.12</v>
      </c>
      <c r="L873" s="71">
        <v>1.5E-3</v>
      </c>
      <c r="M873" s="71">
        <v>193.905</v>
      </c>
    </row>
    <row r="874" spans="1:13" ht="15" customHeight="1" x14ac:dyDescent="0.25">
      <c r="A874" s="837"/>
      <c r="B874" s="837"/>
      <c r="C874" s="68" t="s">
        <v>52</v>
      </c>
      <c r="D874" s="69" t="s">
        <v>53</v>
      </c>
      <c r="E874" s="70">
        <v>5</v>
      </c>
      <c r="F874" s="70">
        <v>5</v>
      </c>
      <c r="G874" s="71">
        <v>45</v>
      </c>
      <c r="H874" s="72">
        <v>0</v>
      </c>
      <c r="I874" s="73">
        <v>5</v>
      </c>
      <c r="J874" s="73">
        <v>0</v>
      </c>
      <c r="K874" s="74">
        <v>0</v>
      </c>
      <c r="L874" s="71">
        <v>0</v>
      </c>
      <c r="M874" s="71">
        <v>0</v>
      </c>
    </row>
    <row r="875" spans="1:13" ht="15" customHeight="1" x14ac:dyDescent="0.25">
      <c r="A875" s="840" t="s">
        <v>247</v>
      </c>
      <c r="B875" s="860" t="s">
        <v>55</v>
      </c>
      <c r="C875" s="68" t="s">
        <v>56</v>
      </c>
      <c r="D875" s="69" t="s">
        <v>57</v>
      </c>
      <c r="E875" s="70">
        <v>31</v>
      </c>
      <c r="F875" s="70">
        <v>31</v>
      </c>
      <c r="G875" s="71">
        <v>109</v>
      </c>
      <c r="H875" s="72">
        <v>2.077</v>
      </c>
      <c r="I875" s="73">
        <v>0.124</v>
      </c>
      <c r="J875" s="73">
        <v>24.831</v>
      </c>
      <c r="K875" s="74">
        <v>2.79</v>
      </c>
      <c r="L875" s="71">
        <v>0.248</v>
      </c>
      <c r="M875" s="71">
        <v>0.62</v>
      </c>
    </row>
    <row r="876" spans="1:13" ht="15" customHeight="1" x14ac:dyDescent="0.25">
      <c r="A876" s="836"/>
      <c r="B876" s="836"/>
      <c r="C876" s="68" t="s">
        <v>44</v>
      </c>
      <c r="D876" s="69" t="s">
        <v>45</v>
      </c>
      <c r="E876" s="70">
        <v>0.8</v>
      </c>
      <c r="F876" s="70">
        <v>0.8</v>
      </c>
      <c r="G876" s="71">
        <v>0</v>
      </c>
      <c r="H876" s="72">
        <v>0</v>
      </c>
      <c r="I876" s="73">
        <v>0</v>
      </c>
      <c r="J876" s="73">
        <v>0</v>
      </c>
      <c r="K876" s="74">
        <v>0.192</v>
      </c>
      <c r="L876" s="71">
        <v>2.3999999999999998E-3</v>
      </c>
      <c r="M876" s="71">
        <v>310.24799999999999</v>
      </c>
    </row>
    <row r="877" spans="1:13" ht="15" customHeight="1" x14ac:dyDescent="0.25">
      <c r="A877" s="837"/>
      <c r="B877" s="837"/>
      <c r="C877" s="68" t="s">
        <v>52</v>
      </c>
      <c r="D877" s="69" t="s">
        <v>53</v>
      </c>
      <c r="E877" s="70">
        <v>3</v>
      </c>
      <c r="F877" s="70">
        <v>3</v>
      </c>
      <c r="G877" s="71">
        <v>27</v>
      </c>
      <c r="H877" s="72">
        <v>0</v>
      </c>
      <c r="I877" s="73">
        <v>3</v>
      </c>
      <c r="J877" s="73">
        <v>0</v>
      </c>
      <c r="K877" s="74">
        <v>0</v>
      </c>
      <c r="L877" s="71">
        <v>0</v>
      </c>
      <c r="M877" s="71">
        <v>0</v>
      </c>
    </row>
    <row r="878" spans="1:13" ht="15" customHeight="1" x14ac:dyDescent="0.25">
      <c r="A878" s="840" t="s">
        <v>46</v>
      </c>
      <c r="B878" s="835" t="s">
        <v>274</v>
      </c>
      <c r="C878" s="68" t="s">
        <v>98</v>
      </c>
      <c r="D878" s="69" t="s">
        <v>99</v>
      </c>
      <c r="E878" s="128">
        <v>50</v>
      </c>
      <c r="F878" s="70">
        <v>30</v>
      </c>
      <c r="G878" s="71">
        <v>40</v>
      </c>
      <c r="H878" s="72">
        <v>0.33263999999999999</v>
      </c>
      <c r="I878" s="73">
        <v>6.0479999999999999E-2</v>
      </c>
      <c r="J878" s="73">
        <v>9.1627200000000002</v>
      </c>
      <c r="K878" s="74">
        <v>0.90720000000000001</v>
      </c>
      <c r="L878" s="71">
        <v>0.1512</v>
      </c>
      <c r="M878" s="71">
        <v>1.68</v>
      </c>
    </row>
    <row r="879" spans="1:13" ht="15" customHeight="1" x14ac:dyDescent="0.25">
      <c r="A879" s="837"/>
      <c r="B879" s="837"/>
      <c r="C879" s="68" t="s">
        <v>116</v>
      </c>
      <c r="D879" s="69" t="s">
        <v>117</v>
      </c>
      <c r="E879" s="128">
        <v>5</v>
      </c>
      <c r="F879" s="70">
        <v>5</v>
      </c>
      <c r="G879" s="71">
        <v>37</v>
      </c>
      <c r="H879" s="72">
        <v>0.03</v>
      </c>
      <c r="I879" s="73">
        <v>4.05</v>
      </c>
      <c r="J879" s="73">
        <v>0</v>
      </c>
      <c r="K879" s="74">
        <v>0.15</v>
      </c>
      <c r="L879" s="71">
        <v>5.0000000000000001E-3</v>
      </c>
      <c r="M879" s="71">
        <v>34.25</v>
      </c>
    </row>
    <row r="880" spans="1:13" ht="15" customHeight="1" x14ac:dyDescent="0.25">
      <c r="A880" s="840" t="s">
        <v>58</v>
      </c>
      <c r="B880" s="835" t="s">
        <v>275</v>
      </c>
      <c r="C880" s="68" t="s">
        <v>101</v>
      </c>
      <c r="D880" s="69" t="s">
        <v>102</v>
      </c>
      <c r="E880" s="70">
        <v>44</v>
      </c>
      <c r="F880" s="70">
        <v>35.200000000000003</v>
      </c>
      <c r="G880" s="71">
        <v>8</v>
      </c>
      <c r="H880" s="72">
        <v>0.31680000000000003</v>
      </c>
      <c r="I880" s="73">
        <v>3.5200000000000002E-2</v>
      </c>
      <c r="J880" s="73">
        <v>1.4432</v>
      </c>
      <c r="K880" s="74">
        <v>3.1680000000000001</v>
      </c>
      <c r="L880" s="71">
        <v>0.17599999999999999</v>
      </c>
      <c r="M880" s="71">
        <v>2.64</v>
      </c>
    </row>
    <row r="881" spans="1:13" ht="15" customHeight="1" x14ac:dyDescent="0.25">
      <c r="A881" s="836"/>
      <c r="B881" s="836"/>
      <c r="C881" s="68" t="s">
        <v>103</v>
      </c>
      <c r="D881" s="69" t="s">
        <v>104</v>
      </c>
      <c r="E881" s="70">
        <v>30</v>
      </c>
      <c r="F881" s="70">
        <v>15</v>
      </c>
      <c r="G881" s="71">
        <v>12</v>
      </c>
      <c r="H881" s="72">
        <v>0.09</v>
      </c>
      <c r="I881" s="73">
        <v>0</v>
      </c>
      <c r="J881" s="73">
        <v>2.5649999999999999</v>
      </c>
      <c r="K881" s="74">
        <v>2.25</v>
      </c>
      <c r="L881" s="71">
        <v>7.4999999999999997E-2</v>
      </c>
      <c r="M881" s="71">
        <v>1.2</v>
      </c>
    </row>
    <row r="882" spans="1:13" ht="15" customHeight="1" x14ac:dyDescent="0.25">
      <c r="A882" s="837"/>
      <c r="B882" s="837"/>
      <c r="C882" s="68" t="s">
        <v>62</v>
      </c>
      <c r="D882" s="69" t="s">
        <v>63</v>
      </c>
      <c r="E882" s="70">
        <v>30</v>
      </c>
      <c r="F882" s="70">
        <v>15</v>
      </c>
      <c r="G882" s="71">
        <v>7</v>
      </c>
      <c r="H882" s="72">
        <v>4.4999999999999998E-2</v>
      </c>
      <c r="I882" s="73">
        <v>4.4999999999999998E-2</v>
      </c>
      <c r="J882" s="73">
        <v>1.395</v>
      </c>
      <c r="K882" s="74">
        <v>2.85</v>
      </c>
      <c r="L882" s="71">
        <v>7.4999999999999997E-2</v>
      </c>
      <c r="M882" s="71">
        <v>1.2</v>
      </c>
    </row>
    <row r="883" spans="1:13" ht="15" customHeight="1" x14ac:dyDescent="0.25">
      <c r="A883" s="75" t="s">
        <v>105</v>
      </c>
      <c r="B883" s="36" t="s">
        <v>276</v>
      </c>
      <c r="C883" s="77" t="s">
        <v>103</v>
      </c>
      <c r="D883" s="18" t="s">
        <v>104</v>
      </c>
      <c r="E883" s="134">
        <v>120</v>
      </c>
      <c r="F883" s="29">
        <v>60.04</v>
      </c>
      <c r="G883" s="28">
        <v>47</v>
      </c>
      <c r="H883" s="62">
        <v>0.36</v>
      </c>
      <c r="I883" s="61">
        <v>0</v>
      </c>
      <c r="J883" s="61">
        <v>10.26</v>
      </c>
      <c r="K883" s="24">
        <v>9</v>
      </c>
      <c r="L883" s="28">
        <v>0.3</v>
      </c>
      <c r="M883" s="28">
        <v>2.4</v>
      </c>
    </row>
    <row r="884" spans="1:13" ht="15" customHeight="1" x14ac:dyDescent="0.25">
      <c r="A884" s="1164"/>
      <c r="B884" s="825"/>
      <c r="C884" s="825"/>
      <c r="D884" s="825"/>
      <c r="E884" s="825"/>
      <c r="F884" s="825"/>
      <c r="G884" s="825"/>
      <c r="H884" s="825"/>
      <c r="I884" s="825"/>
      <c r="J884" s="825"/>
      <c r="K884" s="826"/>
      <c r="L884" s="234"/>
      <c r="M884" s="234"/>
    </row>
    <row r="885" spans="1:13" ht="15" customHeight="1" x14ac:dyDescent="0.25">
      <c r="A885" s="1166" t="s">
        <v>78</v>
      </c>
      <c r="B885" s="856"/>
      <c r="C885" s="856"/>
      <c r="D885" s="856"/>
      <c r="E885" s="856"/>
      <c r="F885" s="857"/>
      <c r="G885" s="248">
        <v>491</v>
      </c>
      <c r="H885" s="249">
        <v>17</v>
      </c>
      <c r="I885" s="250">
        <v>15.4</v>
      </c>
      <c r="J885" s="250">
        <v>67.5</v>
      </c>
      <c r="K885" s="248">
        <v>85</v>
      </c>
      <c r="L885" s="251">
        <v>2.8</v>
      </c>
      <c r="M885" s="251">
        <v>812.5</v>
      </c>
    </row>
    <row r="886" spans="1:13" ht="15" customHeight="1" x14ac:dyDescent="0.25">
      <c r="A886" s="1165" t="s">
        <v>79</v>
      </c>
      <c r="B886" s="828"/>
      <c r="C886" s="828"/>
      <c r="D886" s="828"/>
      <c r="E886" s="828"/>
      <c r="F886" s="829"/>
      <c r="G886" s="252">
        <v>1629</v>
      </c>
      <c r="H886" s="253">
        <v>57</v>
      </c>
      <c r="I886" s="253">
        <v>54.3</v>
      </c>
      <c r="J886" s="253">
        <v>228.1</v>
      </c>
      <c r="K886" s="253">
        <v>800</v>
      </c>
      <c r="L886" s="253">
        <v>6.2</v>
      </c>
      <c r="M886" s="253">
        <v>1200</v>
      </c>
    </row>
    <row r="887" spans="1:13" ht="15" customHeight="1" x14ac:dyDescent="0.25">
      <c r="A887" s="1165" t="s">
        <v>80</v>
      </c>
      <c r="B887" s="828"/>
      <c r="C887" s="828"/>
      <c r="D887" s="828"/>
      <c r="E887" s="828"/>
      <c r="F887" s="829"/>
      <c r="G887" s="254">
        <v>0.3</v>
      </c>
      <c r="H887" s="255">
        <v>0.3</v>
      </c>
      <c r="I887" s="255">
        <v>0.28000000000000003</v>
      </c>
      <c r="J887" s="255">
        <v>0.3</v>
      </c>
      <c r="K887" s="255">
        <v>0.11</v>
      </c>
      <c r="L887" s="255">
        <v>0.45</v>
      </c>
      <c r="M887" s="255">
        <v>0.68</v>
      </c>
    </row>
    <row r="888" spans="1:13" ht="15" customHeight="1" x14ac:dyDescent="0.25">
      <c r="A888" s="44"/>
      <c r="B888" s="45"/>
      <c r="C888" s="45"/>
      <c r="D888" s="45"/>
      <c r="E888" s="47"/>
      <c r="F888" s="47"/>
      <c r="G888" s="47"/>
      <c r="H888" s="47"/>
      <c r="I888" s="47"/>
      <c r="J888" s="47"/>
      <c r="K888" s="47"/>
      <c r="L888" s="47"/>
      <c r="M888" s="47"/>
    </row>
    <row r="889" spans="1:13" ht="15" customHeight="1" x14ac:dyDescent="0.25">
      <c r="A889" s="834" t="s">
        <v>81</v>
      </c>
      <c r="B889" s="825"/>
      <c r="C889" s="826"/>
      <c r="D889" s="827" t="s">
        <v>82</v>
      </c>
      <c r="E889" s="828"/>
      <c r="F889" s="828"/>
      <c r="G889" s="828"/>
      <c r="H889" s="828"/>
      <c r="I889" s="828"/>
      <c r="J889" s="828"/>
      <c r="K889" s="828"/>
      <c r="L889" s="828"/>
      <c r="M889" s="829"/>
    </row>
    <row r="890" spans="1:13" ht="15" customHeight="1" x14ac:dyDescent="0.25">
      <c r="A890" s="44"/>
      <c r="B890" s="45"/>
      <c r="C890" s="47"/>
      <c r="D890" s="47"/>
      <c r="E890" s="47"/>
      <c r="F890" s="47"/>
      <c r="G890" s="47"/>
      <c r="H890" s="47"/>
      <c r="I890" s="47"/>
      <c r="J890" s="47"/>
      <c r="K890" s="47"/>
      <c r="L890" s="47"/>
      <c r="M890" s="51"/>
    </row>
    <row r="891" spans="1:13" ht="30" customHeight="1" x14ac:dyDescent="0.25">
      <c r="A891" s="52" t="s">
        <v>83</v>
      </c>
      <c r="B891" s="827"/>
      <c r="C891" s="828"/>
      <c r="D891" s="828"/>
      <c r="E891" s="829"/>
      <c r="F891" s="1"/>
      <c r="G891" s="824" t="s">
        <v>84</v>
      </c>
      <c r="H891" s="825"/>
      <c r="I891" s="826"/>
      <c r="J891" s="827">
        <v>1088350061</v>
      </c>
      <c r="K891" s="828"/>
      <c r="L891" s="828"/>
      <c r="M891" s="829"/>
    </row>
    <row r="892" spans="1:13" ht="15" customHeight="1" x14ac:dyDescent="0.25">
      <c r="A892" s="53"/>
      <c r="B892" s="49"/>
      <c r="C892" s="49"/>
      <c r="D892" s="49"/>
      <c r="E892" s="51"/>
      <c r="F892" s="51"/>
      <c r="G892" s="51"/>
      <c r="H892" s="51"/>
      <c r="I892" s="51"/>
      <c r="J892" s="51"/>
      <c r="K892" s="51"/>
      <c r="L892" s="51"/>
      <c r="M892" s="51"/>
    </row>
    <row r="893" spans="1:13" ht="15" customHeight="1" x14ac:dyDescent="0.25">
      <c r="A893" s="54"/>
      <c r="B893" s="55"/>
      <c r="C893" s="55"/>
      <c r="D893" s="55"/>
      <c r="E893" s="56"/>
      <c r="F893" s="56"/>
      <c r="G893" s="56"/>
      <c r="H893" s="56"/>
      <c r="I893" s="56"/>
      <c r="J893" s="56"/>
      <c r="K893" s="56"/>
      <c r="L893" s="56"/>
      <c r="M893" s="56"/>
    </row>
    <row r="894" spans="1:13" ht="15" customHeight="1" x14ac:dyDescent="0.25">
      <c r="A894" s="52"/>
      <c r="B894" s="9"/>
      <c r="C894" s="9"/>
      <c r="D894" s="9"/>
      <c r="E894" s="1"/>
      <c r="F894" s="1"/>
      <c r="G894" s="1"/>
      <c r="H894" s="1"/>
      <c r="I894" s="1"/>
      <c r="J894" s="3"/>
      <c r="K894" s="3"/>
      <c r="L894" s="51"/>
      <c r="M894" s="51"/>
    </row>
    <row r="895" spans="1:13" ht="15" customHeight="1" x14ac:dyDescent="0.25">
      <c r="A895" s="57">
        <v>20</v>
      </c>
      <c r="B895" s="58"/>
      <c r="C895" s="58"/>
      <c r="D895" s="58"/>
      <c r="E895" s="3"/>
      <c r="F895" s="3"/>
      <c r="G895" s="3"/>
      <c r="H895" s="3"/>
      <c r="I895" s="3"/>
      <c r="J895" s="3"/>
      <c r="K895" s="3"/>
      <c r="L895" s="51"/>
      <c r="M895" s="51"/>
    </row>
    <row r="897" spans="1:13" ht="15" customHeight="1" x14ac:dyDescent="0.25">
      <c r="A897" s="840" t="s">
        <v>14</v>
      </c>
      <c r="B897" s="838" t="s">
        <v>15</v>
      </c>
      <c r="C897" s="838" t="s">
        <v>16</v>
      </c>
      <c r="D897" s="838" t="s">
        <v>17</v>
      </c>
      <c r="E897" s="838" t="s">
        <v>18</v>
      </c>
      <c r="F897" s="838" t="s">
        <v>19</v>
      </c>
      <c r="G897" s="827" t="s">
        <v>20</v>
      </c>
      <c r="H897" s="828"/>
      <c r="I897" s="828"/>
      <c r="J897" s="828"/>
      <c r="K897" s="828"/>
      <c r="L897" s="828"/>
      <c r="M897" s="829"/>
    </row>
    <row r="898" spans="1:13" ht="15" customHeight="1" x14ac:dyDescent="0.25">
      <c r="A898" s="837"/>
      <c r="B898" s="837"/>
      <c r="C898" s="837"/>
      <c r="D898" s="837"/>
      <c r="E898" s="837"/>
      <c r="F898" s="837"/>
      <c r="G898" s="16" t="s">
        <v>21</v>
      </c>
      <c r="H898" s="16" t="s">
        <v>22</v>
      </c>
      <c r="I898" s="16" t="s">
        <v>23</v>
      </c>
      <c r="J898" s="16" t="s">
        <v>24</v>
      </c>
      <c r="K898" s="16" t="s">
        <v>25</v>
      </c>
      <c r="L898" s="16" t="s">
        <v>26</v>
      </c>
      <c r="M898" s="16" t="s">
        <v>27</v>
      </c>
    </row>
    <row r="899" spans="1:13" ht="15" customHeight="1" x14ac:dyDescent="0.25">
      <c r="A899" s="1161"/>
      <c r="B899" s="835" t="s">
        <v>407</v>
      </c>
      <c r="C899" s="256" t="s">
        <v>30</v>
      </c>
      <c r="D899" s="127" t="s">
        <v>31</v>
      </c>
      <c r="E899" s="128">
        <v>64</v>
      </c>
      <c r="F899" s="70">
        <v>60</v>
      </c>
      <c r="G899" s="71">
        <v>83</v>
      </c>
      <c r="H899" s="72">
        <v>13.08</v>
      </c>
      <c r="I899" s="73">
        <v>3.42</v>
      </c>
      <c r="J899" s="73">
        <v>0</v>
      </c>
      <c r="K899" s="74">
        <v>3.6</v>
      </c>
      <c r="L899" s="71">
        <v>1.62</v>
      </c>
      <c r="M899" s="71">
        <v>32.64</v>
      </c>
    </row>
    <row r="900" spans="1:13" ht="15" customHeight="1" x14ac:dyDescent="0.25">
      <c r="A900" s="1162"/>
      <c r="B900" s="836"/>
      <c r="C900" s="256" t="s">
        <v>32</v>
      </c>
      <c r="D900" s="73" t="s">
        <v>33</v>
      </c>
      <c r="E900" s="128">
        <v>16</v>
      </c>
      <c r="F900" s="70">
        <v>15.2</v>
      </c>
      <c r="G900" s="71">
        <v>6</v>
      </c>
      <c r="H900" s="72">
        <v>0.21279999999999999</v>
      </c>
      <c r="I900" s="73">
        <v>1.52E-2</v>
      </c>
      <c r="J900" s="73">
        <v>1.1704000000000001</v>
      </c>
      <c r="K900" s="74">
        <v>3.6480000000000001</v>
      </c>
      <c r="L900" s="71">
        <v>4.5600000000000002E-2</v>
      </c>
      <c r="M900" s="71">
        <v>0.64</v>
      </c>
    </row>
    <row r="901" spans="1:13" ht="15" customHeight="1" x14ac:dyDescent="0.25">
      <c r="A901" s="1162"/>
      <c r="B901" s="836"/>
      <c r="C901" s="256" t="s">
        <v>34</v>
      </c>
      <c r="D901" s="73" t="s">
        <v>35</v>
      </c>
      <c r="E901" s="128">
        <v>38</v>
      </c>
      <c r="F901" s="70">
        <v>15.2</v>
      </c>
      <c r="G901" s="71">
        <v>6</v>
      </c>
      <c r="H901" s="72">
        <v>0.18240000000000001</v>
      </c>
      <c r="I901" s="73">
        <v>1.52E-2</v>
      </c>
      <c r="J901" s="73">
        <v>1.0336000000000001</v>
      </c>
      <c r="K901" s="74">
        <v>8.6639999999999997</v>
      </c>
      <c r="L901" s="71">
        <v>7.5999999999999998E-2</v>
      </c>
      <c r="M901" s="71">
        <v>5.7</v>
      </c>
    </row>
    <row r="902" spans="1:13" ht="15" customHeight="1" x14ac:dyDescent="0.25">
      <c r="A902" s="1162"/>
      <c r="B902" s="836"/>
      <c r="C902" s="256" t="s">
        <v>36</v>
      </c>
      <c r="D902" s="73" t="s">
        <v>37</v>
      </c>
      <c r="E902" s="128">
        <v>6</v>
      </c>
      <c r="F902" s="70">
        <v>5.4</v>
      </c>
      <c r="G902" s="71">
        <v>2</v>
      </c>
      <c r="H902" s="72">
        <v>0.1242</v>
      </c>
      <c r="I902" s="73">
        <v>3.2399999999999998E-2</v>
      </c>
      <c r="J902" s="73">
        <v>0.31859999999999999</v>
      </c>
      <c r="K902" s="74">
        <v>4.4279999999999999</v>
      </c>
      <c r="L902" s="71">
        <v>9.7199999999999995E-2</v>
      </c>
      <c r="M902" s="71">
        <v>2.76</v>
      </c>
    </row>
    <row r="903" spans="1:13" ht="15" customHeight="1" x14ac:dyDescent="0.25">
      <c r="A903" s="1162"/>
      <c r="B903" s="836"/>
      <c r="C903" s="256" t="s">
        <v>38</v>
      </c>
      <c r="D903" s="73" t="s">
        <v>39</v>
      </c>
      <c r="E903" s="128">
        <v>3</v>
      </c>
      <c r="F903" s="70">
        <v>3</v>
      </c>
      <c r="G903" s="71">
        <v>1</v>
      </c>
      <c r="H903" s="72">
        <v>0</v>
      </c>
      <c r="I903" s="73">
        <v>0</v>
      </c>
      <c r="J903" s="73">
        <v>0.18</v>
      </c>
      <c r="K903" s="74">
        <v>0.21</v>
      </c>
      <c r="L903" s="71">
        <v>1.4999999999999999E-2</v>
      </c>
      <c r="M903" s="71">
        <v>0.15</v>
      </c>
    </row>
    <row r="904" spans="1:13" ht="15" customHeight="1" x14ac:dyDescent="0.25">
      <c r="A904" s="1162"/>
      <c r="B904" s="836"/>
      <c r="C904" s="256" t="s">
        <v>40</v>
      </c>
      <c r="D904" s="73" t="s">
        <v>39</v>
      </c>
      <c r="E904" s="128">
        <v>3</v>
      </c>
      <c r="F904" s="70">
        <v>3</v>
      </c>
      <c r="G904" s="71">
        <v>1</v>
      </c>
      <c r="H904" s="72">
        <v>0</v>
      </c>
      <c r="I904" s="73">
        <v>0</v>
      </c>
      <c r="J904" s="73">
        <v>0.18</v>
      </c>
      <c r="K904" s="74">
        <v>0.21</v>
      </c>
      <c r="L904" s="71">
        <v>1.4999999999999999E-2</v>
      </c>
      <c r="M904" s="71">
        <v>0.15</v>
      </c>
    </row>
    <row r="905" spans="1:13" ht="15" customHeight="1" x14ac:dyDescent="0.25">
      <c r="A905" s="1162"/>
      <c r="B905" s="836"/>
      <c r="C905" s="256" t="s">
        <v>41</v>
      </c>
      <c r="D905" s="73" t="s">
        <v>39</v>
      </c>
      <c r="E905" s="128">
        <v>3</v>
      </c>
      <c r="F905" s="70">
        <v>3</v>
      </c>
      <c r="G905" s="71">
        <v>1</v>
      </c>
      <c r="H905" s="72">
        <v>0</v>
      </c>
      <c r="I905" s="73">
        <v>0</v>
      </c>
      <c r="J905" s="73">
        <v>0.18</v>
      </c>
      <c r="K905" s="74">
        <v>0.21</v>
      </c>
      <c r="L905" s="71">
        <v>1.4999999999999999E-2</v>
      </c>
      <c r="M905" s="71">
        <v>0.15</v>
      </c>
    </row>
    <row r="906" spans="1:13" ht="15" customHeight="1" x14ac:dyDescent="0.25">
      <c r="A906" s="1162"/>
      <c r="B906" s="836"/>
      <c r="C906" s="256" t="s">
        <v>42</v>
      </c>
      <c r="D906" s="73" t="s">
        <v>43</v>
      </c>
      <c r="E906" s="128">
        <v>1</v>
      </c>
      <c r="F906" s="70">
        <v>0.95</v>
      </c>
      <c r="G906" s="71">
        <v>1</v>
      </c>
      <c r="H906" s="72">
        <v>4.4650000000000002E-2</v>
      </c>
      <c r="I906" s="73">
        <v>2.8500000000000001E-3</v>
      </c>
      <c r="J906" s="73">
        <v>0.27834999999999999</v>
      </c>
      <c r="K906" s="74">
        <v>0.38</v>
      </c>
      <c r="L906" s="71">
        <v>1.235E-2</v>
      </c>
      <c r="M906" s="71">
        <v>0.19</v>
      </c>
    </row>
    <row r="907" spans="1:13" ht="15" customHeight="1" x14ac:dyDescent="0.25">
      <c r="A907" s="1163"/>
      <c r="B907" s="837"/>
      <c r="C907" s="256" t="s">
        <v>44</v>
      </c>
      <c r="D907" s="224" t="s">
        <v>45</v>
      </c>
      <c r="E907" s="128">
        <v>0.5</v>
      </c>
      <c r="F907" s="70">
        <v>0.5</v>
      </c>
      <c r="G907" s="71">
        <v>0</v>
      </c>
      <c r="H907" s="72">
        <v>0</v>
      </c>
      <c r="I907" s="73">
        <v>0</v>
      </c>
      <c r="J907" s="73">
        <v>0</v>
      </c>
      <c r="K907" s="74">
        <v>0.12</v>
      </c>
      <c r="L907" s="71">
        <v>1.5E-3</v>
      </c>
      <c r="M907" s="71">
        <v>193.905</v>
      </c>
    </row>
    <row r="908" spans="1:13" ht="15" customHeight="1" x14ac:dyDescent="0.25">
      <c r="A908" s="840" t="s">
        <v>247</v>
      </c>
      <c r="B908" s="853" t="s">
        <v>278</v>
      </c>
      <c r="C908" s="68" t="s">
        <v>56</v>
      </c>
      <c r="D908" s="69" t="s">
        <v>57</v>
      </c>
      <c r="E908" s="70">
        <v>31</v>
      </c>
      <c r="F908" s="70">
        <v>31</v>
      </c>
      <c r="G908" s="71">
        <v>109</v>
      </c>
      <c r="H908" s="72">
        <v>2.077</v>
      </c>
      <c r="I908" s="73">
        <v>0.124</v>
      </c>
      <c r="J908" s="73">
        <v>24.831</v>
      </c>
      <c r="K908" s="74">
        <v>2.79</v>
      </c>
      <c r="L908" s="71">
        <v>0.248</v>
      </c>
      <c r="M908" s="71">
        <v>0.62</v>
      </c>
    </row>
    <row r="909" spans="1:13" ht="15" customHeight="1" x14ac:dyDescent="0.25">
      <c r="A909" s="836"/>
      <c r="B909" s="836"/>
      <c r="C909" s="68" t="s">
        <v>44</v>
      </c>
      <c r="D909" s="69" t="s">
        <v>45</v>
      </c>
      <c r="E909" s="70">
        <v>0.8</v>
      </c>
      <c r="F909" s="70">
        <v>0.8</v>
      </c>
      <c r="G909" s="71">
        <v>0</v>
      </c>
      <c r="H909" s="72">
        <v>0</v>
      </c>
      <c r="I909" s="73">
        <v>0</v>
      </c>
      <c r="J909" s="73">
        <v>0</v>
      </c>
      <c r="K909" s="74">
        <v>0.192</v>
      </c>
      <c r="L909" s="71">
        <v>2.3999999999999998E-3</v>
      </c>
      <c r="M909" s="71">
        <v>310.24799999999999</v>
      </c>
    </row>
    <row r="910" spans="1:13" ht="15" customHeight="1" x14ac:dyDescent="0.25">
      <c r="A910" s="836"/>
      <c r="B910" s="836"/>
      <c r="C910" s="68" t="s">
        <v>52</v>
      </c>
      <c r="D910" s="69" t="s">
        <v>53</v>
      </c>
      <c r="E910" s="70">
        <v>3</v>
      </c>
      <c r="F910" s="70">
        <v>3</v>
      </c>
      <c r="G910" s="71">
        <v>27</v>
      </c>
      <c r="H910" s="72">
        <v>0</v>
      </c>
      <c r="I910" s="73">
        <v>3</v>
      </c>
      <c r="J910" s="73">
        <v>0</v>
      </c>
      <c r="K910" s="74">
        <v>0</v>
      </c>
      <c r="L910" s="71">
        <v>0</v>
      </c>
      <c r="M910" s="71">
        <v>0</v>
      </c>
    </row>
    <row r="911" spans="1:13" ht="15" customHeight="1" x14ac:dyDescent="0.25">
      <c r="A911" s="836"/>
      <c r="B911" s="836"/>
      <c r="C911" s="68" t="s">
        <v>279</v>
      </c>
      <c r="D911" s="69" t="s">
        <v>280</v>
      </c>
      <c r="E911" s="70">
        <v>8</v>
      </c>
      <c r="F911" s="70">
        <v>8</v>
      </c>
      <c r="G911" s="71">
        <v>11</v>
      </c>
      <c r="H911" s="72">
        <v>0.36</v>
      </c>
      <c r="I911" s="73">
        <v>0.08</v>
      </c>
      <c r="J911" s="73">
        <v>2.04</v>
      </c>
      <c r="K911" s="74">
        <v>0.96</v>
      </c>
      <c r="L911" s="71">
        <v>0.04</v>
      </c>
      <c r="M911" s="71">
        <v>0.4</v>
      </c>
    </row>
    <row r="912" spans="1:13" ht="15" customHeight="1" x14ac:dyDescent="0.25">
      <c r="A912" s="837"/>
      <c r="B912" s="837"/>
      <c r="C912" s="68" t="s">
        <v>52</v>
      </c>
      <c r="D912" s="69" t="s">
        <v>53</v>
      </c>
      <c r="E912" s="70">
        <v>4</v>
      </c>
      <c r="F912" s="70">
        <v>4</v>
      </c>
      <c r="G912" s="71">
        <v>36</v>
      </c>
      <c r="H912" s="72">
        <v>0</v>
      </c>
      <c r="I912" s="73">
        <v>4</v>
      </c>
      <c r="J912" s="73">
        <v>0</v>
      </c>
      <c r="K912" s="74">
        <v>0</v>
      </c>
      <c r="L912" s="71">
        <v>0</v>
      </c>
      <c r="M912" s="71">
        <v>0</v>
      </c>
    </row>
    <row r="913" spans="1:13" ht="15" customHeight="1" x14ac:dyDescent="0.25">
      <c r="A913" s="840" t="s">
        <v>46</v>
      </c>
      <c r="B913" s="835" t="s">
        <v>281</v>
      </c>
      <c r="C913" s="68" t="s">
        <v>114</v>
      </c>
      <c r="D913" s="224" t="s">
        <v>115</v>
      </c>
      <c r="E913" s="128">
        <v>63</v>
      </c>
      <c r="F913" s="70">
        <v>62</v>
      </c>
      <c r="G913" s="71">
        <v>50</v>
      </c>
      <c r="H913" s="72">
        <v>1.1499999999999999</v>
      </c>
      <c r="I913" s="73">
        <v>0.05</v>
      </c>
      <c r="J913" s="73">
        <v>10.5</v>
      </c>
      <c r="K913" s="74">
        <v>4</v>
      </c>
      <c r="L913" s="71">
        <v>0.4</v>
      </c>
      <c r="M913" s="71">
        <v>4.5</v>
      </c>
    </row>
    <row r="914" spans="1:13" ht="15" customHeight="1" x14ac:dyDescent="0.25">
      <c r="A914" s="836"/>
      <c r="B914" s="836"/>
      <c r="C914" s="68" t="s">
        <v>282</v>
      </c>
      <c r="D914" s="73" t="s">
        <v>283</v>
      </c>
      <c r="E914" s="128">
        <v>50</v>
      </c>
      <c r="F914" s="70">
        <v>20</v>
      </c>
      <c r="G914" s="71">
        <v>20</v>
      </c>
      <c r="H914" s="72">
        <v>1.18</v>
      </c>
      <c r="I914" s="73">
        <v>0.06</v>
      </c>
      <c r="J914" s="73">
        <v>3.1</v>
      </c>
      <c r="K914" s="74">
        <v>7.2</v>
      </c>
      <c r="L914" s="71">
        <v>0.3</v>
      </c>
      <c r="M914" s="71">
        <v>2.5</v>
      </c>
    </row>
    <row r="915" spans="1:13" ht="15" customHeight="1" x14ac:dyDescent="0.25">
      <c r="A915" s="836"/>
      <c r="B915" s="836"/>
      <c r="C915" s="68" t="s">
        <v>50</v>
      </c>
      <c r="D915" s="73" t="s">
        <v>51</v>
      </c>
      <c r="E915" s="128">
        <v>48</v>
      </c>
      <c r="F915" s="70">
        <v>40.799999999999997</v>
      </c>
      <c r="G915" s="71">
        <v>19</v>
      </c>
      <c r="H915" s="72">
        <v>0.28560000000000002</v>
      </c>
      <c r="I915" s="73">
        <v>4.0800000000000003E-2</v>
      </c>
      <c r="J915" s="73">
        <v>3.8759999999999999</v>
      </c>
      <c r="K915" s="74">
        <v>11.016</v>
      </c>
      <c r="L915" s="71">
        <v>0.16320000000000001</v>
      </c>
      <c r="M915" s="71">
        <v>16.8</v>
      </c>
    </row>
    <row r="916" spans="1:13" ht="15" customHeight="1" x14ac:dyDescent="0.25">
      <c r="A916" s="836"/>
      <c r="B916" s="836"/>
      <c r="C916" s="68" t="s">
        <v>32</v>
      </c>
      <c r="D916" s="73" t="s">
        <v>33</v>
      </c>
      <c r="E916" s="128">
        <v>16</v>
      </c>
      <c r="F916" s="70">
        <v>15.2</v>
      </c>
      <c r="G916" s="71">
        <v>6</v>
      </c>
      <c r="H916" s="72">
        <v>0.21279999999999999</v>
      </c>
      <c r="I916" s="73">
        <v>1.52E-2</v>
      </c>
      <c r="J916" s="73">
        <v>1.1704000000000001</v>
      </c>
      <c r="K916" s="74">
        <v>3.6480000000000001</v>
      </c>
      <c r="L916" s="71">
        <v>4.5600000000000002E-2</v>
      </c>
      <c r="M916" s="71">
        <v>0.64</v>
      </c>
    </row>
    <row r="917" spans="1:13" ht="15" customHeight="1" x14ac:dyDescent="0.25">
      <c r="A917" s="836"/>
      <c r="B917" s="836"/>
      <c r="C917" s="68" t="s">
        <v>36</v>
      </c>
      <c r="D917" s="73" t="s">
        <v>37</v>
      </c>
      <c r="E917" s="128">
        <v>6</v>
      </c>
      <c r="F917" s="70">
        <v>5.4</v>
      </c>
      <c r="G917" s="71">
        <v>2</v>
      </c>
      <c r="H917" s="72">
        <v>0.1242</v>
      </c>
      <c r="I917" s="73">
        <v>3.2399999999999998E-2</v>
      </c>
      <c r="J917" s="73">
        <v>0.31859999999999999</v>
      </c>
      <c r="K917" s="74">
        <v>4.4279999999999999</v>
      </c>
      <c r="L917" s="71">
        <v>9.7199999999999995E-2</v>
      </c>
      <c r="M917" s="71">
        <v>2.76</v>
      </c>
    </row>
    <row r="918" spans="1:13" ht="15" customHeight="1" x14ac:dyDescent="0.25">
      <c r="A918" s="836"/>
      <c r="B918" s="836"/>
      <c r="C918" s="68" t="s">
        <v>42</v>
      </c>
      <c r="D918" s="73" t="s">
        <v>43</v>
      </c>
      <c r="E918" s="128">
        <v>1</v>
      </c>
      <c r="F918" s="70">
        <v>0.95</v>
      </c>
      <c r="G918" s="71">
        <v>1</v>
      </c>
      <c r="H918" s="72">
        <v>4.4650000000000002E-2</v>
      </c>
      <c r="I918" s="73">
        <v>2.8500000000000001E-3</v>
      </c>
      <c r="J918" s="73">
        <v>0.27834999999999999</v>
      </c>
      <c r="K918" s="74">
        <v>0.38</v>
      </c>
      <c r="L918" s="71">
        <v>1.235E-2</v>
      </c>
      <c r="M918" s="71">
        <v>0.19</v>
      </c>
    </row>
    <row r="919" spans="1:13" ht="15" customHeight="1" x14ac:dyDescent="0.25">
      <c r="A919" s="837"/>
      <c r="B919" s="837"/>
      <c r="C919" s="68" t="s">
        <v>52</v>
      </c>
      <c r="D919" s="73" t="s">
        <v>53</v>
      </c>
      <c r="E919" s="128">
        <v>2</v>
      </c>
      <c r="F919" s="70">
        <v>2</v>
      </c>
      <c r="G919" s="71">
        <v>18</v>
      </c>
      <c r="H919" s="72">
        <v>0</v>
      </c>
      <c r="I919" s="73">
        <v>2</v>
      </c>
      <c r="J919" s="73">
        <v>0</v>
      </c>
      <c r="K919" s="74">
        <v>0</v>
      </c>
      <c r="L919" s="71">
        <v>0</v>
      </c>
      <c r="M919" s="71">
        <v>0</v>
      </c>
    </row>
    <row r="920" spans="1:13" ht="15" customHeight="1" x14ac:dyDescent="0.25">
      <c r="A920" s="35" t="s">
        <v>105</v>
      </c>
      <c r="B920" s="835" t="s">
        <v>284</v>
      </c>
      <c r="C920" s="68" t="s">
        <v>161</v>
      </c>
      <c r="D920" s="73" t="s">
        <v>162</v>
      </c>
      <c r="E920" s="128">
        <v>86</v>
      </c>
      <c r="F920" s="70">
        <v>60.2</v>
      </c>
      <c r="G920" s="71">
        <v>61</v>
      </c>
      <c r="H920" s="72">
        <v>0.90300000000000002</v>
      </c>
      <c r="I920" s="73">
        <v>6.0199999999999997E-2</v>
      </c>
      <c r="J920" s="73">
        <v>13.4246</v>
      </c>
      <c r="K920" s="74">
        <v>4.8159999999999998</v>
      </c>
      <c r="L920" s="71">
        <v>0.54179999999999995</v>
      </c>
      <c r="M920" s="71">
        <v>2.58</v>
      </c>
    </row>
    <row r="921" spans="1:13" ht="15" customHeight="1" x14ac:dyDescent="0.25">
      <c r="A921" s="35" t="s">
        <v>163</v>
      </c>
      <c r="B921" s="836"/>
      <c r="C921" s="68" t="s">
        <v>72</v>
      </c>
      <c r="D921" s="129" t="s">
        <v>73</v>
      </c>
      <c r="E921" s="128">
        <v>100</v>
      </c>
      <c r="F921" s="70">
        <v>100</v>
      </c>
      <c r="G921" s="71">
        <v>55</v>
      </c>
      <c r="H921" s="72">
        <v>3.2</v>
      </c>
      <c r="I921" s="73">
        <v>3.2</v>
      </c>
      <c r="J921" s="73">
        <v>3.4</v>
      </c>
      <c r="K921" s="74">
        <v>120</v>
      </c>
      <c r="L921" s="71">
        <v>0</v>
      </c>
      <c r="M921" s="71">
        <v>42</v>
      </c>
    </row>
    <row r="922" spans="1:13" ht="15" customHeight="1" x14ac:dyDescent="0.25">
      <c r="A922" s="35" t="s">
        <v>164</v>
      </c>
      <c r="B922" s="837"/>
      <c r="C922" s="68" t="s">
        <v>64</v>
      </c>
      <c r="D922" s="129" t="s">
        <v>65</v>
      </c>
      <c r="E922" s="128">
        <v>6</v>
      </c>
      <c r="F922" s="70">
        <v>6</v>
      </c>
      <c r="G922" s="71">
        <v>24</v>
      </c>
      <c r="H922" s="72">
        <v>0</v>
      </c>
      <c r="I922" s="73">
        <v>0</v>
      </c>
      <c r="J922" s="73">
        <v>5.9580000000000002</v>
      </c>
      <c r="K922" s="74">
        <v>0</v>
      </c>
      <c r="L922" s="71">
        <v>6.0000000000000001E-3</v>
      </c>
      <c r="M922" s="71">
        <v>0</v>
      </c>
    </row>
    <row r="923" spans="1:13" ht="15" customHeight="1" x14ac:dyDescent="0.25">
      <c r="A923" s="1164"/>
      <c r="B923" s="825"/>
      <c r="C923" s="825"/>
      <c r="D923" s="825"/>
      <c r="E923" s="825"/>
      <c r="F923" s="825"/>
      <c r="G923" s="825"/>
      <c r="H923" s="825"/>
      <c r="I923" s="825"/>
      <c r="J923" s="825"/>
      <c r="K923" s="826"/>
      <c r="L923" s="234"/>
      <c r="M923" s="234"/>
    </row>
    <row r="924" spans="1:13" ht="15" customHeight="1" x14ac:dyDescent="0.25">
      <c r="A924" s="1165" t="s">
        <v>78</v>
      </c>
      <c r="B924" s="828"/>
      <c r="C924" s="828"/>
      <c r="D924" s="828"/>
      <c r="E924" s="828"/>
      <c r="F924" s="829"/>
      <c r="G924" s="248">
        <v>537.4</v>
      </c>
      <c r="H924" s="249">
        <v>22.6</v>
      </c>
      <c r="I924" s="250">
        <v>16.100000000000001</v>
      </c>
      <c r="J924" s="250">
        <v>72.3</v>
      </c>
      <c r="K924" s="248">
        <v>183.9</v>
      </c>
      <c r="L924" s="251">
        <v>3.2</v>
      </c>
      <c r="M924" s="251">
        <v>618.79999999999995</v>
      </c>
    </row>
    <row r="925" spans="1:13" ht="15" customHeight="1" x14ac:dyDescent="0.25">
      <c r="A925" s="1165" t="s">
        <v>79</v>
      </c>
      <c r="B925" s="828"/>
      <c r="C925" s="828"/>
      <c r="D925" s="828"/>
      <c r="E925" s="828"/>
      <c r="F925" s="829"/>
      <c r="G925" s="252">
        <v>1629</v>
      </c>
      <c r="H925" s="253">
        <v>57</v>
      </c>
      <c r="I925" s="253">
        <v>54.3</v>
      </c>
      <c r="J925" s="253">
        <v>228.1</v>
      </c>
      <c r="K925" s="253">
        <v>800</v>
      </c>
      <c r="L925" s="253">
        <v>6.2</v>
      </c>
      <c r="M925" s="253">
        <v>1200</v>
      </c>
    </row>
    <row r="926" spans="1:13" ht="15" customHeight="1" x14ac:dyDescent="0.25">
      <c r="A926" s="1165" t="s">
        <v>80</v>
      </c>
      <c r="B926" s="828"/>
      <c r="C926" s="828"/>
      <c r="D926" s="828"/>
      <c r="E926" s="828"/>
      <c r="F926" s="829"/>
      <c r="G926" s="254">
        <v>0.33</v>
      </c>
      <c r="H926" s="255">
        <v>0.4</v>
      </c>
      <c r="I926" s="255">
        <v>0.3</v>
      </c>
      <c r="J926" s="255">
        <v>0.32</v>
      </c>
      <c r="K926" s="255">
        <v>0.23</v>
      </c>
      <c r="L926" s="255">
        <v>0.51</v>
      </c>
      <c r="M926" s="255">
        <v>0.52</v>
      </c>
    </row>
    <row r="927" spans="1:13" ht="15" customHeight="1" x14ac:dyDescent="0.25">
      <c r="A927" s="44"/>
      <c r="B927" s="3"/>
      <c r="C927" s="45"/>
      <c r="D927" s="45"/>
      <c r="E927" s="47"/>
      <c r="F927" s="47"/>
      <c r="G927" s="47"/>
      <c r="H927" s="47"/>
      <c r="I927" s="47"/>
      <c r="J927" s="47"/>
      <c r="K927" s="47"/>
      <c r="L927" s="47"/>
      <c r="M927" s="47"/>
    </row>
    <row r="928" spans="1:13" ht="15" customHeight="1" x14ac:dyDescent="0.25">
      <c r="A928" s="834" t="s">
        <v>81</v>
      </c>
      <c r="B928" s="825"/>
      <c r="C928" s="826"/>
      <c r="D928" s="827" t="s">
        <v>82</v>
      </c>
      <c r="E928" s="828"/>
      <c r="F928" s="828"/>
      <c r="G928" s="828"/>
      <c r="H928" s="828"/>
      <c r="I928" s="828"/>
      <c r="J928" s="828"/>
      <c r="K928" s="828"/>
      <c r="L928" s="828"/>
      <c r="M928" s="829"/>
    </row>
    <row r="930" spans="1:13" ht="30" customHeight="1" x14ac:dyDescent="0.25">
      <c r="A930" s="52" t="s">
        <v>83</v>
      </c>
      <c r="B930" s="827"/>
      <c r="C930" s="828"/>
      <c r="D930" s="828"/>
      <c r="E930" s="829"/>
      <c r="F930" s="1"/>
      <c r="G930" s="824" t="s">
        <v>84</v>
      </c>
      <c r="H930" s="825"/>
      <c r="I930" s="826"/>
      <c r="J930" s="827">
        <v>1088350061</v>
      </c>
      <c r="K930" s="828"/>
      <c r="L930" s="828"/>
      <c r="M930" s="829"/>
    </row>
  </sheetData>
  <mergeCells count="527">
    <mergeCell ref="E200:E201"/>
    <mergeCell ref="F200:F201"/>
    <mergeCell ref="B376:E376"/>
    <mergeCell ref="G376:I376"/>
    <mergeCell ref="A227:K227"/>
    <mergeCell ref="A228:F228"/>
    <mergeCell ref="A229:F229"/>
    <mergeCell ref="A230:F230"/>
    <mergeCell ref="A220:A223"/>
    <mergeCell ref="B220:B223"/>
    <mergeCell ref="B224:B226"/>
    <mergeCell ref="C286:C287"/>
    <mergeCell ref="D286:D287"/>
    <mergeCell ref="A372:F372"/>
    <mergeCell ref="A374:C374"/>
    <mergeCell ref="D374:M374"/>
    <mergeCell ref="J376:M376"/>
    <mergeCell ref="G200:M200"/>
    <mergeCell ref="A202:A212"/>
    <mergeCell ref="B202:B212"/>
    <mergeCell ref="A213:A215"/>
    <mergeCell ref="B213:B215"/>
    <mergeCell ref="A216:A219"/>
    <mergeCell ref="C200:C201"/>
    <mergeCell ref="E382:E383"/>
    <mergeCell ref="F382:F383"/>
    <mergeCell ref="A345:A356"/>
    <mergeCell ref="B345:B356"/>
    <mergeCell ref="G382:M382"/>
    <mergeCell ref="A415:K415"/>
    <mergeCell ref="D232:M232"/>
    <mergeCell ref="B234:E234"/>
    <mergeCell ref="G234:I234"/>
    <mergeCell ref="J234:M234"/>
    <mergeCell ref="C240:C241"/>
    <mergeCell ref="D240:D241"/>
    <mergeCell ref="E240:E241"/>
    <mergeCell ref="F240:F241"/>
    <mergeCell ref="G240:M240"/>
    <mergeCell ref="A232:C232"/>
    <mergeCell ref="A369:K369"/>
    <mergeCell ref="A370:F370"/>
    <mergeCell ref="A393:A403"/>
    <mergeCell ref="B393:B403"/>
    <mergeCell ref="A404:A406"/>
    <mergeCell ref="B404:B406"/>
    <mergeCell ref="B407:B408"/>
    <mergeCell ref="A371:F371"/>
    <mergeCell ref="A430:A440"/>
    <mergeCell ref="B430:B440"/>
    <mergeCell ref="B317:B318"/>
    <mergeCell ref="A332:A333"/>
    <mergeCell ref="B332:B333"/>
    <mergeCell ref="A334:A344"/>
    <mergeCell ref="B334:B344"/>
    <mergeCell ref="B363:B365"/>
    <mergeCell ref="B366:B368"/>
    <mergeCell ref="A382:A383"/>
    <mergeCell ref="B382:B383"/>
    <mergeCell ref="A416:F416"/>
    <mergeCell ref="A417:F417"/>
    <mergeCell ref="A418:F418"/>
    <mergeCell ref="A357:A359"/>
    <mergeCell ref="B357:B359"/>
    <mergeCell ref="A360:A362"/>
    <mergeCell ref="B360:B362"/>
    <mergeCell ref="A363:A365"/>
    <mergeCell ref="A407:A408"/>
    <mergeCell ref="A409:A413"/>
    <mergeCell ref="B409:B413"/>
    <mergeCell ref="A384:A392"/>
    <mergeCell ref="B384:B392"/>
    <mergeCell ref="A441:A453"/>
    <mergeCell ref="B441:B453"/>
    <mergeCell ref="B454:B456"/>
    <mergeCell ref="A454:A456"/>
    <mergeCell ref="A457:A458"/>
    <mergeCell ref="B457:B458"/>
    <mergeCell ref="A459:A462"/>
    <mergeCell ref="B459:B462"/>
    <mergeCell ref="B463:B465"/>
    <mergeCell ref="A466:K466"/>
    <mergeCell ref="A467:F467"/>
    <mergeCell ref="A468:F468"/>
    <mergeCell ref="A469:F469"/>
    <mergeCell ref="D471:M471"/>
    <mergeCell ref="B473:E473"/>
    <mergeCell ref="G473:I473"/>
    <mergeCell ref="J473:M473"/>
    <mergeCell ref="A471:C471"/>
    <mergeCell ref="B479:B480"/>
    <mergeCell ref="C479:C480"/>
    <mergeCell ref="D479:D480"/>
    <mergeCell ref="E479:E480"/>
    <mergeCell ref="F479:F480"/>
    <mergeCell ref="G479:M479"/>
    <mergeCell ref="A515:F515"/>
    <mergeCell ref="A517:C517"/>
    <mergeCell ref="D517:M517"/>
    <mergeCell ref="A525:A526"/>
    <mergeCell ref="B525:B526"/>
    <mergeCell ref="C525:C526"/>
    <mergeCell ref="D525:D526"/>
    <mergeCell ref="E525:E526"/>
    <mergeCell ref="F525:F526"/>
    <mergeCell ref="G525:M525"/>
    <mergeCell ref="A479:A480"/>
    <mergeCell ref="A481:A490"/>
    <mergeCell ref="B481:B490"/>
    <mergeCell ref="A491:A498"/>
    <mergeCell ref="B491:B498"/>
    <mergeCell ref="A499:A501"/>
    <mergeCell ref="B499:B501"/>
    <mergeCell ref="B519:E519"/>
    <mergeCell ref="G519:I519"/>
    <mergeCell ref="J519:M519"/>
    <mergeCell ref="A502:A508"/>
    <mergeCell ref="B502:B508"/>
    <mergeCell ref="A509:A510"/>
    <mergeCell ref="B509:B510"/>
    <mergeCell ref="A512:K512"/>
    <mergeCell ref="A513:F513"/>
    <mergeCell ref="A514:F514"/>
    <mergeCell ref="A563:C563"/>
    <mergeCell ref="D563:M563"/>
    <mergeCell ref="B565:E565"/>
    <mergeCell ref="G565:I565"/>
    <mergeCell ref="J565:M565"/>
    <mergeCell ref="A549:A550"/>
    <mergeCell ref="A551:A554"/>
    <mergeCell ref="B551:B554"/>
    <mergeCell ref="B555:B557"/>
    <mergeCell ref="A556:A557"/>
    <mergeCell ref="A558:K558"/>
    <mergeCell ref="A559:F559"/>
    <mergeCell ref="A527:A536"/>
    <mergeCell ref="B527:B536"/>
    <mergeCell ref="A537:A545"/>
    <mergeCell ref="B537:B545"/>
    <mergeCell ref="A546:A548"/>
    <mergeCell ref="B546:B548"/>
    <mergeCell ref="B549:B550"/>
    <mergeCell ref="A560:F560"/>
    <mergeCell ref="A561:F561"/>
    <mergeCell ref="J611:M611"/>
    <mergeCell ref="B598:B601"/>
    <mergeCell ref="A604:K604"/>
    <mergeCell ref="A605:F605"/>
    <mergeCell ref="A606:F606"/>
    <mergeCell ref="A607:F607"/>
    <mergeCell ref="A609:C609"/>
    <mergeCell ref="D609:M609"/>
    <mergeCell ref="A571:A572"/>
    <mergeCell ref="B571:B572"/>
    <mergeCell ref="C571:C572"/>
    <mergeCell ref="D571:D572"/>
    <mergeCell ref="E571:E572"/>
    <mergeCell ref="F571:F572"/>
    <mergeCell ref="G571:M571"/>
    <mergeCell ref="A573:A582"/>
    <mergeCell ref="B573:B582"/>
    <mergeCell ref="A583:A593"/>
    <mergeCell ref="B583:B593"/>
    <mergeCell ref="A594:A597"/>
    <mergeCell ref="B594:B597"/>
    <mergeCell ref="A598:A601"/>
    <mergeCell ref="B611:E611"/>
    <mergeCell ref="G611:I611"/>
    <mergeCell ref="A655:F655"/>
    <mergeCell ref="A656:F656"/>
    <mergeCell ref="A617:A618"/>
    <mergeCell ref="B617:B618"/>
    <mergeCell ref="C617:C618"/>
    <mergeCell ref="D617:D618"/>
    <mergeCell ref="E617:E618"/>
    <mergeCell ref="F617:F618"/>
    <mergeCell ref="G617:M617"/>
    <mergeCell ref="A666:A667"/>
    <mergeCell ref="B666:B667"/>
    <mergeCell ref="C666:C667"/>
    <mergeCell ref="D666:D667"/>
    <mergeCell ref="E666:E667"/>
    <mergeCell ref="F666:F667"/>
    <mergeCell ref="G666:M666"/>
    <mergeCell ref="A619:A628"/>
    <mergeCell ref="B619:B628"/>
    <mergeCell ref="A629:A638"/>
    <mergeCell ref="B629:B638"/>
    <mergeCell ref="A639:A641"/>
    <mergeCell ref="B639:B641"/>
    <mergeCell ref="B642:B644"/>
    <mergeCell ref="A658:C658"/>
    <mergeCell ref="D658:M658"/>
    <mergeCell ref="B660:E660"/>
    <mergeCell ref="G660:I660"/>
    <mergeCell ref="J660:M660"/>
    <mergeCell ref="A642:A644"/>
    <mergeCell ref="A645:A651"/>
    <mergeCell ref="B645:B651"/>
    <mergeCell ref="A653:K653"/>
    <mergeCell ref="A654:F654"/>
    <mergeCell ref="G700:I700"/>
    <mergeCell ref="G706:M706"/>
    <mergeCell ref="J700:M700"/>
    <mergeCell ref="B686:B689"/>
    <mergeCell ref="B690:B692"/>
    <mergeCell ref="A693:K693"/>
    <mergeCell ref="A694:F694"/>
    <mergeCell ref="A695:F695"/>
    <mergeCell ref="A696:F696"/>
    <mergeCell ref="D698:M698"/>
    <mergeCell ref="A706:A707"/>
    <mergeCell ref="B706:B707"/>
    <mergeCell ref="C706:C707"/>
    <mergeCell ref="D706:D707"/>
    <mergeCell ref="E706:E707"/>
    <mergeCell ref="F706:F707"/>
    <mergeCell ref="A668:A679"/>
    <mergeCell ref="B668:B679"/>
    <mergeCell ref="A680:A682"/>
    <mergeCell ref="B680:B682"/>
    <mergeCell ref="A683:A685"/>
    <mergeCell ref="B683:B685"/>
    <mergeCell ref="A686:A689"/>
    <mergeCell ref="A744:C744"/>
    <mergeCell ref="B746:E746"/>
    <mergeCell ref="A698:C698"/>
    <mergeCell ref="B700:E700"/>
    <mergeCell ref="A752:A753"/>
    <mergeCell ref="B752:B753"/>
    <mergeCell ref="C752:C753"/>
    <mergeCell ref="D752:D753"/>
    <mergeCell ref="E752:E753"/>
    <mergeCell ref="F752:F753"/>
    <mergeCell ref="G752:M752"/>
    <mergeCell ref="A708:A716"/>
    <mergeCell ref="B708:B716"/>
    <mergeCell ref="A717:A727"/>
    <mergeCell ref="B717:B727"/>
    <mergeCell ref="A728:A731"/>
    <mergeCell ref="B728:B731"/>
    <mergeCell ref="A732:A735"/>
    <mergeCell ref="G746:I746"/>
    <mergeCell ref="J746:M746"/>
    <mergeCell ref="B732:B735"/>
    <mergeCell ref="B736:B738"/>
    <mergeCell ref="A739:K739"/>
    <mergeCell ref="A740:F740"/>
    <mergeCell ref="A741:F741"/>
    <mergeCell ref="A742:F742"/>
    <mergeCell ref="D744:M744"/>
    <mergeCell ref="A754:A762"/>
    <mergeCell ref="B754:B762"/>
    <mergeCell ref="A763:A773"/>
    <mergeCell ref="B763:B773"/>
    <mergeCell ref="A774:A776"/>
    <mergeCell ref="B774:B776"/>
    <mergeCell ref="B777:B778"/>
    <mergeCell ref="D801:D802"/>
    <mergeCell ref="E801:E802"/>
    <mergeCell ref="B801:B802"/>
    <mergeCell ref="C801:C802"/>
    <mergeCell ref="A803:A812"/>
    <mergeCell ref="B803:B812"/>
    <mergeCell ref="A813:A824"/>
    <mergeCell ref="B813:B824"/>
    <mergeCell ref="B825:B827"/>
    <mergeCell ref="A777:A778"/>
    <mergeCell ref="A779:A785"/>
    <mergeCell ref="B779:B785"/>
    <mergeCell ref="B786:B787"/>
    <mergeCell ref="A788:K788"/>
    <mergeCell ref="A789:F789"/>
    <mergeCell ref="A790:F790"/>
    <mergeCell ref="F801:F802"/>
    <mergeCell ref="G801:M801"/>
    <mergeCell ref="A791:F791"/>
    <mergeCell ref="A793:C793"/>
    <mergeCell ref="D793:M793"/>
    <mergeCell ref="B795:E795"/>
    <mergeCell ref="G795:I795"/>
    <mergeCell ref="J795:M795"/>
    <mergeCell ref="A801:A802"/>
    <mergeCell ref="A839:F839"/>
    <mergeCell ref="A840:F840"/>
    <mergeCell ref="A841:F841"/>
    <mergeCell ref="A843:C843"/>
    <mergeCell ref="D843:M843"/>
    <mergeCell ref="B845:E845"/>
    <mergeCell ref="G845:I845"/>
    <mergeCell ref="J845:M845"/>
    <mergeCell ref="A825:A827"/>
    <mergeCell ref="A828:A829"/>
    <mergeCell ref="B828:B829"/>
    <mergeCell ref="A830:A834"/>
    <mergeCell ref="B830:B834"/>
    <mergeCell ref="B835:B837"/>
    <mergeCell ref="A838:K838"/>
    <mergeCell ref="A851:A852"/>
    <mergeCell ref="B851:B852"/>
    <mergeCell ref="C851:C852"/>
    <mergeCell ref="D851:D852"/>
    <mergeCell ref="E851:E852"/>
    <mergeCell ref="F851:F852"/>
    <mergeCell ref="G851:M851"/>
    <mergeCell ref="A853:A863"/>
    <mergeCell ref="B853:B863"/>
    <mergeCell ref="A864:A874"/>
    <mergeCell ref="B864:B874"/>
    <mergeCell ref="A875:A877"/>
    <mergeCell ref="B875:B877"/>
    <mergeCell ref="B878:B879"/>
    <mergeCell ref="D17:D18"/>
    <mergeCell ref="E17:E18"/>
    <mergeCell ref="F17:F18"/>
    <mergeCell ref="G17:M17"/>
    <mergeCell ref="A53:C53"/>
    <mergeCell ref="D53:M53"/>
    <mergeCell ref="B55:E55"/>
    <mergeCell ref="G55:I55"/>
    <mergeCell ref="J55:M55"/>
    <mergeCell ref="A61:A62"/>
    <mergeCell ref="B61:B62"/>
    <mergeCell ref="C61:C62"/>
    <mergeCell ref="D61:D62"/>
    <mergeCell ref="E61:E62"/>
    <mergeCell ref="F61:F62"/>
    <mergeCell ref="G61:M61"/>
    <mergeCell ref="A94:F94"/>
    <mergeCell ref="A95:F95"/>
    <mergeCell ref="A97:C97"/>
    <mergeCell ref="A1:L1"/>
    <mergeCell ref="A3:B3"/>
    <mergeCell ref="A5:B5"/>
    <mergeCell ref="A9:B9"/>
    <mergeCell ref="A11:B11"/>
    <mergeCell ref="A16:Y16"/>
    <mergeCell ref="A17:A18"/>
    <mergeCell ref="A50:F50"/>
    <mergeCell ref="A51:F51"/>
    <mergeCell ref="A36:A38"/>
    <mergeCell ref="A39:A44"/>
    <mergeCell ref="B39:B44"/>
    <mergeCell ref="A45:A46"/>
    <mergeCell ref="B45:B46"/>
    <mergeCell ref="A48:K48"/>
    <mergeCell ref="A49:F49"/>
    <mergeCell ref="B17:B18"/>
    <mergeCell ref="C17:C18"/>
    <mergeCell ref="A19:A27"/>
    <mergeCell ref="B19:B27"/>
    <mergeCell ref="A28:A35"/>
    <mergeCell ref="B28:B35"/>
    <mergeCell ref="B36:B38"/>
    <mergeCell ref="A63:A70"/>
    <mergeCell ref="B63:B70"/>
    <mergeCell ref="A71:A79"/>
    <mergeCell ref="B71:B79"/>
    <mergeCell ref="A80:A82"/>
    <mergeCell ref="B80:B82"/>
    <mergeCell ref="B83:B84"/>
    <mergeCell ref="D97:M97"/>
    <mergeCell ref="B99:E99"/>
    <mergeCell ref="G99:I99"/>
    <mergeCell ref="J99:M99"/>
    <mergeCell ref="A83:A84"/>
    <mergeCell ref="A85:A88"/>
    <mergeCell ref="B85:B88"/>
    <mergeCell ref="B89:B91"/>
    <mergeCell ref="A90:A91"/>
    <mergeCell ref="A92:K92"/>
    <mergeCell ref="A93:F93"/>
    <mergeCell ref="D105:D106"/>
    <mergeCell ref="A188:F188"/>
    <mergeCell ref="A189:F189"/>
    <mergeCell ref="A190:F190"/>
    <mergeCell ref="A192:C192"/>
    <mergeCell ref="D192:M192"/>
    <mergeCell ref="B194:E194"/>
    <mergeCell ref="G194:I194"/>
    <mergeCell ref="J194:M194"/>
    <mergeCell ref="B186:B187"/>
    <mergeCell ref="A140:K140"/>
    <mergeCell ref="A141:F141"/>
    <mergeCell ref="A142:F142"/>
    <mergeCell ref="E105:E106"/>
    <mergeCell ref="F105:F106"/>
    <mergeCell ref="G105:M105"/>
    <mergeCell ref="A105:A106"/>
    <mergeCell ref="B105:B106"/>
    <mergeCell ref="C105:C106"/>
    <mergeCell ref="C153:C154"/>
    <mergeCell ref="D153:D154"/>
    <mergeCell ref="E153:E154"/>
    <mergeCell ref="F153:F154"/>
    <mergeCell ref="G153:M153"/>
    <mergeCell ref="C382:C383"/>
    <mergeCell ref="D382:D383"/>
    <mergeCell ref="A107:A115"/>
    <mergeCell ref="B107:B115"/>
    <mergeCell ref="A116:A125"/>
    <mergeCell ref="B116:B125"/>
    <mergeCell ref="A126:A129"/>
    <mergeCell ref="B126:B129"/>
    <mergeCell ref="B130:B132"/>
    <mergeCell ref="A155:A163"/>
    <mergeCell ref="B155:B163"/>
    <mergeCell ref="A153:A154"/>
    <mergeCell ref="B153:B154"/>
    <mergeCell ref="A143:F143"/>
    <mergeCell ref="A145:C145"/>
    <mergeCell ref="D145:M145"/>
    <mergeCell ref="B147:E147"/>
    <mergeCell ref="G147:I147"/>
    <mergeCell ref="J147:M147"/>
    <mergeCell ref="A130:A132"/>
    <mergeCell ref="A133:A136"/>
    <mergeCell ref="B133:B136"/>
    <mergeCell ref="B137:B139"/>
    <mergeCell ref="B216:B219"/>
    <mergeCell ref="A164:A174"/>
    <mergeCell ref="B164:B174"/>
    <mergeCell ref="A175:A177"/>
    <mergeCell ref="B175:B177"/>
    <mergeCell ref="B178:B179"/>
    <mergeCell ref="A178:A179"/>
    <mergeCell ref="A180:A185"/>
    <mergeCell ref="B180:B185"/>
    <mergeCell ref="A200:A201"/>
    <mergeCell ref="B200:B201"/>
    <mergeCell ref="D200:D201"/>
    <mergeCell ref="A240:A241"/>
    <mergeCell ref="B240:B241"/>
    <mergeCell ref="A242:A251"/>
    <mergeCell ref="B242:B251"/>
    <mergeCell ref="A252:A262"/>
    <mergeCell ref="B252:B262"/>
    <mergeCell ref="B263:B265"/>
    <mergeCell ref="A263:A265"/>
    <mergeCell ref="A266:A269"/>
    <mergeCell ref="B266:B269"/>
    <mergeCell ref="B270:B272"/>
    <mergeCell ref="A286:A287"/>
    <mergeCell ref="B286:B287"/>
    <mergeCell ref="B288:B296"/>
    <mergeCell ref="A288:A296"/>
    <mergeCell ref="A273:K273"/>
    <mergeCell ref="A274:F274"/>
    <mergeCell ref="A275:F275"/>
    <mergeCell ref="A276:F276"/>
    <mergeCell ref="A278:C278"/>
    <mergeCell ref="D278:M278"/>
    <mergeCell ref="B280:E280"/>
    <mergeCell ref="G280:I280"/>
    <mergeCell ref="J280:M280"/>
    <mergeCell ref="E286:E287"/>
    <mergeCell ref="F286:F287"/>
    <mergeCell ref="G286:M286"/>
    <mergeCell ref="A297:A306"/>
    <mergeCell ref="B297:B306"/>
    <mergeCell ref="A307:A309"/>
    <mergeCell ref="B307:B309"/>
    <mergeCell ref="A310:A311"/>
    <mergeCell ref="B310:B311"/>
    <mergeCell ref="A319:K319"/>
    <mergeCell ref="A320:F320"/>
    <mergeCell ref="A321:F321"/>
    <mergeCell ref="A312:A316"/>
    <mergeCell ref="B312:B316"/>
    <mergeCell ref="A322:F322"/>
    <mergeCell ref="A324:C324"/>
    <mergeCell ref="D324:M324"/>
    <mergeCell ref="B326:E326"/>
    <mergeCell ref="G326:I326"/>
    <mergeCell ref="J326:M326"/>
    <mergeCell ref="C332:C333"/>
    <mergeCell ref="D332:D333"/>
    <mergeCell ref="E332:E333"/>
    <mergeCell ref="F332:F333"/>
    <mergeCell ref="G332:M332"/>
    <mergeCell ref="E428:E429"/>
    <mergeCell ref="F428:F429"/>
    <mergeCell ref="A420:C420"/>
    <mergeCell ref="D420:M420"/>
    <mergeCell ref="B422:E422"/>
    <mergeCell ref="G422:I422"/>
    <mergeCell ref="J422:M422"/>
    <mergeCell ref="A428:A429"/>
    <mergeCell ref="B428:B429"/>
    <mergeCell ref="G428:M428"/>
    <mergeCell ref="C428:C429"/>
    <mergeCell ref="D428:D429"/>
    <mergeCell ref="A878:A879"/>
    <mergeCell ref="A880:A882"/>
    <mergeCell ref="B880:B882"/>
    <mergeCell ref="A884:K884"/>
    <mergeCell ref="A885:F885"/>
    <mergeCell ref="A886:F886"/>
    <mergeCell ref="A887:F887"/>
    <mergeCell ref="E897:E898"/>
    <mergeCell ref="F897:F898"/>
    <mergeCell ref="A889:C889"/>
    <mergeCell ref="D889:M889"/>
    <mergeCell ref="B891:E891"/>
    <mergeCell ref="G891:I891"/>
    <mergeCell ref="J891:M891"/>
    <mergeCell ref="A897:A898"/>
    <mergeCell ref="B897:B898"/>
    <mergeCell ref="G897:M897"/>
    <mergeCell ref="C897:C898"/>
    <mergeCell ref="D897:D898"/>
    <mergeCell ref="A899:A907"/>
    <mergeCell ref="B899:B907"/>
    <mergeCell ref="A908:A912"/>
    <mergeCell ref="B908:B912"/>
    <mergeCell ref="A913:A919"/>
    <mergeCell ref="A928:C928"/>
    <mergeCell ref="B930:E930"/>
    <mergeCell ref="G930:I930"/>
    <mergeCell ref="J930:M930"/>
    <mergeCell ref="B913:B919"/>
    <mergeCell ref="B920:B922"/>
    <mergeCell ref="A923:K923"/>
    <mergeCell ref="A924:F924"/>
    <mergeCell ref="A925:F925"/>
    <mergeCell ref="A926:F926"/>
    <mergeCell ref="D928:M928"/>
  </mergeCells>
  <dataValidations count="5">
    <dataValidation type="list" allowBlank="1" showErrorMessage="1" sqref="B13" xr:uid="{00000000-0002-0000-0200-000000000000}">
      <formula1>"Preescolar,Primaria:Primero,Segundo y Tercero,Primaria:Cuarto y Quinto,Secundaria,Media y Nivel Complementario"</formula1>
    </dataValidation>
    <dataValidation type="list" allowBlank="1" showErrorMessage="1" sqref="C7" xr:uid="{00000000-0002-0000-0200-000001000000}">
      <formula1>"Indígena,Afrocolombiano,Palenquero,Raizal,Rrom,Sin Pertenencia Étnica"</formula1>
    </dataValidation>
    <dataValidation type="list" allowBlank="1" showErrorMessage="1" sqref="C9" xr:uid="{00000000-0002-0000-0200-000002000000}">
      <formula1>"Ración para Preparar en Sitio,Comida Caliente Transportada,Ración Industrializada"</formula1>
    </dataValidation>
    <dataValidation type="list" allowBlank="1" showErrorMessage="1" sqref="C11" xr:uid="{00000000-0002-0000-0200-000003000000}">
      <formula1>"Complemento JM/JT,Almuerzo"</formula1>
    </dataValidation>
    <dataValidation type="list" allowBlank="1" showErrorMessage="1" sqref="C5" xr:uid="{00000000-0002-0000-0200-000004000000}">
      <formula1>"Si,No"</formula1>
    </dataValidation>
  </dataValidation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O244"/>
  <sheetViews>
    <sheetView topLeftCell="G4" zoomScale="92" workbookViewId="0">
      <selection activeCell="N201" sqref="N201:P202"/>
    </sheetView>
  </sheetViews>
  <sheetFormatPr baseColWidth="10" defaultColWidth="14.42578125" defaultRowHeight="15" customHeight="1" x14ac:dyDescent="0.25"/>
  <cols>
    <col min="1" max="1" width="15.85546875" customWidth="1"/>
    <col min="2" max="2" width="17.28515625" customWidth="1"/>
    <col min="3" max="3" width="14.7109375" customWidth="1"/>
    <col min="4" max="4" width="13.42578125" customWidth="1"/>
    <col min="5" max="5" width="14.140625" customWidth="1"/>
    <col min="6" max="6" width="19.42578125" customWidth="1"/>
    <col min="7" max="7" width="15.42578125" customWidth="1"/>
    <col min="8" max="8" width="14.28515625" customWidth="1"/>
    <col min="9" max="9" width="13.42578125" customWidth="1"/>
    <col min="10" max="10" width="19.7109375" customWidth="1"/>
    <col min="11" max="11" width="13.7109375" customWidth="1"/>
    <col min="12" max="12" width="15" customWidth="1"/>
    <col min="13" max="13" width="15.85546875" customWidth="1"/>
    <col min="14" max="14" width="18" customWidth="1"/>
    <col min="15" max="15" width="14.140625" customWidth="1"/>
    <col min="16" max="16" width="13.28515625" customWidth="1"/>
    <col min="17" max="17" width="14.7109375" customWidth="1"/>
    <col min="18" max="18" width="17.42578125" customWidth="1"/>
    <col min="19" max="19" width="14.7109375" customWidth="1"/>
    <col min="20" max="20" width="14" customWidth="1"/>
    <col min="21" max="21" width="14.85546875" customWidth="1"/>
    <col min="22" max="26" width="10.85546875" customWidth="1"/>
  </cols>
  <sheetData>
    <row r="2" spans="1:21" ht="201.75" customHeight="1" x14ac:dyDescent="0.25">
      <c r="A2" s="1391"/>
      <c r="B2" s="1300"/>
      <c r="C2" s="1300"/>
      <c r="D2" s="1300"/>
      <c r="E2" s="1300"/>
      <c r="F2" s="1300"/>
      <c r="G2" s="1300"/>
      <c r="H2" s="1300"/>
      <c r="I2" s="1300"/>
      <c r="J2" s="1300"/>
      <c r="K2" s="1300"/>
      <c r="L2" s="1300"/>
      <c r="M2" s="1300"/>
      <c r="N2" s="1300"/>
      <c r="O2" s="1300"/>
      <c r="P2" s="1300"/>
      <c r="Q2" s="1300"/>
      <c r="R2" s="1300"/>
      <c r="S2" s="1300"/>
      <c r="T2" s="1300"/>
      <c r="U2" s="1301"/>
    </row>
    <row r="3" spans="1:21" ht="27" customHeight="1" x14ac:dyDescent="0.3">
      <c r="A3" s="1392" t="s">
        <v>286</v>
      </c>
      <c r="B3" s="1393"/>
      <c r="C3" s="1393"/>
      <c r="D3" s="1393"/>
      <c r="E3" s="1393"/>
      <c r="F3" s="1393"/>
      <c r="G3" s="1393"/>
      <c r="H3" s="1393"/>
      <c r="I3" s="1393"/>
      <c r="J3" s="1393"/>
      <c r="K3" s="1393"/>
      <c r="L3" s="1393"/>
      <c r="M3" s="1393"/>
      <c r="N3" s="1393"/>
      <c r="O3" s="1393"/>
      <c r="P3" s="1393"/>
      <c r="Q3" s="1393"/>
      <c r="R3" s="1393"/>
      <c r="S3" s="1393"/>
      <c r="T3" s="1393"/>
      <c r="U3" s="1394"/>
    </row>
    <row r="4" spans="1:21" ht="75.75" customHeight="1" x14ac:dyDescent="0.25">
      <c r="A4" s="270" t="s">
        <v>287</v>
      </c>
      <c r="B4" s="147" t="s">
        <v>288</v>
      </c>
      <c r="C4" s="148" t="s">
        <v>289</v>
      </c>
      <c r="D4" s="148" t="s">
        <v>290</v>
      </c>
      <c r="E4" s="150" t="s">
        <v>291</v>
      </c>
      <c r="F4" s="191" t="s">
        <v>292</v>
      </c>
      <c r="G4" s="148" t="s">
        <v>289</v>
      </c>
      <c r="H4" s="148" t="s">
        <v>290</v>
      </c>
      <c r="I4" s="150" t="s">
        <v>291</v>
      </c>
      <c r="J4" s="147" t="s">
        <v>293</v>
      </c>
      <c r="K4" s="148" t="s">
        <v>294</v>
      </c>
      <c r="L4" s="148" t="s">
        <v>290</v>
      </c>
      <c r="M4" s="150" t="s">
        <v>291</v>
      </c>
      <c r="N4" s="147" t="s">
        <v>295</v>
      </c>
      <c r="O4" s="148" t="s">
        <v>289</v>
      </c>
      <c r="P4" s="148" t="s">
        <v>290</v>
      </c>
      <c r="Q4" s="150" t="s">
        <v>291</v>
      </c>
      <c r="R4" s="147" t="s">
        <v>296</v>
      </c>
      <c r="S4" s="148" t="s">
        <v>289</v>
      </c>
      <c r="T4" s="148" t="s">
        <v>289</v>
      </c>
      <c r="U4" s="150" t="s">
        <v>291</v>
      </c>
    </row>
    <row r="5" spans="1:21" ht="37.5" customHeight="1" x14ac:dyDescent="0.25">
      <c r="A5" s="1236" t="s">
        <v>297</v>
      </c>
      <c r="B5" s="1396" t="s">
        <v>298</v>
      </c>
      <c r="C5" s="1348"/>
      <c r="D5" s="1348"/>
      <c r="E5" s="1349"/>
      <c r="F5" s="1398" t="s">
        <v>540</v>
      </c>
      <c r="G5" s="1274"/>
      <c r="H5" s="1274"/>
      <c r="I5" s="1318"/>
      <c r="J5" s="1273" t="s">
        <v>299</v>
      </c>
      <c r="K5" s="1274"/>
      <c r="L5" s="1274"/>
      <c r="M5" s="1318"/>
      <c r="N5" s="1273" t="s">
        <v>409</v>
      </c>
      <c r="O5" s="1274"/>
      <c r="P5" s="1274"/>
      <c r="Q5" s="1318"/>
      <c r="R5" s="1395" t="s">
        <v>300</v>
      </c>
      <c r="S5" s="1255"/>
      <c r="T5" s="1255"/>
      <c r="U5" s="1256"/>
    </row>
    <row r="6" spans="1:21" ht="15" customHeight="1" x14ac:dyDescent="0.25">
      <c r="A6" s="1237"/>
      <c r="B6" s="1234"/>
      <c r="C6" s="832"/>
      <c r="D6" s="832"/>
      <c r="E6" s="1180"/>
      <c r="F6" s="113" t="s">
        <v>87</v>
      </c>
      <c r="G6" s="271">
        <v>10</v>
      </c>
      <c r="H6" s="272">
        <v>10</v>
      </c>
      <c r="I6" s="1043" t="s">
        <v>301</v>
      </c>
      <c r="J6" s="273" t="s">
        <v>112</v>
      </c>
      <c r="K6" s="271">
        <v>15</v>
      </c>
      <c r="L6" s="272">
        <v>15</v>
      </c>
      <c r="M6" s="911" t="s">
        <v>301</v>
      </c>
      <c r="N6" s="1086" t="s">
        <v>410</v>
      </c>
      <c r="O6" s="1255"/>
      <c r="P6" s="1255"/>
      <c r="Q6" s="1256"/>
      <c r="R6" s="1234"/>
      <c r="S6" s="832"/>
      <c r="T6" s="832"/>
      <c r="U6" s="1180"/>
    </row>
    <row r="7" spans="1:21" ht="15" customHeight="1" x14ac:dyDescent="0.25">
      <c r="A7" s="1237"/>
      <c r="B7" s="1234"/>
      <c r="C7" s="832"/>
      <c r="D7" s="832"/>
      <c r="E7" s="1180"/>
      <c r="F7" s="77" t="s">
        <v>89</v>
      </c>
      <c r="G7" s="580">
        <v>38</v>
      </c>
      <c r="H7" s="580">
        <f>G7*53%</f>
        <v>20.14</v>
      </c>
      <c r="I7" s="1180"/>
      <c r="J7" s="167" t="s">
        <v>91</v>
      </c>
      <c r="K7" s="599">
        <v>13</v>
      </c>
      <c r="L7" s="600">
        <f>K7*77%</f>
        <v>10.01</v>
      </c>
      <c r="M7" s="1189"/>
      <c r="N7" s="1234"/>
      <c r="O7" s="832"/>
      <c r="P7" s="832"/>
      <c r="Q7" s="1180"/>
      <c r="R7" s="1234"/>
      <c r="S7" s="832"/>
      <c r="T7" s="832"/>
      <c r="U7" s="1180"/>
    </row>
    <row r="8" spans="1:21" ht="15" customHeight="1" x14ac:dyDescent="0.25">
      <c r="A8" s="1237"/>
      <c r="B8" s="1234"/>
      <c r="C8" s="832"/>
      <c r="D8" s="832"/>
      <c r="E8" s="1180"/>
      <c r="F8" s="77" t="s">
        <v>50</v>
      </c>
      <c r="G8" s="584">
        <v>16</v>
      </c>
      <c r="H8" s="601">
        <f>G8*66%</f>
        <v>10.56</v>
      </c>
      <c r="I8" s="1180"/>
      <c r="J8" s="167" t="s">
        <v>114</v>
      </c>
      <c r="K8" s="599">
        <v>13</v>
      </c>
      <c r="L8" s="600">
        <f>K8*77%</f>
        <v>10.01</v>
      </c>
      <c r="M8" s="1189"/>
      <c r="N8" s="1235"/>
      <c r="O8" s="1181"/>
      <c r="P8" s="1181"/>
      <c r="Q8" s="1182"/>
      <c r="R8" s="1234"/>
      <c r="S8" s="832"/>
      <c r="T8" s="832"/>
      <c r="U8" s="1180"/>
    </row>
    <row r="9" spans="1:21" ht="15" customHeight="1" x14ac:dyDescent="0.25">
      <c r="A9" s="1237"/>
      <c r="B9" s="1234"/>
      <c r="C9" s="832"/>
      <c r="D9" s="832"/>
      <c r="E9" s="1180"/>
      <c r="F9" s="77" t="s">
        <v>91</v>
      </c>
      <c r="G9" s="599">
        <v>7</v>
      </c>
      <c r="H9" s="600">
        <f>G9*77%</f>
        <v>5.3900000000000006</v>
      </c>
      <c r="I9" s="1180"/>
      <c r="J9" s="167" t="s">
        <v>116</v>
      </c>
      <c r="K9" s="274">
        <v>2</v>
      </c>
      <c r="L9" s="275">
        <v>2</v>
      </c>
      <c r="M9" s="1189"/>
      <c r="N9" s="201" t="s">
        <v>131</v>
      </c>
      <c r="O9" s="271">
        <v>10</v>
      </c>
      <c r="P9" s="276">
        <v>10</v>
      </c>
      <c r="Q9" s="911" t="s">
        <v>302</v>
      </c>
      <c r="R9" s="1234"/>
      <c r="S9" s="832"/>
      <c r="T9" s="832"/>
      <c r="U9" s="1180"/>
    </row>
    <row r="10" spans="1:21" ht="15" customHeight="1" x14ac:dyDescent="0.25">
      <c r="A10" s="1237"/>
      <c r="B10" s="1234"/>
      <c r="C10" s="832"/>
      <c r="D10" s="832"/>
      <c r="E10" s="1180"/>
      <c r="F10" s="593" t="s">
        <v>36</v>
      </c>
      <c r="G10" s="79">
        <v>5.5</v>
      </c>
      <c r="H10" s="79">
        <f>G10*95%</f>
        <v>5.2249999999999996</v>
      </c>
      <c r="I10" s="1180"/>
      <c r="J10" s="167" t="s">
        <v>50</v>
      </c>
      <c r="K10" s="584">
        <v>15.5</v>
      </c>
      <c r="L10" s="601">
        <f>K10*66%</f>
        <v>10.23</v>
      </c>
      <c r="M10" s="1189"/>
      <c r="N10" s="167" t="s">
        <v>114</v>
      </c>
      <c r="O10" s="599">
        <v>13</v>
      </c>
      <c r="P10" s="600">
        <f>O10*77%</f>
        <v>10.01</v>
      </c>
      <c r="Q10" s="1189"/>
      <c r="R10" s="1234"/>
      <c r="S10" s="832"/>
      <c r="T10" s="832"/>
      <c r="U10" s="1180"/>
    </row>
    <row r="11" spans="1:21" ht="15" customHeight="1" x14ac:dyDescent="0.25">
      <c r="A11" s="1237"/>
      <c r="B11" s="1234"/>
      <c r="C11" s="832"/>
      <c r="D11" s="832"/>
      <c r="E11" s="1180"/>
      <c r="F11" s="593" t="s">
        <v>34</v>
      </c>
      <c r="G11" s="79">
        <v>13</v>
      </c>
      <c r="H11" s="79">
        <f>G11*60%</f>
        <v>7.8</v>
      </c>
      <c r="I11" s="1180"/>
      <c r="J11" s="593" t="s">
        <v>32</v>
      </c>
      <c r="K11" s="79">
        <v>13</v>
      </c>
      <c r="L11" s="79">
        <f>K11*80%</f>
        <v>10.4</v>
      </c>
      <c r="M11" s="1189"/>
      <c r="N11" s="167" t="s">
        <v>91</v>
      </c>
      <c r="O11" s="599">
        <v>13</v>
      </c>
      <c r="P11" s="600">
        <f>O11*77%</f>
        <v>10.01</v>
      </c>
      <c r="Q11" s="1189"/>
      <c r="R11" s="1234"/>
      <c r="S11" s="832"/>
      <c r="T11" s="832"/>
      <c r="U11" s="1180"/>
    </row>
    <row r="12" spans="1:21" ht="15" customHeight="1" x14ac:dyDescent="0.25">
      <c r="A12" s="1237"/>
      <c r="B12" s="1234"/>
      <c r="C12" s="832"/>
      <c r="D12" s="832"/>
      <c r="E12" s="1180"/>
      <c r="F12" s="593" t="s">
        <v>32</v>
      </c>
      <c r="G12" s="79">
        <v>13</v>
      </c>
      <c r="H12" s="79">
        <f>G12*80%</f>
        <v>10.4</v>
      </c>
      <c r="I12" s="1180"/>
      <c r="J12" s="593" t="s">
        <v>36</v>
      </c>
      <c r="K12" s="79">
        <v>5.5</v>
      </c>
      <c r="L12" s="79">
        <f>K12*95%</f>
        <v>5.2249999999999996</v>
      </c>
      <c r="M12" s="1189"/>
      <c r="N12" s="167" t="s">
        <v>50</v>
      </c>
      <c r="O12" s="584">
        <v>15.5</v>
      </c>
      <c r="P12" s="601">
        <f>O12*66%</f>
        <v>10.23</v>
      </c>
      <c r="Q12" s="1189"/>
      <c r="R12" s="1234"/>
      <c r="S12" s="832"/>
      <c r="T12" s="832"/>
      <c r="U12" s="1180"/>
    </row>
    <row r="13" spans="1:21" ht="15" customHeight="1" x14ac:dyDescent="0.25">
      <c r="A13" s="1237"/>
      <c r="B13" s="1234"/>
      <c r="C13" s="832"/>
      <c r="D13" s="832"/>
      <c r="E13" s="1180"/>
      <c r="F13" s="593" t="s">
        <v>44</v>
      </c>
      <c r="G13" s="79">
        <v>0.8</v>
      </c>
      <c r="H13" s="79">
        <v>0.8</v>
      </c>
      <c r="I13" s="1182"/>
      <c r="J13" s="593" t="s">
        <v>44</v>
      </c>
      <c r="K13" s="79">
        <v>0.8</v>
      </c>
      <c r="L13" s="79">
        <v>0.8</v>
      </c>
      <c r="M13" s="1189"/>
      <c r="N13" s="593" t="s">
        <v>36</v>
      </c>
      <c r="O13" s="79">
        <v>5.5</v>
      </c>
      <c r="P13" s="79">
        <f>O13*95%</f>
        <v>5.2249999999999996</v>
      </c>
      <c r="Q13" s="1189"/>
      <c r="R13" s="1234"/>
      <c r="S13" s="832"/>
      <c r="T13" s="832"/>
      <c r="U13" s="1180"/>
    </row>
    <row r="14" spans="1:21" ht="15" customHeight="1" x14ac:dyDescent="0.25">
      <c r="A14" s="1237"/>
      <c r="B14" s="1234"/>
      <c r="C14" s="832"/>
      <c r="D14" s="832"/>
      <c r="E14" s="1180"/>
      <c r="F14" s="1397"/>
      <c r="G14" s="1255"/>
      <c r="H14" s="1255"/>
      <c r="I14" s="1256"/>
      <c r="J14" s="593" t="s">
        <v>42</v>
      </c>
      <c r="K14" s="79">
        <v>1</v>
      </c>
      <c r="L14" s="79">
        <f>K14*78%</f>
        <v>0.78</v>
      </c>
      <c r="M14" s="1189"/>
      <c r="N14" s="593" t="s">
        <v>34</v>
      </c>
      <c r="O14" s="79">
        <v>13</v>
      </c>
      <c r="P14" s="79">
        <f>O14*60%</f>
        <v>7.8</v>
      </c>
      <c r="Q14" s="1189"/>
      <c r="R14" s="1234"/>
      <c r="S14" s="832"/>
      <c r="T14" s="832"/>
      <c r="U14" s="1180"/>
    </row>
    <row r="15" spans="1:21" ht="15" customHeight="1" x14ac:dyDescent="0.25">
      <c r="A15" s="1237"/>
      <c r="B15" s="1234"/>
      <c r="C15" s="832"/>
      <c r="D15" s="832"/>
      <c r="E15" s="1180"/>
      <c r="F15" s="832"/>
      <c r="G15" s="832"/>
      <c r="H15" s="832"/>
      <c r="I15" s="1180"/>
      <c r="J15" s="1031"/>
      <c r="K15" s="1255"/>
      <c r="L15" s="1255"/>
      <c r="M15" s="1256"/>
      <c r="N15" s="593" t="s">
        <v>32</v>
      </c>
      <c r="O15" s="79">
        <v>13</v>
      </c>
      <c r="P15" s="79">
        <f>O15*80%</f>
        <v>10.4</v>
      </c>
      <c r="Q15" s="1189"/>
      <c r="R15" s="1234"/>
      <c r="S15" s="832"/>
      <c r="T15" s="832"/>
      <c r="U15" s="1180"/>
    </row>
    <row r="16" spans="1:21" ht="15" customHeight="1" x14ac:dyDescent="0.25">
      <c r="A16" s="1237"/>
      <c r="B16" s="1234"/>
      <c r="C16" s="832"/>
      <c r="D16" s="832"/>
      <c r="E16" s="1180"/>
      <c r="F16" s="832"/>
      <c r="G16" s="832"/>
      <c r="H16" s="832"/>
      <c r="I16" s="1180"/>
      <c r="J16" s="1234"/>
      <c r="K16" s="832"/>
      <c r="L16" s="832"/>
      <c r="M16" s="1180"/>
      <c r="N16" s="593" t="s">
        <v>44</v>
      </c>
      <c r="O16" s="79">
        <v>0.8</v>
      </c>
      <c r="P16" s="437">
        <v>0.8</v>
      </c>
      <c r="Q16" s="1189"/>
      <c r="R16" s="1234"/>
      <c r="S16" s="832"/>
      <c r="T16" s="832"/>
      <c r="U16" s="1180"/>
    </row>
    <row r="17" spans="1:21" ht="15" customHeight="1" x14ac:dyDescent="0.25">
      <c r="A17" s="1237"/>
      <c r="B17" s="1234"/>
      <c r="C17" s="832"/>
      <c r="D17" s="832"/>
      <c r="E17" s="1180"/>
      <c r="F17" s="832"/>
      <c r="G17" s="832"/>
      <c r="H17" s="832"/>
      <c r="I17" s="1180"/>
      <c r="J17" s="1234"/>
      <c r="K17" s="832"/>
      <c r="L17" s="832"/>
      <c r="M17" s="1180"/>
      <c r="N17" s="593" t="s">
        <v>42</v>
      </c>
      <c r="O17" s="79">
        <v>1</v>
      </c>
      <c r="P17" s="79">
        <f>O17*78%</f>
        <v>0.78</v>
      </c>
      <c r="Q17" s="1202"/>
      <c r="R17" s="1234"/>
      <c r="S17" s="832"/>
      <c r="T17" s="832"/>
      <c r="U17" s="1180"/>
    </row>
    <row r="18" spans="1:21" ht="15" customHeight="1" thickBot="1" x14ac:dyDescent="0.3">
      <c r="A18" s="1240"/>
      <c r="B18" s="1235"/>
      <c r="C18" s="1181"/>
      <c r="D18" s="1181"/>
      <c r="E18" s="1182"/>
      <c r="F18" s="1181"/>
      <c r="G18" s="1181"/>
      <c r="H18" s="1181"/>
      <c r="I18" s="1182"/>
      <c r="J18" s="1399"/>
      <c r="K18" s="1400"/>
      <c r="L18" s="1400"/>
      <c r="M18" s="1401"/>
      <c r="N18" s="1402"/>
      <c r="O18" s="1181"/>
      <c r="P18" s="1181"/>
      <c r="Q18" s="1182"/>
      <c r="R18" s="1235"/>
      <c r="S18" s="1181"/>
      <c r="T18" s="1181"/>
      <c r="U18" s="1182"/>
    </row>
    <row r="19" spans="1:21" ht="30.75" customHeight="1" x14ac:dyDescent="0.25">
      <c r="A19" s="1236" t="s">
        <v>28</v>
      </c>
      <c r="B19" s="1269" t="s">
        <v>303</v>
      </c>
      <c r="C19" s="1094"/>
      <c r="D19" s="1094"/>
      <c r="E19" s="1270"/>
      <c r="F19" s="967" t="s">
        <v>93</v>
      </c>
      <c r="G19" s="899"/>
      <c r="H19" s="899"/>
      <c r="I19" s="973"/>
      <c r="J19" s="1033" t="s">
        <v>118</v>
      </c>
      <c r="K19" s="921"/>
      <c r="L19" s="921"/>
      <c r="M19" s="921"/>
      <c r="N19" s="1428" t="s">
        <v>93</v>
      </c>
      <c r="O19" s="1428"/>
      <c r="P19" s="1428"/>
      <c r="Q19" s="1429"/>
      <c r="R19" s="1094" t="s">
        <v>304</v>
      </c>
      <c r="S19" s="899"/>
      <c r="T19" s="899"/>
      <c r="U19" s="900"/>
    </row>
    <row r="20" spans="1:21" ht="58.5" customHeight="1" x14ac:dyDescent="0.25">
      <c r="A20" s="1237"/>
      <c r="B20" s="593" t="s">
        <v>30</v>
      </c>
      <c r="C20" s="681">
        <v>70</v>
      </c>
      <c r="D20" s="681">
        <f>C20*49%</f>
        <v>34.299999999999997</v>
      </c>
      <c r="E20" s="911" t="s">
        <v>411</v>
      </c>
      <c r="F20" s="593" t="s">
        <v>94</v>
      </c>
      <c r="G20" s="681">
        <v>65</v>
      </c>
      <c r="H20" s="813">
        <f>G20*61.5%</f>
        <v>39.975000000000001</v>
      </c>
      <c r="I20" s="890" t="s">
        <v>307</v>
      </c>
      <c r="J20" s="814" t="s">
        <v>516</v>
      </c>
      <c r="K20" s="802">
        <v>71</v>
      </c>
      <c r="L20" s="802">
        <f>K20*56%</f>
        <v>39.760000000000005</v>
      </c>
      <c r="M20" s="889" t="s">
        <v>307</v>
      </c>
      <c r="N20" s="641" t="s">
        <v>94</v>
      </c>
      <c r="O20" s="802">
        <v>65</v>
      </c>
      <c r="P20" s="802">
        <f>O20*61.5%</f>
        <v>39.975000000000001</v>
      </c>
      <c r="Q20" s="1176" t="s">
        <v>307</v>
      </c>
      <c r="R20" s="597" t="s">
        <v>516</v>
      </c>
      <c r="S20" s="681">
        <v>80</v>
      </c>
      <c r="T20" s="681">
        <f>S20*49.6%</f>
        <v>39.68</v>
      </c>
      <c r="U20" s="911" t="s">
        <v>307</v>
      </c>
    </row>
    <row r="21" spans="1:21" ht="15" customHeight="1" x14ac:dyDescent="0.25">
      <c r="A21" s="1237"/>
      <c r="B21" s="593" t="s">
        <v>32</v>
      </c>
      <c r="C21" s="79">
        <v>8</v>
      </c>
      <c r="D21" s="79">
        <f>C21*75%</f>
        <v>6</v>
      </c>
      <c r="E21" s="1039"/>
      <c r="F21" s="593" t="s">
        <v>32</v>
      </c>
      <c r="G21" s="79">
        <v>8</v>
      </c>
      <c r="H21" s="437">
        <f>G21*75%</f>
        <v>6</v>
      </c>
      <c r="I21" s="890"/>
      <c r="J21" s="615" t="s">
        <v>32</v>
      </c>
      <c r="K21" s="638">
        <v>8</v>
      </c>
      <c r="L21" s="638">
        <f>K21*75%</f>
        <v>6</v>
      </c>
      <c r="M21" s="889"/>
      <c r="N21" s="641" t="s">
        <v>32</v>
      </c>
      <c r="O21" s="638">
        <v>8</v>
      </c>
      <c r="P21" s="638">
        <f>O21*75%</f>
        <v>6</v>
      </c>
      <c r="Q21" s="1177"/>
      <c r="R21" s="615" t="s">
        <v>32</v>
      </c>
      <c r="S21" s="638">
        <v>8</v>
      </c>
      <c r="T21" s="638">
        <f>S21*75%</f>
        <v>6</v>
      </c>
      <c r="U21" s="902"/>
    </row>
    <row r="22" spans="1:21" ht="15" customHeight="1" x14ac:dyDescent="0.25">
      <c r="A22" s="1237"/>
      <c r="B22" s="593" t="s">
        <v>34</v>
      </c>
      <c r="C22" s="79">
        <v>10</v>
      </c>
      <c r="D22" s="79">
        <f>C22*60%</f>
        <v>6</v>
      </c>
      <c r="E22" s="1039"/>
      <c r="F22" s="593" t="s">
        <v>34</v>
      </c>
      <c r="G22" s="79">
        <v>10</v>
      </c>
      <c r="H22" s="437">
        <f>G22*60%</f>
        <v>6</v>
      </c>
      <c r="I22" s="890"/>
      <c r="J22" s="615" t="s">
        <v>34</v>
      </c>
      <c r="K22" s="638">
        <v>10</v>
      </c>
      <c r="L22" s="638">
        <f>K22*60%</f>
        <v>6</v>
      </c>
      <c r="M22" s="889"/>
      <c r="N22" s="641" t="s">
        <v>34</v>
      </c>
      <c r="O22" s="638">
        <v>10</v>
      </c>
      <c r="P22" s="638">
        <f>O22*60%</f>
        <v>6</v>
      </c>
      <c r="Q22" s="1177"/>
      <c r="R22" s="615" t="s">
        <v>34</v>
      </c>
      <c r="S22" s="638">
        <v>10</v>
      </c>
      <c r="T22" s="638">
        <f>S22*60%</f>
        <v>6</v>
      </c>
      <c r="U22" s="902"/>
    </row>
    <row r="23" spans="1:21" ht="15" customHeight="1" x14ac:dyDescent="0.25">
      <c r="A23" s="1237"/>
      <c r="B23" s="593" t="s">
        <v>36</v>
      </c>
      <c r="C23" s="79">
        <v>2</v>
      </c>
      <c r="D23" s="79">
        <f>C23*95%</f>
        <v>1.9</v>
      </c>
      <c r="E23" s="1039"/>
      <c r="F23" s="593" t="s">
        <v>36</v>
      </c>
      <c r="G23" s="79">
        <v>2</v>
      </c>
      <c r="H23" s="437">
        <f>G23*95%</f>
        <v>1.9</v>
      </c>
      <c r="I23" s="890"/>
      <c r="J23" s="615" t="s">
        <v>36</v>
      </c>
      <c r="K23" s="638">
        <v>2</v>
      </c>
      <c r="L23" s="638">
        <f>K23*95%</f>
        <v>1.9</v>
      </c>
      <c r="M23" s="889"/>
      <c r="N23" s="641" t="s">
        <v>36</v>
      </c>
      <c r="O23" s="638">
        <v>2</v>
      </c>
      <c r="P23" s="638">
        <f>O23*95%</f>
        <v>1.9</v>
      </c>
      <c r="Q23" s="1177"/>
      <c r="R23" s="597" t="s">
        <v>44</v>
      </c>
      <c r="S23" s="79">
        <v>0.5</v>
      </c>
      <c r="T23" s="79">
        <v>0.5</v>
      </c>
      <c r="U23" s="902"/>
    </row>
    <row r="24" spans="1:21" ht="15" customHeight="1" x14ac:dyDescent="0.25">
      <c r="A24" s="1237"/>
      <c r="B24" s="593" t="s">
        <v>38</v>
      </c>
      <c r="C24" s="79">
        <v>0.3</v>
      </c>
      <c r="D24" s="79">
        <f>C24*100%</f>
        <v>0.3</v>
      </c>
      <c r="E24" s="1039"/>
      <c r="F24" s="593" t="s">
        <v>38</v>
      </c>
      <c r="G24" s="79">
        <v>0.3</v>
      </c>
      <c r="H24" s="437">
        <f>G24*100%</f>
        <v>0.3</v>
      </c>
      <c r="I24" s="890"/>
      <c r="J24" s="615" t="s">
        <v>38</v>
      </c>
      <c r="K24" s="638">
        <v>0.3</v>
      </c>
      <c r="L24" s="638">
        <f>K24*100%</f>
        <v>0.3</v>
      </c>
      <c r="M24" s="889"/>
      <c r="N24" s="641" t="s">
        <v>38</v>
      </c>
      <c r="O24" s="638">
        <v>0.3</v>
      </c>
      <c r="P24" s="638">
        <f>O24*100%</f>
        <v>0.3</v>
      </c>
      <c r="Q24" s="1177"/>
      <c r="R24" s="615" t="s">
        <v>42</v>
      </c>
      <c r="S24" s="638">
        <v>0.6</v>
      </c>
      <c r="T24" s="638">
        <f>S24*78%</f>
        <v>0.46799999999999997</v>
      </c>
      <c r="U24" s="902"/>
    </row>
    <row r="25" spans="1:21" ht="15" customHeight="1" x14ac:dyDescent="0.25">
      <c r="A25" s="1237"/>
      <c r="B25" s="593" t="s">
        <v>40</v>
      </c>
      <c r="C25" s="79">
        <v>0.3</v>
      </c>
      <c r="D25" s="79">
        <f t="shared" ref="D25:D26" si="0">C25*100%</f>
        <v>0.3</v>
      </c>
      <c r="E25" s="1039"/>
      <c r="F25" s="593" t="s">
        <v>40</v>
      </c>
      <c r="G25" s="79">
        <v>0.3</v>
      </c>
      <c r="H25" s="437">
        <f t="shared" ref="H25:H26" si="1">G25*100%</f>
        <v>0.3</v>
      </c>
      <c r="I25" s="890"/>
      <c r="J25" s="615" t="s">
        <v>40</v>
      </c>
      <c r="K25" s="638">
        <v>0.3</v>
      </c>
      <c r="L25" s="638">
        <f t="shared" ref="L25:L26" si="2">K25*100%</f>
        <v>0.3</v>
      </c>
      <c r="M25" s="889"/>
      <c r="N25" s="641" t="s">
        <v>40</v>
      </c>
      <c r="O25" s="638">
        <v>0.3</v>
      </c>
      <c r="P25" s="638">
        <f t="shared" ref="P25:P26" si="3">O25*100%</f>
        <v>0.3</v>
      </c>
      <c r="Q25" s="1177"/>
      <c r="R25" s="615" t="s">
        <v>36</v>
      </c>
      <c r="S25" s="638">
        <v>2</v>
      </c>
      <c r="T25" s="638">
        <f>S25*95%</f>
        <v>1.9</v>
      </c>
      <c r="U25" s="902"/>
    </row>
    <row r="26" spans="1:21" ht="15" customHeight="1" x14ac:dyDescent="0.25">
      <c r="A26" s="1237"/>
      <c r="B26" s="593" t="s">
        <v>544</v>
      </c>
      <c r="C26" s="79">
        <v>0.3</v>
      </c>
      <c r="D26" s="79">
        <f t="shared" si="0"/>
        <v>0.3</v>
      </c>
      <c r="E26" s="1039"/>
      <c r="F26" s="593" t="s">
        <v>544</v>
      </c>
      <c r="G26" s="79">
        <v>0.3</v>
      </c>
      <c r="H26" s="437">
        <f t="shared" si="1"/>
        <v>0.3</v>
      </c>
      <c r="I26" s="890"/>
      <c r="J26" s="615" t="s">
        <v>544</v>
      </c>
      <c r="K26" s="638">
        <v>0.3</v>
      </c>
      <c r="L26" s="638">
        <f t="shared" si="2"/>
        <v>0.3</v>
      </c>
      <c r="M26" s="889"/>
      <c r="N26" s="641" t="s">
        <v>544</v>
      </c>
      <c r="O26" s="638">
        <v>0.3</v>
      </c>
      <c r="P26" s="638">
        <f t="shared" si="3"/>
        <v>0.3</v>
      </c>
      <c r="Q26" s="1177"/>
      <c r="R26" s="615" t="s">
        <v>38</v>
      </c>
      <c r="S26" s="638">
        <v>0.3</v>
      </c>
      <c r="T26" s="638">
        <f>S26*100%</f>
        <v>0.3</v>
      </c>
      <c r="U26" s="902"/>
    </row>
    <row r="27" spans="1:21" ht="15" customHeight="1" x14ac:dyDescent="0.25">
      <c r="A27" s="1237"/>
      <c r="B27" s="593" t="s">
        <v>42</v>
      </c>
      <c r="C27" s="79">
        <v>0.6</v>
      </c>
      <c r="D27" s="79">
        <f>C27*78%</f>
        <v>0.46799999999999997</v>
      </c>
      <c r="E27" s="1039"/>
      <c r="F27" s="593" t="s">
        <v>42</v>
      </c>
      <c r="G27" s="79">
        <v>0.6</v>
      </c>
      <c r="H27" s="437">
        <f>G27*78%</f>
        <v>0.46799999999999997</v>
      </c>
      <c r="I27" s="890"/>
      <c r="J27" s="615" t="s">
        <v>42</v>
      </c>
      <c r="K27" s="638">
        <v>0.6</v>
      </c>
      <c r="L27" s="638">
        <f>K27*78%</f>
        <v>0.46799999999999997</v>
      </c>
      <c r="M27" s="889"/>
      <c r="N27" s="641" t="s">
        <v>42</v>
      </c>
      <c r="O27" s="638">
        <v>0.6</v>
      </c>
      <c r="P27" s="638">
        <f>O27*78%</f>
        <v>0.46799999999999997</v>
      </c>
      <c r="Q27" s="1177"/>
      <c r="R27" s="615" t="s">
        <v>40</v>
      </c>
      <c r="S27" s="638">
        <v>0.3</v>
      </c>
      <c r="T27" s="638">
        <f t="shared" ref="T27" si="4">S27*100%</f>
        <v>0.3</v>
      </c>
      <c r="U27" s="902"/>
    </row>
    <row r="28" spans="1:21" ht="15" customHeight="1" x14ac:dyDescent="0.25">
      <c r="A28" s="1237"/>
      <c r="B28" s="593" t="s">
        <v>44</v>
      </c>
      <c r="C28" s="79">
        <v>0.5</v>
      </c>
      <c r="D28" s="79">
        <f>C28*100%</f>
        <v>0.5</v>
      </c>
      <c r="E28" s="1138"/>
      <c r="F28" s="593" t="s">
        <v>44</v>
      </c>
      <c r="G28" s="79">
        <v>0.5</v>
      </c>
      <c r="H28" s="437">
        <f>G28*100%</f>
        <v>0.5</v>
      </c>
      <c r="I28" s="890"/>
      <c r="J28" s="615" t="s">
        <v>44</v>
      </c>
      <c r="K28" s="638">
        <v>0.5</v>
      </c>
      <c r="L28" s="638">
        <f>K28*100%</f>
        <v>0.5</v>
      </c>
      <c r="M28" s="889"/>
      <c r="N28" s="641" t="s">
        <v>44</v>
      </c>
      <c r="O28" s="638">
        <v>0.5</v>
      </c>
      <c r="P28" s="638">
        <f>O28*100%</f>
        <v>0.5</v>
      </c>
      <c r="Q28" s="1177"/>
      <c r="R28" s="801" t="s">
        <v>532</v>
      </c>
      <c r="S28" s="79">
        <v>5</v>
      </c>
      <c r="T28" s="79">
        <v>5</v>
      </c>
      <c r="U28" s="902"/>
    </row>
    <row r="29" spans="1:21" ht="15" customHeight="1" x14ac:dyDescent="0.25">
      <c r="A29" s="1237"/>
      <c r="B29" s="1403"/>
      <c r="C29" s="1404"/>
      <c r="D29" s="1404"/>
      <c r="E29" s="1405"/>
      <c r="F29" s="596" t="s">
        <v>52</v>
      </c>
      <c r="G29" s="206">
        <v>2</v>
      </c>
      <c r="H29" s="610">
        <f>G29*100%</f>
        <v>2</v>
      </c>
      <c r="I29" s="979"/>
      <c r="J29" s="615" t="s">
        <v>52</v>
      </c>
      <c r="K29" s="638">
        <v>1</v>
      </c>
      <c r="L29" s="638">
        <f>K29*100%</f>
        <v>1</v>
      </c>
      <c r="M29" s="889"/>
      <c r="N29" s="641" t="s">
        <v>52</v>
      </c>
      <c r="O29" s="638">
        <v>5</v>
      </c>
      <c r="P29" s="638">
        <f>O29*100%</f>
        <v>5</v>
      </c>
      <c r="Q29" s="1178"/>
      <c r="R29" s="597" t="s">
        <v>142</v>
      </c>
      <c r="S29" s="79">
        <v>5</v>
      </c>
      <c r="T29" s="79">
        <v>5</v>
      </c>
      <c r="U29" s="902"/>
    </row>
    <row r="30" spans="1:21" ht="15" customHeight="1" x14ac:dyDescent="0.25">
      <c r="A30" s="1237"/>
      <c r="B30" s="1406"/>
      <c r="C30" s="1407"/>
      <c r="D30" s="1407"/>
      <c r="E30" s="1407"/>
      <c r="F30" s="1057"/>
      <c r="G30" s="1057"/>
      <c r="H30" s="1057"/>
      <c r="I30" s="1410"/>
      <c r="J30" s="615" t="s">
        <v>308</v>
      </c>
      <c r="K30" s="638">
        <v>0.3</v>
      </c>
      <c r="L30" s="638">
        <f>K30*100%</f>
        <v>0.3</v>
      </c>
      <c r="M30" s="889"/>
      <c r="N30" s="1096"/>
      <c r="O30" s="1096"/>
      <c r="P30" s="1096"/>
      <c r="Q30" s="1096"/>
      <c r="R30" s="597" t="s">
        <v>144</v>
      </c>
      <c r="S30" s="79">
        <v>11</v>
      </c>
      <c r="T30" s="79">
        <v>9.9</v>
      </c>
      <c r="U30" s="902"/>
    </row>
    <row r="31" spans="1:21" ht="15" customHeight="1" thickBot="1" x14ac:dyDescent="0.3">
      <c r="A31" s="1240"/>
      <c r="B31" s="1408"/>
      <c r="C31" s="1409"/>
      <c r="D31" s="1409"/>
      <c r="E31" s="1409"/>
      <c r="F31" s="1057"/>
      <c r="G31" s="1057"/>
      <c r="H31" s="1057"/>
      <c r="I31" s="1410"/>
      <c r="J31" s="921"/>
      <c r="K31" s="921"/>
      <c r="L31" s="921"/>
      <c r="M31" s="921"/>
      <c r="N31" s="887"/>
      <c r="O31" s="887"/>
      <c r="P31" s="887"/>
      <c r="Q31" s="887"/>
      <c r="R31" s="804" t="s">
        <v>52</v>
      </c>
      <c r="S31" s="494">
        <v>10</v>
      </c>
      <c r="T31" s="494">
        <v>10</v>
      </c>
      <c r="U31" s="903"/>
    </row>
    <row r="32" spans="1:21" ht="30" customHeight="1" x14ac:dyDescent="0.25">
      <c r="A32" s="1236" t="s">
        <v>54</v>
      </c>
      <c r="B32" s="1187" t="s">
        <v>55</v>
      </c>
      <c r="C32" s="828"/>
      <c r="D32" s="828"/>
      <c r="E32" s="1188"/>
      <c r="F32" s="1258" t="s">
        <v>55</v>
      </c>
      <c r="G32" s="864"/>
      <c r="H32" s="864"/>
      <c r="I32" s="1369"/>
      <c r="J32" s="1368" t="s">
        <v>122</v>
      </c>
      <c r="K32" s="864"/>
      <c r="L32" s="864"/>
      <c r="M32" s="1369"/>
      <c r="N32" s="1271" t="s">
        <v>55</v>
      </c>
      <c r="O32" s="828"/>
      <c r="P32" s="828"/>
      <c r="Q32" s="1188"/>
      <c r="R32" s="1271" t="s">
        <v>55</v>
      </c>
      <c r="S32" s="828"/>
      <c r="T32" s="828"/>
      <c r="U32" s="1188"/>
    </row>
    <row r="33" spans="1:21" ht="15" customHeight="1" x14ac:dyDescent="0.25">
      <c r="A33" s="1237"/>
      <c r="B33" s="201" t="s">
        <v>56</v>
      </c>
      <c r="C33" s="271">
        <v>31</v>
      </c>
      <c r="D33" s="271">
        <v>31</v>
      </c>
      <c r="E33" s="911" t="s">
        <v>412</v>
      </c>
      <c r="F33" s="77" t="s">
        <v>56</v>
      </c>
      <c r="G33" s="274">
        <v>31</v>
      </c>
      <c r="H33" s="275">
        <v>31</v>
      </c>
      <c r="I33" s="911" t="s">
        <v>412</v>
      </c>
      <c r="J33" s="167" t="s">
        <v>56</v>
      </c>
      <c r="K33" s="281">
        <v>31</v>
      </c>
      <c r="L33" s="282">
        <v>31</v>
      </c>
      <c r="M33" s="1036" t="s">
        <v>412</v>
      </c>
      <c r="N33" s="77" t="s">
        <v>56</v>
      </c>
      <c r="O33" s="274">
        <v>31</v>
      </c>
      <c r="P33" s="277">
        <v>31</v>
      </c>
      <c r="Q33" s="911" t="s">
        <v>412</v>
      </c>
      <c r="R33" s="201" t="s">
        <v>56</v>
      </c>
      <c r="S33" s="283">
        <v>31</v>
      </c>
      <c r="T33" s="284">
        <v>31</v>
      </c>
      <c r="U33" s="911" t="s">
        <v>412</v>
      </c>
    </row>
    <row r="34" spans="1:21" ht="15" customHeight="1" x14ac:dyDescent="0.25">
      <c r="A34" s="1237"/>
      <c r="B34" s="285" t="s">
        <v>44</v>
      </c>
      <c r="C34" s="271">
        <v>0.8</v>
      </c>
      <c r="D34" s="271">
        <v>0.8</v>
      </c>
      <c r="E34" s="1189"/>
      <c r="F34" s="286" t="s">
        <v>44</v>
      </c>
      <c r="G34" s="274">
        <v>0.8</v>
      </c>
      <c r="H34" s="275">
        <v>0.8</v>
      </c>
      <c r="I34" s="1189"/>
      <c r="J34" s="167" t="s">
        <v>52</v>
      </c>
      <c r="K34" s="281">
        <v>3</v>
      </c>
      <c r="L34" s="282">
        <v>3</v>
      </c>
      <c r="M34" s="836"/>
      <c r="N34" s="77" t="s">
        <v>52</v>
      </c>
      <c r="O34" s="274">
        <v>3</v>
      </c>
      <c r="P34" s="277">
        <v>3</v>
      </c>
      <c r="Q34" s="1189"/>
      <c r="R34" s="167" t="s">
        <v>44</v>
      </c>
      <c r="S34" s="279">
        <v>0.8</v>
      </c>
      <c r="T34" s="287">
        <v>0.8</v>
      </c>
      <c r="U34" s="1189"/>
    </row>
    <row r="35" spans="1:21" ht="15" customHeight="1" x14ac:dyDescent="0.25">
      <c r="A35" s="1237"/>
      <c r="B35" s="285" t="s">
        <v>52</v>
      </c>
      <c r="C35" s="271">
        <v>3</v>
      </c>
      <c r="D35" s="271">
        <v>3</v>
      </c>
      <c r="E35" s="1202"/>
      <c r="F35" s="286" t="s">
        <v>52</v>
      </c>
      <c r="G35" s="274">
        <v>3</v>
      </c>
      <c r="H35" s="275">
        <v>3</v>
      </c>
      <c r="I35" s="1202"/>
      <c r="J35" s="167" t="s">
        <v>44</v>
      </c>
      <c r="K35" s="281">
        <v>0.8</v>
      </c>
      <c r="L35" s="282">
        <v>0.8</v>
      </c>
      <c r="M35" s="836"/>
      <c r="N35" s="288" t="s">
        <v>44</v>
      </c>
      <c r="O35" s="289">
        <v>0.8</v>
      </c>
      <c r="P35" s="290">
        <v>0.8</v>
      </c>
      <c r="Q35" s="1202"/>
      <c r="R35" s="167" t="s">
        <v>52</v>
      </c>
      <c r="S35" s="279">
        <v>3</v>
      </c>
      <c r="T35" s="287">
        <v>3</v>
      </c>
      <c r="U35" s="1202"/>
    </row>
    <row r="36" spans="1:21" ht="15" customHeight="1" x14ac:dyDescent="0.25">
      <c r="A36" s="1237"/>
      <c r="B36" s="941"/>
      <c r="C36" s="1255"/>
      <c r="D36" s="1255"/>
      <c r="E36" s="1256"/>
      <c r="F36" s="861"/>
      <c r="G36" s="832"/>
      <c r="H36" s="832"/>
      <c r="I36" s="1180"/>
      <c r="J36" s="154" t="s">
        <v>36</v>
      </c>
      <c r="K36" s="170">
        <v>10</v>
      </c>
      <c r="L36" s="175">
        <v>9</v>
      </c>
      <c r="M36" s="837"/>
      <c r="N36" s="1003"/>
      <c r="O36" s="1255"/>
      <c r="P36" s="1255"/>
      <c r="Q36" s="1256"/>
      <c r="R36" s="1390"/>
      <c r="S36" s="832"/>
      <c r="T36" s="832"/>
      <c r="U36" s="1180"/>
    </row>
    <row r="37" spans="1:21" ht="15" customHeight="1" x14ac:dyDescent="0.25">
      <c r="A37" s="1240"/>
      <c r="B37" s="1235"/>
      <c r="C37" s="1181"/>
      <c r="D37" s="1181"/>
      <c r="E37" s="1182"/>
      <c r="F37" s="832"/>
      <c r="G37" s="832"/>
      <c r="H37" s="832"/>
      <c r="I37" s="1180"/>
      <c r="J37" s="1120"/>
      <c r="K37" s="1181"/>
      <c r="L37" s="1181"/>
      <c r="M37" s="1182"/>
      <c r="N37" s="1181"/>
      <c r="O37" s="1181"/>
      <c r="P37" s="1181"/>
      <c r="Q37" s="1182"/>
      <c r="R37" s="1235"/>
      <c r="S37" s="1181"/>
      <c r="T37" s="1181"/>
      <c r="U37" s="1182"/>
    </row>
    <row r="38" spans="1:21" ht="30" customHeight="1" x14ac:dyDescent="0.25">
      <c r="A38" s="1290" t="s">
        <v>46</v>
      </c>
      <c r="B38" s="1271" t="s">
        <v>47</v>
      </c>
      <c r="C38" s="828"/>
      <c r="D38" s="828"/>
      <c r="E38" s="1188"/>
      <c r="F38" s="1183" t="s">
        <v>97</v>
      </c>
      <c r="G38" s="828"/>
      <c r="H38" s="828"/>
      <c r="I38" s="1188"/>
      <c r="J38" s="1271" t="s">
        <v>310</v>
      </c>
      <c r="K38" s="828"/>
      <c r="L38" s="828"/>
      <c r="M38" s="1188"/>
      <c r="N38" s="1271" t="s">
        <v>136</v>
      </c>
      <c r="O38" s="828"/>
      <c r="P38" s="828"/>
      <c r="Q38" s="1188"/>
      <c r="R38" s="1271" t="s">
        <v>146</v>
      </c>
      <c r="S38" s="828"/>
      <c r="T38" s="828"/>
      <c r="U38" s="1188"/>
    </row>
    <row r="39" spans="1:21" ht="26.1" customHeight="1" x14ac:dyDescent="0.25">
      <c r="A39" s="1237"/>
      <c r="B39" s="167" t="s">
        <v>48</v>
      </c>
      <c r="C39" s="599">
        <v>65</v>
      </c>
      <c r="D39" s="600">
        <f>C39*77%</f>
        <v>50.050000000000004</v>
      </c>
      <c r="E39" s="292" t="s">
        <v>413</v>
      </c>
      <c r="F39" s="167" t="s">
        <v>98</v>
      </c>
      <c r="G39" s="602">
        <v>65</v>
      </c>
      <c r="H39" s="603">
        <f>G39*47%</f>
        <v>30.549999999999997</v>
      </c>
      <c r="I39" s="940" t="s">
        <v>305</v>
      </c>
      <c r="J39" s="77" t="s">
        <v>48</v>
      </c>
      <c r="K39" s="599">
        <v>40</v>
      </c>
      <c r="L39" s="600">
        <f>K39*77%</f>
        <v>30.8</v>
      </c>
      <c r="M39" s="940" t="s">
        <v>464</v>
      </c>
      <c r="N39" s="167" t="s">
        <v>98</v>
      </c>
      <c r="O39" s="599">
        <v>56</v>
      </c>
      <c r="P39" s="600">
        <f>O39*53%</f>
        <v>29.68</v>
      </c>
      <c r="Q39" s="940" t="s">
        <v>464</v>
      </c>
      <c r="R39" s="177" t="s">
        <v>114</v>
      </c>
      <c r="S39" s="599">
        <v>85</v>
      </c>
      <c r="T39" s="600">
        <f>S39*59%</f>
        <v>50.15</v>
      </c>
      <c r="U39" s="1123" t="s">
        <v>413</v>
      </c>
    </row>
    <row r="40" spans="1:21" ht="15.95" customHeight="1" x14ac:dyDescent="0.25">
      <c r="A40" s="1237"/>
      <c r="B40" s="1291" t="s">
        <v>50</v>
      </c>
      <c r="C40" s="1293">
        <v>15</v>
      </c>
      <c r="D40" s="1293">
        <f>C40*66%</f>
        <v>9.9</v>
      </c>
      <c r="E40" s="1279" t="s">
        <v>312</v>
      </c>
      <c r="F40" s="113" t="s">
        <v>52</v>
      </c>
      <c r="G40" s="294">
        <v>4</v>
      </c>
      <c r="H40" s="295">
        <v>4</v>
      </c>
      <c r="I40" s="1202"/>
      <c r="J40" s="113" t="s">
        <v>116</v>
      </c>
      <c r="K40" s="294">
        <v>3</v>
      </c>
      <c r="L40" s="295">
        <v>3</v>
      </c>
      <c r="M40" s="1189"/>
      <c r="N40" s="201" t="s">
        <v>137</v>
      </c>
      <c r="O40" s="294">
        <v>1</v>
      </c>
      <c r="P40" s="295">
        <v>1</v>
      </c>
      <c r="Q40" s="1202"/>
      <c r="R40" s="178" t="s">
        <v>147</v>
      </c>
      <c r="S40" s="294">
        <v>0.5</v>
      </c>
      <c r="T40" s="295">
        <v>0.5</v>
      </c>
      <c r="U40" s="1189"/>
    </row>
    <row r="41" spans="1:21" ht="15" customHeight="1" x14ac:dyDescent="0.25">
      <c r="A41" s="1237"/>
      <c r="B41" s="1292"/>
      <c r="C41" s="1294"/>
      <c r="D41" s="1294"/>
      <c r="E41" s="1189"/>
      <c r="F41" s="1179"/>
      <c r="G41" s="832"/>
      <c r="H41" s="832"/>
      <c r="I41" s="1180"/>
      <c r="J41" s="113" t="s">
        <v>36</v>
      </c>
      <c r="K41" s="294">
        <v>1</v>
      </c>
      <c r="L41" s="295">
        <v>0.9</v>
      </c>
      <c r="M41" s="1430"/>
      <c r="N41" s="1311"/>
      <c r="O41" s="832"/>
      <c r="P41" s="832"/>
      <c r="Q41" s="1180"/>
      <c r="R41" s="178" t="s">
        <v>36</v>
      </c>
      <c r="S41" s="294">
        <v>2</v>
      </c>
      <c r="T41" s="295">
        <v>1.8</v>
      </c>
      <c r="U41" s="1189"/>
    </row>
    <row r="42" spans="1:21" ht="29.1" customHeight="1" x14ac:dyDescent="0.25">
      <c r="A42" s="1237"/>
      <c r="B42" s="280" t="s">
        <v>42</v>
      </c>
      <c r="C42" s="274">
        <v>1</v>
      </c>
      <c r="D42" s="296">
        <v>0.95</v>
      </c>
      <c r="E42" s="1189"/>
      <c r="F42" s="832"/>
      <c r="G42" s="832"/>
      <c r="H42" s="832"/>
      <c r="I42" s="1180"/>
      <c r="J42" s="993"/>
      <c r="K42" s="1255"/>
      <c r="L42" s="1255"/>
      <c r="M42" s="1256"/>
      <c r="N42" s="1234"/>
      <c r="O42" s="832"/>
      <c r="P42" s="832"/>
      <c r="Q42" s="1180"/>
      <c r="R42" s="178" t="s">
        <v>52</v>
      </c>
      <c r="S42" s="294">
        <v>4</v>
      </c>
      <c r="T42" s="295">
        <v>4</v>
      </c>
      <c r="U42" s="1202"/>
    </row>
    <row r="43" spans="1:21" ht="15" customHeight="1" x14ac:dyDescent="0.25">
      <c r="A43" s="1237"/>
      <c r="B43" s="1297" t="s">
        <v>32</v>
      </c>
      <c r="C43" s="1280">
        <v>16</v>
      </c>
      <c r="D43" s="1295">
        <v>15.2</v>
      </c>
      <c r="E43" s="1189"/>
      <c r="F43" s="832"/>
      <c r="G43" s="832"/>
      <c r="H43" s="832"/>
      <c r="I43" s="1180"/>
      <c r="J43" s="1234"/>
      <c r="K43" s="832"/>
      <c r="L43" s="832"/>
      <c r="M43" s="1180"/>
      <c r="N43" s="1234"/>
      <c r="O43" s="832"/>
      <c r="P43" s="832"/>
      <c r="Q43" s="1180"/>
      <c r="R43" s="1366"/>
      <c r="S43" s="832"/>
      <c r="T43" s="832"/>
      <c r="U43" s="1180"/>
    </row>
    <row r="44" spans="1:21" ht="15" customHeight="1" x14ac:dyDescent="0.25">
      <c r="A44" s="1237"/>
      <c r="B44" s="1298"/>
      <c r="C44" s="837"/>
      <c r="D44" s="1296"/>
      <c r="E44" s="1189"/>
      <c r="F44" s="832"/>
      <c r="G44" s="832"/>
      <c r="H44" s="832"/>
      <c r="I44" s="1180"/>
      <c r="J44" s="1234"/>
      <c r="K44" s="832"/>
      <c r="L44" s="832"/>
      <c r="M44" s="1180"/>
      <c r="N44" s="1234"/>
      <c r="O44" s="832"/>
      <c r="P44" s="832"/>
      <c r="Q44" s="1180"/>
      <c r="R44" s="1234"/>
      <c r="S44" s="832"/>
      <c r="T44" s="832"/>
      <c r="U44" s="1180"/>
    </row>
    <row r="45" spans="1:21" ht="15" customHeight="1" x14ac:dyDescent="0.25">
      <c r="A45" s="1237"/>
      <c r="B45" s="1297" t="s">
        <v>34</v>
      </c>
      <c r="C45" s="1280">
        <v>38</v>
      </c>
      <c r="D45" s="1295">
        <v>15.2</v>
      </c>
      <c r="E45" s="1189"/>
      <c r="F45" s="832"/>
      <c r="G45" s="832"/>
      <c r="H45" s="832"/>
      <c r="I45" s="1180"/>
      <c r="J45" s="1234"/>
      <c r="K45" s="832"/>
      <c r="L45" s="832"/>
      <c r="M45" s="1180"/>
      <c r="N45" s="1234"/>
      <c r="O45" s="832"/>
      <c r="P45" s="832"/>
      <c r="Q45" s="1180"/>
      <c r="R45" s="1234"/>
      <c r="S45" s="832"/>
      <c r="T45" s="832"/>
      <c r="U45" s="1180"/>
    </row>
    <row r="46" spans="1:21" ht="15" customHeight="1" x14ac:dyDescent="0.25">
      <c r="A46" s="1237"/>
      <c r="B46" s="1298"/>
      <c r="C46" s="837"/>
      <c r="D46" s="1296"/>
      <c r="E46" s="1189"/>
      <c r="F46" s="832"/>
      <c r="G46" s="832"/>
      <c r="H46" s="832"/>
      <c r="I46" s="1180"/>
      <c r="J46" s="1234"/>
      <c r="K46" s="832"/>
      <c r="L46" s="832"/>
      <c r="M46" s="1180"/>
      <c r="N46" s="1234"/>
      <c r="O46" s="832"/>
      <c r="P46" s="832"/>
      <c r="Q46" s="1180"/>
      <c r="R46" s="1234"/>
      <c r="S46" s="832"/>
      <c r="T46" s="832"/>
      <c r="U46" s="1180"/>
    </row>
    <row r="47" spans="1:21" ht="15" customHeight="1" x14ac:dyDescent="0.25">
      <c r="A47" s="1237"/>
      <c r="B47" s="280" t="s">
        <v>36</v>
      </c>
      <c r="C47" s="274">
        <v>6</v>
      </c>
      <c r="D47" s="296">
        <v>5.4</v>
      </c>
      <c r="E47" s="1189"/>
      <c r="F47" s="832"/>
      <c r="G47" s="832"/>
      <c r="H47" s="832"/>
      <c r="I47" s="1180"/>
      <c r="J47" s="1234"/>
      <c r="K47" s="832"/>
      <c r="L47" s="832"/>
      <c r="M47" s="1180"/>
      <c r="N47" s="1234"/>
      <c r="O47" s="832"/>
      <c r="P47" s="832"/>
      <c r="Q47" s="1180"/>
      <c r="R47" s="1234"/>
      <c r="S47" s="832"/>
      <c r="T47" s="832"/>
      <c r="U47" s="1180"/>
    </row>
    <row r="48" spans="1:21" ht="15" customHeight="1" x14ac:dyDescent="0.25">
      <c r="A48" s="1237"/>
      <c r="B48" s="280" t="s">
        <v>44</v>
      </c>
      <c r="C48" s="274">
        <v>0.5</v>
      </c>
      <c r="D48" s="296">
        <v>0.5</v>
      </c>
      <c r="E48" s="1189"/>
      <c r="F48" s="832"/>
      <c r="G48" s="832"/>
      <c r="H48" s="832"/>
      <c r="I48" s="1180"/>
      <c r="J48" s="1234"/>
      <c r="K48" s="832"/>
      <c r="L48" s="832"/>
      <c r="M48" s="1180"/>
      <c r="N48" s="1234"/>
      <c r="O48" s="832"/>
      <c r="P48" s="832"/>
      <c r="Q48" s="1180"/>
      <c r="R48" s="1234"/>
      <c r="S48" s="832"/>
      <c r="T48" s="832"/>
      <c r="U48" s="1180"/>
    </row>
    <row r="49" spans="1:21" ht="15" customHeight="1" x14ac:dyDescent="0.25">
      <c r="A49" s="1237"/>
      <c r="B49" s="280" t="s">
        <v>52</v>
      </c>
      <c r="C49" s="274">
        <v>2</v>
      </c>
      <c r="D49" s="296">
        <v>2</v>
      </c>
      <c r="E49" s="1202"/>
      <c r="F49" s="832"/>
      <c r="G49" s="832"/>
      <c r="H49" s="832"/>
      <c r="I49" s="1180"/>
      <c r="J49" s="1234"/>
      <c r="K49" s="832"/>
      <c r="L49" s="832"/>
      <c r="M49" s="1180"/>
      <c r="N49" s="1234"/>
      <c r="O49" s="832"/>
      <c r="P49" s="832"/>
      <c r="Q49" s="1180"/>
      <c r="R49" s="1234"/>
      <c r="S49" s="832"/>
      <c r="T49" s="832"/>
      <c r="U49" s="1180"/>
    </row>
    <row r="50" spans="1:21" ht="15" customHeight="1" thickBot="1" x14ac:dyDescent="0.3">
      <c r="A50" s="1240"/>
      <c r="B50" s="1246"/>
      <c r="C50" s="1247"/>
      <c r="D50" s="1247"/>
      <c r="E50" s="1248"/>
      <c r="F50" s="1181"/>
      <c r="G50" s="1181"/>
      <c r="H50" s="1181"/>
      <c r="I50" s="1182"/>
      <c r="J50" s="1235"/>
      <c r="K50" s="1181"/>
      <c r="L50" s="1181"/>
      <c r="M50" s="1182"/>
      <c r="N50" s="1235"/>
      <c r="O50" s="1181"/>
      <c r="P50" s="1181"/>
      <c r="Q50" s="1182"/>
      <c r="R50" s="1235"/>
      <c r="S50" s="1181"/>
      <c r="T50" s="1181"/>
      <c r="U50" s="1182"/>
    </row>
    <row r="51" spans="1:21" ht="48" customHeight="1" x14ac:dyDescent="0.25">
      <c r="A51" s="1236" t="s">
        <v>314</v>
      </c>
      <c r="B51" s="1109" t="s">
        <v>315</v>
      </c>
      <c r="C51" s="1110"/>
      <c r="D51" s="1110"/>
      <c r="E51" s="1111"/>
      <c r="F51" s="1271" t="s">
        <v>316</v>
      </c>
      <c r="G51" s="828"/>
      <c r="H51" s="828"/>
      <c r="I51" s="1188"/>
      <c r="J51" s="1271" t="s">
        <v>124</v>
      </c>
      <c r="K51" s="828"/>
      <c r="L51" s="828"/>
      <c r="M51" s="1188"/>
      <c r="N51" s="1271" t="s">
        <v>317</v>
      </c>
      <c r="O51" s="828"/>
      <c r="P51" s="828"/>
      <c r="Q51" s="1188"/>
      <c r="R51" s="1321" t="s">
        <v>148</v>
      </c>
      <c r="S51" s="856"/>
      <c r="T51" s="856"/>
      <c r="U51" s="1322"/>
    </row>
    <row r="52" spans="1:21" ht="15" customHeight="1" x14ac:dyDescent="0.25">
      <c r="A52" s="1237"/>
      <c r="B52" s="201" t="s">
        <v>50</v>
      </c>
      <c r="C52" s="752">
        <v>29</v>
      </c>
      <c r="D52" s="752">
        <f>C52*88%</f>
        <v>25.52</v>
      </c>
      <c r="E52" s="911" t="s">
        <v>396</v>
      </c>
      <c r="F52" s="286" t="s">
        <v>101</v>
      </c>
      <c r="G52" s="762">
        <v>44</v>
      </c>
      <c r="H52" s="720">
        <v>35.200000000000003</v>
      </c>
      <c r="I52" s="911" t="s">
        <v>396</v>
      </c>
      <c r="J52" s="278" t="s">
        <v>125</v>
      </c>
      <c r="K52" s="731">
        <v>26</v>
      </c>
      <c r="L52" s="749">
        <f>K52*82%</f>
        <v>21.32</v>
      </c>
      <c r="M52" s="911" t="s">
        <v>396</v>
      </c>
      <c r="N52" s="201" t="s">
        <v>139</v>
      </c>
      <c r="O52" s="731">
        <v>18</v>
      </c>
      <c r="P52" s="731">
        <f>O52*55%</f>
        <v>9.9</v>
      </c>
      <c r="Q52" s="911" t="s">
        <v>396</v>
      </c>
      <c r="R52" s="201" t="s">
        <v>60</v>
      </c>
      <c r="S52" s="731">
        <v>45</v>
      </c>
      <c r="T52" s="731">
        <f>S52*55%</f>
        <v>24.750000000000004</v>
      </c>
      <c r="U52" s="911" t="s">
        <v>396</v>
      </c>
    </row>
    <row r="53" spans="1:21" ht="15" customHeight="1" x14ac:dyDescent="0.25">
      <c r="A53" s="1237"/>
      <c r="B53" s="167" t="s">
        <v>60</v>
      </c>
      <c r="C53" s="752">
        <v>46</v>
      </c>
      <c r="D53" s="752">
        <f>C53*55%</f>
        <v>25.3</v>
      </c>
      <c r="E53" s="1189"/>
      <c r="F53" s="286" t="s">
        <v>103</v>
      </c>
      <c r="G53" s="731">
        <v>28</v>
      </c>
      <c r="H53" s="749">
        <f>G53*54%</f>
        <v>15.120000000000001</v>
      </c>
      <c r="I53" s="1189"/>
      <c r="J53" s="278" t="s">
        <v>127</v>
      </c>
      <c r="K53" s="762">
        <v>3</v>
      </c>
      <c r="L53" s="720">
        <v>3</v>
      </c>
      <c r="M53" s="1189"/>
      <c r="N53" s="167" t="s">
        <v>101</v>
      </c>
      <c r="O53" s="762">
        <v>50</v>
      </c>
      <c r="P53" s="763">
        <v>40</v>
      </c>
      <c r="Q53" s="1189"/>
      <c r="R53" s="167" t="s">
        <v>50</v>
      </c>
      <c r="S53" s="731">
        <v>29</v>
      </c>
      <c r="T53" s="731">
        <f>S53*88%</f>
        <v>25.52</v>
      </c>
      <c r="U53" s="1189"/>
    </row>
    <row r="54" spans="1:21" ht="15" customHeight="1" x14ac:dyDescent="0.25">
      <c r="A54" s="1237"/>
      <c r="B54" s="164" t="s">
        <v>62</v>
      </c>
      <c r="C54" s="26">
        <v>60</v>
      </c>
      <c r="D54" s="29">
        <v>30</v>
      </c>
      <c r="E54" s="1189"/>
      <c r="F54" s="164" t="s">
        <v>62</v>
      </c>
      <c r="G54" s="26">
        <v>60</v>
      </c>
      <c r="H54" s="29">
        <v>30</v>
      </c>
      <c r="I54" s="1189"/>
      <c r="J54" s="278" t="s">
        <v>66</v>
      </c>
      <c r="K54" s="750">
        <v>70</v>
      </c>
      <c r="L54" s="751">
        <f>K54*43%</f>
        <v>30.099999999999998</v>
      </c>
      <c r="M54" s="1189"/>
      <c r="N54" s="167" t="s">
        <v>64</v>
      </c>
      <c r="O54" s="274">
        <v>2</v>
      </c>
      <c r="P54" s="277">
        <v>2</v>
      </c>
      <c r="Q54" s="1189"/>
      <c r="R54" s="164" t="s">
        <v>62</v>
      </c>
      <c r="S54" s="26">
        <v>60</v>
      </c>
      <c r="T54" s="29">
        <v>30</v>
      </c>
      <c r="U54" s="1189"/>
    </row>
    <row r="55" spans="1:21" ht="15" customHeight="1" x14ac:dyDescent="0.25">
      <c r="A55" s="1237"/>
      <c r="B55" s="167" t="s">
        <v>64</v>
      </c>
      <c r="C55" s="26">
        <v>5</v>
      </c>
      <c r="D55" s="29">
        <v>5</v>
      </c>
      <c r="E55" s="1189"/>
      <c r="F55" s="299" t="s">
        <v>36</v>
      </c>
      <c r="G55" s="274">
        <v>6</v>
      </c>
      <c r="H55" s="275">
        <v>5.4</v>
      </c>
      <c r="I55" s="1202"/>
      <c r="J55" s="278" t="s">
        <v>64</v>
      </c>
      <c r="K55" s="274">
        <v>2</v>
      </c>
      <c r="L55" s="275">
        <v>2</v>
      </c>
      <c r="M55" s="1202"/>
      <c r="N55" s="167" t="s">
        <v>52</v>
      </c>
      <c r="O55" s="274">
        <v>5</v>
      </c>
      <c r="P55" s="277">
        <v>5</v>
      </c>
      <c r="Q55" s="1189"/>
      <c r="R55" s="167" t="s">
        <v>64</v>
      </c>
      <c r="S55" s="274">
        <v>2</v>
      </c>
      <c r="T55" s="275">
        <v>2</v>
      </c>
      <c r="U55" s="1189"/>
    </row>
    <row r="56" spans="1:21" ht="15" customHeight="1" x14ac:dyDescent="0.25">
      <c r="A56" s="1237"/>
      <c r="B56" s="1190"/>
      <c r="C56" s="1191"/>
      <c r="D56" s="1192"/>
      <c r="E56" s="1189"/>
      <c r="F56" s="1272" t="s">
        <v>415</v>
      </c>
      <c r="G56" s="832"/>
      <c r="H56" s="832"/>
      <c r="I56" s="1180"/>
      <c r="J56" s="1031" t="s">
        <v>415</v>
      </c>
      <c r="K56" s="1255"/>
      <c r="L56" s="1255"/>
      <c r="M56" s="1256"/>
      <c r="N56" s="167" t="s">
        <v>127</v>
      </c>
      <c r="O56" s="274">
        <v>3</v>
      </c>
      <c r="P56" s="277">
        <v>3</v>
      </c>
      <c r="Q56" s="1189"/>
      <c r="R56" s="1031" t="s">
        <v>415</v>
      </c>
      <c r="S56" s="1255"/>
      <c r="T56" s="1255"/>
      <c r="U56" s="1256"/>
    </row>
    <row r="57" spans="1:21" ht="15" customHeight="1" x14ac:dyDescent="0.25">
      <c r="A57" s="1237"/>
      <c r="B57" s="300" t="s">
        <v>416</v>
      </c>
      <c r="C57" s="674">
        <v>52</v>
      </c>
      <c r="D57" s="674">
        <f>C57*58%</f>
        <v>30.159999999999997</v>
      </c>
      <c r="E57" s="301" t="s">
        <v>305</v>
      </c>
      <c r="F57" s="832"/>
      <c r="G57" s="832"/>
      <c r="H57" s="832"/>
      <c r="I57" s="1180"/>
      <c r="J57" s="1234"/>
      <c r="K57" s="832"/>
      <c r="L57" s="832"/>
      <c r="M57" s="1180"/>
      <c r="N57" s="167" t="s">
        <v>36</v>
      </c>
      <c r="O57" s="274">
        <v>5</v>
      </c>
      <c r="P57" s="277">
        <v>4.5</v>
      </c>
      <c r="Q57" s="1202"/>
      <c r="R57" s="1234"/>
      <c r="S57" s="832"/>
      <c r="T57" s="832"/>
      <c r="U57" s="1180"/>
    </row>
    <row r="58" spans="1:21" ht="15" customHeight="1" x14ac:dyDescent="0.25">
      <c r="A58" s="1237"/>
      <c r="B58" s="1193" t="s">
        <v>415</v>
      </c>
      <c r="C58" s="1194"/>
      <c r="D58" s="1194"/>
      <c r="E58" s="1195"/>
      <c r="F58" s="832"/>
      <c r="G58" s="832"/>
      <c r="H58" s="832"/>
      <c r="I58" s="1180"/>
      <c r="J58" s="1234"/>
      <c r="K58" s="832"/>
      <c r="L58" s="832"/>
      <c r="M58" s="1180"/>
      <c r="N58" s="1355" t="s">
        <v>415</v>
      </c>
      <c r="O58" s="832"/>
      <c r="P58" s="832"/>
      <c r="Q58" s="1180"/>
      <c r="R58" s="1234"/>
      <c r="S58" s="832"/>
      <c r="T58" s="832"/>
      <c r="U58" s="1180"/>
    </row>
    <row r="59" spans="1:21" ht="15" customHeight="1" x14ac:dyDescent="0.25">
      <c r="A59" s="1238"/>
      <c r="B59" s="1196"/>
      <c r="C59" s="1197"/>
      <c r="D59" s="1197"/>
      <c r="E59" s="1198"/>
      <c r="F59" s="1181"/>
      <c r="G59" s="1181"/>
      <c r="H59" s="1181"/>
      <c r="I59" s="1182"/>
      <c r="J59" s="1344"/>
      <c r="K59" s="1345"/>
      <c r="L59" s="1345"/>
      <c r="M59" s="1346"/>
      <c r="N59" s="1235"/>
      <c r="O59" s="1181"/>
      <c r="P59" s="1181"/>
      <c r="Q59" s="1182"/>
      <c r="R59" s="1235"/>
      <c r="S59" s="1181"/>
      <c r="T59" s="1181"/>
      <c r="U59" s="1182"/>
    </row>
    <row r="60" spans="1:21" ht="50.1" customHeight="1" x14ac:dyDescent="0.25">
      <c r="A60" s="152" t="s">
        <v>105</v>
      </c>
      <c r="B60" s="302" t="s">
        <v>105</v>
      </c>
      <c r="C60" s="303"/>
      <c r="D60" s="303"/>
      <c r="E60" s="304"/>
      <c r="F60" s="1249" t="s">
        <v>519</v>
      </c>
      <c r="G60" s="1250"/>
      <c r="H60" s="1250"/>
      <c r="I60" s="1251"/>
      <c r="J60" s="1109" t="s">
        <v>129</v>
      </c>
      <c r="K60" s="1110"/>
      <c r="L60" s="1110"/>
      <c r="M60" s="1111"/>
      <c r="N60" s="1356" t="s">
        <v>319</v>
      </c>
      <c r="O60" s="1357"/>
      <c r="P60" s="1357"/>
      <c r="Q60" s="1358"/>
      <c r="R60" s="1271" t="s">
        <v>149</v>
      </c>
      <c r="S60" s="828"/>
      <c r="T60" s="828"/>
      <c r="U60" s="1188"/>
    </row>
    <row r="61" spans="1:21" ht="15" customHeight="1" x14ac:dyDescent="0.25">
      <c r="A61" s="305"/>
      <c r="B61" s="168" t="s">
        <v>417</v>
      </c>
      <c r="C61" s="306"/>
      <c r="D61" s="306"/>
      <c r="E61" s="684"/>
      <c r="F61" s="693" t="s">
        <v>107</v>
      </c>
      <c r="G61" s="694">
        <v>68</v>
      </c>
      <c r="H61" s="694">
        <f>G61*26%</f>
        <v>17.68</v>
      </c>
      <c r="I61" s="1252" t="s">
        <v>321</v>
      </c>
      <c r="J61" s="154" t="s">
        <v>103</v>
      </c>
      <c r="K61" s="692">
        <v>112</v>
      </c>
      <c r="L61" s="637">
        <f>K61*54%</f>
        <v>60.480000000000004</v>
      </c>
      <c r="M61" s="156" t="s">
        <v>321</v>
      </c>
      <c r="N61" s="158" t="s">
        <v>62</v>
      </c>
      <c r="O61" s="170">
        <v>120</v>
      </c>
      <c r="P61" s="171">
        <v>60</v>
      </c>
      <c r="Q61" s="1361" t="s">
        <v>321</v>
      </c>
      <c r="R61" s="158" t="s">
        <v>150</v>
      </c>
      <c r="S61" s="155">
        <v>80</v>
      </c>
      <c r="T61" s="155">
        <v>60</v>
      </c>
      <c r="U61" s="156" t="s">
        <v>321</v>
      </c>
    </row>
    <row r="62" spans="1:21" ht="15" customHeight="1" x14ac:dyDescent="0.25">
      <c r="A62" s="152" t="s">
        <v>322</v>
      </c>
      <c r="B62" s="307" t="s">
        <v>75</v>
      </c>
      <c r="C62" s="308"/>
      <c r="D62" s="308"/>
      <c r="E62" s="548"/>
      <c r="F62" s="693" t="s">
        <v>103</v>
      </c>
      <c r="G62" s="694">
        <v>82</v>
      </c>
      <c r="H62" s="694">
        <v>44.2</v>
      </c>
      <c r="I62" s="980"/>
      <c r="J62" s="154" t="s">
        <v>72</v>
      </c>
      <c r="K62" s="155">
        <v>100</v>
      </c>
      <c r="L62" s="155">
        <v>100</v>
      </c>
      <c r="M62" s="309"/>
      <c r="N62" s="158" t="s">
        <v>205</v>
      </c>
      <c r="O62" s="170">
        <v>10</v>
      </c>
      <c r="P62" s="171">
        <v>10</v>
      </c>
      <c r="Q62" s="1006"/>
      <c r="R62" s="154" t="s">
        <v>72</v>
      </c>
      <c r="S62" s="155">
        <v>100</v>
      </c>
      <c r="T62" s="155">
        <v>100</v>
      </c>
      <c r="U62" s="309"/>
    </row>
    <row r="63" spans="1:21" ht="15" customHeight="1" x14ac:dyDescent="0.25">
      <c r="A63" s="305"/>
      <c r="B63" s="154" t="s">
        <v>76</v>
      </c>
      <c r="C63" s="155">
        <v>10</v>
      </c>
      <c r="D63" s="155">
        <v>10</v>
      </c>
      <c r="E63" s="172" t="s">
        <v>323</v>
      </c>
      <c r="F63" s="702" t="s">
        <v>64</v>
      </c>
      <c r="G63" s="689">
        <v>8</v>
      </c>
      <c r="H63" s="689">
        <v>8</v>
      </c>
      <c r="I63" s="980"/>
      <c r="J63" s="165" t="s">
        <v>64</v>
      </c>
      <c r="K63" s="118">
        <v>6</v>
      </c>
      <c r="L63" s="118">
        <v>6</v>
      </c>
      <c r="M63" s="550"/>
      <c r="N63" s="158" t="s">
        <v>326</v>
      </c>
      <c r="O63" s="170">
        <v>200</v>
      </c>
      <c r="P63" s="171">
        <v>200</v>
      </c>
      <c r="Q63" s="1006"/>
      <c r="R63" s="165" t="s">
        <v>64</v>
      </c>
      <c r="S63" s="118">
        <v>6</v>
      </c>
      <c r="T63" s="118">
        <v>6</v>
      </c>
      <c r="U63" s="550"/>
    </row>
    <row r="64" spans="1:21" ht="15" customHeight="1" x14ac:dyDescent="0.25">
      <c r="A64" s="152" t="s">
        <v>163</v>
      </c>
      <c r="B64" s="307" t="s">
        <v>324</v>
      </c>
      <c r="C64" s="308"/>
      <c r="D64" s="308"/>
      <c r="E64" s="548"/>
      <c r="F64" s="696"/>
      <c r="G64" s="699"/>
      <c r="H64" s="699"/>
      <c r="I64" s="980"/>
      <c r="J64" s="551"/>
      <c r="K64" s="551"/>
      <c r="L64" s="551"/>
      <c r="M64" s="551"/>
      <c r="N64" s="717" t="s">
        <v>517</v>
      </c>
      <c r="O64" s="693">
        <v>0.1</v>
      </c>
      <c r="P64" s="693">
        <v>0.1</v>
      </c>
      <c r="Q64" s="1362"/>
      <c r="R64" s="557"/>
      <c r="S64" s="556"/>
      <c r="T64" s="556"/>
      <c r="U64" s="556"/>
    </row>
    <row r="65" spans="1:21" ht="15" customHeight="1" x14ac:dyDescent="0.25">
      <c r="A65" s="310"/>
      <c r="B65" s="154" t="s">
        <v>70</v>
      </c>
      <c r="C65" s="155">
        <v>20</v>
      </c>
      <c r="D65" s="155">
        <v>20</v>
      </c>
      <c r="E65" s="549" t="s">
        <v>325</v>
      </c>
      <c r="F65" s="697"/>
      <c r="G65" s="700"/>
      <c r="H65" s="700"/>
      <c r="I65" s="980"/>
      <c r="J65" s="551"/>
      <c r="K65" s="551"/>
      <c r="L65" s="551"/>
      <c r="M65" s="551"/>
      <c r="N65" s="553"/>
      <c r="O65" s="1359"/>
      <c r="P65" s="1360"/>
      <c r="Q65" s="1360"/>
      <c r="R65" s="556"/>
      <c r="S65" s="556"/>
      <c r="T65" s="556"/>
      <c r="U65" s="556"/>
    </row>
    <row r="66" spans="1:21" ht="15" customHeight="1" x14ac:dyDescent="0.25">
      <c r="A66" s="555" t="s">
        <v>326</v>
      </c>
      <c r="B66" s="1218" t="s">
        <v>321</v>
      </c>
      <c r="C66" s="1219"/>
      <c r="D66" s="1219"/>
      <c r="E66" s="1220"/>
      <c r="F66" s="698"/>
      <c r="G66" s="701"/>
      <c r="H66" s="701"/>
      <c r="I66" s="980"/>
      <c r="J66" s="551"/>
      <c r="K66" s="551"/>
      <c r="L66" s="551"/>
      <c r="M66" s="551"/>
      <c r="N66" s="552"/>
      <c r="O66" s="552"/>
      <c r="P66" s="552"/>
      <c r="Q66" s="552"/>
      <c r="R66" s="556"/>
      <c r="S66" s="556"/>
      <c r="T66" s="556"/>
      <c r="U66" s="556"/>
    </row>
    <row r="67" spans="1:21" ht="29.1" customHeight="1" x14ac:dyDescent="0.25">
      <c r="A67" s="1221"/>
      <c r="B67" s="1222"/>
      <c r="C67" s="1222"/>
      <c r="D67" s="1222"/>
      <c r="E67" s="1223"/>
      <c r="F67" s="688"/>
      <c r="G67" s="695"/>
      <c r="H67" s="695"/>
      <c r="I67" s="1253"/>
      <c r="J67" s="552"/>
      <c r="K67" s="552"/>
      <c r="L67" s="552"/>
      <c r="M67" s="552"/>
      <c r="N67" s="554"/>
      <c r="O67" s="554"/>
      <c r="P67" s="554"/>
      <c r="Q67" s="554"/>
      <c r="R67" s="556"/>
      <c r="S67" s="556"/>
      <c r="T67" s="556"/>
      <c r="U67" s="556"/>
    </row>
    <row r="68" spans="1:21" ht="15" customHeight="1" x14ac:dyDescent="0.25">
      <c r="A68" s="145"/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546"/>
      <c r="O68" s="547"/>
      <c r="P68" s="545"/>
      <c r="Q68" s="547"/>
      <c r="R68" s="145"/>
      <c r="S68" s="145"/>
      <c r="T68" s="145"/>
      <c r="U68" s="145"/>
    </row>
    <row r="69" spans="1:21" ht="15" customHeight="1" thickBot="1" x14ac:dyDescent="0.3">
      <c r="A69" s="48"/>
      <c r="B69" s="48"/>
      <c r="C69" s="48"/>
      <c r="D69" s="48"/>
      <c r="E69" s="48"/>
      <c r="F69" s="145"/>
      <c r="G69" s="145"/>
      <c r="H69" s="145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</row>
    <row r="70" spans="1:21" ht="75.75" customHeight="1" thickBot="1" x14ac:dyDescent="0.3">
      <c r="A70" s="312" t="s">
        <v>287</v>
      </c>
      <c r="B70" s="193" t="s">
        <v>328</v>
      </c>
      <c r="C70" s="194" t="s">
        <v>289</v>
      </c>
      <c r="D70" s="194" t="s">
        <v>290</v>
      </c>
      <c r="E70" s="195" t="s">
        <v>291</v>
      </c>
      <c r="F70" s="147" t="s">
        <v>329</v>
      </c>
      <c r="G70" s="148" t="s">
        <v>289</v>
      </c>
      <c r="H70" s="148" t="s">
        <v>290</v>
      </c>
      <c r="I70" s="192" t="s">
        <v>291</v>
      </c>
      <c r="J70" s="147" t="s">
        <v>330</v>
      </c>
      <c r="K70" s="148" t="s">
        <v>294</v>
      </c>
      <c r="L70" s="148" t="s">
        <v>290</v>
      </c>
      <c r="M70" s="150" t="s">
        <v>291</v>
      </c>
      <c r="N70" s="147" t="s">
        <v>331</v>
      </c>
      <c r="O70" s="148" t="s">
        <v>289</v>
      </c>
      <c r="P70" s="148" t="s">
        <v>290</v>
      </c>
      <c r="Q70" s="150" t="s">
        <v>291</v>
      </c>
      <c r="R70" s="147" t="s">
        <v>332</v>
      </c>
      <c r="S70" s="148" t="s">
        <v>289</v>
      </c>
      <c r="T70" s="148" t="s">
        <v>289</v>
      </c>
      <c r="U70" s="150" t="s">
        <v>291</v>
      </c>
    </row>
    <row r="71" spans="1:21" ht="30" customHeight="1" x14ac:dyDescent="0.25">
      <c r="A71" s="1239" t="s">
        <v>333</v>
      </c>
      <c r="B71" s="1109" t="s">
        <v>334</v>
      </c>
      <c r="C71" s="1110"/>
      <c r="D71" s="1110"/>
      <c r="E71" s="1111"/>
      <c r="F71" s="1273" t="s">
        <v>335</v>
      </c>
      <c r="G71" s="1274"/>
      <c r="H71" s="1274"/>
      <c r="I71" s="1275"/>
      <c r="J71" s="1347" t="s">
        <v>179</v>
      </c>
      <c r="K71" s="1274"/>
      <c r="L71" s="1274"/>
      <c r="M71" s="1318"/>
      <c r="N71" s="1069" t="s">
        <v>336</v>
      </c>
      <c r="O71" s="1348"/>
      <c r="P71" s="1348"/>
      <c r="Q71" s="1349"/>
      <c r="R71" s="1347" t="s">
        <v>199</v>
      </c>
      <c r="S71" s="1274"/>
      <c r="T71" s="1274"/>
      <c r="U71" s="1318"/>
    </row>
    <row r="72" spans="1:21" ht="15" customHeight="1" x14ac:dyDescent="0.25">
      <c r="A72" s="1237"/>
      <c r="B72" s="167" t="s">
        <v>114</v>
      </c>
      <c r="C72" s="599">
        <v>39</v>
      </c>
      <c r="D72" s="600">
        <f>C72*77%</f>
        <v>30.03</v>
      </c>
      <c r="E72" s="1199" t="s">
        <v>301</v>
      </c>
      <c r="F72" s="1133" t="s">
        <v>337</v>
      </c>
      <c r="G72" s="1255"/>
      <c r="H72" s="1255"/>
      <c r="I72" s="1276"/>
      <c r="J72" s="201" t="s">
        <v>50</v>
      </c>
      <c r="K72" s="584">
        <v>15.5</v>
      </c>
      <c r="L72" s="601">
        <f>K72*66%</f>
        <v>10.23</v>
      </c>
      <c r="M72" s="911" t="s">
        <v>301</v>
      </c>
      <c r="N72" s="1234"/>
      <c r="O72" s="832"/>
      <c r="P72" s="832"/>
      <c r="Q72" s="1180"/>
      <c r="R72" s="201" t="s">
        <v>200</v>
      </c>
      <c r="S72" s="317">
        <v>24</v>
      </c>
      <c r="T72" s="318">
        <v>20.399999999999999</v>
      </c>
      <c r="U72" s="1070" t="s">
        <v>301</v>
      </c>
    </row>
    <row r="73" spans="1:21" ht="15" customHeight="1" x14ac:dyDescent="0.25">
      <c r="A73" s="1237"/>
      <c r="B73" s="167" t="s">
        <v>155</v>
      </c>
      <c r="C73" s="584">
        <v>5.8</v>
      </c>
      <c r="D73" s="601">
        <f>C73*70%</f>
        <v>4.0599999999999996</v>
      </c>
      <c r="E73" s="1200"/>
      <c r="F73" s="1234"/>
      <c r="G73" s="832"/>
      <c r="H73" s="832"/>
      <c r="I73" s="1277"/>
      <c r="J73" s="167" t="s">
        <v>180</v>
      </c>
      <c r="K73" s="647">
        <v>15</v>
      </c>
      <c r="L73" s="647">
        <v>10</v>
      </c>
      <c r="M73" s="1189"/>
      <c r="N73" s="1234"/>
      <c r="O73" s="832"/>
      <c r="P73" s="832"/>
      <c r="Q73" s="1180"/>
      <c r="R73" s="167" t="s">
        <v>50</v>
      </c>
      <c r="S73" s="584">
        <v>15.5</v>
      </c>
      <c r="T73" s="601">
        <f>S73*66%</f>
        <v>10.23</v>
      </c>
      <c r="U73" s="1189"/>
    </row>
    <row r="74" spans="1:21" ht="15" customHeight="1" x14ac:dyDescent="0.25">
      <c r="A74" s="1237"/>
      <c r="B74" s="167" t="s">
        <v>157</v>
      </c>
      <c r="C74" s="584">
        <v>20</v>
      </c>
      <c r="D74" s="601">
        <f>C74*52%</f>
        <v>10.4</v>
      </c>
      <c r="E74" s="1200"/>
      <c r="F74" s="1234"/>
      <c r="G74" s="832"/>
      <c r="H74" s="832"/>
      <c r="I74" s="1277"/>
      <c r="J74" s="167" t="s">
        <v>182</v>
      </c>
      <c r="K74" s="647">
        <v>10</v>
      </c>
      <c r="L74" s="647">
        <v>5</v>
      </c>
      <c r="M74" s="1189"/>
      <c r="N74" s="1234"/>
      <c r="O74" s="832"/>
      <c r="P74" s="832"/>
      <c r="Q74" s="1180"/>
      <c r="R74" s="167" t="s">
        <v>91</v>
      </c>
      <c r="S74" s="599">
        <v>13</v>
      </c>
      <c r="T74" s="600">
        <f>S74*77%</f>
        <v>10.01</v>
      </c>
      <c r="U74" s="1189"/>
    </row>
    <row r="75" spans="1:21" ht="15" customHeight="1" x14ac:dyDescent="0.25">
      <c r="A75" s="1237"/>
      <c r="B75" s="167" t="s">
        <v>89</v>
      </c>
      <c r="C75" s="584">
        <v>19</v>
      </c>
      <c r="D75" s="601">
        <f>C75*53%</f>
        <v>10.07</v>
      </c>
      <c r="E75" s="1200"/>
      <c r="F75" s="1235"/>
      <c r="G75" s="1181"/>
      <c r="H75" s="1181"/>
      <c r="I75" s="864"/>
      <c r="J75" s="593" t="s">
        <v>32</v>
      </c>
      <c r="K75" s="79">
        <v>13</v>
      </c>
      <c r="L75" s="79">
        <f>K75*80%</f>
        <v>10.4</v>
      </c>
      <c r="M75" s="1189"/>
      <c r="N75" s="1235"/>
      <c r="O75" s="1181"/>
      <c r="P75" s="1181"/>
      <c r="Q75" s="1182"/>
      <c r="R75" s="167" t="s">
        <v>114</v>
      </c>
      <c r="S75" s="599">
        <v>13</v>
      </c>
      <c r="T75" s="600">
        <f>S75*77%</f>
        <v>10.01</v>
      </c>
      <c r="U75" s="1189"/>
    </row>
    <row r="76" spans="1:21" ht="15" customHeight="1" x14ac:dyDescent="0.25">
      <c r="A76" s="1237"/>
      <c r="B76" s="167" t="s">
        <v>50</v>
      </c>
      <c r="C76" s="584">
        <v>15.5</v>
      </c>
      <c r="D76" s="601">
        <f>C76*66%</f>
        <v>10.23</v>
      </c>
      <c r="E76" s="1200"/>
      <c r="F76" s="201" t="s">
        <v>166</v>
      </c>
      <c r="G76" s="271">
        <v>10</v>
      </c>
      <c r="H76" s="272">
        <v>10</v>
      </c>
      <c r="I76" s="911" t="s">
        <v>302</v>
      </c>
      <c r="J76" s="593" t="s">
        <v>36</v>
      </c>
      <c r="K76" s="79">
        <v>5.5</v>
      </c>
      <c r="L76" s="79">
        <f>K76*95%</f>
        <v>5.2249999999999996</v>
      </c>
      <c r="M76" s="1189"/>
      <c r="N76" s="167" t="s">
        <v>193</v>
      </c>
      <c r="O76" s="274">
        <v>10</v>
      </c>
      <c r="P76" s="320">
        <v>10</v>
      </c>
      <c r="Q76" s="911" t="s">
        <v>301</v>
      </c>
      <c r="R76" s="593" t="s">
        <v>32</v>
      </c>
      <c r="S76" s="79">
        <v>13</v>
      </c>
      <c r="T76" s="79">
        <f>S76*80%</f>
        <v>10.4</v>
      </c>
      <c r="U76" s="1189"/>
    </row>
    <row r="77" spans="1:21" ht="15" customHeight="1" x14ac:dyDescent="0.25">
      <c r="A77" s="1237"/>
      <c r="B77" s="593" t="s">
        <v>32</v>
      </c>
      <c r="C77" s="79">
        <v>13</v>
      </c>
      <c r="D77" s="79">
        <f>C77*80%</f>
        <v>10.4</v>
      </c>
      <c r="E77" s="1200"/>
      <c r="F77" s="167" t="s">
        <v>114</v>
      </c>
      <c r="G77" s="599">
        <v>13</v>
      </c>
      <c r="H77" s="600">
        <f>G77*77%</f>
        <v>10.01</v>
      </c>
      <c r="I77" s="1189"/>
      <c r="J77" s="593" t="s">
        <v>44</v>
      </c>
      <c r="K77" s="582">
        <v>0.8</v>
      </c>
      <c r="L77" s="582">
        <v>0.8</v>
      </c>
      <c r="M77" s="1189"/>
      <c r="N77" s="167" t="s">
        <v>114</v>
      </c>
      <c r="O77" s="599">
        <v>13</v>
      </c>
      <c r="P77" s="600">
        <f>O77*77%</f>
        <v>10.01</v>
      </c>
      <c r="Q77" s="1189"/>
      <c r="R77" s="593" t="s">
        <v>34</v>
      </c>
      <c r="S77" s="79">
        <v>13</v>
      </c>
      <c r="T77" s="79">
        <f>S77*60%</f>
        <v>7.8</v>
      </c>
      <c r="U77" s="1189"/>
    </row>
    <row r="78" spans="1:21" ht="15" customHeight="1" x14ac:dyDescent="0.25">
      <c r="A78" s="1237"/>
      <c r="B78" s="593" t="s">
        <v>34</v>
      </c>
      <c r="C78" s="79">
        <v>13</v>
      </c>
      <c r="D78" s="79">
        <f>C78*60%</f>
        <v>7.8</v>
      </c>
      <c r="E78" s="1200"/>
      <c r="F78" s="167" t="s">
        <v>91</v>
      </c>
      <c r="G78" s="599">
        <v>13</v>
      </c>
      <c r="H78" s="600">
        <f>G78*77%</f>
        <v>10.01</v>
      </c>
      <c r="I78" s="1189"/>
      <c r="J78" s="593" t="s">
        <v>42</v>
      </c>
      <c r="K78" s="79">
        <v>1</v>
      </c>
      <c r="L78" s="79">
        <f>K78*78%</f>
        <v>0.78</v>
      </c>
      <c r="M78" s="1189"/>
      <c r="N78" s="167" t="s">
        <v>91</v>
      </c>
      <c r="O78" s="599">
        <v>13</v>
      </c>
      <c r="P78" s="600">
        <f>O78*77%</f>
        <v>10.01</v>
      </c>
      <c r="Q78" s="1189"/>
      <c r="R78" s="593" t="s">
        <v>36</v>
      </c>
      <c r="S78" s="79">
        <v>5.5</v>
      </c>
      <c r="T78" s="79">
        <f>S78*95%</f>
        <v>5.2249999999999996</v>
      </c>
      <c r="U78" s="1189"/>
    </row>
    <row r="79" spans="1:21" ht="15" customHeight="1" x14ac:dyDescent="0.25">
      <c r="A79" s="1237"/>
      <c r="B79" s="593" t="s">
        <v>36</v>
      </c>
      <c r="C79" s="79">
        <v>5.5</v>
      </c>
      <c r="D79" s="79">
        <f>C79*95%</f>
        <v>5.2249999999999996</v>
      </c>
      <c r="E79" s="1200"/>
      <c r="F79" s="167" t="s">
        <v>50</v>
      </c>
      <c r="G79" s="584">
        <v>15.5</v>
      </c>
      <c r="H79" s="601">
        <f>G79*66%</f>
        <v>10.23</v>
      </c>
      <c r="I79" s="1189"/>
      <c r="J79" s="167" t="s">
        <v>184</v>
      </c>
      <c r="K79" s="271">
        <v>4</v>
      </c>
      <c r="L79" s="296">
        <v>4</v>
      </c>
      <c r="M79" s="1189"/>
      <c r="N79" s="167" t="s">
        <v>50</v>
      </c>
      <c r="O79" s="584">
        <v>15.5</v>
      </c>
      <c r="P79" s="601">
        <f>O79*66%</f>
        <v>10.23</v>
      </c>
      <c r="Q79" s="1189"/>
      <c r="R79" s="593" t="s">
        <v>42</v>
      </c>
      <c r="S79" s="79">
        <v>1</v>
      </c>
      <c r="T79" s="79">
        <f>S79*78%</f>
        <v>0.78</v>
      </c>
      <c r="U79" s="1189"/>
    </row>
    <row r="80" spans="1:21" ht="15" customHeight="1" x14ac:dyDescent="0.25">
      <c r="A80" s="1237"/>
      <c r="B80" s="593" t="s">
        <v>42</v>
      </c>
      <c r="C80" s="79">
        <v>1</v>
      </c>
      <c r="D80" s="79">
        <f>C80*78%</f>
        <v>0.78</v>
      </c>
      <c r="E80" s="1200"/>
      <c r="F80" s="593" t="s">
        <v>36</v>
      </c>
      <c r="G80" s="79">
        <v>5.5</v>
      </c>
      <c r="H80" s="79">
        <f>G80*95%</f>
        <v>5.2249999999999996</v>
      </c>
      <c r="I80" s="1189"/>
      <c r="J80" s="167" t="s">
        <v>116</v>
      </c>
      <c r="K80" s="271">
        <v>5</v>
      </c>
      <c r="L80" s="296">
        <v>5</v>
      </c>
      <c r="M80" s="1189"/>
      <c r="N80" s="593" t="s">
        <v>36</v>
      </c>
      <c r="O80" s="79">
        <v>5.5</v>
      </c>
      <c r="P80" s="79">
        <f>O80*95%</f>
        <v>5.2249999999999996</v>
      </c>
      <c r="Q80" s="1189"/>
      <c r="R80" s="593" t="s">
        <v>44</v>
      </c>
      <c r="S80" s="581">
        <v>0.5</v>
      </c>
      <c r="T80" s="581">
        <v>0.5</v>
      </c>
      <c r="U80" s="1189"/>
    </row>
    <row r="81" spans="1:21" ht="15" customHeight="1" x14ac:dyDescent="0.25">
      <c r="A81" s="1237"/>
      <c r="B81" s="167" t="s">
        <v>52</v>
      </c>
      <c r="C81" s="317">
        <v>8</v>
      </c>
      <c r="D81" s="315">
        <v>8</v>
      </c>
      <c r="E81" s="1200"/>
      <c r="F81" s="593" t="s">
        <v>32</v>
      </c>
      <c r="G81" s="79">
        <v>13</v>
      </c>
      <c r="H81" s="79">
        <f>G81*80%</f>
        <v>10.4</v>
      </c>
      <c r="I81" s="1189"/>
      <c r="J81" s="167" t="s">
        <v>114</v>
      </c>
      <c r="K81" s="599">
        <v>14</v>
      </c>
      <c r="L81" s="600">
        <f>K81*77%</f>
        <v>10.780000000000001</v>
      </c>
      <c r="M81" s="1189"/>
      <c r="N81" s="593" t="s">
        <v>34</v>
      </c>
      <c r="O81" s="79">
        <v>13</v>
      </c>
      <c r="P81" s="79">
        <f>O81*60%</f>
        <v>7.8</v>
      </c>
      <c r="Q81" s="1189"/>
      <c r="R81" s="167" t="s">
        <v>116</v>
      </c>
      <c r="S81" s="317">
        <v>5</v>
      </c>
      <c r="T81" s="319">
        <v>5</v>
      </c>
      <c r="U81" s="1189"/>
    </row>
    <row r="82" spans="1:21" ht="15" customHeight="1" x14ac:dyDescent="0.25">
      <c r="A82" s="1237"/>
      <c r="B82" s="293" t="s">
        <v>44</v>
      </c>
      <c r="C82" s="321">
        <v>0.5</v>
      </c>
      <c r="D82" s="322">
        <v>0.5</v>
      </c>
      <c r="E82" s="1201"/>
      <c r="F82" s="593" t="s">
        <v>34</v>
      </c>
      <c r="G82" s="79">
        <v>13</v>
      </c>
      <c r="H82" s="79">
        <f>G82*60%</f>
        <v>7.8</v>
      </c>
      <c r="I82" s="1189"/>
      <c r="J82" s="167" t="s">
        <v>91</v>
      </c>
      <c r="K82" s="599">
        <v>13</v>
      </c>
      <c r="L82" s="600">
        <f>K82*77%</f>
        <v>10.01</v>
      </c>
      <c r="M82" s="1202"/>
      <c r="N82" s="593" t="s">
        <v>32</v>
      </c>
      <c r="O82" s="79">
        <v>13</v>
      </c>
      <c r="P82" s="79">
        <f>O82*80%</f>
        <v>10.4</v>
      </c>
      <c r="Q82" s="1189"/>
      <c r="R82" s="167" t="s">
        <v>184</v>
      </c>
      <c r="S82" s="317">
        <v>5</v>
      </c>
      <c r="T82" s="319">
        <v>5</v>
      </c>
      <c r="U82" s="1202"/>
    </row>
    <row r="83" spans="1:21" ht="15" customHeight="1" x14ac:dyDescent="0.25">
      <c r="A83" s="1237"/>
      <c r="B83" s="1281"/>
      <c r="C83" s="1282"/>
      <c r="D83" s="1282"/>
      <c r="E83" s="1283"/>
      <c r="F83" s="593" t="s">
        <v>44</v>
      </c>
      <c r="G83" s="581">
        <v>0.8</v>
      </c>
      <c r="H83" s="581">
        <v>0.8</v>
      </c>
      <c r="I83" s="1189"/>
      <c r="J83" s="1350"/>
      <c r="K83" s="832"/>
      <c r="L83" s="832"/>
      <c r="M83" s="1180"/>
      <c r="N83" s="593" t="s">
        <v>44</v>
      </c>
      <c r="O83" s="581">
        <v>0.8</v>
      </c>
      <c r="P83" s="581">
        <v>0.8</v>
      </c>
      <c r="Q83" s="1189"/>
      <c r="R83" s="1351"/>
      <c r="S83" s="1352"/>
      <c r="T83" s="1352"/>
      <c r="U83" s="1353"/>
    </row>
    <row r="84" spans="1:21" ht="15" customHeight="1" x14ac:dyDescent="0.25">
      <c r="A84" s="1237"/>
      <c r="B84" s="1284"/>
      <c r="C84" s="1285"/>
      <c r="D84" s="1285"/>
      <c r="E84" s="1286"/>
      <c r="F84" s="593" t="s">
        <v>42</v>
      </c>
      <c r="G84" s="79">
        <v>1</v>
      </c>
      <c r="H84" s="79">
        <f>G84*78%</f>
        <v>0.78</v>
      </c>
      <c r="I84" s="1202"/>
      <c r="J84" s="1234"/>
      <c r="K84" s="832"/>
      <c r="L84" s="832"/>
      <c r="M84" s="1180"/>
      <c r="N84" s="593" t="s">
        <v>42</v>
      </c>
      <c r="O84" s="79">
        <v>1</v>
      </c>
      <c r="P84" s="79">
        <f>O84*78%</f>
        <v>0.78</v>
      </c>
      <c r="Q84" s="1202"/>
      <c r="R84" s="1234"/>
      <c r="S84" s="832"/>
      <c r="T84" s="832"/>
      <c r="U84" s="1180"/>
    </row>
    <row r="85" spans="1:21" ht="15" customHeight="1" thickBot="1" x14ac:dyDescent="0.3">
      <c r="A85" s="1240"/>
      <c r="B85" s="1287"/>
      <c r="C85" s="1288"/>
      <c r="D85" s="1288"/>
      <c r="E85" s="1289"/>
      <c r="F85" s="1278"/>
      <c r="G85" s="828"/>
      <c r="H85" s="828"/>
      <c r="I85" s="828"/>
      <c r="J85" s="1235"/>
      <c r="K85" s="1181"/>
      <c r="L85" s="1181"/>
      <c r="M85" s="1182"/>
      <c r="N85" s="1354"/>
      <c r="O85" s="1181"/>
      <c r="P85" s="1181"/>
      <c r="Q85" s="1182"/>
      <c r="R85" s="1235"/>
      <c r="S85" s="1181"/>
      <c r="T85" s="1181"/>
      <c r="U85" s="1182"/>
    </row>
    <row r="86" spans="1:21" ht="30" customHeight="1" x14ac:dyDescent="0.25">
      <c r="A86" s="1239" t="s">
        <v>28</v>
      </c>
      <c r="B86" s="1033" t="s">
        <v>338</v>
      </c>
      <c r="C86" s="921"/>
      <c r="D86" s="921"/>
      <c r="E86" s="921"/>
      <c r="F86" s="1094" t="s">
        <v>525</v>
      </c>
      <c r="G86" s="899"/>
      <c r="H86" s="899"/>
      <c r="I86" s="900"/>
      <c r="J86" s="1432" t="s">
        <v>339</v>
      </c>
      <c r="K86" s="1428"/>
      <c r="L86" s="1428"/>
      <c r="M86" s="1429"/>
      <c r="N86" s="1102" t="s">
        <v>525</v>
      </c>
      <c r="O86" s="921"/>
      <c r="P86" s="921"/>
      <c r="Q86" s="921"/>
      <c r="R86" s="1088" t="s">
        <v>202</v>
      </c>
      <c r="S86" s="973"/>
      <c r="T86" s="973"/>
      <c r="U86" s="974"/>
    </row>
    <row r="87" spans="1:21" ht="45" x14ac:dyDescent="0.25">
      <c r="A87" s="1237"/>
      <c r="B87" s="615" t="s">
        <v>30</v>
      </c>
      <c r="C87" s="802">
        <v>71</v>
      </c>
      <c r="D87" s="802">
        <f>C87*49%</f>
        <v>34.79</v>
      </c>
      <c r="E87" s="889" t="s">
        <v>411</v>
      </c>
      <c r="F87" s="597" t="s">
        <v>516</v>
      </c>
      <c r="G87" s="682">
        <v>71</v>
      </c>
      <c r="H87" s="682">
        <f>G87*56%</f>
        <v>39.760000000000005</v>
      </c>
      <c r="I87" s="911" t="s">
        <v>307</v>
      </c>
      <c r="J87" s="615" t="s">
        <v>94</v>
      </c>
      <c r="K87" s="802">
        <v>65</v>
      </c>
      <c r="L87" s="802">
        <f>K87*61.5%</f>
        <v>39.975000000000001</v>
      </c>
      <c r="M87" s="1176" t="s">
        <v>307</v>
      </c>
      <c r="N87" s="641" t="s">
        <v>516</v>
      </c>
      <c r="O87" s="805">
        <v>71</v>
      </c>
      <c r="P87" s="805">
        <f>O87*56%</f>
        <v>39.760000000000005</v>
      </c>
      <c r="Q87" s="890" t="s">
        <v>307</v>
      </c>
      <c r="R87" s="615" t="s">
        <v>94</v>
      </c>
      <c r="S87" s="802">
        <v>65</v>
      </c>
      <c r="T87" s="802">
        <f>S87*61.5%</f>
        <v>39.975000000000001</v>
      </c>
      <c r="U87" s="889" t="s">
        <v>307</v>
      </c>
    </row>
    <row r="88" spans="1:21" ht="15" customHeight="1" x14ac:dyDescent="0.25">
      <c r="A88" s="1237"/>
      <c r="B88" s="615" t="s">
        <v>32</v>
      </c>
      <c r="C88" s="638">
        <v>8</v>
      </c>
      <c r="D88" s="638">
        <f>C88*75%</f>
        <v>6</v>
      </c>
      <c r="E88" s="889"/>
      <c r="F88" s="597" t="s">
        <v>32</v>
      </c>
      <c r="G88" s="79">
        <v>8</v>
      </c>
      <c r="H88" s="79">
        <f>G88*75%</f>
        <v>6</v>
      </c>
      <c r="I88" s="902"/>
      <c r="J88" s="615" t="s">
        <v>32</v>
      </c>
      <c r="K88" s="638">
        <v>8</v>
      </c>
      <c r="L88" s="638">
        <f>K88*75%</f>
        <v>6</v>
      </c>
      <c r="M88" s="1177"/>
      <c r="N88" s="641" t="s">
        <v>32</v>
      </c>
      <c r="O88" s="638">
        <v>8</v>
      </c>
      <c r="P88" s="638">
        <f>O88*75%</f>
        <v>6</v>
      </c>
      <c r="Q88" s="890"/>
      <c r="R88" s="615" t="s">
        <v>32</v>
      </c>
      <c r="S88" s="638">
        <v>8</v>
      </c>
      <c r="T88" s="638">
        <f>S88*75%</f>
        <v>6</v>
      </c>
      <c r="U88" s="889"/>
    </row>
    <row r="89" spans="1:21" ht="15" customHeight="1" x14ac:dyDescent="0.25">
      <c r="A89" s="1237"/>
      <c r="B89" s="615" t="s">
        <v>34</v>
      </c>
      <c r="C89" s="638">
        <v>10</v>
      </c>
      <c r="D89" s="638">
        <f>C89*60%</f>
        <v>6</v>
      </c>
      <c r="E89" s="889"/>
      <c r="F89" s="597" t="s">
        <v>34</v>
      </c>
      <c r="G89" s="79">
        <v>10</v>
      </c>
      <c r="H89" s="79">
        <f>G89*60%</f>
        <v>6</v>
      </c>
      <c r="I89" s="902"/>
      <c r="J89" s="615" t="s">
        <v>34</v>
      </c>
      <c r="K89" s="638">
        <v>10</v>
      </c>
      <c r="L89" s="638">
        <f>K89*60%</f>
        <v>6</v>
      </c>
      <c r="M89" s="1177"/>
      <c r="N89" s="641" t="s">
        <v>34</v>
      </c>
      <c r="O89" s="638">
        <v>10</v>
      </c>
      <c r="P89" s="638">
        <f>O89*60%</f>
        <v>6</v>
      </c>
      <c r="Q89" s="890"/>
      <c r="R89" s="615" t="s">
        <v>34</v>
      </c>
      <c r="S89" s="638">
        <v>10</v>
      </c>
      <c r="T89" s="638">
        <f>S89*60%</f>
        <v>6</v>
      </c>
      <c r="U89" s="889"/>
    </row>
    <row r="90" spans="1:21" ht="15" customHeight="1" x14ac:dyDescent="0.25">
      <c r="A90" s="1237"/>
      <c r="B90" s="615" t="s">
        <v>36</v>
      </c>
      <c r="C90" s="638">
        <v>2</v>
      </c>
      <c r="D90" s="638">
        <f>C90*95%</f>
        <v>1.9</v>
      </c>
      <c r="E90" s="889"/>
      <c r="F90" s="597" t="s">
        <v>36</v>
      </c>
      <c r="G90" s="79">
        <v>2</v>
      </c>
      <c r="H90" s="79">
        <f>G90*95%</f>
        <v>1.9</v>
      </c>
      <c r="I90" s="902"/>
      <c r="J90" s="615" t="s">
        <v>36</v>
      </c>
      <c r="K90" s="638">
        <v>2</v>
      </c>
      <c r="L90" s="638">
        <f>K90*95%</f>
        <v>1.9</v>
      </c>
      <c r="M90" s="1177"/>
      <c r="N90" s="641" t="s">
        <v>36</v>
      </c>
      <c r="O90" s="638">
        <v>2</v>
      </c>
      <c r="P90" s="638">
        <f>O90*95%</f>
        <v>1.9</v>
      </c>
      <c r="Q90" s="890"/>
      <c r="R90" s="615" t="s">
        <v>36</v>
      </c>
      <c r="S90" s="638">
        <v>2</v>
      </c>
      <c r="T90" s="638">
        <f>S90*95%</f>
        <v>1.9</v>
      </c>
      <c r="U90" s="889"/>
    </row>
    <row r="91" spans="1:21" ht="15" customHeight="1" x14ac:dyDescent="0.25">
      <c r="A91" s="1237"/>
      <c r="B91" s="615" t="s">
        <v>38</v>
      </c>
      <c r="C91" s="638">
        <v>0.3</v>
      </c>
      <c r="D91" s="638">
        <f>C91*100%</f>
        <v>0.3</v>
      </c>
      <c r="E91" s="889"/>
      <c r="F91" s="597" t="s">
        <v>38</v>
      </c>
      <c r="G91" s="79">
        <v>0.3</v>
      </c>
      <c r="H91" s="79">
        <f>G91*100%</f>
        <v>0.3</v>
      </c>
      <c r="I91" s="902"/>
      <c r="J91" s="615" t="s">
        <v>38</v>
      </c>
      <c r="K91" s="638">
        <v>0.3</v>
      </c>
      <c r="L91" s="638">
        <f>K91*100%</f>
        <v>0.3</v>
      </c>
      <c r="M91" s="1177"/>
      <c r="N91" s="641" t="s">
        <v>38</v>
      </c>
      <c r="O91" s="638">
        <v>0.3</v>
      </c>
      <c r="P91" s="638">
        <f>O91*100%</f>
        <v>0.3</v>
      </c>
      <c r="Q91" s="890"/>
      <c r="R91" s="615" t="s">
        <v>38</v>
      </c>
      <c r="S91" s="638">
        <v>0.3</v>
      </c>
      <c r="T91" s="638">
        <f>S91*100%</f>
        <v>0.3</v>
      </c>
      <c r="U91" s="889"/>
    </row>
    <row r="92" spans="1:21" ht="15" customHeight="1" x14ac:dyDescent="0.25">
      <c r="A92" s="1237"/>
      <c r="B92" s="615" t="s">
        <v>40</v>
      </c>
      <c r="C92" s="638">
        <v>0.3</v>
      </c>
      <c r="D92" s="638">
        <f t="shared" ref="D92:D93" si="5">C92*100%</f>
        <v>0.3</v>
      </c>
      <c r="E92" s="889"/>
      <c r="F92" s="597" t="s">
        <v>40</v>
      </c>
      <c r="G92" s="79">
        <v>0.3</v>
      </c>
      <c r="H92" s="79">
        <f t="shared" ref="H92:H93" si="6">G92*100%</f>
        <v>0.3</v>
      </c>
      <c r="I92" s="902"/>
      <c r="J92" s="615" t="s">
        <v>40</v>
      </c>
      <c r="K92" s="638">
        <v>0.3</v>
      </c>
      <c r="L92" s="638">
        <f t="shared" ref="L92:L93" si="7">K92*100%</f>
        <v>0.3</v>
      </c>
      <c r="M92" s="1177"/>
      <c r="N92" s="641" t="s">
        <v>40</v>
      </c>
      <c r="O92" s="638">
        <v>0.3</v>
      </c>
      <c r="P92" s="638">
        <f t="shared" ref="P92:P93" si="8">O92*100%</f>
        <v>0.3</v>
      </c>
      <c r="Q92" s="890"/>
      <c r="R92" s="615" t="s">
        <v>40</v>
      </c>
      <c r="S92" s="638">
        <v>0.3</v>
      </c>
      <c r="T92" s="638">
        <f t="shared" ref="T92:T93" si="9">S92*100%</f>
        <v>0.3</v>
      </c>
      <c r="U92" s="889"/>
    </row>
    <row r="93" spans="1:21" ht="15" customHeight="1" x14ac:dyDescent="0.25">
      <c r="A93" s="1237"/>
      <c r="B93" s="615" t="s">
        <v>544</v>
      </c>
      <c r="C93" s="638">
        <v>0.3</v>
      </c>
      <c r="D93" s="638">
        <f t="shared" si="5"/>
        <v>0.3</v>
      </c>
      <c r="E93" s="889"/>
      <c r="F93" s="597" t="s">
        <v>544</v>
      </c>
      <c r="G93" s="79">
        <v>0.3</v>
      </c>
      <c r="H93" s="79">
        <f t="shared" si="6"/>
        <v>0.3</v>
      </c>
      <c r="I93" s="902"/>
      <c r="J93" s="615" t="s">
        <v>544</v>
      </c>
      <c r="K93" s="638">
        <v>0.3</v>
      </c>
      <c r="L93" s="638">
        <f t="shared" si="7"/>
        <v>0.3</v>
      </c>
      <c r="M93" s="1177"/>
      <c r="N93" s="641" t="s">
        <v>544</v>
      </c>
      <c r="O93" s="638">
        <v>0.3</v>
      </c>
      <c r="P93" s="638">
        <f t="shared" si="8"/>
        <v>0.3</v>
      </c>
      <c r="Q93" s="890"/>
      <c r="R93" s="615" t="s">
        <v>544</v>
      </c>
      <c r="S93" s="638">
        <v>0.3</v>
      </c>
      <c r="T93" s="638">
        <f t="shared" si="9"/>
        <v>0.3</v>
      </c>
      <c r="U93" s="889"/>
    </row>
    <row r="94" spans="1:21" ht="15" customHeight="1" x14ac:dyDescent="0.25">
      <c r="A94" s="1237"/>
      <c r="B94" s="615" t="s">
        <v>42</v>
      </c>
      <c r="C94" s="638">
        <v>0.6</v>
      </c>
      <c r="D94" s="638">
        <f>C94*78%</f>
        <v>0.46799999999999997</v>
      </c>
      <c r="E94" s="889"/>
      <c r="F94" s="597" t="s">
        <v>42</v>
      </c>
      <c r="G94" s="79">
        <v>0.6</v>
      </c>
      <c r="H94" s="79">
        <f>G94*78%</f>
        <v>0.46799999999999997</v>
      </c>
      <c r="I94" s="902"/>
      <c r="J94" s="615" t="s">
        <v>42</v>
      </c>
      <c r="K94" s="638">
        <v>0.6</v>
      </c>
      <c r="L94" s="638">
        <f>K94*78%</f>
        <v>0.46799999999999997</v>
      </c>
      <c r="M94" s="1177"/>
      <c r="N94" s="641" t="s">
        <v>42</v>
      </c>
      <c r="O94" s="638">
        <v>0.6</v>
      </c>
      <c r="P94" s="638">
        <f>O94*78%</f>
        <v>0.46799999999999997</v>
      </c>
      <c r="Q94" s="890"/>
      <c r="R94" s="615" t="s">
        <v>42</v>
      </c>
      <c r="S94" s="638">
        <v>0.6</v>
      </c>
      <c r="T94" s="638">
        <f>S94*78%</f>
        <v>0.46799999999999997</v>
      </c>
      <c r="U94" s="889"/>
    </row>
    <row r="95" spans="1:21" ht="15" customHeight="1" x14ac:dyDescent="0.25">
      <c r="A95" s="1237"/>
      <c r="B95" s="615" t="s">
        <v>44</v>
      </c>
      <c r="C95" s="638">
        <v>0.5</v>
      </c>
      <c r="D95" s="638">
        <f>C95*100%</f>
        <v>0.5</v>
      </c>
      <c r="E95" s="889"/>
      <c r="F95" s="597" t="s">
        <v>44</v>
      </c>
      <c r="G95" s="79">
        <v>0.5</v>
      </c>
      <c r="H95" s="79">
        <f>G95*100%</f>
        <v>0.5</v>
      </c>
      <c r="I95" s="902"/>
      <c r="J95" s="615" t="s">
        <v>44</v>
      </c>
      <c r="K95" s="638">
        <v>0.5</v>
      </c>
      <c r="L95" s="638">
        <f>K95*100%</f>
        <v>0.5</v>
      </c>
      <c r="M95" s="1177"/>
      <c r="N95" s="641" t="s">
        <v>44</v>
      </c>
      <c r="O95" s="638">
        <v>0.5</v>
      </c>
      <c r="P95" s="638">
        <f>O95*100%</f>
        <v>0.5</v>
      </c>
      <c r="Q95" s="890"/>
      <c r="R95" s="615" t="s">
        <v>44</v>
      </c>
      <c r="S95" s="638">
        <v>0.5</v>
      </c>
      <c r="T95" s="638">
        <f>S95*100%</f>
        <v>0.5</v>
      </c>
      <c r="U95" s="889"/>
    </row>
    <row r="96" spans="1:21" ht="15" customHeight="1" x14ac:dyDescent="0.25">
      <c r="A96" s="1237"/>
      <c r="B96" s="921"/>
      <c r="C96" s="921"/>
      <c r="D96" s="921"/>
      <c r="E96" s="921"/>
      <c r="F96" s="597" t="s">
        <v>147</v>
      </c>
      <c r="G96" s="581">
        <v>0.3</v>
      </c>
      <c r="H96" s="79">
        <f>G96*100%</f>
        <v>0.3</v>
      </c>
      <c r="I96" s="903"/>
      <c r="J96" s="615" t="s">
        <v>52</v>
      </c>
      <c r="K96" s="710">
        <v>4</v>
      </c>
      <c r="L96" s="710">
        <f>K96*100%</f>
        <v>4</v>
      </c>
      <c r="M96" s="1178"/>
      <c r="N96" s="641" t="s">
        <v>52</v>
      </c>
      <c r="O96" s="710">
        <v>4</v>
      </c>
      <c r="P96" s="710">
        <f>O96*100%</f>
        <v>4</v>
      </c>
      <c r="Q96" s="890"/>
      <c r="R96" s="615" t="s">
        <v>205</v>
      </c>
      <c r="S96" s="806">
        <v>4</v>
      </c>
      <c r="T96" s="806">
        <v>4</v>
      </c>
      <c r="U96" s="1418" t="s">
        <v>418</v>
      </c>
    </row>
    <row r="97" spans="1:21" ht="15" customHeight="1" x14ac:dyDescent="0.25">
      <c r="A97" s="1237"/>
      <c r="B97" s="921"/>
      <c r="C97" s="921"/>
      <c r="D97" s="921"/>
      <c r="E97" s="921"/>
      <c r="F97" s="1141"/>
      <c r="G97" s="914"/>
      <c r="H97" s="914"/>
      <c r="I97" s="915"/>
      <c r="J97" s="1416"/>
      <c r="K97" s="1096"/>
      <c r="L97" s="1096"/>
      <c r="M97" s="1417"/>
      <c r="N97" s="1065"/>
      <c r="O97" s="1065"/>
      <c r="P97" s="1065"/>
      <c r="Q97" s="1065"/>
      <c r="R97" s="615" t="s">
        <v>52</v>
      </c>
      <c r="S97" s="806">
        <v>2</v>
      </c>
      <c r="T97" s="806">
        <v>2</v>
      </c>
      <c r="U97" s="1419"/>
    </row>
    <row r="98" spans="1:21" ht="15" customHeight="1" x14ac:dyDescent="0.25">
      <c r="A98" s="1237"/>
      <c r="B98" s="921"/>
      <c r="C98" s="921"/>
      <c r="D98" s="921"/>
      <c r="E98" s="921"/>
      <c r="F98" s="932"/>
      <c r="G98" s="917"/>
      <c r="H98" s="917"/>
      <c r="I98" s="918"/>
      <c r="J98" s="883"/>
      <c r="K98" s="884"/>
      <c r="L98" s="884"/>
      <c r="M98" s="885"/>
      <c r="N98" s="1065"/>
      <c r="O98" s="1065"/>
      <c r="P98" s="1065"/>
      <c r="Q98" s="1065"/>
      <c r="R98" s="615" t="s">
        <v>66</v>
      </c>
      <c r="S98" s="806">
        <v>37</v>
      </c>
      <c r="T98" s="806">
        <f>S98*55%</f>
        <v>20.350000000000001</v>
      </c>
      <c r="U98" s="1419"/>
    </row>
    <row r="99" spans="1:21" ht="15" customHeight="1" x14ac:dyDescent="0.25">
      <c r="A99" s="1237"/>
      <c r="B99" s="921"/>
      <c r="C99" s="921"/>
      <c r="D99" s="921"/>
      <c r="E99" s="921"/>
      <c r="F99" s="932"/>
      <c r="G99" s="917"/>
      <c r="H99" s="917"/>
      <c r="I99" s="918"/>
      <c r="J99" s="883"/>
      <c r="K99" s="884"/>
      <c r="L99" s="884"/>
      <c r="M99" s="885"/>
      <c r="N99" s="1065"/>
      <c r="O99" s="1065"/>
      <c r="P99" s="1065"/>
      <c r="Q99" s="1066"/>
      <c r="R99" s="883"/>
      <c r="S99" s="884"/>
      <c r="T99" s="884"/>
      <c r="U99" s="885"/>
    </row>
    <row r="100" spans="1:21" ht="15" customHeight="1" x14ac:dyDescent="0.25">
      <c r="A100" s="1238"/>
      <c r="B100" s="921"/>
      <c r="C100" s="921"/>
      <c r="D100" s="921"/>
      <c r="E100" s="921"/>
      <c r="F100" s="935"/>
      <c r="G100" s="934"/>
      <c r="H100" s="934"/>
      <c r="I100" s="954"/>
      <c r="J100" s="886"/>
      <c r="K100" s="887"/>
      <c r="L100" s="887"/>
      <c r="M100" s="888"/>
      <c r="N100" s="1067"/>
      <c r="O100" s="1067"/>
      <c r="P100" s="1067"/>
      <c r="Q100" s="1068"/>
      <c r="R100" s="886"/>
      <c r="S100" s="887"/>
      <c r="T100" s="887"/>
      <c r="U100" s="888"/>
    </row>
    <row r="101" spans="1:21" ht="28.5" customHeight="1" x14ac:dyDescent="0.25">
      <c r="A101" s="1241" t="s">
        <v>54</v>
      </c>
      <c r="B101" s="1109" t="s">
        <v>55</v>
      </c>
      <c r="C101" s="1110"/>
      <c r="D101" s="1110"/>
      <c r="E101" s="1111"/>
      <c r="F101" s="1271" t="s">
        <v>55</v>
      </c>
      <c r="G101" s="828"/>
      <c r="H101" s="828"/>
      <c r="I101" s="1184"/>
      <c r="J101" s="1271" t="s">
        <v>55</v>
      </c>
      <c r="K101" s="828"/>
      <c r="L101" s="828"/>
      <c r="M101" s="1188"/>
      <c r="N101" s="1187" t="s">
        <v>55</v>
      </c>
      <c r="O101" s="828"/>
      <c r="P101" s="828"/>
      <c r="Q101" s="1188"/>
      <c r="R101" s="1271" t="s">
        <v>55</v>
      </c>
      <c r="S101" s="828"/>
      <c r="T101" s="828"/>
      <c r="U101" s="1188"/>
    </row>
    <row r="102" spans="1:21" ht="15" customHeight="1" x14ac:dyDescent="0.25">
      <c r="A102" s="1237"/>
      <c r="B102" s="278" t="s">
        <v>56</v>
      </c>
      <c r="C102" s="271">
        <v>31</v>
      </c>
      <c r="D102" s="275">
        <v>31</v>
      </c>
      <c r="E102" s="911" t="s">
        <v>412</v>
      </c>
      <c r="F102" s="167" t="s">
        <v>56</v>
      </c>
      <c r="G102" s="274">
        <v>31</v>
      </c>
      <c r="H102" s="296">
        <v>31</v>
      </c>
      <c r="I102" s="1073" t="s">
        <v>412</v>
      </c>
      <c r="J102" s="273" t="s">
        <v>56</v>
      </c>
      <c r="K102" s="271">
        <v>31</v>
      </c>
      <c r="L102" s="272">
        <v>31</v>
      </c>
      <c r="M102" s="911" t="s">
        <v>412</v>
      </c>
      <c r="N102" s="167" t="s">
        <v>56</v>
      </c>
      <c r="O102" s="274">
        <v>31</v>
      </c>
      <c r="P102" s="277">
        <v>31</v>
      </c>
      <c r="Q102" s="911" t="s">
        <v>412</v>
      </c>
      <c r="R102" s="167" t="s">
        <v>56</v>
      </c>
      <c r="S102" s="274">
        <v>31</v>
      </c>
      <c r="T102" s="275">
        <v>31</v>
      </c>
      <c r="U102" s="911" t="s">
        <v>412</v>
      </c>
    </row>
    <row r="103" spans="1:21" ht="15" customHeight="1" x14ac:dyDescent="0.25">
      <c r="A103" s="1237"/>
      <c r="B103" s="278" t="s">
        <v>44</v>
      </c>
      <c r="C103" s="271">
        <v>0.8</v>
      </c>
      <c r="D103" s="275">
        <v>0.8</v>
      </c>
      <c r="E103" s="1189"/>
      <c r="F103" s="167" t="s">
        <v>44</v>
      </c>
      <c r="G103" s="274">
        <v>0.8</v>
      </c>
      <c r="H103" s="296">
        <v>0.8</v>
      </c>
      <c r="I103" s="1162"/>
      <c r="J103" s="278" t="s">
        <v>52</v>
      </c>
      <c r="K103" s="274">
        <v>3</v>
      </c>
      <c r="L103" s="275">
        <v>3</v>
      </c>
      <c r="M103" s="1189"/>
      <c r="N103" s="167" t="s">
        <v>44</v>
      </c>
      <c r="O103" s="274">
        <v>0.8</v>
      </c>
      <c r="P103" s="277">
        <v>0.8</v>
      </c>
      <c r="Q103" s="1189"/>
      <c r="R103" s="167" t="s">
        <v>44</v>
      </c>
      <c r="S103" s="274">
        <v>0.8</v>
      </c>
      <c r="T103" s="275">
        <v>0.8</v>
      </c>
      <c r="U103" s="1189"/>
    </row>
    <row r="104" spans="1:21" ht="15" customHeight="1" x14ac:dyDescent="0.25">
      <c r="A104" s="1237"/>
      <c r="B104" s="278" t="s">
        <v>52</v>
      </c>
      <c r="C104" s="271">
        <v>3</v>
      </c>
      <c r="D104" s="275">
        <v>3</v>
      </c>
      <c r="E104" s="1202"/>
      <c r="F104" s="167" t="s">
        <v>52</v>
      </c>
      <c r="G104" s="274">
        <v>3</v>
      </c>
      <c r="H104" s="296">
        <v>3</v>
      </c>
      <c r="I104" s="1163"/>
      <c r="J104" s="278" t="s">
        <v>44</v>
      </c>
      <c r="K104" s="274">
        <v>0.8</v>
      </c>
      <c r="L104" s="275">
        <v>0.8</v>
      </c>
      <c r="M104" s="1189"/>
      <c r="N104" s="167" t="s">
        <v>52</v>
      </c>
      <c r="O104" s="274">
        <v>3</v>
      </c>
      <c r="P104" s="277">
        <v>3</v>
      </c>
      <c r="Q104" s="1202"/>
      <c r="R104" s="167" t="s">
        <v>52</v>
      </c>
      <c r="S104" s="274">
        <v>3</v>
      </c>
      <c r="T104" s="275">
        <v>3</v>
      </c>
      <c r="U104" s="1202"/>
    </row>
    <row r="105" spans="1:21" ht="15" customHeight="1" x14ac:dyDescent="0.25">
      <c r="A105" s="1237"/>
      <c r="B105" s="972"/>
      <c r="C105" s="1023"/>
      <c r="D105" s="1023"/>
      <c r="E105" s="1024"/>
      <c r="F105" s="931"/>
      <c r="G105" s="832"/>
      <c r="H105" s="832"/>
      <c r="I105" s="832"/>
      <c r="J105" s="278"/>
      <c r="K105" s="564"/>
      <c r="L105" s="565"/>
      <c r="M105" s="1202"/>
      <c r="N105" s="1311"/>
      <c r="O105" s="832"/>
      <c r="P105" s="832"/>
      <c r="Q105" s="1180"/>
      <c r="R105" s="1343"/>
      <c r="S105" s="1255"/>
      <c r="T105" s="1255"/>
      <c r="U105" s="1256"/>
    </row>
    <row r="106" spans="1:21" ht="15" customHeight="1" x14ac:dyDescent="0.25">
      <c r="A106" s="1237"/>
      <c r="B106" s="1028"/>
      <c r="C106" s="1029"/>
      <c r="D106" s="1029"/>
      <c r="E106" s="1030"/>
      <c r="F106" s="1235"/>
      <c r="G106" s="1181"/>
      <c r="H106" s="1181"/>
      <c r="I106" s="1181"/>
      <c r="J106" s="1311"/>
      <c r="K106" s="832"/>
      <c r="L106" s="832"/>
      <c r="M106" s="1180"/>
      <c r="N106" s="1234"/>
      <c r="O106" s="832"/>
      <c r="P106" s="832"/>
      <c r="Q106" s="1180"/>
      <c r="R106" s="1235"/>
      <c r="S106" s="1181"/>
      <c r="T106" s="1181"/>
      <c r="U106" s="1182"/>
    </row>
    <row r="107" spans="1:21" ht="28.5" customHeight="1" x14ac:dyDescent="0.25">
      <c r="A107" s="1242" t="s">
        <v>46</v>
      </c>
      <c r="B107" s="1109" t="s">
        <v>154</v>
      </c>
      <c r="C107" s="1110"/>
      <c r="D107" s="1110"/>
      <c r="E107" s="1111"/>
      <c r="F107" s="1271" t="s">
        <v>170</v>
      </c>
      <c r="G107" s="828"/>
      <c r="H107" s="828"/>
      <c r="I107" s="1184"/>
      <c r="J107" s="1356" t="s">
        <v>341</v>
      </c>
      <c r="K107" s="1357"/>
      <c r="L107" s="1357"/>
      <c r="M107" s="1358"/>
      <c r="N107" s="1271" t="s">
        <v>195</v>
      </c>
      <c r="O107" s="828"/>
      <c r="P107" s="828"/>
      <c r="Q107" s="1188"/>
      <c r="R107" s="1271" t="s">
        <v>419</v>
      </c>
      <c r="S107" s="828"/>
      <c r="T107" s="828"/>
      <c r="U107" s="1188"/>
    </row>
    <row r="108" spans="1:21" ht="53.25" customHeight="1" x14ac:dyDescent="0.25">
      <c r="A108" s="1237"/>
      <c r="B108" s="1224" t="s">
        <v>420</v>
      </c>
      <c r="C108" s="1225"/>
      <c r="D108" s="1225"/>
      <c r="E108" s="1226"/>
      <c r="F108" s="201" t="s">
        <v>91</v>
      </c>
      <c r="G108" s="645">
        <v>56</v>
      </c>
      <c r="H108" s="600">
        <f>G108*53%</f>
        <v>29.68</v>
      </c>
      <c r="I108" s="1415" t="s">
        <v>305</v>
      </c>
      <c r="J108" s="113" t="s">
        <v>114</v>
      </c>
      <c r="K108" s="599">
        <v>40</v>
      </c>
      <c r="L108" s="600">
        <f>K108*77%</f>
        <v>30.8</v>
      </c>
      <c r="M108" s="1415" t="s">
        <v>305</v>
      </c>
      <c r="N108" s="201" t="s">
        <v>313</v>
      </c>
      <c r="O108" s="599">
        <v>56</v>
      </c>
      <c r="P108" s="600">
        <f>O108*53%</f>
        <v>29.68</v>
      </c>
      <c r="Q108" s="940" t="s">
        <v>305</v>
      </c>
      <c r="R108" s="154" t="s">
        <v>114</v>
      </c>
      <c r="S108" s="599">
        <v>50</v>
      </c>
      <c r="T108" s="599">
        <f>S108*59%</f>
        <v>29.5</v>
      </c>
      <c r="U108" s="940" t="s">
        <v>464</v>
      </c>
    </row>
    <row r="109" spans="1:21" ht="15" customHeight="1" x14ac:dyDescent="0.25">
      <c r="A109" s="1237"/>
      <c r="B109" s="1227"/>
      <c r="C109" s="1228"/>
      <c r="D109" s="1228"/>
      <c r="E109" s="1229"/>
      <c r="F109" s="167" t="s">
        <v>52</v>
      </c>
      <c r="G109" s="323">
        <v>5</v>
      </c>
      <c r="H109" s="324">
        <v>5</v>
      </c>
      <c r="I109" s="1202"/>
      <c r="J109" s="286" t="s">
        <v>44</v>
      </c>
      <c r="K109" s="323">
        <v>0.5</v>
      </c>
      <c r="L109" s="324">
        <v>0.5</v>
      </c>
      <c r="M109" s="1189"/>
      <c r="N109" s="201" t="s">
        <v>116</v>
      </c>
      <c r="O109" s="294">
        <v>5</v>
      </c>
      <c r="P109" s="295">
        <v>5</v>
      </c>
      <c r="Q109" s="1202"/>
      <c r="R109" s="163" t="s">
        <v>147</v>
      </c>
      <c r="S109" s="294">
        <v>0.5</v>
      </c>
      <c r="T109" s="295">
        <v>0.5</v>
      </c>
      <c r="U109" s="1202"/>
    </row>
    <row r="110" spans="1:21" ht="15" customHeight="1" x14ac:dyDescent="0.25">
      <c r="A110" s="1237"/>
      <c r="B110" s="1227"/>
      <c r="C110" s="1228"/>
      <c r="D110" s="1228"/>
      <c r="E110" s="1229"/>
      <c r="F110" s="941"/>
      <c r="G110" s="1255"/>
      <c r="H110" s="1255"/>
      <c r="I110" s="1255"/>
      <c r="J110" s="77" t="s">
        <v>174</v>
      </c>
      <c r="K110" s="323">
        <v>5</v>
      </c>
      <c r="L110" s="324">
        <v>5</v>
      </c>
      <c r="M110" s="1202"/>
      <c r="N110" s="941"/>
      <c r="O110" s="1255"/>
      <c r="P110" s="1255"/>
      <c r="Q110" s="1256"/>
      <c r="R110" s="1089"/>
      <c r="S110" s="1255"/>
      <c r="T110" s="1255"/>
      <c r="U110" s="1256"/>
    </row>
    <row r="111" spans="1:21" ht="15" customHeight="1" x14ac:dyDescent="0.25">
      <c r="A111" s="1237"/>
      <c r="B111" s="1230"/>
      <c r="C111" s="1231"/>
      <c r="D111" s="1231"/>
      <c r="E111" s="1232"/>
      <c r="F111" s="1234"/>
      <c r="G111" s="832"/>
      <c r="H111" s="832"/>
      <c r="I111" s="832"/>
      <c r="J111" s="1431"/>
      <c r="K111" s="832"/>
      <c r="L111" s="832"/>
      <c r="M111" s="1180"/>
      <c r="N111" s="1234"/>
      <c r="O111" s="832"/>
      <c r="P111" s="832"/>
      <c r="Q111" s="1180"/>
      <c r="R111" s="1344"/>
      <c r="S111" s="1345"/>
      <c r="T111" s="1345"/>
      <c r="U111" s="1346"/>
    </row>
    <row r="112" spans="1:21" ht="48" customHeight="1" x14ac:dyDescent="0.25">
      <c r="A112" s="1241" t="s">
        <v>314</v>
      </c>
      <c r="B112" s="1109" t="s">
        <v>159</v>
      </c>
      <c r="C112" s="1110"/>
      <c r="D112" s="1110"/>
      <c r="E112" s="1111"/>
      <c r="F112" s="1271" t="s">
        <v>422</v>
      </c>
      <c r="G112" s="828"/>
      <c r="H112" s="828"/>
      <c r="I112" s="1184"/>
      <c r="J112" s="1271" t="s">
        <v>190</v>
      </c>
      <c r="K112" s="828"/>
      <c r="L112" s="828"/>
      <c r="M112" s="1188"/>
      <c r="N112" s="1271" t="s">
        <v>423</v>
      </c>
      <c r="O112" s="828"/>
      <c r="P112" s="828"/>
      <c r="Q112" s="1188"/>
      <c r="R112" s="1183" t="s">
        <v>346</v>
      </c>
      <c r="S112" s="828"/>
      <c r="T112" s="828"/>
      <c r="U112" s="1188"/>
    </row>
    <row r="113" spans="1:24" ht="15" customHeight="1" x14ac:dyDescent="0.25">
      <c r="A113" s="1237"/>
      <c r="B113" s="280" t="s">
        <v>347</v>
      </c>
      <c r="C113" s="760">
        <v>16</v>
      </c>
      <c r="D113" s="761">
        <v>15.2</v>
      </c>
      <c r="E113" s="911" t="s">
        <v>396</v>
      </c>
      <c r="F113" s="325" t="s">
        <v>424</v>
      </c>
      <c r="G113" s="746">
        <v>30</v>
      </c>
      <c r="H113" s="746">
        <f>G113*82%</f>
        <v>24.599999999999998</v>
      </c>
      <c r="I113" s="1073" t="s">
        <v>396</v>
      </c>
      <c r="J113" s="278" t="s">
        <v>101</v>
      </c>
      <c r="K113" s="758">
        <v>63</v>
      </c>
      <c r="L113" s="759">
        <v>50.4</v>
      </c>
      <c r="M113" s="911" t="s">
        <v>396</v>
      </c>
      <c r="N113" s="201" t="s">
        <v>125</v>
      </c>
      <c r="O113" s="746">
        <v>48</v>
      </c>
      <c r="P113" s="746">
        <f>O113*82%</f>
        <v>39.36</v>
      </c>
      <c r="Q113" s="911" t="s">
        <v>396</v>
      </c>
      <c r="R113" s="201" t="s">
        <v>101</v>
      </c>
      <c r="S113" s="756">
        <v>32</v>
      </c>
      <c r="T113" s="757">
        <v>25.6</v>
      </c>
      <c r="U113" s="911" t="s">
        <v>396</v>
      </c>
      <c r="V113" s="218"/>
      <c r="W113" s="218"/>
      <c r="X113" s="218"/>
    </row>
    <row r="114" spans="1:24" ht="15" customHeight="1" x14ac:dyDescent="0.25">
      <c r="A114" s="1237"/>
      <c r="B114" s="280" t="s">
        <v>101</v>
      </c>
      <c r="C114" s="760">
        <v>44</v>
      </c>
      <c r="D114" s="761">
        <v>35.200000000000003</v>
      </c>
      <c r="E114" s="1189"/>
      <c r="F114" s="278" t="s">
        <v>50</v>
      </c>
      <c r="G114" s="746">
        <v>28</v>
      </c>
      <c r="H114" s="746">
        <f>G114*88%</f>
        <v>24.64</v>
      </c>
      <c r="I114" s="1162"/>
      <c r="J114" s="164" t="s">
        <v>62</v>
      </c>
      <c r="K114" s="26">
        <v>60</v>
      </c>
      <c r="L114" s="29">
        <v>30</v>
      </c>
      <c r="M114" s="1189"/>
      <c r="N114" s="201" t="s">
        <v>139</v>
      </c>
      <c r="O114" s="731">
        <v>18</v>
      </c>
      <c r="P114" s="731">
        <f>O114*55%</f>
        <v>9.9</v>
      </c>
      <c r="Q114" s="1189"/>
      <c r="R114" s="167" t="s">
        <v>50</v>
      </c>
      <c r="S114" s="746">
        <v>28</v>
      </c>
      <c r="T114" s="746">
        <f>S114*88%</f>
        <v>24.64</v>
      </c>
      <c r="U114" s="1189"/>
      <c r="V114" s="218"/>
      <c r="W114" s="218"/>
      <c r="X114" s="218"/>
    </row>
    <row r="115" spans="1:24" ht="15" customHeight="1" x14ac:dyDescent="0.25">
      <c r="A115" s="1237"/>
      <c r="B115" s="280" t="s">
        <v>36</v>
      </c>
      <c r="C115" s="225">
        <v>12</v>
      </c>
      <c r="D115" s="70">
        <v>10.8</v>
      </c>
      <c r="E115" s="1189"/>
      <c r="F115" s="278" t="s">
        <v>174</v>
      </c>
      <c r="G115" s="274">
        <v>5</v>
      </c>
      <c r="H115" s="275">
        <v>5</v>
      </c>
      <c r="I115" s="1162"/>
      <c r="J115" s="278" t="s">
        <v>36</v>
      </c>
      <c r="K115" s="281">
        <v>6</v>
      </c>
      <c r="L115" s="298">
        <v>5.4</v>
      </c>
      <c r="M115" s="1202"/>
      <c r="N115" s="201" t="s">
        <v>36</v>
      </c>
      <c r="O115" s="281">
        <v>6</v>
      </c>
      <c r="P115" s="326">
        <v>5.4</v>
      </c>
      <c r="Q115" s="1189"/>
      <c r="R115" s="167" t="s">
        <v>36</v>
      </c>
      <c r="S115" s="274">
        <v>10</v>
      </c>
      <c r="T115" s="275">
        <v>9</v>
      </c>
      <c r="U115" s="1189"/>
      <c r="V115" s="218"/>
      <c r="W115" s="218"/>
      <c r="X115" s="218"/>
    </row>
    <row r="116" spans="1:24" ht="15" customHeight="1" x14ac:dyDescent="0.25">
      <c r="A116" s="1237"/>
      <c r="B116" s="164" t="s">
        <v>62</v>
      </c>
      <c r="C116" s="26">
        <v>60</v>
      </c>
      <c r="D116" s="29">
        <v>30</v>
      </c>
      <c r="E116" s="1202"/>
      <c r="F116" s="278" t="s">
        <v>127</v>
      </c>
      <c r="G116" s="274">
        <v>3</v>
      </c>
      <c r="H116" s="275">
        <v>3</v>
      </c>
      <c r="I116" s="1162"/>
      <c r="J116" s="1342" t="s">
        <v>415</v>
      </c>
      <c r="K116" s="1255"/>
      <c r="L116" s="1255"/>
      <c r="M116" s="1256"/>
      <c r="N116" s="201" t="s">
        <v>52</v>
      </c>
      <c r="O116" s="281">
        <v>2</v>
      </c>
      <c r="P116" s="326">
        <v>2</v>
      </c>
      <c r="Q116" s="1189"/>
      <c r="R116" s="164" t="s">
        <v>62</v>
      </c>
      <c r="S116" s="26">
        <v>60</v>
      </c>
      <c r="T116" s="29">
        <v>30</v>
      </c>
      <c r="U116" s="1202"/>
      <c r="V116" s="218"/>
      <c r="W116" s="218"/>
      <c r="X116" s="218"/>
    </row>
    <row r="117" spans="1:24" ht="15" customHeight="1" thickBot="1" x14ac:dyDescent="0.3">
      <c r="A117" s="1237"/>
      <c r="B117" s="1243" t="s">
        <v>415</v>
      </c>
      <c r="C117" s="1244"/>
      <c r="D117" s="1244"/>
      <c r="E117" s="1245"/>
      <c r="F117" s="278" t="s">
        <v>64</v>
      </c>
      <c r="G117" s="274">
        <v>2</v>
      </c>
      <c r="H117" s="275">
        <v>2</v>
      </c>
      <c r="I117" s="1163"/>
      <c r="J117" s="1235"/>
      <c r="K117" s="1181"/>
      <c r="L117" s="1181"/>
      <c r="M117" s="1182"/>
      <c r="N117" s="164" t="s">
        <v>62</v>
      </c>
      <c r="O117" s="26">
        <v>60</v>
      </c>
      <c r="P117" s="29">
        <v>30</v>
      </c>
      <c r="Q117" s="1202"/>
      <c r="R117" s="1278" t="s">
        <v>415</v>
      </c>
      <c r="S117" s="828"/>
      <c r="T117" s="828"/>
      <c r="U117" s="1188"/>
      <c r="V117" s="218"/>
      <c r="W117" s="218"/>
      <c r="X117" s="218"/>
    </row>
    <row r="118" spans="1:24" ht="33" customHeight="1" x14ac:dyDescent="0.25">
      <c r="A118" s="1019" t="s">
        <v>105</v>
      </c>
      <c r="B118" s="1109" t="s">
        <v>160</v>
      </c>
      <c r="C118" s="1110"/>
      <c r="D118" s="1110"/>
      <c r="E118" s="1111"/>
      <c r="F118" s="1135" t="s">
        <v>537</v>
      </c>
      <c r="G118" s="1136"/>
      <c r="H118" s="1136"/>
      <c r="I118" s="1137"/>
      <c r="J118" s="1321" t="s">
        <v>129</v>
      </c>
      <c r="K118" s="856"/>
      <c r="L118" s="856"/>
      <c r="M118" s="1322"/>
      <c r="N118" s="1329" t="s">
        <v>348</v>
      </c>
      <c r="O118" s="828"/>
      <c r="P118" s="828"/>
      <c r="Q118" s="1188"/>
      <c r="R118" s="1271" t="s">
        <v>149</v>
      </c>
      <c r="S118" s="828"/>
      <c r="T118" s="828"/>
      <c r="U118" s="1188"/>
      <c r="V118" s="153"/>
      <c r="W118" s="153"/>
      <c r="X118" s="153"/>
    </row>
    <row r="119" spans="1:24" ht="15" customHeight="1" x14ac:dyDescent="0.25">
      <c r="A119" s="1237"/>
      <c r="B119" s="165" t="s">
        <v>161</v>
      </c>
      <c r="C119" s="118">
        <v>86</v>
      </c>
      <c r="D119" s="166">
        <v>60.2</v>
      </c>
      <c r="E119" s="1361" t="s">
        <v>321</v>
      </c>
      <c r="F119" s="639" t="s">
        <v>524</v>
      </c>
      <c r="G119" s="711">
        <v>112</v>
      </c>
      <c r="H119" s="711">
        <f>G119*90%</f>
        <v>100.8</v>
      </c>
      <c r="I119" s="1073" t="s">
        <v>321</v>
      </c>
      <c r="J119" s="154" t="s">
        <v>103</v>
      </c>
      <c r="K119" s="711">
        <v>112</v>
      </c>
      <c r="L119" s="711">
        <f>K119*54%</f>
        <v>60.480000000000004</v>
      </c>
      <c r="M119" s="911" t="s">
        <v>321</v>
      </c>
      <c r="N119" s="154" t="s">
        <v>349</v>
      </c>
      <c r="O119" s="183">
        <v>190</v>
      </c>
      <c r="P119" s="183">
        <v>60</v>
      </c>
      <c r="Q119" s="1433" t="s">
        <v>321</v>
      </c>
      <c r="R119" s="154" t="s">
        <v>150</v>
      </c>
      <c r="S119" s="176">
        <v>80</v>
      </c>
      <c r="T119" s="176">
        <v>60</v>
      </c>
      <c r="U119" s="911" t="s">
        <v>321</v>
      </c>
      <c r="V119" s="144"/>
      <c r="W119" s="144"/>
      <c r="X119" s="144"/>
    </row>
    <row r="120" spans="1:24" ht="15" customHeight="1" x14ac:dyDescent="0.25">
      <c r="A120" s="184" t="s">
        <v>285</v>
      </c>
      <c r="B120" s="154" t="s">
        <v>72</v>
      </c>
      <c r="C120" s="155">
        <v>100</v>
      </c>
      <c r="D120" s="155">
        <v>100</v>
      </c>
      <c r="E120" s="1006"/>
      <c r="F120" s="639" t="s">
        <v>64</v>
      </c>
      <c r="G120" s="710">
        <v>8</v>
      </c>
      <c r="H120" s="710">
        <v>8</v>
      </c>
      <c r="I120" s="1163"/>
      <c r="J120" s="165" t="s">
        <v>72</v>
      </c>
      <c r="K120" s="181">
        <v>100</v>
      </c>
      <c r="L120" s="185">
        <v>100</v>
      </c>
      <c r="M120" s="1189"/>
      <c r="N120" s="186" t="s">
        <v>64</v>
      </c>
      <c r="O120" s="187">
        <v>8</v>
      </c>
      <c r="P120" s="187">
        <v>8</v>
      </c>
      <c r="Q120" s="1434"/>
      <c r="R120" s="154" t="s">
        <v>72</v>
      </c>
      <c r="S120" s="176">
        <v>100</v>
      </c>
      <c r="T120" s="176">
        <v>100</v>
      </c>
      <c r="U120" s="1189"/>
      <c r="V120" s="144"/>
      <c r="W120" s="144"/>
      <c r="X120" s="144"/>
    </row>
    <row r="121" spans="1:24" ht="15" customHeight="1" x14ac:dyDescent="0.25">
      <c r="A121" s="199" t="s">
        <v>322</v>
      </c>
      <c r="B121" s="154" t="s">
        <v>64</v>
      </c>
      <c r="C121" s="155">
        <v>6</v>
      </c>
      <c r="D121" s="155">
        <v>6</v>
      </c>
      <c r="E121" s="1006"/>
      <c r="F121" s="712" t="s">
        <v>517</v>
      </c>
      <c r="G121" s="709">
        <v>0.1</v>
      </c>
      <c r="H121" s="709">
        <v>0.1</v>
      </c>
      <c r="J121" s="154" t="s">
        <v>64</v>
      </c>
      <c r="K121" s="176">
        <v>8</v>
      </c>
      <c r="L121" s="182">
        <v>8</v>
      </c>
      <c r="M121" s="1202"/>
      <c r="N121" s="554" t="s">
        <v>326</v>
      </c>
      <c r="O121" s="187">
        <v>200</v>
      </c>
      <c r="P121" s="187">
        <v>200</v>
      </c>
      <c r="Q121" s="1435"/>
      <c r="R121" s="154" t="s">
        <v>64</v>
      </c>
      <c r="S121" s="176">
        <v>6</v>
      </c>
      <c r="T121" s="176">
        <v>6</v>
      </c>
      <c r="U121" s="1202"/>
      <c r="V121" s="144"/>
      <c r="W121" s="144"/>
      <c r="X121" s="144"/>
    </row>
    <row r="122" spans="1:24" ht="15" customHeight="1" thickBot="1" x14ac:dyDescent="0.3">
      <c r="A122" s="327"/>
      <c r="B122" s="190" t="s">
        <v>326</v>
      </c>
      <c r="C122" s="732" t="s">
        <v>321</v>
      </c>
      <c r="D122" s="733"/>
      <c r="E122" s="1006"/>
      <c r="F122" s="722"/>
      <c r="J122" s="1380"/>
      <c r="K122" s="1255"/>
      <c r="L122" s="1255"/>
      <c r="M122" s="1256"/>
      <c r="N122" s="539"/>
      <c r="O122" s="1340"/>
      <c r="P122" s="1324"/>
      <c r="Q122" s="1325"/>
      <c r="R122" s="1380"/>
      <c r="S122" s="1255"/>
      <c r="T122" s="1255"/>
      <c r="U122" s="1256"/>
      <c r="V122" s="144"/>
      <c r="W122" s="144"/>
      <c r="X122" s="144"/>
    </row>
    <row r="123" spans="1:24" ht="15" customHeight="1" thickBot="1" x14ac:dyDescent="0.3">
      <c r="A123" s="328"/>
      <c r="B123" s="643" t="s">
        <v>523</v>
      </c>
      <c r="C123" s="677">
        <v>0.1</v>
      </c>
      <c r="D123" s="677">
        <v>0.1</v>
      </c>
      <c r="E123" s="1362"/>
      <c r="F123" s="730"/>
      <c r="G123" s="725"/>
      <c r="H123" s="725"/>
      <c r="I123" s="725"/>
      <c r="J123" s="1267"/>
      <c r="K123" s="1371"/>
      <c r="L123" s="1371"/>
      <c r="M123" s="1372"/>
      <c r="N123" s="329"/>
      <c r="O123" s="330"/>
      <c r="P123" s="330"/>
      <c r="Q123" s="331"/>
      <c r="R123" s="1267"/>
      <c r="S123" s="1371"/>
      <c r="T123" s="1371"/>
      <c r="U123" s="1372"/>
      <c r="V123" s="831"/>
      <c r="W123" s="832"/>
      <c r="X123" s="832"/>
    </row>
    <row r="124" spans="1:24" ht="15" customHeight="1" x14ac:dyDescent="0.25">
      <c r="A124" s="1381" t="s">
        <v>350</v>
      </c>
      <c r="B124" s="1381"/>
      <c r="C124" s="1381"/>
      <c r="D124" s="1381"/>
      <c r="E124" s="1381"/>
      <c r="F124" s="1381"/>
      <c r="G124" s="1381"/>
      <c r="H124" s="1381"/>
      <c r="I124" s="1381"/>
      <c r="J124" s="1381"/>
      <c r="K124" s="1381"/>
      <c r="L124" s="1381"/>
      <c r="M124" s="1381"/>
      <c r="N124" s="1381"/>
      <c r="O124" s="1381"/>
      <c r="P124" s="1381"/>
      <c r="Q124" s="1381"/>
      <c r="R124" s="1381"/>
      <c r="S124" s="1381"/>
      <c r="T124" s="1381"/>
      <c r="U124" s="1381"/>
      <c r="V124" s="218"/>
      <c r="W124" s="218"/>
      <c r="X124" s="218"/>
    </row>
    <row r="125" spans="1:24" ht="15" customHeight="1" thickBot="1" x14ac:dyDescent="0.3">
      <c r="A125" s="1381"/>
      <c r="B125" s="1381"/>
      <c r="C125" s="1381"/>
      <c r="D125" s="1381"/>
      <c r="E125" s="1381"/>
      <c r="F125" s="1381"/>
      <c r="G125" s="1381"/>
      <c r="H125" s="1381"/>
      <c r="I125" s="1381"/>
      <c r="J125" s="1381"/>
      <c r="K125" s="1381"/>
      <c r="L125" s="1381"/>
      <c r="M125" s="1381"/>
      <c r="N125" s="1381"/>
      <c r="O125" s="1381"/>
      <c r="P125" s="1381"/>
      <c r="Q125" s="1381"/>
      <c r="R125" s="1381"/>
      <c r="S125" s="1381"/>
      <c r="T125" s="1381"/>
      <c r="U125" s="1381"/>
      <c r="V125" s="218"/>
      <c r="W125" s="218"/>
      <c r="X125" s="218"/>
    </row>
    <row r="126" spans="1:24" ht="75.75" customHeight="1" thickBot="1" x14ac:dyDescent="0.3">
      <c r="A126" s="332" t="s">
        <v>287</v>
      </c>
      <c r="B126" s="147" t="s">
        <v>351</v>
      </c>
      <c r="C126" s="148" t="s">
        <v>289</v>
      </c>
      <c r="D126" s="148" t="s">
        <v>290</v>
      </c>
      <c r="E126" s="150" t="s">
        <v>291</v>
      </c>
      <c r="F126" s="191" t="s">
        <v>352</v>
      </c>
      <c r="G126" s="148" t="s">
        <v>289</v>
      </c>
      <c r="H126" s="148" t="s">
        <v>290</v>
      </c>
      <c r="I126" s="192" t="s">
        <v>291</v>
      </c>
      <c r="J126" s="147" t="s">
        <v>353</v>
      </c>
      <c r="K126" s="148" t="s">
        <v>294</v>
      </c>
      <c r="L126" s="148" t="s">
        <v>290</v>
      </c>
      <c r="M126" s="192" t="s">
        <v>291</v>
      </c>
      <c r="N126" s="147" t="s">
        <v>354</v>
      </c>
      <c r="O126" s="148" t="s">
        <v>289</v>
      </c>
      <c r="P126" s="148" t="s">
        <v>290</v>
      </c>
      <c r="Q126" s="150" t="s">
        <v>291</v>
      </c>
      <c r="R126" s="191" t="s">
        <v>355</v>
      </c>
      <c r="S126" s="148" t="s">
        <v>289</v>
      </c>
      <c r="T126" s="148" t="s">
        <v>289</v>
      </c>
      <c r="U126" s="150" t="s">
        <v>291</v>
      </c>
      <c r="V126" s="151"/>
      <c r="W126" s="151"/>
      <c r="X126" s="151"/>
    </row>
    <row r="127" spans="1:24" ht="30" customHeight="1" x14ac:dyDescent="0.25">
      <c r="A127" s="1266" t="s">
        <v>333</v>
      </c>
      <c r="B127" s="1422" t="s">
        <v>335</v>
      </c>
      <c r="C127" s="1423"/>
      <c r="D127" s="1423"/>
      <c r="E127" s="1424"/>
      <c r="F127" s="1183" t="s">
        <v>520</v>
      </c>
      <c r="G127" s="828"/>
      <c r="H127" s="828"/>
      <c r="I127" s="1184"/>
      <c r="J127" s="1271" t="s">
        <v>425</v>
      </c>
      <c r="K127" s="828"/>
      <c r="L127" s="828"/>
      <c r="M127" s="1184"/>
      <c r="N127" s="1341" t="s">
        <v>501</v>
      </c>
      <c r="O127" s="828"/>
      <c r="P127" s="828"/>
      <c r="Q127" s="829"/>
      <c r="R127" s="1075" t="s">
        <v>335</v>
      </c>
      <c r="S127" s="1255"/>
      <c r="T127" s="1255"/>
      <c r="U127" s="1256"/>
      <c r="V127" s="153"/>
      <c r="W127" s="153"/>
      <c r="X127" s="153"/>
    </row>
    <row r="128" spans="1:24" ht="15" customHeight="1" x14ac:dyDescent="0.25">
      <c r="A128" s="1234"/>
      <c r="B128" s="1425"/>
      <c r="C128" s="1426"/>
      <c r="D128" s="1426"/>
      <c r="E128" s="1427"/>
      <c r="F128" s="333" t="s">
        <v>87</v>
      </c>
      <c r="G128" s="271">
        <v>10</v>
      </c>
      <c r="H128" s="272">
        <v>10</v>
      </c>
      <c r="I128" s="911" t="s">
        <v>301</v>
      </c>
      <c r="J128" s="31" t="s">
        <v>114</v>
      </c>
      <c r="K128" s="599">
        <v>23</v>
      </c>
      <c r="L128" s="600">
        <f>K128*77%</f>
        <v>17.71</v>
      </c>
      <c r="M128" s="1073" t="s">
        <v>301</v>
      </c>
      <c r="N128" s="543" t="s">
        <v>502</v>
      </c>
      <c r="O128" s="159">
        <v>12</v>
      </c>
      <c r="P128" s="162">
        <v>10.8</v>
      </c>
      <c r="Q128" s="998" t="s">
        <v>301</v>
      </c>
      <c r="R128" s="1375"/>
      <c r="S128" s="832"/>
      <c r="T128" s="832"/>
      <c r="U128" s="1180"/>
      <c r="V128" s="218"/>
      <c r="W128" s="218"/>
      <c r="X128" s="218"/>
    </row>
    <row r="129" spans="1:21" ht="15" customHeight="1" x14ac:dyDescent="0.25">
      <c r="A129" s="1234"/>
      <c r="B129" s="1425"/>
      <c r="C129" s="1426"/>
      <c r="D129" s="1426"/>
      <c r="E129" s="1427"/>
      <c r="F129" s="334" t="s">
        <v>98</v>
      </c>
      <c r="G129" s="580">
        <v>38</v>
      </c>
      <c r="H129" s="580">
        <f>G129*53%</f>
        <v>20.14</v>
      </c>
      <c r="I129" s="1039"/>
      <c r="J129" s="31" t="s">
        <v>48</v>
      </c>
      <c r="K129" s="599">
        <v>23</v>
      </c>
      <c r="L129" s="600">
        <f>K129*77%</f>
        <v>17.71</v>
      </c>
      <c r="M129" s="1162"/>
      <c r="N129" s="154" t="s">
        <v>133</v>
      </c>
      <c r="O129" s="599">
        <v>13</v>
      </c>
      <c r="P129" s="600">
        <f>O129*77%</f>
        <v>10.01</v>
      </c>
      <c r="Q129" s="1180"/>
      <c r="R129" s="1375"/>
      <c r="S129" s="832"/>
      <c r="T129" s="832"/>
      <c r="U129" s="1180"/>
    </row>
    <row r="130" spans="1:21" ht="15" customHeight="1" x14ac:dyDescent="0.25">
      <c r="A130" s="1234"/>
      <c r="B130" s="1425"/>
      <c r="C130" s="1426"/>
      <c r="D130" s="1426"/>
      <c r="E130" s="1427"/>
      <c r="F130" s="334" t="s">
        <v>50</v>
      </c>
      <c r="G130" s="584">
        <v>16</v>
      </c>
      <c r="H130" s="601">
        <f>G130*66%</f>
        <v>10.56</v>
      </c>
      <c r="I130" s="1039"/>
      <c r="J130" s="31" t="s">
        <v>91</v>
      </c>
      <c r="K130" s="599">
        <v>20</v>
      </c>
      <c r="L130" s="600">
        <f>K130*77%</f>
        <v>15.4</v>
      </c>
      <c r="M130" s="1162"/>
      <c r="N130" s="154" t="s">
        <v>91</v>
      </c>
      <c r="O130" s="599">
        <v>13</v>
      </c>
      <c r="P130" s="600">
        <f>O130*77%</f>
        <v>10.01</v>
      </c>
      <c r="Q130" s="1180"/>
      <c r="R130" s="1375"/>
      <c r="S130" s="832"/>
      <c r="T130" s="832"/>
      <c r="U130" s="1180"/>
    </row>
    <row r="131" spans="1:21" ht="15" customHeight="1" x14ac:dyDescent="0.25">
      <c r="A131" s="1234"/>
      <c r="B131" s="1425"/>
      <c r="C131" s="1426"/>
      <c r="D131" s="1426"/>
      <c r="E131" s="1427"/>
      <c r="F131" s="334" t="s">
        <v>91</v>
      </c>
      <c r="G131" s="599">
        <v>7</v>
      </c>
      <c r="H131" s="600">
        <f>G131*77%</f>
        <v>5.3900000000000006</v>
      </c>
      <c r="I131" s="1039"/>
      <c r="J131" s="31" t="s">
        <v>50</v>
      </c>
      <c r="K131" s="584">
        <v>15.5</v>
      </c>
      <c r="L131" s="601">
        <f>K131*66%</f>
        <v>10.23</v>
      </c>
      <c r="M131" s="1162"/>
      <c r="N131" s="165" t="s">
        <v>50</v>
      </c>
      <c r="O131" s="792">
        <v>15.5</v>
      </c>
      <c r="P131" s="818">
        <f>O131*66%</f>
        <v>10.23</v>
      </c>
      <c r="Q131" s="1180"/>
      <c r="R131" s="1375"/>
      <c r="S131" s="832"/>
      <c r="T131" s="832"/>
      <c r="U131" s="1180"/>
    </row>
    <row r="132" spans="1:21" ht="15" customHeight="1" x14ac:dyDescent="0.25">
      <c r="A132" s="1234"/>
      <c r="B132" s="1425"/>
      <c r="C132" s="1426"/>
      <c r="D132" s="1426"/>
      <c r="E132" s="1427"/>
      <c r="F132" s="22" t="s">
        <v>38</v>
      </c>
      <c r="G132" s="19">
        <v>0.5</v>
      </c>
      <c r="H132" s="19">
        <v>0.5</v>
      </c>
      <c r="I132" s="1039"/>
      <c r="J132" s="31" t="s">
        <v>223</v>
      </c>
      <c r="K132" s="274">
        <v>5</v>
      </c>
      <c r="L132" s="275">
        <v>1.75</v>
      </c>
      <c r="M132" s="1162"/>
      <c r="N132" s="615" t="s">
        <v>36</v>
      </c>
      <c r="O132" s="638">
        <v>5.5</v>
      </c>
      <c r="P132" s="638">
        <f>O132*95%</f>
        <v>5.2249999999999996</v>
      </c>
      <c r="Q132" s="1180"/>
      <c r="R132" s="1375"/>
      <c r="S132" s="832"/>
      <c r="T132" s="832"/>
      <c r="U132" s="1180"/>
    </row>
    <row r="133" spans="1:21" ht="15" customHeight="1" x14ac:dyDescent="0.25">
      <c r="A133" s="1234"/>
      <c r="B133" s="1425"/>
      <c r="C133" s="1426"/>
      <c r="D133" s="1426"/>
      <c r="E133" s="1427"/>
      <c r="F133" s="22" t="s">
        <v>40</v>
      </c>
      <c r="G133" s="19">
        <v>0.5</v>
      </c>
      <c r="H133" s="19">
        <v>0.5</v>
      </c>
      <c r="I133" s="1039"/>
      <c r="J133" s="615" t="s">
        <v>34</v>
      </c>
      <c r="K133" s="638">
        <v>13</v>
      </c>
      <c r="L133" s="638">
        <f>K133*60%</f>
        <v>7.8</v>
      </c>
      <c r="M133" s="1162"/>
      <c r="N133" s="615" t="s">
        <v>34</v>
      </c>
      <c r="O133" s="638">
        <v>13</v>
      </c>
      <c r="P133" s="638">
        <f>O133*60%</f>
        <v>7.8</v>
      </c>
      <c r="Q133" s="1180"/>
      <c r="R133" s="1375"/>
      <c r="S133" s="832"/>
      <c r="T133" s="832"/>
      <c r="U133" s="1180"/>
    </row>
    <row r="134" spans="1:21" ht="15" customHeight="1" x14ac:dyDescent="0.25">
      <c r="A134" s="1234"/>
      <c r="B134" s="1425"/>
      <c r="C134" s="1426"/>
      <c r="D134" s="1426"/>
      <c r="E134" s="1427"/>
      <c r="F134" s="593" t="s">
        <v>36</v>
      </c>
      <c r="G134" s="79">
        <v>5.5</v>
      </c>
      <c r="H134" s="79">
        <f>G134*95%</f>
        <v>5.2249999999999996</v>
      </c>
      <c r="I134" s="1039"/>
      <c r="J134" s="615" t="s">
        <v>32</v>
      </c>
      <c r="K134" s="638">
        <v>13</v>
      </c>
      <c r="L134" s="638">
        <f>K134*80%</f>
        <v>10.4</v>
      </c>
      <c r="M134" s="1162"/>
      <c r="N134" s="615" t="s">
        <v>32</v>
      </c>
      <c r="O134" s="638">
        <v>13</v>
      </c>
      <c r="P134" s="638">
        <f>O134*80%</f>
        <v>10.4</v>
      </c>
      <c r="Q134" s="1180"/>
      <c r="R134" s="1375"/>
      <c r="S134" s="832"/>
      <c r="T134" s="832"/>
      <c r="U134" s="1180"/>
    </row>
    <row r="135" spans="1:21" ht="15" customHeight="1" x14ac:dyDescent="0.25">
      <c r="A135" s="1234"/>
      <c r="B135" s="1425"/>
      <c r="C135" s="1426"/>
      <c r="D135" s="1426"/>
      <c r="E135" s="1427"/>
      <c r="F135" s="593" t="s">
        <v>34</v>
      </c>
      <c r="G135" s="79">
        <v>13</v>
      </c>
      <c r="H135" s="79">
        <f>G135*60%</f>
        <v>7.8</v>
      </c>
      <c r="I135" s="1039"/>
      <c r="J135" s="615" t="s">
        <v>36</v>
      </c>
      <c r="K135" s="638">
        <v>5.5</v>
      </c>
      <c r="L135" s="638">
        <f>K135*95%</f>
        <v>5.2249999999999996</v>
      </c>
      <c r="M135" s="1162"/>
      <c r="N135" s="615" t="s">
        <v>44</v>
      </c>
      <c r="O135" s="710">
        <v>0.8</v>
      </c>
      <c r="P135" s="710">
        <v>0.8</v>
      </c>
      <c r="Q135" s="1180"/>
      <c r="R135" s="1375"/>
      <c r="S135" s="832"/>
      <c r="T135" s="832"/>
      <c r="U135" s="1180"/>
    </row>
    <row r="136" spans="1:21" ht="15" customHeight="1" x14ac:dyDescent="0.25">
      <c r="A136" s="1234"/>
      <c r="B136" s="1425"/>
      <c r="C136" s="1426"/>
      <c r="D136" s="1426"/>
      <c r="E136" s="1427"/>
      <c r="F136" s="22" t="s">
        <v>44</v>
      </c>
      <c r="G136" s="19">
        <v>0.8</v>
      </c>
      <c r="H136" s="19">
        <v>0.8</v>
      </c>
      <c r="I136" s="1039"/>
      <c r="J136" s="615" t="s">
        <v>42</v>
      </c>
      <c r="K136" s="638">
        <v>1</v>
      </c>
      <c r="L136" s="638">
        <f>K136*78%</f>
        <v>0.78</v>
      </c>
      <c r="M136" s="1162"/>
      <c r="N136" s="615" t="s">
        <v>42</v>
      </c>
      <c r="O136" s="638">
        <v>1</v>
      </c>
      <c r="P136" s="638">
        <f>O136*78%</f>
        <v>0.78</v>
      </c>
      <c r="Q136" s="1180"/>
      <c r="R136" s="1375"/>
      <c r="S136" s="832"/>
      <c r="T136" s="832"/>
      <c r="U136" s="1180"/>
    </row>
    <row r="137" spans="1:21" ht="15" customHeight="1" x14ac:dyDescent="0.25">
      <c r="A137" s="1234"/>
      <c r="B137" s="1425"/>
      <c r="C137" s="1426"/>
      <c r="D137" s="1426"/>
      <c r="E137" s="1427"/>
      <c r="F137" s="593" t="s">
        <v>42</v>
      </c>
      <c r="G137" s="79">
        <v>1</v>
      </c>
      <c r="H137" s="79">
        <f>G137*78%</f>
        <v>0.78</v>
      </c>
      <c r="I137" s="1039"/>
      <c r="J137" s="615" t="s">
        <v>44</v>
      </c>
      <c r="K137" s="638">
        <v>0.8</v>
      </c>
      <c r="L137" s="638">
        <v>0.8</v>
      </c>
      <c r="M137" s="1162"/>
      <c r="N137" s="819" t="s">
        <v>116</v>
      </c>
      <c r="O137" s="820">
        <v>2</v>
      </c>
      <c r="P137" s="820">
        <v>2</v>
      </c>
      <c r="Q137" s="1180"/>
      <c r="R137" s="1375"/>
      <c r="S137" s="832"/>
      <c r="T137" s="832"/>
      <c r="U137" s="1180"/>
    </row>
    <row r="138" spans="1:21" ht="15" customHeight="1" x14ac:dyDescent="0.25">
      <c r="A138" s="1234"/>
      <c r="B138" s="1425"/>
      <c r="C138" s="1426"/>
      <c r="D138" s="1426"/>
      <c r="E138" s="1427"/>
      <c r="F138" s="593" t="s">
        <v>32</v>
      </c>
      <c r="G138" s="79">
        <v>13</v>
      </c>
      <c r="H138" s="79">
        <f>G138*80%</f>
        <v>10.4</v>
      </c>
      <c r="I138" s="1039"/>
      <c r="J138" s="31" t="s">
        <v>226</v>
      </c>
      <c r="K138" s="274">
        <v>5</v>
      </c>
      <c r="L138" s="275">
        <v>5</v>
      </c>
      <c r="M138" s="1163"/>
      <c r="N138" s="1420"/>
      <c r="O138" s="1255"/>
      <c r="P138" s="1255"/>
      <c r="Q138" s="1421"/>
      <c r="R138" s="1375"/>
      <c r="S138" s="832"/>
      <c r="T138" s="832"/>
      <c r="U138" s="1180"/>
    </row>
    <row r="139" spans="1:21" ht="15" customHeight="1" thickBot="1" x14ac:dyDescent="0.3">
      <c r="A139" s="1234"/>
      <c r="B139" s="1425"/>
      <c r="C139" s="1426"/>
      <c r="D139" s="1426"/>
      <c r="E139" s="1427"/>
      <c r="F139" s="1411"/>
      <c r="G139" s="1412"/>
      <c r="H139" s="1412"/>
      <c r="I139" s="1413"/>
      <c r="J139" s="1414"/>
      <c r="K139" s="1181"/>
      <c r="L139" s="1181"/>
      <c r="M139" s="1181"/>
      <c r="N139" s="1163"/>
      <c r="O139" s="1181"/>
      <c r="P139" s="1181"/>
      <c r="Q139" s="877"/>
      <c r="R139" s="1376"/>
      <c r="S139" s="1181"/>
      <c r="T139" s="1181"/>
      <c r="U139" s="1182"/>
    </row>
    <row r="140" spans="1:21" ht="30" customHeight="1" x14ac:dyDescent="0.25">
      <c r="A140" s="1266" t="s">
        <v>28</v>
      </c>
      <c r="B140" s="1033" t="s">
        <v>209</v>
      </c>
      <c r="C140" s="921"/>
      <c r="D140" s="921"/>
      <c r="E140" s="921"/>
      <c r="F140" s="1033" t="s">
        <v>217</v>
      </c>
      <c r="G140" s="921"/>
      <c r="H140" s="921"/>
      <c r="I140" s="921"/>
      <c r="J140" s="966" t="s">
        <v>545</v>
      </c>
      <c r="K140" s="899"/>
      <c r="L140" s="899"/>
      <c r="M140" s="900"/>
      <c r="N140" s="955" t="s">
        <v>233</v>
      </c>
      <c r="O140" s="956"/>
      <c r="P140" s="956"/>
      <c r="Q140" s="957"/>
      <c r="R140" s="898" t="s">
        <v>357</v>
      </c>
      <c r="S140" s="899"/>
      <c r="T140" s="899"/>
      <c r="U140" s="900"/>
    </row>
    <row r="141" spans="1:21" ht="51" customHeight="1" x14ac:dyDescent="0.25">
      <c r="A141" s="1234"/>
      <c r="B141" s="615" t="s">
        <v>516</v>
      </c>
      <c r="C141" s="805">
        <v>71</v>
      </c>
      <c r="D141" s="805">
        <f>C141*56%</f>
        <v>39.760000000000005</v>
      </c>
      <c r="E141" s="889" t="s">
        <v>307</v>
      </c>
      <c r="F141" s="615" t="s">
        <v>94</v>
      </c>
      <c r="G141" s="808">
        <v>65</v>
      </c>
      <c r="H141" s="808">
        <f>G141*61.5%</f>
        <v>39.975000000000001</v>
      </c>
      <c r="I141" s="889" t="s">
        <v>307</v>
      </c>
      <c r="J141" s="597" t="s">
        <v>516</v>
      </c>
      <c r="K141" s="682">
        <v>71</v>
      </c>
      <c r="L141" s="682">
        <f>K141*56%</f>
        <v>39.760000000000005</v>
      </c>
      <c r="M141" s="911" t="s">
        <v>307</v>
      </c>
      <c r="N141" s="593" t="s">
        <v>30</v>
      </c>
      <c r="O141" s="683">
        <v>71</v>
      </c>
      <c r="P141" s="683">
        <f>O141*49%</f>
        <v>34.79</v>
      </c>
      <c r="Q141" s="911" t="s">
        <v>411</v>
      </c>
      <c r="R141" s="593" t="s">
        <v>94</v>
      </c>
      <c r="S141" s="683">
        <v>67</v>
      </c>
      <c r="T141" s="683">
        <f>S141*52%</f>
        <v>34.840000000000003</v>
      </c>
      <c r="U141" s="1377" t="s">
        <v>307</v>
      </c>
    </row>
    <row r="142" spans="1:21" ht="15" customHeight="1" x14ac:dyDescent="0.25">
      <c r="A142" s="1234"/>
      <c r="B142" s="615" t="s">
        <v>32</v>
      </c>
      <c r="C142" s="638">
        <v>8</v>
      </c>
      <c r="D142" s="638">
        <f>C142*75%</f>
        <v>6</v>
      </c>
      <c r="E142" s="921"/>
      <c r="F142" s="615" t="s">
        <v>32</v>
      </c>
      <c r="G142" s="638">
        <v>8</v>
      </c>
      <c r="H142" s="638">
        <f>G142*75%</f>
        <v>6</v>
      </c>
      <c r="I142" s="889"/>
      <c r="J142" s="641" t="s">
        <v>32</v>
      </c>
      <c r="K142" s="638">
        <v>8</v>
      </c>
      <c r="L142" s="638">
        <f>K142*75%</f>
        <v>6</v>
      </c>
      <c r="M142" s="902"/>
      <c r="N142" s="615" t="s">
        <v>32</v>
      </c>
      <c r="O142" s="638">
        <v>8</v>
      </c>
      <c r="P142" s="638">
        <f>O142*75%</f>
        <v>6</v>
      </c>
      <c r="Q142" s="902"/>
      <c r="R142" s="615" t="s">
        <v>32</v>
      </c>
      <c r="S142" s="638">
        <v>8</v>
      </c>
      <c r="T142" s="638">
        <f>S142*75%</f>
        <v>6</v>
      </c>
      <c r="U142" s="1378"/>
    </row>
    <row r="143" spans="1:21" ht="15" customHeight="1" x14ac:dyDescent="0.25">
      <c r="A143" s="1234"/>
      <c r="B143" s="615" t="s">
        <v>34</v>
      </c>
      <c r="C143" s="638">
        <v>10</v>
      </c>
      <c r="D143" s="638">
        <f>C143*60%</f>
        <v>6</v>
      </c>
      <c r="E143" s="921"/>
      <c r="F143" s="615" t="s">
        <v>34</v>
      </c>
      <c r="G143" s="638">
        <v>10</v>
      </c>
      <c r="H143" s="638">
        <f>G143*60%</f>
        <v>6</v>
      </c>
      <c r="I143" s="889"/>
      <c r="J143" s="641" t="s">
        <v>34</v>
      </c>
      <c r="K143" s="638">
        <v>10</v>
      </c>
      <c r="L143" s="638">
        <f>K143*60%</f>
        <v>6</v>
      </c>
      <c r="M143" s="902"/>
      <c r="N143" s="615" t="s">
        <v>34</v>
      </c>
      <c r="O143" s="638">
        <v>10</v>
      </c>
      <c r="P143" s="638">
        <f>O143*60%</f>
        <v>6</v>
      </c>
      <c r="Q143" s="902"/>
      <c r="R143" s="615" t="s">
        <v>34</v>
      </c>
      <c r="S143" s="638">
        <v>10</v>
      </c>
      <c r="T143" s="638">
        <f>S143*60%</f>
        <v>6</v>
      </c>
      <c r="U143" s="1378"/>
    </row>
    <row r="144" spans="1:21" ht="15" customHeight="1" x14ac:dyDescent="0.25">
      <c r="A144" s="1234"/>
      <c r="B144" s="615" t="s">
        <v>36</v>
      </c>
      <c r="C144" s="638">
        <v>2</v>
      </c>
      <c r="D144" s="638">
        <f>C144*95%</f>
        <v>1.9</v>
      </c>
      <c r="E144" s="921"/>
      <c r="F144" s="615" t="s">
        <v>36</v>
      </c>
      <c r="G144" s="638">
        <v>2</v>
      </c>
      <c r="H144" s="638">
        <f>G144*95%</f>
        <v>1.9</v>
      </c>
      <c r="I144" s="889"/>
      <c r="J144" s="641" t="s">
        <v>36</v>
      </c>
      <c r="K144" s="638">
        <v>2</v>
      </c>
      <c r="L144" s="638">
        <f>K144*95%</f>
        <v>1.9</v>
      </c>
      <c r="M144" s="902"/>
      <c r="N144" s="615" t="s">
        <v>36</v>
      </c>
      <c r="O144" s="638">
        <v>2</v>
      </c>
      <c r="P144" s="638">
        <f>O144*95%</f>
        <v>1.9</v>
      </c>
      <c r="Q144" s="902"/>
      <c r="R144" s="615" t="s">
        <v>36</v>
      </c>
      <c r="S144" s="638">
        <v>2</v>
      </c>
      <c r="T144" s="638">
        <f>S144*95%</f>
        <v>1.9</v>
      </c>
      <c r="U144" s="1378"/>
    </row>
    <row r="145" spans="1:21" ht="15" customHeight="1" x14ac:dyDescent="0.25">
      <c r="A145" s="1234"/>
      <c r="B145" s="615" t="s">
        <v>38</v>
      </c>
      <c r="C145" s="638">
        <v>0.3</v>
      </c>
      <c r="D145" s="638">
        <f>C145*100%</f>
        <v>0.3</v>
      </c>
      <c r="E145" s="921"/>
      <c r="F145" s="615" t="s">
        <v>38</v>
      </c>
      <c r="G145" s="638">
        <v>0.3</v>
      </c>
      <c r="H145" s="638">
        <f>G145*100%</f>
        <v>0.3</v>
      </c>
      <c r="I145" s="889"/>
      <c r="J145" s="641" t="s">
        <v>38</v>
      </c>
      <c r="K145" s="638">
        <v>0.3</v>
      </c>
      <c r="L145" s="638">
        <f>K145*100%</f>
        <v>0.3</v>
      </c>
      <c r="M145" s="902"/>
      <c r="N145" s="615" t="s">
        <v>38</v>
      </c>
      <c r="O145" s="638">
        <v>0.3</v>
      </c>
      <c r="P145" s="638">
        <f>O145*100%</f>
        <v>0.3</v>
      </c>
      <c r="Q145" s="902"/>
      <c r="R145" s="615" t="s">
        <v>38</v>
      </c>
      <c r="S145" s="638">
        <v>0.3</v>
      </c>
      <c r="T145" s="638">
        <f>S145*100%</f>
        <v>0.3</v>
      </c>
      <c r="U145" s="1378"/>
    </row>
    <row r="146" spans="1:21" ht="15" customHeight="1" x14ac:dyDescent="0.25">
      <c r="A146" s="1234"/>
      <c r="B146" s="615" t="s">
        <v>40</v>
      </c>
      <c r="C146" s="638">
        <v>0.3</v>
      </c>
      <c r="D146" s="638">
        <f t="shared" ref="D146:D147" si="10">C146*100%</f>
        <v>0.3</v>
      </c>
      <c r="E146" s="921"/>
      <c r="F146" s="615" t="s">
        <v>40</v>
      </c>
      <c r="G146" s="638">
        <v>0.3</v>
      </c>
      <c r="H146" s="638">
        <f t="shared" ref="H146:H147" si="11">G146*100%</f>
        <v>0.3</v>
      </c>
      <c r="I146" s="889"/>
      <c r="J146" s="641" t="s">
        <v>40</v>
      </c>
      <c r="K146" s="638">
        <v>0.3</v>
      </c>
      <c r="L146" s="638">
        <f t="shared" ref="L146:L147" si="12">K146*100%</f>
        <v>0.3</v>
      </c>
      <c r="M146" s="902"/>
      <c r="N146" s="615" t="s">
        <v>40</v>
      </c>
      <c r="O146" s="638">
        <v>0.3</v>
      </c>
      <c r="P146" s="638">
        <f t="shared" ref="P146:P147" si="13">O146*100%</f>
        <v>0.3</v>
      </c>
      <c r="Q146" s="902"/>
      <c r="R146" s="615" t="s">
        <v>40</v>
      </c>
      <c r="S146" s="638">
        <v>0.3</v>
      </c>
      <c r="T146" s="638">
        <f t="shared" ref="T146:T147" si="14">S146*100%</f>
        <v>0.3</v>
      </c>
      <c r="U146" s="1378"/>
    </row>
    <row r="147" spans="1:21" ht="15" customHeight="1" x14ac:dyDescent="0.25">
      <c r="A147" s="1234"/>
      <c r="B147" s="615" t="s">
        <v>544</v>
      </c>
      <c r="C147" s="638">
        <v>0.3</v>
      </c>
      <c r="D147" s="638">
        <f t="shared" si="10"/>
        <v>0.3</v>
      </c>
      <c r="E147" s="921"/>
      <c r="F147" s="615" t="s">
        <v>544</v>
      </c>
      <c r="G147" s="638">
        <v>0.3</v>
      </c>
      <c r="H147" s="638">
        <f t="shared" si="11"/>
        <v>0.3</v>
      </c>
      <c r="I147" s="889"/>
      <c r="J147" s="641" t="s">
        <v>544</v>
      </c>
      <c r="K147" s="638">
        <v>0.3</v>
      </c>
      <c r="L147" s="638">
        <f t="shared" si="12"/>
        <v>0.3</v>
      </c>
      <c r="M147" s="902"/>
      <c r="N147" s="615" t="s">
        <v>544</v>
      </c>
      <c r="O147" s="638">
        <v>0.3</v>
      </c>
      <c r="P147" s="638">
        <f t="shared" si="13"/>
        <v>0.3</v>
      </c>
      <c r="Q147" s="902"/>
      <c r="R147" s="615" t="s">
        <v>544</v>
      </c>
      <c r="S147" s="638">
        <v>0.3</v>
      </c>
      <c r="T147" s="638">
        <f t="shared" si="14"/>
        <v>0.3</v>
      </c>
      <c r="U147" s="1378"/>
    </row>
    <row r="148" spans="1:21" ht="15" customHeight="1" x14ac:dyDescent="0.25">
      <c r="A148" s="1234"/>
      <c r="B148" s="615" t="s">
        <v>42</v>
      </c>
      <c r="C148" s="638">
        <v>0.6</v>
      </c>
      <c r="D148" s="638">
        <f>C148*78%</f>
        <v>0.46799999999999997</v>
      </c>
      <c r="E148" s="921"/>
      <c r="F148" s="615" t="s">
        <v>42</v>
      </c>
      <c r="G148" s="638">
        <v>0.6</v>
      </c>
      <c r="H148" s="638">
        <f>G148*78%</f>
        <v>0.46799999999999997</v>
      </c>
      <c r="I148" s="889"/>
      <c r="J148" s="597" t="s">
        <v>223</v>
      </c>
      <c r="K148" s="79">
        <v>3</v>
      </c>
      <c r="L148" s="437">
        <v>1.05</v>
      </c>
      <c r="M148" s="902"/>
      <c r="N148" s="615" t="s">
        <v>42</v>
      </c>
      <c r="O148" s="638">
        <v>0.6</v>
      </c>
      <c r="P148" s="638">
        <f>O148*78%</f>
        <v>0.46799999999999997</v>
      </c>
      <c r="Q148" s="902"/>
      <c r="R148" s="615" t="s">
        <v>42</v>
      </c>
      <c r="S148" s="638">
        <v>0.6</v>
      </c>
      <c r="T148" s="638">
        <f>S148*78%</f>
        <v>0.46799999999999997</v>
      </c>
      <c r="U148" s="1378"/>
    </row>
    <row r="149" spans="1:21" ht="15" customHeight="1" x14ac:dyDescent="0.25">
      <c r="A149" s="1234"/>
      <c r="B149" s="615" t="s">
        <v>44</v>
      </c>
      <c r="C149" s="638">
        <v>0.5</v>
      </c>
      <c r="D149" s="638">
        <f>C149*100%</f>
        <v>0.5</v>
      </c>
      <c r="E149" s="921"/>
      <c r="F149" s="615" t="s">
        <v>44</v>
      </c>
      <c r="G149" s="638">
        <v>0.5</v>
      </c>
      <c r="H149" s="638">
        <f>G149*100%</f>
        <v>0.5</v>
      </c>
      <c r="I149" s="889"/>
      <c r="J149" s="641" t="s">
        <v>42</v>
      </c>
      <c r="K149" s="638">
        <v>0.6</v>
      </c>
      <c r="L149" s="638">
        <f>K149*78%</f>
        <v>0.46799999999999997</v>
      </c>
      <c r="M149" s="902"/>
      <c r="N149" s="615" t="s">
        <v>44</v>
      </c>
      <c r="O149" s="638">
        <v>0.5</v>
      </c>
      <c r="P149" s="638">
        <f>O149*100%</f>
        <v>0.5</v>
      </c>
      <c r="Q149" s="902"/>
      <c r="R149" s="615" t="s">
        <v>44</v>
      </c>
      <c r="S149" s="638">
        <v>0.5</v>
      </c>
      <c r="T149" s="638">
        <f>S149*100%</f>
        <v>0.5</v>
      </c>
      <c r="U149" s="1378"/>
    </row>
    <row r="150" spans="1:21" ht="15" customHeight="1" x14ac:dyDescent="0.25">
      <c r="A150" s="1234"/>
      <c r="B150" s="615" t="s">
        <v>121</v>
      </c>
      <c r="C150" s="642">
        <v>0.3</v>
      </c>
      <c r="D150" s="638">
        <f>C150*100%</f>
        <v>0.3</v>
      </c>
      <c r="E150" s="921"/>
      <c r="F150" s="615" t="s">
        <v>116</v>
      </c>
      <c r="G150" s="807">
        <v>5</v>
      </c>
      <c r="H150" s="807">
        <f>5*100%</f>
        <v>5</v>
      </c>
      <c r="I150" s="889"/>
      <c r="J150" s="641" t="s">
        <v>44</v>
      </c>
      <c r="K150" s="638">
        <v>0.5</v>
      </c>
      <c r="L150" s="638">
        <f>K150*100%</f>
        <v>0.5</v>
      </c>
      <c r="M150" s="903"/>
      <c r="N150" s="596" t="s">
        <v>52</v>
      </c>
      <c r="O150" s="623">
        <v>5</v>
      </c>
      <c r="P150" s="441">
        <v>5</v>
      </c>
      <c r="Q150" s="902"/>
      <c r="R150" s="646" t="s">
        <v>535</v>
      </c>
      <c r="S150" s="19">
        <v>7</v>
      </c>
      <c r="T150" s="418">
        <v>7</v>
      </c>
      <c r="U150" s="1378"/>
    </row>
    <row r="151" spans="1:21" ht="15" customHeight="1" x14ac:dyDescent="0.25">
      <c r="A151" s="1234"/>
      <c r="B151" s="906"/>
      <c r="C151" s="1146"/>
      <c r="D151" s="1146"/>
      <c r="E151" s="921"/>
      <c r="F151" s="1146"/>
      <c r="G151" s="1146"/>
      <c r="H151" s="1146"/>
      <c r="I151" s="1146"/>
      <c r="J151" s="884"/>
      <c r="K151" s="917"/>
      <c r="L151" s="917"/>
      <c r="M151" s="918"/>
      <c r="N151" s="942"/>
      <c r="O151" s="914"/>
      <c r="P151" s="914"/>
      <c r="Q151" s="915"/>
      <c r="R151" s="593" t="s">
        <v>52</v>
      </c>
      <c r="S151" s="19">
        <v>10</v>
      </c>
      <c r="T151" s="418">
        <v>10</v>
      </c>
      <c r="U151" s="1378"/>
    </row>
    <row r="152" spans="1:21" ht="15" customHeight="1" x14ac:dyDescent="0.25">
      <c r="A152" s="1234"/>
      <c r="B152" s="921"/>
      <c r="C152" s="1146"/>
      <c r="D152" s="1146"/>
      <c r="E152" s="921"/>
      <c r="F152" s="1146"/>
      <c r="G152" s="1146"/>
      <c r="H152" s="1146"/>
      <c r="I152" s="1146"/>
      <c r="J152" s="932"/>
      <c r="K152" s="917"/>
      <c r="L152" s="917"/>
      <c r="M152" s="918"/>
      <c r="N152" s="916"/>
      <c r="O152" s="917"/>
      <c r="P152" s="917"/>
      <c r="Q152" s="918"/>
      <c r="R152" s="593" t="s">
        <v>144</v>
      </c>
      <c r="S152" s="19">
        <v>15</v>
      </c>
      <c r="T152" s="19">
        <v>13.5</v>
      </c>
      <c r="U152" s="1379"/>
    </row>
    <row r="153" spans="1:21" ht="15" customHeight="1" thickBot="1" x14ac:dyDescent="0.3">
      <c r="A153" s="1267"/>
      <c r="B153" s="921"/>
      <c r="C153" s="921"/>
      <c r="D153" s="921"/>
      <c r="E153" s="921"/>
      <c r="F153" s="1146"/>
      <c r="G153" s="1146"/>
      <c r="H153" s="1146"/>
      <c r="I153" s="1146"/>
      <c r="J153" s="935"/>
      <c r="K153" s="934"/>
      <c r="L153" s="934"/>
      <c r="M153" s="954"/>
      <c r="N153" s="933"/>
      <c r="O153" s="934"/>
      <c r="P153" s="934"/>
      <c r="Q153" s="954"/>
      <c r="R153" s="965"/>
      <c r="S153" s="899"/>
      <c r="T153" s="899"/>
      <c r="U153" s="900"/>
    </row>
    <row r="154" spans="1:21" ht="30" customHeight="1" x14ac:dyDescent="0.25">
      <c r="A154" s="1266" t="s">
        <v>54</v>
      </c>
      <c r="B154" s="1257" t="s">
        <v>55</v>
      </c>
      <c r="C154" s="1258"/>
      <c r="D154" s="1258"/>
      <c r="E154" s="1259"/>
      <c r="F154" s="1185" t="s">
        <v>55</v>
      </c>
      <c r="G154" s="856"/>
      <c r="H154" s="856"/>
      <c r="I154" s="1186"/>
      <c r="J154" s="1271" t="s">
        <v>169</v>
      </c>
      <c r="K154" s="828"/>
      <c r="L154" s="828"/>
      <c r="M154" s="1184"/>
      <c r="N154" s="1367" t="s">
        <v>55</v>
      </c>
      <c r="O154" s="856"/>
      <c r="P154" s="856"/>
      <c r="Q154" s="1322"/>
      <c r="R154" s="1329" t="s">
        <v>55</v>
      </c>
      <c r="S154" s="828"/>
      <c r="T154" s="828"/>
      <c r="U154" s="1188"/>
    </row>
    <row r="155" spans="1:21" ht="15" customHeight="1" x14ac:dyDescent="0.25">
      <c r="A155" s="1234"/>
      <c r="B155" s="167" t="s">
        <v>56</v>
      </c>
      <c r="C155" s="274">
        <v>31</v>
      </c>
      <c r="D155" s="275">
        <v>31</v>
      </c>
      <c r="E155" s="911" t="s">
        <v>412</v>
      </c>
      <c r="F155" s="77" t="s">
        <v>56</v>
      </c>
      <c r="G155" s="274">
        <v>31</v>
      </c>
      <c r="H155" s="275">
        <v>31</v>
      </c>
      <c r="I155" s="911" t="s">
        <v>412</v>
      </c>
      <c r="J155" s="335" t="s">
        <v>56</v>
      </c>
      <c r="K155" s="274">
        <v>31</v>
      </c>
      <c r="L155" s="275">
        <v>31</v>
      </c>
      <c r="M155" s="1073" t="s">
        <v>412</v>
      </c>
      <c r="N155" s="167" t="s">
        <v>56</v>
      </c>
      <c r="O155" s="274">
        <v>31</v>
      </c>
      <c r="P155" s="277">
        <v>31</v>
      </c>
      <c r="Q155" s="911" t="s">
        <v>412</v>
      </c>
      <c r="R155" s="77" t="s">
        <v>56</v>
      </c>
      <c r="S155" s="274">
        <v>31</v>
      </c>
      <c r="T155" s="275">
        <v>31</v>
      </c>
      <c r="U155" s="911" t="s">
        <v>412</v>
      </c>
    </row>
    <row r="156" spans="1:21" ht="15" customHeight="1" x14ac:dyDescent="0.25">
      <c r="A156" s="1234"/>
      <c r="B156" s="167" t="s">
        <v>44</v>
      </c>
      <c r="C156" s="274">
        <v>0.8</v>
      </c>
      <c r="D156" s="275">
        <v>0.8</v>
      </c>
      <c r="E156" s="1189"/>
      <c r="F156" s="77" t="s">
        <v>44</v>
      </c>
      <c r="G156" s="274">
        <v>0.8</v>
      </c>
      <c r="H156" s="275">
        <v>0.8</v>
      </c>
      <c r="I156" s="1189"/>
      <c r="J156" s="335" t="s">
        <v>228</v>
      </c>
      <c r="K156" s="274">
        <v>1</v>
      </c>
      <c r="L156" s="275">
        <v>1</v>
      </c>
      <c r="M156" s="1162"/>
      <c r="N156" s="167" t="s">
        <v>44</v>
      </c>
      <c r="O156" s="274">
        <v>0.8</v>
      </c>
      <c r="P156" s="277">
        <v>0.8</v>
      </c>
      <c r="Q156" s="1189"/>
      <c r="R156" s="77" t="s">
        <v>44</v>
      </c>
      <c r="S156" s="274">
        <v>0.8</v>
      </c>
      <c r="T156" s="275">
        <v>0.8</v>
      </c>
      <c r="U156" s="1189"/>
    </row>
    <row r="157" spans="1:21" ht="15" customHeight="1" x14ac:dyDescent="0.25">
      <c r="A157" s="1234"/>
      <c r="B157" s="167" t="s">
        <v>52</v>
      </c>
      <c r="C157" s="274">
        <v>3</v>
      </c>
      <c r="D157" s="275">
        <v>3</v>
      </c>
      <c r="E157" s="1202"/>
      <c r="F157" s="77" t="s">
        <v>52</v>
      </c>
      <c r="G157" s="274">
        <v>3</v>
      </c>
      <c r="H157" s="275">
        <v>3</v>
      </c>
      <c r="I157" s="1202"/>
      <c r="J157" s="335" t="s">
        <v>44</v>
      </c>
      <c r="K157" s="274">
        <v>0.8</v>
      </c>
      <c r="L157" s="275">
        <v>0.8</v>
      </c>
      <c r="M157" s="1162"/>
      <c r="N157" s="167" t="s">
        <v>52</v>
      </c>
      <c r="O157" s="274">
        <v>3</v>
      </c>
      <c r="P157" s="277">
        <v>3</v>
      </c>
      <c r="Q157" s="1202"/>
      <c r="R157" s="77" t="s">
        <v>52</v>
      </c>
      <c r="S157" s="274">
        <v>3</v>
      </c>
      <c r="T157" s="275">
        <v>3</v>
      </c>
      <c r="U157" s="1202"/>
    </row>
    <row r="158" spans="1:21" ht="15" customHeight="1" x14ac:dyDescent="0.25">
      <c r="A158" s="1234"/>
      <c r="B158" s="1260"/>
      <c r="C158" s="1261"/>
      <c r="D158" s="1261"/>
      <c r="E158" s="1262"/>
      <c r="F158" s="1179"/>
      <c r="G158" s="832"/>
      <c r="H158" s="832"/>
      <c r="I158" s="1180"/>
      <c r="J158" s="335" t="s">
        <v>52</v>
      </c>
      <c r="K158" s="274">
        <v>3</v>
      </c>
      <c r="L158" s="275">
        <v>3</v>
      </c>
      <c r="M158" s="1163"/>
      <c r="N158" s="941"/>
      <c r="O158" s="1255"/>
      <c r="P158" s="1255"/>
      <c r="Q158" s="1256"/>
      <c r="R158" s="1179"/>
      <c r="S158" s="832"/>
      <c r="T158" s="832"/>
      <c r="U158" s="1180"/>
    </row>
    <row r="159" spans="1:21" ht="15" customHeight="1" thickBot="1" x14ac:dyDescent="0.3">
      <c r="A159" s="1234"/>
      <c r="B159" s="1263"/>
      <c r="C159" s="1264"/>
      <c r="D159" s="1264"/>
      <c r="E159" s="1265"/>
      <c r="F159" s="832"/>
      <c r="G159" s="832"/>
      <c r="H159" s="832"/>
      <c r="I159" s="1180"/>
      <c r="J159" s="1179"/>
      <c r="K159" s="832"/>
      <c r="L159" s="832"/>
      <c r="M159" s="832"/>
      <c r="N159" s="1234"/>
      <c r="O159" s="832"/>
      <c r="P159" s="832"/>
      <c r="Q159" s="1180"/>
      <c r="R159" s="832"/>
      <c r="S159" s="832"/>
      <c r="T159" s="832"/>
      <c r="U159" s="1180"/>
    </row>
    <row r="160" spans="1:21" ht="30.75" customHeight="1" x14ac:dyDescent="0.25">
      <c r="A160" s="1268" t="s">
        <v>46</v>
      </c>
      <c r="B160" s="1109" t="s">
        <v>210</v>
      </c>
      <c r="C160" s="1110"/>
      <c r="D160" s="1110"/>
      <c r="E160" s="1111"/>
      <c r="F160" s="1187" t="s">
        <v>358</v>
      </c>
      <c r="G160" s="828"/>
      <c r="H160" s="828"/>
      <c r="I160" s="1188"/>
      <c r="J160" s="1271" t="s">
        <v>359</v>
      </c>
      <c r="K160" s="828"/>
      <c r="L160" s="828"/>
      <c r="M160" s="1184"/>
      <c r="N160" s="1187" t="s">
        <v>360</v>
      </c>
      <c r="O160" s="828"/>
      <c r="P160" s="828"/>
      <c r="Q160" s="1188"/>
      <c r="R160" s="1329" t="s">
        <v>242</v>
      </c>
      <c r="S160" s="828"/>
      <c r="T160" s="828"/>
      <c r="U160" s="1188"/>
    </row>
    <row r="161" spans="1:21" ht="15" customHeight="1" x14ac:dyDescent="0.25">
      <c r="A161" s="1234"/>
      <c r="B161" s="167" t="s">
        <v>48</v>
      </c>
      <c r="C161" s="754">
        <v>65</v>
      </c>
      <c r="D161" s="755">
        <f>C161*77%</f>
        <v>50.050000000000004</v>
      </c>
      <c r="E161" s="336" t="s">
        <v>396</v>
      </c>
      <c r="F161" s="167" t="s">
        <v>98</v>
      </c>
      <c r="G161" s="599">
        <v>64</v>
      </c>
      <c r="H161" s="600">
        <f>G161*47%</f>
        <v>30.08</v>
      </c>
      <c r="I161" s="938" t="s">
        <v>305</v>
      </c>
      <c r="J161" s="1437" t="s">
        <v>362</v>
      </c>
      <c r="K161" s="1255"/>
      <c r="L161" s="1255"/>
      <c r="M161" s="1255"/>
      <c r="N161" s="77" t="s">
        <v>98</v>
      </c>
      <c r="O161" s="599">
        <v>58</v>
      </c>
      <c r="P161" s="600">
        <f>O161*53%</f>
        <v>30.740000000000002</v>
      </c>
      <c r="Q161" s="940" t="s">
        <v>464</v>
      </c>
      <c r="R161" s="177" t="s">
        <v>91</v>
      </c>
      <c r="S161" s="599">
        <v>85</v>
      </c>
      <c r="T161" s="600">
        <f>S161*59%</f>
        <v>50.15</v>
      </c>
      <c r="U161" s="940" t="s">
        <v>396</v>
      </c>
    </row>
    <row r="162" spans="1:21" ht="15" customHeight="1" x14ac:dyDescent="0.25">
      <c r="A162" s="1234"/>
      <c r="B162" s="753" t="s">
        <v>50</v>
      </c>
      <c r="C162" s="659">
        <v>15</v>
      </c>
      <c r="D162" s="659">
        <f>C162*66%</f>
        <v>9.9</v>
      </c>
      <c r="E162" s="1439" t="s">
        <v>312</v>
      </c>
      <c r="F162" s="201" t="s">
        <v>52</v>
      </c>
      <c r="G162" s="294">
        <v>4</v>
      </c>
      <c r="H162" s="295">
        <v>4</v>
      </c>
      <c r="I162" s="874"/>
      <c r="J162" s="832"/>
      <c r="K162" s="832"/>
      <c r="L162" s="832"/>
      <c r="M162" s="832"/>
      <c r="N162" s="113" t="s">
        <v>235</v>
      </c>
      <c r="O162" s="294">
        <v>4</v>
      </c>
      <c r="P162" s="295">
        <v>4</v>
      </c>
      <c r="Q162" s="1189"/>
      <c r="R162" s="158" t="s">
        <v>116</v>
      </c>
      <c r="S162" s="294">
        <v>1</v>
      </c>
      <c r="T162" s="295">
        <v>1</v>
      </c>
      <c r="U162" s="1189"/>
    </row>
    <row r="163" spans="1:21" ht="15" customHeight="1" x14ac:dyDescent="0.25">
      <c r="A163" s="1234"/>
      <c r="B163" s="753" t="s">
        <v>42</v>
      </c>
      <c r="C163" s="659">
        <v>1</v>
      </c>
      <c r="D163" s="659">
        <v>1</v>
      </c>
      <c r="E163" s="1401"/>
      <c r="F163" s="1179"/>
      <c r="G163" s="832"/>
      <c r="H163" s="832"/>
      <c r="I163" s="1180"/>
      <c r="J163" s="832"/>
      <c r="K163" s="832"/>
      <c r="L163" s="832"/>
      <c r="M163" s="832"/>
      <c r="N163" s="113" t="s">
        <v>205</v>
      </c>
      <c r="O163" s="294">
        <v>4</v>
      </c>
      <c r="P163" s="295">
        <v>4</v>
      </c>
      <c r="Q163" s="1430"/>
      <c r="R163" s="158" t="s">
        <v>36</v>
      </c>
      <c r="S163" s="294">
        <v>6</v>
      </c>
      <c r="T163" s="295">
        <v>5.4</v>
      </c>
      <c r="U163" s="1202"/>
    </row>
    <row r="164" spans="1:21" ht="15" customHeight="1" x14ac:dyDescent="0.25">
      <c r="A164" s="1234"/>
      <c r="B164" s="167" t="s">
        <v>32</v>
      </c>
      <c r="C164" s="274">
        <v>16</v>
      </c>
      <c r="D164" s="296">
        <v>15.2</v>
      </c>
      <c r="E164" s="1189"/>
      <c r="F164" s="832"/>
      <c r="G164" s="832"/>
      <c r="H164" s="832"/>
      <c r="I164" s="1180"/>
      <c r="J164" s="832"/>
      <c r="K164" s="832"/>
      <c r="L164" s="832"/>
      <c r="M164" s="832"/>
      <c r="N164" s="1343"/>
      <c r="O164" s="1255"/>
      <c r="P164" s="1255"/>
      <c r="Q164" s="1256"/>
      <c r="R164" s="1179"/>
      <c r="S164" s="832"/>
      <c r="T164" s="832"/>
      <c r="U164" s="1180"/>
    </row>
    <row r="165" spans="1:21" ht="15" customHeight="1" x14ac:dyDescent="0.25">
      <c r="A165" s="1234"/>
      <c r="B165" s="167" t="s">
        <v>34</v>
      </c>
      <c r="C165" s="274">
        <v>38</v>
      </c>
      <c r="D165" s="296">
        <v>15.2</v>
      </c>
      <c r="E165" s="1189"/>
      <c r="F165" s="832"/>
      <c r="G165" s="832"/>
      <c r="H165" s="832"/>
      <c r="I165" s="1180"/>
      <c r="J165" s="832"/>
      <c r="K165" s="832"/>
      <c r="L165" s="832"/>
      <c r="M165" s="832"/>
      <c r="N165" s="1234"/>
      <c r="O165" s="832"/>
      <c r="P165" s="832"/>
      <c r="Q165" s="1180"/>
      <c r="R165" s="832"/>
      <c r="S165" s="832"/>
      <c r="T165" s="832"/>
      <c r="U165" s="1180"/>
    </row>
    <row r="166" spans="1:21" ht="15" customHeight="1" x14ac:dyDescent="0.25">
      <c r="A166" s="1234"/>
      <c r="B166" s="167" t="s">
        <v>36</v>
      </c>
      <c r="C166" s="274">
        <v>6</v>
      </c>
      <c r="D166" s="296">
        <v>5.4</v>
      </c>
      <c r="E166" s="1189"/>
      <c r="F166" s="832"/>
      <c r="G166" s="832"/>
      <c r="H166" s="832"/>
      <c r="I166" s="1180"/>
      <c r="J166" s="832"/>
      <c r="K166" s="832"/>
      <c r="L166" s="832"/>
      <c r="M166" s="832"/>
      <c r="N166" s="1234"/>
      <c r="O166" s="832"/>
      <c r="P166" s="832"/>
      <c r="Q166" s="1180"/>
      <c r="R166" s="832"/>
      <c r="S166" s="832"/>
      <c r="T166" s="832"/>
      <c r="U166" s="1180"/>
    </row>
    <row r="167" spans="1:21" ht="15" customHeight="1" x14ac:dyDescent="0.25">
      <c r="A167" s="1234"/>
      <c r="B167" s="167" t="s">
        <v>44</v>
      </c>
      <c r="C167" s="274">
        <v>0.5</v>
      </c>
      <c r="D167" s="296">
        <v>0.5</v>
      </c>
      <c r="E167" s="1189"/>
      <c r="F167" s="832"/>
      <c r="G167" s="832"/>
      <c r="H167" s="832"/>
      <c r="I167" s="1180"/>
      <c r="J167" s="832"/>
      <c r="K167" s="832"/>
      <c r="L167" s="832"/>
      <c r="M167" s="832"/>
      <c r="N167" s="1234"/>
      <c r="O167" s="832"/>
      <c r="P167" s="832"/>
      <c r="Q167" s="1180"/>
      <c r="R167" s="832"/>
      <c r="S167" s="832"/>
      <c r="T167" s="832"/>
      <c r="U167" s="1180"/>
    </row>
    <row r="168" spans="1:21" ht="15" customHeight="1" x14ac:dyDescent="0.25">
      <c r="A168" s="1234"/>
      <c r="B168" s="167" t="s">
        <v>52</v>
      </c>
      <c r="C168" s="274">
        <v>3</v>
      </c>
      <c r="D168" s="296">
        <v>3</v>
      </c>
      <c r="E168" s="1202"/>
      <c r="F168" s="832"/>
      <c r="G168" s="832"/>
      <c r="H168" s="832"/>
      <c r="I168" s="1180"/>
      <c r="J168" s="832"/>
      <c r="K168" s="832"/>
      <c r="L168" s="832"/>
      <c r="M168" s="832"/>
      <c r="N168" s="1234"/>
      <c r="O168" s="832"/>
      <c r="P168" s="832"/>
      <c r="Q168" s="1180"/>
      <c r="R168" s="832"/>
      <c r="S168" s="832"/>
      <c r="T168" s="832"/>
      <c r="U168" s="1180"/>
    </row>
    <row r="169" spans="1:21" ht="15" customHeight="1" thickBot="1" x14ac:dyDescent="0.3">
      <c r="A169" s="1267"/>
      <c r="B169" s="1246"/>
      <c r="C169" s="1247"/>
      <c r="D169" s="1247"/>
      <c r="E169" s="1248"/>
      <c r="F169" s="1181"/>
      <c r="G169" s="1181"/>
      <c r="H169" s="1181"/>
      <c r="I169" s="1182"/>
      <c r="J169" s="1181"/>
      <c r="K169" s="1181"/>
      <c r="L169" s="1181"/>
      <c r="M169" s="1181"/>
      <c r="N169" s="1235"/>
      <c r="O169" s="1181"/>
      <c r="P169" s="1181"/>
      <c r="Q169" s="1182"/>
      <c r="R169" s="1181"/>
      <c r="S169" s="1181"/>
      <c r="T169" s="1181"/>
      <c r="U169" s="1182"/>
    </row>
    <row r="170" spans="1:21" ht="33" customHeight="1" x14ac:dyDescent="0.25">
      <c r="A170" s="1266" t="s">
        <v>314</v>
      </c>
      <c r="B170" s="1109" t="s">
        <v>211</v>
      </c>
      <c r="C170" s="1110"/>
      <c r="D170" s="1110"/>
      <c r="E170" s="1111"/>
      <c r="F170" s="1183" t="s">
        <v>363</v>
      </c>
      <c r="G170" s="828"/>
      <c r="H170" s="828"/>
      <c r="I170" s="1184"/>
      <c r="J170" s="1187" t="s">
        <v>426</v>
      </c>
      <c r="K170" s="828"/>
      <c r="L170" s="828"/>
      <c r="M170" s="1184"/>
      <c r="N170" s="1187" t="s">
        <v>364</v>
      </c>
      <c r="O170" s="828"/>
      <c r="P170" s="828"/>
      <c r="Q170" s="1188"/>
      <c r="R170" s="1329" t="s">
        <v>243</v>
      </c>
      <c r="S170" s="828"/>
      <c r="T170" s="828"/>
      <c r="U170" s="1188"/>
    </row>
    <row r="171" spans="1:21" ht="15" customHeight="1" x14ac:dyDescent="0.25">
      <c r="A171" s="1234"/>
      <c r="B171" s="167" t="s">
        <v>125</v>
      </c>
      <c r="C171" s="651">
        <v>49</v>
      </c>
      <c r="D171" s="651">
        <f>C171*82%</f>
        <v>40.18</v>
      </c>
      <c r="E171" s="911" t="s">
        <v>396</v>
      </c>
      <c r="F171" s="77" t="s">
        <v>50</v>
      </c>
      <c r="G171" s="651">
        <v>28</v>
      </c>
      <c r="H171" s="651">
        <f>G171*88%</f>
        <v>24.64</v>
      </c>
      <c r="I171" s="911" t="s">
        <v>396</v>
      </c>
      <c r="J171" s="31" t="s">
        <v>50</v>
      </c>
      <c r="K171" s="650">
        <v>28</v>
      </c>
      <c r="L171" s="650">
        <f>K171*88%</f>
        <v>24.64</v>
      </c>
      <c r="M171" s="911" t="s">
        <v>396</v>
      </c>
      <c r="N171" s="942"/>
      <c r="O171" s="1255"/>
      <c r="P171" s="1255"/>
      <c r="Q171" s="1256"/>
      <c r="R171" s="77" t="s">
        <v>50</v>
      </c>
      <c r="S171" s="281">
        <v>36</v>
      </c>
      <c r="T171" s="298">
        <v>30.6</v>
      </c>
      <c r="U171" s="911" t="s">
        <v>396</v>
      </c>
    </row>
    <row r="172" spans="1:21" ht="15" customHeight="1" x14ac:dyDescent="0.25">
      <c r="A172" s="1234"/>
      <c r="B172" s="167" t="s">
        <v>103</v>
      </c>
      <c r="C172" s="651">
        <v>20</v>
      </c>
      <c r="D172" s="651">
        <f>C172*54%</f>
        <v>10.8</v>
      </c>
      <c r="E172" s="1189"/>
      <c r="F172" s="77" t="s">
        <v>101</v>
      </c>
      <c r="G172" s="756">
        <v>32</v>
      </c>
      <c r="H172" s="756">
        <v>25.6</v>
      </c>
      <c r="I172" s="1189"/>
      <c r="J172" s="31" t="s">
        <v>60</v>
      </c>
      <c r="K172" s="580">
        <v>45</v>
      </c>
      <c r="L172" s="652">
        <f>K172*55%</f>
        <v>24.750000000000004</v>
      </c>
      <c r="M172" s="1189"/>
      <c r="N172" s="167" t="s">
        <v>101</v>
      </c>
      <c r="O172" s="758">
        <v>26</v>
      </c>
      <c r="P172" s="781">
        <v>20.8</v>
      </c>
      <c r="Q172" s="1364" t="s">
        <v>396</v>
      </c>
      <c r="R172" s="77" t="s">
        <v>103</v>
      </c>
      <c r="S172" s="281">
        <v>40</v>
      </c>
      <c r="T172" s="298">
        <v>20</v>
      </c>
      <c r="U172" s="1189"/>
    </row>
    <row r="173" spans="1:21" ht="15" customHeight="1" x14ac:dyDescent="0.25">
      <c r="A173" s="1234"/>
      <c r="B173" s="167" t="s">
        <v>52</v>
      </c>
      <c r="C173" s="274">
        <v>3</v>
      </c>
      <c r="D173" s="275">
        <v>3</v>
      </c>
      <c r="E173" s="1189"/>
      <c r="F173" s="164" t="s">
        <v>62</v>
      </c>
      <c r="G173" s="26">
        <v>60</v>
      </c>
      <c r="H173" s="29">
        <v>30</v>
      </c>
      <c r="I173" s="1189"/>
      <c r="J173" s="31" t="s">
        <v>174</v>
      </c>
      <c r="K173" s="274">
        <v>4</v>
      </c>
      <c r="L173" s="275">
        <v>4</v>
      </c>
      <c r="M173" s="1189"/>
      <c r="N173" s="167" t="s">
        <v>125</v>
      </c>
      <c r="O173" s="651">
        <v>25</v>
      </c>
      <c r="P173" s="651">
        <f>O173*82%</f>
        <v>20.5</v>
      </c>
      <c r="Q173" s="1189"/>
      <c r="R173" s="164" t="s">
        <v>62</v>
      </c>
      <c r="S173" s="26">
        <v>60</v>
      </c>
      <c r="T173" s="29">
        <v>30</v>
      </c>
      <c r="U173" s="1189"/>
    </row>
    <row r="174" spans="1:21" ht="15" customHeight="1" x14ac:dyDescent="0.25">
      <c r="A174" s="1234"/>
      <c r="B174" s="167" t="s">
        <v>127</v>
      </c>
      <c r="C174" s="274">
        <v>3</v>
      </c>
      <c r="D174" s="275">
        <v>3</v>
      </c>
      <c r="E174" s="1189"/>
      <c r="F174" s="77" t="s">
        <v>36</v>
      </c>
      <c r="G174" s="271">
        <v>6</v>
      </c>
      <c r="H174" s="271">
        <v>5.4</v>
      </c>
      <c r="I174" s="1202"/>
      <c r="J174" s="31" t="s">
        <v>127</v>
      </c>
      <c r="K174" s="274">
        <v>2</v>
      </c>
      <c r="L174" s="275">
        <v>2</v>
      </c>
      <c r="M174" s="1202"/>
      <c r="N174" s="167" t="s">
        <v>406</v>
      </c>
      <c r="O174" s="758">
        <v>11</v>
      </c>
      <c r="P174" s="781">
        <v>10.45</v>
      </c>
      <c r="Q174" s="1189"/>
      <c r="R174" s="77" t="s">
        <v>64</v>
      </c>
      <c r="S174" s="281">
        <v>2</v>
      </c>
      <c r="T174" s="298">
        <v>2</v>
      </c>
      <c r="U174" s="1202"/>
    </row>
    <row r="175" spans="1:21" ht="15" customHeight="1" x14ac:dyDescent="0.25">
      <c r="A175" s="1234"/>
      <c r="B175" s="293" t="s">
        <v>64</v>
      </c>
      <c r="C175" s="274">
        <v>3</v>
      </c>
      <c r="D175" s="275">
        <v>3</v>
      </c>
      <c r="E175" s="1189"/>
      <c r="F175" s="1254" t="s">
        <v>318</v>
      </c>
      <c r="G175" s="1255"/>
      <c r="H175" s="1255"/>
      <c r="I175" s="1256"/>
      <c r="J175" s="1254" t="s">
        <v>318</v>
      </c>
      <c r="K175" s="1255"/>
      <c r="L175" s="1255"/>
      <c r="M175" s="1256"/>
      <c r="N175" s="167" t="s">
        <v>52</v>
      </c>
      <c r="O175" s="281">
        <v>3</v>
      </c>
      <c r="P175" s="326">
        <v>3</v>
      </c>
      <c r="Q175" s="1189"/>
      <c r="R175" s="1254" t="s">
        <v>318</v>
      </c>
      <c r="S175" s="1255"/>
      <c r="T175" s="1255"/>
      <c r="U175" s="1256"/>
    </row>
    <row r="176" spans="1:21" ht="15" customHeight="1" x14ac:dyDescent="0.25">
      <c r="A176" s="1234"/>
      <c r="B176" s="201" t="s">
        <v>44</v>
      </c>
      <c r="C176" s="275">
        <v>0.5</v>
      </c>
      <c r="D176" s="275">
        <v>0.5</v>
      </c>
      <c r="E176" s="1189"/>
      <c r="F176" s="1234"/>
      <c r="G176" s="832"/>
      <c r="H176" s="832"/>
      <c r="I176" s="1180"/>
      <c r="J176" s="1234"/>
      <c r="K176" s="832"/>
      <c r="L176" s="832"/>
      <c r="M176" s="1180"/>
      <c r="N176" s="167" t="s">
        <v>44</v>
      </c>
      <c r="O176" s="281">
        <v>0.5</v>
      </c>
      <c r="P176" s="326">
        <v>0.5</v>
      </c>
      <c r="Q176" s="1189"/>
      <c r="R176" s="1234"/>
      <c r="S176" s="832"/>
      <c r="T176" s="832"/>
      <c r="U176" s="1180"/>
    </row>
    <row r="177" spans="1:21" ht="15" customHeight="1" x14ac:dyDescent="0.25">
      <c r="A177" s="1234"/>
      <c r="B177" s="167" t="s">
        <v>212</v>
      </c>
      <c r="C177" s="274">
        <v>0.5</v>
      </c>
      <c r="D177" s="275">
        <v>0.2</v>
      </c>
      <c r="E177" s="1202"/>
      <c r="F177" s="1234"/>
      <c r="G177" s="832"/>
      <c r="H177" s="832"/>
      <c r="I177" s="1180"/>
      <c r="J177" s="1234"/>
      <c r="K177" s="832"/>
      <c r="L177" s="832"/>
      <c r="M177" s="1180"/>
      <c r="N177" s="164" t="s">
        <v>62</v>
      </c>
      <c r="O177" s="26">
        <v>60</v>
      </c>
      <c r="P177" s="29">
        <v>30</v>
      </c>
      <c r="Q177" s="1189"/>
      <c r="R177" s="1234"/>
      <c r="S177" s="832"/>
      <c r="T177" s="832"/>
      <c r="U177" s="1180"/>
    </row>
    <row r="178" spans="1:21" ht="15" customHeight="1" thickBot="1" x14ac:dyDescent="0.3">
      <c r="A178" s="1267"/>
      <c r="B178" s="1206" t="s">
        <v>318</v>
      </c>
      <c r="C178" s="1207"/>
      <c r="D178" s="1207"/>
      <c r="E178" s="1208"/>
      <c r="F178" s="1235"/>
      <c r="G178" s="1181"/>
      <c r="H178" s="1181"/>
      <c r="I178" s="1182"/>
      <c r="J178" s="1235"/>
      <c r="K178" s="1181"/>
      <c r="L178" s="1181"/>
      <c r="M178" s="1182"/>
      <c r="N178" s="167" t="s">
        <v>36</v>
      </c>
      <c r="O178" s="281">
        <v>6</v>
      </c>
      <c r="P178" s="326">
        <v>5.4</v>
      </c>
      <c r="Q178" s="1202"/>
      <c r="R178" s="1235"/>
      <c r="S178" s="1181"/>
      <c r="T178" s="1181"/>
      <c r="U178" s="1182"/>
    </row>
    <row r="179" spans="1:21" ht="33.75" customHeight="1" x14ac:dyDescent="0.25">
      <c r="A179" s="337" t="s">
        <v>105</v>
      </c>
      <c r="B179" s="1209"/>
      <c r="C179" s="1210"/>
      <c r="D179" s="1210"/>
      <c r="E179" s="1211"/>
      <c r="F179" s="1183" t="s">
        <v>220</v>
      </c>
      <c r="G179" s="828"/>
      <c r="H179" s="828"/>
      <c r="I179" s="1184"/>
      <c r="J179" s="1187" t="s">
        <v>365</v>
      </c>
      <c r="K179" s="828"/>
      <c r="L179" s="828"/>
      <c r="M179" s="1184"/>
      <c r="N179" s="1187" t="s">
        <v>366</v>
      </c>
      <c r="O179" s="828"/>
      <c r="P179" s="828"/>
      <c r="Q179" s="1188"/>
      <c r="R179" s="1187" t="s">
        <v>367</v>
      </c>
      <c r="S179" s="828"/>
      <c r="T179" s="828"/>
      <c r="U179" s="1188"/>
    </row>
    <row r="180" spans="1:21" ht="15" customHeight="1" x14ac:dyDescent="0.25">
      <c r="A180" s="1233" t="s">
        <v>322</v>
      </c>
      <c r="B180" s="1212" t="s">
        <v>368</v>
      </c>
      <c r="C180" s="1213"/>
      <c r="D180" s="1213"/>
      <c r="E180" s="1214"/>
      <c r="F180" s="339" t="s">
        <v>62</v>
      </c>
      <c r="G180" s="340">
        <v>120</v>
      </c>
      <c r="H180" s="341">
        <v>60</v>
      </c>
      <c r="I180" s="911" t="s">
        <v>321</v>
      </c>
      <c r="J180" s="1436" t="s">
        <v>161</v>
      </c>
      <c r="K180" s="1119">
        <v>86</v>
      </c>
      <c r="L180" s="1112">
        <v>60.2</v>
      </c>
      <c r="M180" s="1073" t="s">
        <v>369</v>
      </c>
      <c r="N180" s="558" t="s">
        <v>103</v>
      </c>
      <c r="O180" s="559">
        <v>120</v>
      </c>
      <c r="P180" s="559">
        <v>60.04</v>
      </c>
      <c r="Q180" s="889">
        <v>200</v>
      </c>
      <c r="R180" s="201" t="s">
        <v>150</v>
      </c>
      <c r="S180" s="79">
        <v>80</v>
      </c>
      <c r="T180" s="79">
        <v>60</v>
      </c>
      <c r="U180" s="911" t="s">
        <v>321</v>
      </c>
    </row>
    <row r="181" spans="1:21" ht="15" customHeight="1" x14ac:dyDescent="0.25">
      <c r="A181" s="1235"/>
      <c r="B181" s="154" t="s">
        <v>214</v>
      </c>
      <c r="C181" s="202">
        <v>10</v>
      </c>
      <c r="D181" s="202">
        <v>10</v>
      </c>
      <c r="E181" s="203">
        <v>10</v>
      </c>
      <c r="F181" s="188" t="s">
        <v>110</v>
      </c>
      <c r="G181" s="196">
        <v>2</v>
      </c>
      <c r="H181" s="204">
        <v>2</v>
      </c>
      <c r="I181" s="1189"/>
      <c r="J181" s="1388"/>
      <c r="K181" s="836"/>
      <c r="L181" s="847"/>
      <c r="M181" s="1162"/>
      <c r="N181" s="560" t="s">
        <v>64</v>
      </c>
      <c r="O181" s="561">
        <v>8</v>
      </c>
      <c r="P181" s="561">
        <v>8</v>
      </c>
      <c r="Q181" s="1360"/>
      <c r="R181" s="201" t="s">
        <v>72</v>
      </c>
      <c r="S181" s="79">
        <v>120</v>
      </c>
      <c r="T181" s="79">
        <v>120</v>
      </c>
      <c r="U181" s="1189"/>
    </row>
    <row r="182" spans="1:21" ht="15" customHeight="1" x14ac:dyDescent="0.25">
      <c r="A182" s="342"/>
      <c r="B182" s="1215"/>
      <c r="C182" s="1216"/>
      <c r="D182" s="1216"/>
      <c r="E182" s="1217"/>
      <c r="F182" s="158" t="s">
        <v>205</v>
      </c>
      <c r="G182" s="170">
        <v>10</v>
      </c>
      <c r="H182" s="171">
        <v>10</v>
      </c>
      <c r="I182" s="1202"/>
      <c r="J182" s="1298"/>
      <c r="K182" s="837"/>
      <c r="L182" s="874"/>
      <c r="M182" s="1163"/>
      <c r="N182" s="560" t="s">
        <v>326</v>
      </c>
      <c r="O182" s="561">
        <v>200</v>
      </c>
      <c r="P182" s="561">
        <v>200</v>
      </c>
      <c r="Q182" s="562"/>
      <c r="R182" s="200" t="s">
        <v>64</v>
      </c>
      <c r="S182" s="206">
        <v>6</v>
      </c>
      <c r="T182" s="206">
        <v>6</v>
      </c>
      <c r="U182" s="1189"/>
    </row>
    <row r="183" spans="1:21" ht="15" customHeight="1" thickBot="1" x14ac:dyDescent="0.3">
      <c r="A183" s="1233" t="s">
        <v>163</v>
      </c>
      <c r="B183" s="1109" t="s">
        <v>69</v>
      </c>
      <c r="C183" s="1110"/>
      <c r="D183" s="1110"/>
      <c r="E183" s="1111"/>
      <c r="F183" s="1438"/>
      <c r="G183" s="1255"/>
      <c r="H183" s="1255"/>
      <c r="I183" s="1421"/>
      <c r="J183" s="1383" t="s">
        <v>370</v>
      </c>
      <c r="K183" s="832"/>
      <c r="L183" s="832"/>
      <c r="M183" s="832"/>
      <c r="N183" s="540"/>
      <c r="O183" s="1340"/>
      <c r="P183" s="1324"/>
      <c r="Q183" s="1325"/>
      <c r="R183" s="1389"/>
      <c r="S183" s="828"/>
      <c r="T183" s="828"/>
      <c r="U183" s="1188"/>
    </row>
    <row r="184" spans="1:21" ht="15" customHeight="1" x14ac:dyDescent="0.25">
      <c r="A184" s="1234"/>
      <c r="B184" s="116" t="s">
        <v>372</v>
      </c>
      <c r="C184" s="207">
        <v>20</v>
      </c>
      <c r="D184" s="208">
        <v>20</v>
      </c>
      <c r="E184" s="1330" t="s">
        <v>325</v>
      </c>
      <c r="F184" s="832"/>
      <c r="G184" s="832"/>
      <c r="H184" s="832"/>
      <c r="I184" s="859"/>
      <c r="J184" s="1387" t="s">
        <v>72</v>
      </c>
      <c r="K184" s="1119">
        <v>180</v>
      </c>
      <c r="L184" s="1112">
        <v>180</v>
      </c>
      <c r="M184" s="1015" t="s">
        <v>427</v>
      </c>
      <c r="N184" s="311"/>
      <c r="P184" s="145"/>
      <c r="Q184" s="343"/>
      <c r="R184" s="1370"/>
      <c r="S184" s="832"/>
      <c r="T184" s="832"/>
      <c r="U184" s="1180"/>
    </row>
    <row r="185" spans="1:21" ht="15" customHeight="1" x14ac:dyDescent="0.25">
      <c r="A185" s="1235"/>
      <c r="B185" s="154" t="s">
        <v>374</v>
      </c>
      <c r="C185" s="202">
        <v>100</v>
      </c>
      <c r="D185" s="210">
        <v>100</v>
      </c>
      <c r="E185" s="1202"/>
      <c r="F185" s="832"/>
      <c r="G185" s="832"/>
      <c r="H185" s="832"/>
      <c r="I185" s="859"/>
      <c r="J185" s="1388"/>
      <c r="K185" s="836"/>
      <c r="L185" s="847"/>
      <c r="M185" s="1162"/>
      <c r="N185" s="1386"/>
      <c r="O185" s="1255"/>
      <c r="P185" s="1255"/>
      <c r="Q185" s="1256"/>
      <c r="R185" s="832"/>
      <c r="S185" s="832"/>
      <c r="T185" s="832"/>
      <c r="U185" s="1180"/>
    </row>
    <row r="186" spans="1:21" ht="15" customHeight="1" x14ac:dyDescent="0.25">
      <c r="A186" s="345"/>
      <c r="B186" s="212"/>
      <c r="C186" s="213"/>
      <c r="D186" s="213"/>
      <c r="E186" s="214"/>
      <c r="F186" s="832"/>
      <c r="G186" s="832"/>
      <c r="H186" s="832"/>
      <c r="I186" s="859"/>
      <c r="J186" s="1388"/>
      <c r="K186" s="842"/>
      <c r="L186" s="848"/>
      <c r="M186" s="1163"/>
      <c r="N186" s="1234"/>
      <c r="O186" s="832"/>
      <c r="P186" s="832"/>
      <c r="Q186" s="1180"/>
      <c r="R186" s="832"/>
      <c r="S186" s="832"/>
      <c r="T186" s="832"/>
      <c r="U186" s="1180"/>
    </row>
    <row r="187" spans="1:21" ht="15" customHeight="1" thickBot="1" x14ac:dyDescent="0.3">
      <c r="A187" s="346" t="s">
        <v>326</v>
      </c>
      <c r="B187" s="1203" t="s">
        <v>371</v>
      </c>
      <c r="C187" s="1204"/>
      <c r="D187" s="1204"/>
      <c r="E187" s="1205"/>
      <c r="F187" s="1181"/>
      <c r="G187" s="1181"/>
      <c r="H187" s="1181"/>
      <c r="I187" s="877"/>
      <c r="J187" s="1384"/>
      <c r="K187" s="1324"/>
      <c r="L187" s="1324"/>
      <c r="M187" s="1324"/>
      <c r="N187" s="1267"/>
      <c r="O187" s="1371"/>
      <c r="P187" s="1371"/>
      <c r="Q187" s="1372"/>
      <c r="R187" s="1371"/>
      <c r="S187" s="1371"/>
      <c r="T187" s="1371"/>
      <c r="U187" s="1372"/>
    </row>
    <row r="188" spans="1:21" ht="15" customHeight="1" x14ac:dyDescent="0.25">
      <c r="A188" s="1381" t="s">
        <v>375</v>
      </c>
      <c r="B188" s="1381"/>
      <c r="C188" s="1381"/>
      <c r="D188" s="1381"/>
      <c r="E188" s="1381"/>
      <c r="F188" s="1381"/>
      <c r="G188" s="1381"/>
      <c r="H188" s="1381"/>
      <c r="I188" s="1381"/>
      <c r="J188" s="1381"/>
      <c r="K188" s="1381"/>
      <c r="L188" s="1381"/>
      <c r="M188" s="1381"/>
      <c r="N188" s="1381"/>
      <c r="O188" s="1381"/>
      <c r="P188" s="1381"/>
      <c r="Q188" s="1381"/>
      <c r="R188" s="1381"/>
      <c r="S188" s="1381"/>
      <c r="T188" s="1381"/>
      <c r="U188" s="1381"/>
    </row>
    <row r="189" spans="1:21" ht="15" customHeight="1" thickBot="1" x14ac:dyDescent="0.3">
      <c r="A189" s="1382"/>
      <c r="B189" s="1382"/>
      <c r="C189" s="1382"/>
      <c r="D189" s="1382"/>
      <c r="E189" s="1382"/>
      <c r="F189" s="1382"/>
      <c r="G189" s="1382"/>
      <c r="H189" s="1382"/>
      <c r="I189" s="1382"/>
      <c r="J189" s="1382"/>
      <c r="K189" s="1382"/>
      <c r="L189" s="1382"/>
      <c r="M189" s="1382"/>
      <c r="N189" s="1382"/>
      <c r="O189" s="1382"/>
      <c r="P189" s="1382"/>
      <c r="Q189" s="1382"/>
      <c r="R189" s="1382"/>
      <c r="S189" s="1382"/>
      <c r="T189" s="1382"/>
      <c r="U189" s="1382"/>
    </row>
    <row r="190" spans="1:21" ht="75.75" customHeight="1" thickBot="1" x14ac:dyDescent="0.3">
      <c r="A190" s="312" t="s">
        <v>287</v>
      </c>
      <c r="B190" s="193" t="s">
        <v>376</v>
      </c>
      <c r="C190" s="194" t="s">
        <v>289</v>
      </c>
      <c r="D190" s="194" t="s">
        <v>290</v>
      </c>
      <c r="E190" s="195" t="s">
        <v>291</v>
      </c>
      <c r="F190" s="147" t="s">
        <v>377</v>
      </c>
      <c r="G190" s="148" t="s">
        <v>289</v>
      </c>
      <c r="H190" s="148" t="s">
        <v>290</v>
      </c>
      <c r="I190" s="150" t="s">
        <v>291</v>
      </c>
      <c r="J190" s="147" t="s">
        <v>378</v>
      </c>
      <c r="K190" s="148" t="s">
        <v>294</v>
      </c>
      <c r="L190" s="148" t="s">
        <v>290</v>
      </c>
      <c r="M190" s="150" t="s">
        <v>291</v>
      </c>
      <c r="N190" s="147" t="s">
        <v>379</v>
      </c>
      <c r="O190" s="148" t="s">
        <v>289</v>
      </c>
      <c r="P190" s="148" t="s">
        <v>290</v>
      </c>
      <c r="Q190" s="150" t="s">
        <v>291</v>
      </c>
      <c r="R190" s="147" t="s">
        <v>380</v>
      </c>
      <c r="S190" s="148" t="s">
        <v>289</v>
      </c>
      <c r="T190" s="148" t="s">
        <v>289</v>
      </c>
      <c r="U190" s="150" t="s">
        <v>291</v>
      </c>
    </row>
    <row r="191" spans="1:21" ht="30" customHeight="1" x14ac:dyDescent="0.25">
      <c r="A191" s="1308" t="s">
        <v>297</v>
      </c>
      <c r="B191" s="1273" t="s">
        <v>381</v>
      </c>
      <c r="C191" s="1316"/>
      <c r="D191" s="1316"/>
      <c r="E191" s="1317"/>
      <c r="F191" s="1273" t="s">
        <v>335</v>
      </c>
      <c r="G191" s="1274"/>
      <c r="H191" s="1274"/>
      <c r="I191" s="1318"/>
      <c r="J191" s="1273" t="s">
        <v>260</v>
      </c>
      <c r="K191" s="1274"/>
      <c r="L191" s="1274"/>
      <c r="M191" s="1318"/>
      <c r="N191" s="1273" t="s">
        <v>268</v>
      </c>
      <c r="O191" s="1274"/>
      <c r="P191" s="1274"/>
      <c r="Q191" s="1318"/>
      <c r="R191" s="1373" t="s">
        <v>335</v>
      </c>
      <c r="S191" s="1348"/>
      <c r="T191" s="1348"/>
      <c r="U191" s="1349"/>
    </row>
    <row r="192" spans="1:21" ht="15" customHeight="1" x14ac:dyDescent="0.25">
      <c r="A192" s="1237"/>
      <c r="B192" s="167" t="s">
        <v>114</v>
      </c>
      <c r="C192" s="599">
        <v>39</v>
      </c>
      <c r="D192" s="600">
        <f>C192*77%</f>
        <v>30.03</v>
      </c>
      <c r="E192" s="1319" t="s">
        <v>301</v>
      </c>
      <c r="F192" s="1107" t="s">
        <v>382</v>
      </c>
      <c r="G192" s="1255"/>
      <c r="H192" s="1255"/>
      <c r="I192" s="1256"/>
      <c r="J192" s="201" t="s">
        <v>261</v>
      </c>
      <c r="K192" s="271">
        <v>10</v>
      </c>
      <c r="L192" s="272">
        <v>10</v>
      </c>
      <c r="M192" s="911" t="s">
        <v>301</v>
      </c>
      <c r="N192" s="201" t="s">
        <v>269</v>
      </c>
      <c r="O192" s="271">
        <v>10</v>
      </c>
      <c r="P192" s="276">
        <v>10</v>
      </c>
      <c r="Q192" s="911" t="s">
        <v>301</v>
      </c>
      <c r="R192" s="1234"/>
      <c r="S192" s="832"/>
      <c r="T192" s="832"/>
      <c r="U192" s="1180"/>
    </row>
    <row r="193" spans="1:21" ht="15" customHeight="1" x14ac:dyDescent="0.25">
      <c r="A193" s="1237"/>
      <c r="B193" s="167" t="s">
        <v>155</v>
      </c>
      <c r="C193" s="584">
        <v>5.8</v>
      </c>
      <c r="D193" s="601">
        <f>C193*70%</f>
        <v>4.0599999999999996</v>
      </c>
      <c r="E193" s="1189"/>
      <c r="F193" s="1234"/>
      <c r="G193" s="832"/>
      <c r="H193" s="832"/>
      <c r="I193" s="1180"/>
      <c r="J193" s="167" t="s">
        <v>263</v>
      </c>
      <c r="K193" s="271">
        <v>10</v>
      </c>
      <c r="L193" s="275">
        <v>10</v>
      </c>
      <c r="M193" s="1189"/>
      <c r="N193" s="167" t="s">
        <v>114</v>
      </c>
      <c r="O193" s="599">
        <v>13</v>
      </c>
      <c r="P193" s="600">
        <f>O193*77%</f>
        <v>10.01</v>
      </c>
      <c r="Q193" s="1189"/>
      <c r="R193" s="1234"/>
      <c r="S193" s="832"/>
      <c r="T193" s="832"/>
      <c r="U193" s="1180"/>
    </row>
    <row r="194" spans="1:21" ht="15" customHeight="1" x14ac:dyDescent="0.25">
      <c r="A194" s="1237"/>
      <c r="B194" s="167" t="s">
        <v>157</v>
      </c>
      <c r="C194" s="584">
        <v>20</v>
      </c>
      <c r="D194" s="601">
        <f>C194*52%</f>
        <v>10.4</v>
      </c>
      <c r="E194" s="1189"/>
      <c r="F194" s="1235"/>
      <c r="G194" s="1181"/>
      <c r="H194" s="1181"/>
      <c r="I194" s="1182"/>
      <c r="J194" s="167"/>
      <c r="K194" s="271"/>
      <c r="L194" s="275"/>
      <c r="M194" s="1189"/>
      <c r="N194" s="167" t="s">
        <v>91</v>
      </c>
      <c r="O194" s="599">
        <v>13</v>
      </c>
      <c r="P194" s="600">
        <f>O194*77%</f>
        <v>10.01</v>
      </c>
      <c r="Q194" s="1189"/>
      <c r="R194" s="1234"/>
      <c r="S194" s="832"/>
      <c r="T194" s="832"/>
      <c r="U194" s="1180"/>
    </row>
    <row r="195" spans="1:21" ht="15" customHeight="1" x14ac:dyDescent="0.25">
      <c r="A195" s="1237"/>
      <c r="B195" s="167" t="s">
        <v>89</v>
      </c>
      <c r="C195" s="584">
        <v>19</v>
      </c>
      <c r="D195" s="601">
        <f>C195*53%</f>
        <v>10.07</v>
      </c>
      <c r="E195" s="1189"/>
      <c r="F195" s="201" t="s">
        <v>193</v>
      </c>
      <c r="G195" s="271">
        <v>10</v>
      </c>
      <c r="H195" s="272">
        <v>10</v>
      </c>
      <c r="I195" s="911" t="s">
        <v>302</v>
      </c>
      <c r="J195" s="167" t="s">
        <v>114</v>
      </c>
      <c r="K195" s="599">
        <v>13</v>
      </c>
      <c r="L195" s="600">
        <f>K195*77%</f>
        <v>10.01</v>
      </c>
      <c r="M195" s="1189"/>
      <c r="N195" s="593" t="s">
        <v>38</v>
      </c>
      <c r="O195" s="418">
        <v>0.5</v>
      </c>
      <c r="P195" s="418">
        <f>O195*100%</f>
        <v>0.5</v>
      </c>
      <c r="Q195" s="1189"/>
      <c r="R195" s="1234"/>
      <c r="S195" s="832"/>
      <c r="T195" s="832"/>
      <c r="U195" s="1180"/>
    </row>
    <row r="196" spans="1:21" ht="15" customHeight="1" x14ac:dyDescent="0.25">
      <c r="A196" s="1237"/>
      <c r="B196" s="167" t="s">
        <v>50</v>
      </c>
      <c r="C196" s="584">
        <v>15.5</v>
      </c>
      <c r="D196" s="601">
        <f>C196*66%</f>
        <v>10.23</v>
      </c>
      <c r="E196" s="1189"/>
      <c r="F196" s="167" t="s">
        <v>114</v>
      </c>
      <c r="G196" s="599">
        <v>13</v>
      </c>
      <c r="H196" s="600">
        <f>G196*77%</f>
        <v>10.01</v>
      </c>
      <c r="I196" s="1189"/>
      <c r="J196" s="167" t="s">
        <v>91</v>
      </c>
      <c r="K196" s="580">
        <v>18</v>
      </c>
      <c r="L196" s="657">
        <f>K196*58%</f>
        <v>10.44</v>
      </c>
      <c r="M196" s="1189"/>
      <c r="N196" s="593" t="s">
        <v>32</v>
      </c>
      <c r="O196" s="79">
        <v>13</v>
      </c>
      <c r="P196" s="79">
        <f>O196*80%</f>
        <v>10.4</v>
      </c>
      <c r="Q196" s="1189"/>
      <c r="R196" s="1234"/>
      <c r="S196" s="832"/>
      <c r="T196" s="832"/>
      <c r="U196" s="1180"/>
    </row>
    <row r="197" spans="1:21" ht="15" customHeight="1" x14ac:dyDescent="0.25">
      <c r="A197" s="1237"/>
      <c r="B197" s="593" t="s">
        <v>32</v>
      </c>
      <c r="C197" s="79">
        <v>13</v>
      </c>
      <c r="D197" s="79">
        <f>C197*80%</f>
        <v>10.4</v>
      </c>
      <c r="E197" s="1189"/>
      <c r="F197" s="167" t="s">
        <v>91</v>
      </c>
      <c r="G197" s="599">
        <v>13</v>
      </c>
      <c r="H197" s="600">
        <f>G197*77%</f>
        <v>10.01</v>
      </c>
      <c r="I197" s="1189"/>
      <c r="J197" s="593" t="s">
        <v>32</v>
      </c>
      <c r="K197" s="79">
        <v>13</v>
      </c>
      <c r="L197" s="79">
        <f>K197*80%</f>
        <v>10.4</v>
      </c>
      <c r="M197" s="1189"/>
      <c r="N197" s="593" t="s">
        <v>34</v>
      </c>
      <c r="O197" s="79">
        <v>13</v>
      </c>
      <c r="P197" s="79">
        <f>O197*60%</f>
        <v>7.8</v>
      </c>
      <c r="Q197" s="1189"/>
      <c r="R197" s="1234"/>
      <c r="S197" s="832"/>
      <c r="T197" s="832"/>
      <c r="U197" s="1180"/>
    </row>
    <row r="198" spans="1:21" ht="15" customHeight="1" x14ac:dyDescent="0.25">
      <c r="A198" s="1237"/>
      <c r="B198" s="593" t="s">
        <v>34</v>
      </c>
      <c r="C198" s="79">
        <v>13</v>
      </c>
      <c r="D198" s="79">
        <f>C198*60%</f>
        <v>7.8</v>
      </c>
      <c r="E198" s="1189"/>
      <c r="F198" s="167" t="s">
        <v>50</v>
      </c>
      <c r="G198" s="584">
        <v>15.5</v>
      </c>
      <c r="H198" s="601">
        <f>G198*66%</f>
        <v>10.23</v>
      </c>
      <c r="I198" s="1189"/>
      <c r="J198" s="593" t="s">
        <v>34</v>
      </c>
      <c r="K198" s="79">
        <v>13</v>
      </c>
      <c r="L198" s="79">
        <f>K198*60%</f>
        <v>7.8</v>
      </c>
      <c r="M198" s="1189"/>
      <c r="N198" s="593" t="s">
        <v>36</v>
      </c>
      <c r="O198" s="79">
        <v>5.5</v>
      </c>
      <c r="P198" s="79">
        <f>O198*95%</f>
        <v>5.2249999999999996</v>
      </c>
      <c r="Q198" s="1189"/>
      <c r="R198" s="1234"/>
      <c r="S198" s="832"/>
      <c r="T198" s="832"/>
      <c r="U198" s="1180"/>
    </row>
    <row r="199" spans="1:21" ht="15" customHeight="1" x14ac:dyDescent="0.25">
      <c r="A199" s="1237"/>
      <c r="B199" s="593" t="s">
        <v>36</v>
      </c>
      <c r="C199" s="79">
        <v>5.5</v>
      </c>
      <c r="D199" s="79">
        <f>C199*95%</f>
        <v>5.2249999999999996</v>
      </c>
      <c r="E199" s="1189"/>
      <c r="F199" s="593" t="s">
        <v>36</v>
      </c>
      <c r="G199" s="79">
        <v>5.5</v>
      </c>
      <c r="H199" s="79">
        <f>G199*95%</f>
        <v>5.2249999999999996</v>
      </c>
      <c r="I199" s="1189"/>
      <c r="J199" s="167" t="s">
        <v>50</v>
      </c>
      <c r="K199" s="584">
        <v>15.5</v>
      </c>
      <c r="L199" s="601">
        <f>K199*66%</f>
        <v>10.23</v>
      </c>
      <c r="M199" s="1189"/>
      <c r="N199" s="167" t="s">
        <v>271</v>
      </c>
      <c r="O199" s="275">
        <v>13</v>
      </c>
      <c r="P199" s="277">
        <v>10.4</v>
      </c>
      <c r="Q199" s="1189"/>
      <c r="R199" s="1234"/>
      <c r="S199" s="832"/>
      <c r="T199" s="832"/>
      <c r="U199" s="1180"/>
    </row>
    <row r="200" spans="1:21" ht="15" customHeight="1" x14ac:dyDescent="0.25">
      <c r="A200" s="1237"/>
      <c r="B200" s="593" t="s">
        <v>42</v>
      </c>
      <c r="C200" s="79">
        <v>1</v>
      </c>
      <c r="D200" s="79">
        <f>C200*78%</f>
        <v>0.78</v>
      </c>
      <c r="E200" s="1189"/>
      <c r="F200" s="593" t="s">
        <v>34</v>
      </c>
      <c r="G200" s="79">
        <v>13</v>
      </c>
      <c r="H200" s="79">
        <f>G200*60%</f>
        <v>7.8</v>
      </c>
      <c r="I200" s="1189"/>
      <c r="J200" s="593" t="s">
        <v>42</v>
      </c>
      <c r="K200" s="79">
        <v>1</v>
      </c>
      <c r="L200" s="79">
        <f>K200*78%</f>
        <v>0.78</v>
      </c>
      <c r="M200" s="1189"/>
      <c r="N200" s="167" t="s">
        <v>182</v>
      </c>
      <c r="O200" s="275">
        <v>20</v>
      </c>
      <c r="P200" s="277">
        <v>10</v>
      </c>
      <c r="Q200" s="1189"/>
      <c r="R200" s="1234"/>
      <c r="S200" s="832"/>
      <c r="T200" s="832"/>
      <c r="U200" s="1180"/>
    </row>
    <row r="201" spans="1:21" ht="15" customHeight="1" x14ac:dyDescent="0.25">
      <c r="A201" s="1237"/>
      <c r="B201" s="167" t="s">
        <v>52</v>
      </c>
      <c r="C201" s="271">
        <v>1</v>
      </c>
      <c r="D201" s="296">
        <v>1</v>
      </c>
      <c r="E201" s="1189"/>
      <c r="F201" s="593" t="s">
        <v>32</v>
      </c>
      <c r="G201" s="79">
        <v>13</v>
      </c>
      <c r="H201" s="79">
        <f>G201*80%</f>
        <v>10.4</v>
      </c>
      <c r="I201" s="1189"/>
      <c r="J201" s="593" t="s">
        <v>36</v>
      </c>
      <c r="K201" s="79">
        <v>5.5</v>
      </c>
      <c r="L201" s="79">
        <f>K201*95%</f>
        <v>5.2249999999999996</v>
      </c>
      <c r="M201" s="1189"/>
      <c r="N201" s="593" t="s">
        <v>42</v>
      </c>
      <c r="O201" s="79">
        <v>1</v>
      </c>
      <c r="P201" s="79">
        <f>O201*78%</f>
        <v>0.78</v>
      </c>
      <c r="Q201" s="1189"/>
      <c r="R201" s="1234"/>
      <c r="S201" s="832"/>
      <c r="T201" s="832"/>
      <c r="U201" s="1180"/>
    </row>
    <row r="202" spans="1:21" ht="15" customHeight="1" x14ac:dyDescent="0.25">
      <c r="A202" s="1237"/>
      <c r="B202" s="167" t="s">
        <v>44</v>
      </c>
      <c r="C202" s="271">
        <v>0.5</v>
      </c>
      <c r="D202" s="296">
        <v>0.5</v>
      </c>
      <c r="E202" s="1202"/>
      <c r="F202" s="593" t="s">
        <v>44</v>
      </c>
      <c r="G202" s="19">
        <v>0.8</v>
      </c>
      <c r="H202" s="19">
        <v>0.8</v>
      </c>
      <c r="I202" s="1189"/>
      <c r="J202" s="593" t="s">
        <v>44</v>
      </c>
      <c r="K202" s="79">
        <v>0.5</v>
      </c>
      <c r="L202" s="79">
        <v>0.5</v>
      </c>
      <c r="M202" s="1189"/>
      <c r="N202" s="167" t="s">
        <v>44</v>
      </c>
      <c r="O202" s="275">
        <v>0.5</v>
      </c>
      <c r="P202" s="277">
        <v>0.5</v>
      </c>
      <c r="Q202" s="1202"/>
      <c r="R202" s="1344"/>
      <c r="S202" s="1345"/>
      <c r="T202" s="1345"/>
      <c r="U202" s="1346"/>
    </row>
    <row r="203" spans="1:21" ht="15" customHeight="1" x14ac:dyDescent="0.25">
      <c r="A203" s="1309"/>
      <c r="B203" s="1313"/>
      <c r="C203" s="1314"/>
      <c r="D203" s="1314"/>
      <c r="E203" s="1315"/>
      <c r="F203" s="593" t="s">
        <v>42</v>
      </c>
      <c r="G203" s="79">
        <v>1</v>
      </c>
      <c r="H203" s="79">
        <f>G203*78%</f>
        <v>0.78</v>
      </c>
      <c r="I203" s="1202"/>
      <c r="J203" s="1385"/>
      <c r="K203" s="1255"/>
      <c r="L203" s="1255"/>
      <c r="M203" s="1256"/>
      <c r="N203" s="941"/>
      <c r="O203" s="1255"/>
      <c r="P203" s="1255"/>
      <c r="Q203" s="1256"/>
      <c r="R203" s="1281"/>
      <c r="S203" s="1276"/>
      <c r="T203" s="1276"/>
      <c r="U203" s="1374"/>
    </row>
    <row r="204" spans="1:21" ht="30" customHeight="1" x14ac:dyDescent="0.25">
      <c r="A204" s="1310" t="s">
        <v>383</v>
      </c>
      <c r="B204" s="1305" t="s">
        <v>384</v>
      </c>
      <c r="C204" s="1306"/>
      <c r="D204" s="1306"/>
      <c r="E204" s="1307"/>
      <c r="F204" s="1033" t="s">
        <v>93</v>
      </c>
      <c r="G204" s="921"/>
      <c r="H204" s="921"/>
      <c r="I204" s="921"/>
      <c r="J204" s="1104" t="s">
        <v>469</v>
      </c>
      <c r="K204" s="921"/>
      <c r="L204" s="921"/>
      <c r="M204" s="921"/>
      <c r="N204" s="1104" t="s">
        <v>273</v>
      </c>
      <c r="O204" s="921"/>
      <c r="P204" s="921"/>
      <c r="Q204" s="921"/>
      <c r="R204" s="1104" t="s">
        <v>531</v>
      </c>
      <c r="S204" s="921"/>
      <c r="T204" s="921"/>
      <c r="U204" s="921"/>
    </row>
    <row r="205" spans="1:21" ht="60" customHeight="1" x14ac:dyDescent="0.25">
      <c r="A205" s="1237"/>
      <c r="B205" s="201" t="s">
        <v>306</v>
      </c>
      <c r="C205" s="682">
        <v>71</v>
      </c>
      <c r="D205" s="682">
        <f>C205*56%</f>
        <v>39.760000000000005</v>
      </c>
      <c r="E205" s="911" t="s">
        <v>307</v>
      </c>
      <c r="F205" s="615" t="s">
        <v>94</v>
      </c>
      <c r="G205" s="808">
        <v>65</v>
      </c>
      <c r="H205" s="808">
        <f>G205*61.5%</f>
        <v>39.975000000000001</v>
      </c>
      <c r="I205" s="889" t="s">
        <v>307</v>
      </c>
      <c r="J205" s="615" t="s">
        <v>516</v>
      </c>
      <c r="K205" s="805">
        <v>71</v>
      </c>
      <c r="L205" s="805">
        <f>K205*56%</f>
        <v>39.760000000000005</v>
      </c>
      <c r="M205" s="889" t="s">
        <v>307</v>
      </c>
      <c r="N205" s="615" t="s">
        <v>94</v>
      </c>
      <c r="O205" s="808">
        <v>66</v>
      </c>
      <c r="P205" s="808">
        <f>O205*60%</f>
        <v>39.6</v>
      </c>
      <c r="Q205" s="889" t="s">
        <v>307</v>
      </c>
      <c r="R205" s="615" t="s">
        <v>30</v>
      </c>
      <c r="S205" s="808">
        <v>71</v>
      </c>
      <c r="T205" s="808">
        <f>S205*49%</f>
        <v>34.79</v>
      </c>
      <c r="U205" s="889" t="s">
        <v>411</v>
      </c>
    </row>
    <row r="206" spans="1:21" ht="15" customHeight="1" x14ac:dyDescent="0.25">
      <c r="A206" s="1237"/>
      <c r="B206" s="593" t="s">
        <v>32</v>
      </c>
      <c r="C206" s="79">
        <v>8</v>
      </c>
      <c r="D206" s="79">
        <f>C206*75%</f>
        <v>6</v>
      </c>
      <c r="E206" s="1039"/>
      <c r="F206" s="615" t="s">
        <v>32</v>
      </c>
      <c r="G206" s="638">
        <v>8</v>
      </c>
      <c r="H206" s="638">
        <f>G206*75%</f>
        <v>6</v>
      </c>
      <c r="I206" s="889"/>
      <c r="J206" s="615" t="s">
        <v>205</v>
      </c>
      <c r="K206" s="807">
        <v>2</v>
      </c>
      <c r="L206" s="807">
        <v>2</v>
      </c>
      <c r="M206" s="889"/>
      <c r="N206" s="615" t="s">
        <v>32</v>
      </c>
      <c r="O206" s="638">
        <v>8</v>
      </c>
      <c r="P206" s="638">
        <f>O206*75%</f>
        <v>6</v>
      </c>
      <c r="Q206" s="889"/>
      <c r="R206" s="615" t="s">
        <v>32</v>
      </c>
      <c r="S206" s="638">
        <v>8</v>
      </c>
      <c r="T206" s="638">
        <f>S206*75%</f>
        <v>6</v>
      </c>
      <c r="U206" s="889"/>
    </row>
    <row r="207" spans="1:21" ht="15" customHeight="1" x14ac:dyDescent="0.25">
      <c r="A207" s="1237"/>
      <c r="B207" s="593" t="s">
        <v>34</v>
      </c>
      <c r="C207" s="79">
        <v>10</v>
      </c>
      <c r="D207" s="79">
        <f>C207*60%</f>
        <v>6</v>
      </c>
      <c r="E207" s="1039"/>
      <c r="F207" s="615" t="s">
        <v>34</v>
      </c>
      <c r="G207" s="638">
        <v>10</v>
      </c>
      <c r="H207" s="638">
        <f>G207*60%</f>
        <v>6</v>
      </c>
      <c r="I207" s="889"/>
      <c r="J207" s="615" t="s">
        <v>32</v>
      </c>
      <c r="K207" s="638">
        <v>8</v>
      </c>
      <c r="L207" s="638">
        <f>K207*75%</f>
        <v>6</v>
      </c>
      <c r="M207" s="889"/>
      <c r="N207" s="615" t="s">
        <v>34</v>
      </c>
      <c r="O207" s="638">
        <v>10</v>
      </c>
      <c r="P207" s="638">
        <f>O207*60%</f>
        <v>6</v>
      </c>
      <c r="Q207" s="889"/>
      <c r="R207" s="615" t="s">
        <v>34</v>
      </c>
      <c r="S207" s="638">
        <v>10</v>
      </c>
      <c r="T207" s="638">
        <f>S207*60%</f>
        <v>6</v>
      </c>
      <c r="U207" s="889"/>
    </row>
    <row r="208" spans="1:21" ht="15" customHeight="1" x14ac:dyDescent="0.25">
      <c r="A208" s="1237"/>
      <c r="B208" s="593" t="s">
        <v>36</v>
      </c>
      <c r="C208" s="79">
        <v>2</v>
      </c>
      <c r="D208" s="79">
        <f>C208*95%</f>
        <v>1.9</v>
      </c>
      <c r="E208" s="1039"/>
      <c r="F208" s="615" t="s">
        <v>36</v>
      </c>
      <c r="G208" s="638">
        <v>2</v>
      </c>
      <c r="H208" s="638">
        <f>G208*95%</f>
        <v>1.9</v>
      </c>
      <c r="I208" s="889"/>
      <c r="J208" s="615" t="s">
        <v>34</v>
      </c>
      <c r="K208" s="638">
        <v>10</v>
      </c>
      <c r="L208" s="638">
        <f>K208*60%</f>
        <v>6</v>
      </c>
      <c r="M208" s="889"/>
      <c r="N208" s="615" t="s">
        <v>36</v>
      </c>
      <c r="O208" s="638">
        <v>2</v>
      </c>
      <c r="P208" s="638">
        <f>O208*95%</f>
        <v>1.9</v>
      </c>
      <c r="Q208" s="889"/>
      <c r="R208" s="615" t="s">
        <v>36</v>
      </c>
      <c r="S208" s="638">
        <v>2</v>
      </c>
      <c r="T208" s="638">
        <f>S208*95%</f>
        <v>1.9</v>
      </c>
      <c r="U208" s="889"/>
    </row>
    <row r="209" spans="1:21" ht="15" customHeight="1" x14ac:dyDescent="0.25">
      <c r="A209" s="1237"/>
      <c r="B209" s="593" t="s">
        <v>38</v>
      </c>
      <c r="C209" s="79">
        <v>0.3</v>
      </c>
      <c r="D209" s="79">
        <f>C209*100%</f>
        <v>0.3</v>
      </c>
      <c r="E209" s="1039"/>
      <c r="F209" s="615" t="s">
        <v>38</v>
      </c>
      <c r="G209" s="638">
        <v>0.3</v>
      </c>
      <c r="H209" s="638">
        <f>G209*100%</f>
        <v>0.3</v>
      </c>
      <c r="I209" s="889"/>
      <c r="J209" s="615" t="s">
        <v>36</v>
      </c>
      <c r="K209" s="638">
        <v>2</v>
      </c>
      <c r="L209" s="638">
        <f>K209*95%</f>
        <v>1.9</v>
      </c>
      <c r="M209" s="889"/>
      <c r="N209" s="615" t="s">
        <v>38</v>
      </c>
      <c r="O209" s="638">
        <v>0.3</v>
      </c>
      <c r="P209" s="638">
        <f>O209*100%</f>
        <v>0.3</v>
      </c>
      <c r="Q209" s="889"/>
      <c r="R209" s="615" t="s">
        <v>38</v>
      </c>
      <c r="S209" s="638">
        <v>0.3</v>
      </c>
      <c r="T209" s="638">
        <f>S209*100%</f>
        <v>0.3</v>
      </c>
      <c r="U209" s="889"/>
    </row>
    <row r="210" spans="1:21" ht="15" customHeight="1" x14ac:dyDescent="0.25">
      <c r="A210" s="1237"/>
      <c r="B210" s="593" t="s">
        <v>40</v>
      </c>
      <c r="C210" s="79">
        <v>0.3</v>
      </c>
      <c r="D210" s="79">
        <f t="shared" ref="D210:D211" si="15">C210*100%</f>
        <v>0.3</v>
      </c>
      <c r="E210" s="1039"/>
      <c r="F210" s="615" t="s">
        <v>40</v>
      </c>
      <c r="G210" s="638">
        <v>0.3</v>
      </c>
      <c r="H210" s="638">
        <f t="shared" ref="H210:H211" si="16">G210*100%</f>
        <v>0.3</v>
      </c>
      <c r="I210" s="889"/>
      <c r="J210" s="615" t="s">
        <v>38</v>
      </c>
      <c r="K210" s="638">
        <v>0.3</v>
      </c>
      <c r="L210" s="638">
        <f>K210*100%</f>
        <v>0.3</v>
      </c>
      <c r="M210" s="889"/>
      <c r="N210" s="615" t="s">
        <v>40</v>
      </c>
      <c r="O210" s="638">
        <v>0.3</v>
      </c>
      <c r="P210" s="638">
        <f t="shared" ref="P210:P211" si="17">O210*100%</f>
        <v>0.3</v>
      </c>
      <c r="Q210" s="889"/>
      <c r="R210" s="615" t="s">
        <v>40</v>
      </c>
      <c r="S210" s="638">
        <v>0.3</v>
      </c>
      <c r="T210" s="638">
        <f t="shared" ref="T210:T211" si="18">S210*100%</f>
        <v>0.3</v>
      </c>
      <c r="U210" s="889"/>
    </row>
    <row r="211" spans="1:21" ht="15" customHeight="1" x14ac:dyDescent="0.25">
      <c r="A211" s="1237"/>
      <c r="B211" s="593" t="s">
        <v>544</v>
      </c>
      <c r="C211" s="79">
        <v>0.3</v>
      </c>
      <c r="D211" s="79">
        <f t="shared" si="15"/>
        <v>0.3</v>
      </c>
      <c r="E211" s="1039"/>
      <c r="F211" s="615" t="s">
        <v>544</v>
      </c>
      <c r="G211" s="638">
        <v>0.3</v>
      </c>
      <c r="H211" s="638">
        <f t="shared" si="16"/>
        <v>0.3</v>
      </c>
      <c r="I211" s="889"/>
      <c r="J211" s="615" t="s">
        <v>40</v>
      </c>
      <c r="K211" s="638">
        <v>0.3</v>
      </c>
      <c r="L211" s="638">
        <f t="shared" ref="L211:L212" si="19">K211*100%</f>
        <v>0.3</v>
      </c>
      <c r="M211" s="889"/>
      <c r="N211" s="615" t="s">
        <v>544</v>
      </c>
      <c r="O211" s="638">
        <v>0.3</v>
      </c>
      <c r="P211" s="638">
        <f t="shared" si="17"/>
        <v>0.3</v>
      </c>
      <c r="Q211" s="889"/>
      <c r="R211" s="615" t="s">
        <v>544</v>
      </c>
      <c r="S211" s="638">
        <v>0.3</v>
      </c>
      <c r="T211" s="638">
        <f t="shared" si="18"/>
        <v>0.3</v>
      </c>
      <c r="U211" s="889"/>
    </row>
    <row r="212" spans="1:21" ht="15" customHeight="1" x14ac:dyDescent="0.25">
      <c r="A212" s="1237"/>
      <c r="B212" s="593" t="s">
        <v>42</v>
      </c>
      <c r="C212" s="79">
        <v>0.6</v>
      </c>
      <c r="D212" s="79">
        <f>C212*78%</f>
        <v>0.46799999999999997</v>
      </c>
      <c r="E212" s="1039"/>
      <c r="F212" s="615" t="s">
        <v>42</v>
      </c>
      <c r="G212" s="638">
        <v>0.6</v>
      </c>
      <c r="H212" s="638">
        <f>G212*78%</f>
        <v>0.46799999999999997</v>
      </c>
      <c r="I212" s="889"/>
      <c r="J212" s="615" t="s">
        <v>544</v>
      </c>
      <c r="K212" s="638">
        <v>0.3</v>
      </c>
      <c r="L212" s="638">
        <f t="shared" si="19"/>
        <v>0.3</v>
      </c>
      <c r="M212" s="889"/>
      <c r="N212" s="615" t="s">
        <v>42</v>
      </c>
      <c r="O212" s="638">
        <v>0.6</v>
      </c>
      <c r="P212" s="638">
        <f>O212*78%</f>
        <v>0.46799999999999997</v>
      </c>
      <c r="Q212" s="889"/>
      <c r="R212" s="615" t="s">
        <v>42</v>
      </c>
      <c r="S212" s="638">
        <v>0.6</v>
      </c>
      <c r="T212" s="638">
        <f>S212*78%</f>
        <v>0.46799999999999997</v>
      </c>
      <c r="U212" s="889"/>
    </row>
    <row r="213" spans="1:21" ht="15" customHeight="1" x14ac:dyDescent="0.25">
      <c r="A213" s="1237"/>
      <c r="B213" s="593" t="s">
        <v>44</v>
      </c>
      <c r="C213" s="79">
        <v>0.5</v>
      </c>
      <c r="D213" s="79">
        <f>C213*100%</f>
        <v>0.5</v>
      </c>
      <c r="E213" s="1138"/>
      <c r="F213" s="615" t="s">
        <v>44</v>
      </c>
      <c r="G213" s="638">
        <v>0.5</v>
      </c>
      <c r="H213" s="638">
        <f>G213*100%</f>
        <v>0.5</v>
      </c>
      <c r="I213" s="889"/>
      <c r="J213" s="615" t="s">
        <v>42</v>
      </c>
      <c r="K213" s="638">
        <v>0.6</v>
      </c>
      <c r="L213" s="638">
        <f>K213*78%</f>
        <v>0.46799999999999997</v>
      </c>
      <c r="M213" s="889"/>
      <c r="N213" s="615" t="s">
        <v>44</v>
      </c>
      <c r="O213" s="638">
        <v>0.5</v>
      </c>
      <c r="P213" s="638">
        <f>O213*100%</f>
        <v>0.5</v>
      </c>
      <c r="Q213" s="889"/>
      <c r="R213" s="615" t="s">
        <v>44</v>
      </c>
      <c r="S213" s="638">
        <v>0.5</v>
      </c>
      <c r="T213" s="638">
        <f>S213*100%</f>
        <v>0.5</v>
      </c>
      <c r="U213" s="889"/>
    </row>
    <row r="214" spans="1:21" ht="15" customHeight="1" x14ac:dyDescent="0.25">
      <c r="A214" s="1237"/>
      <c r="B214" s="972"/>
      <c r="C214" s="1023"/>
      <c r="D214" s="1023"/>
      <c r="E214" s="1024"/>
      <c r="F214" s="615" t="s">
        <v>52</v>
      </c>
      <c r="G214" s="807">
        <v>2</v>
      </c>
      <c r="H214" s="807">
        <v>2</v>
      </c>
      <c r="I214" s="889"/>
      <c r="J214" s="615" t="s">
        <v>44</v>
      </c>
      <c r="K214" s="638">
        <v>0.5</v>
      </c>
      <c r="L214" s="638">
        <f>K214*100%</f>
        <v>0.5</v>
      </c>
      <c r="M214" s="889"/>
      <c r="N214" s="615" t="s">
        <v>52</v>
      </c>
      <c r="O214" s="642">
        <v>5</v>
      </c>
      <c r="P214" s="807">
        <v>5</v>
      </c>
      <c r="Q214" s="889"/>
      <c r="R214" s="1146"/>
      <c r="S214" s="1146"/>
      <c r="T214" s="1146"/>
      <c r="U214" s="1146"/>
    </row>
    <row r="215" spans="1:21" ht="15" customHeight="1" x14ac:dyDescent="0.25">
      <c r="A215" s="1237"/>
      <c r="B215" s="1025"/>
      <c r="C215" s="1026"/>
      <c r="D215" s="1026"/>
      <c r="E215" s="1027"/>
      <c r="F215" s="906"/>
      <c r="G215" s="906"/>
      <c r="H215" s="906"/>
      <c r="I215" s="906"/>
      <c r="J215" s="615" t="s">
        <v>52</v>
      </c>
      <c r="K215" s="807">
        <v>1</v>
      </c>
      <c r="L215" s="807">
        <v>1</v>
      </c>
      <c r="M215" s="889"/>
      <c r="N215" s="906"/>
      <c r="O215" s="906"/>
      <c r="P215" s="906"/>
      <c r="Q215" s="906"/>
      <c r="R215" s="1146"/>
      <c r="S215" s="1146"/>
      <c r="T215" s="1146"/>
      <c r="U215" s="1146"/>
    </row>
    <row r="216" spans="1:21" ht="15" customHeight="1" x14ac:dyDescent="0.25">
      <c r="A216" s="1309"/>
      <c r="B216" s="1025"/>
      <c r="C216" s="1026"/>
      <c r="D216" s="1026"/>
      <c r="E216" s="1027"/>
      <c r="F216" s="906"/>
      <c r="G216" s="906"/>
      <c r="H216" s="906"/>
      <c r="I216" s="906"/>
      <c r="J216" s="906"/>
      <c r="K216" s="906"/>
      <c r="L216" s="906"/>
      <c r="M216" s="906"/>
      <c r="N216" s="906"/>
      <c r="O216" s="906"/>
      <c r="P216" s="906"/>
      <c r="Q216" s="906"/>
      <c r="R216" s="1146"/>
      <c r="S216" s="1146"/>
      <c r="T216" s="1146"/>
      <c r="U216" s="1146"/>
    </row>
    <row r="217" spans="1:21" ht="15" customHeight="1" thickBot="1" x14ac:dyDescent="0.3">
      <c r="A217" s="812"/>
      <c r="B217" s="1025"/>
      <c r="C217" s="1026"/>
      <c r="D217" s="1026"/>
      <c r="E217" s="1027"/>
      <c r="F217" s="906"/>
      <c r="G217" s="906"/>
      <c r="H217" s="906"/>
      <c r="I217" s="906"/>
      <c r="J217" s="906"/>
      <c r="K217" s="906"/>
      <c r="L217" s="906"/>
      <c r="M217" s="906"/>
      <c r="N217" s="906"/>
      <c r="O217" s="906"/>
      <c r="P217" s="906"/>
      <c r="Q217" s="906"/>
      <c r="R217" s="1146"/>
      <c r="S217" s="1146"/>
      <c r="T217" s="1146"/>
      <c r="U217" s="1146"/>
    </row>
    <row r="218" spans="1:21" ht="30" customHeight="1" x14ac:dyDescent="0.25">
      <c r="A218" s="1308" t="s">
        <v>54</v>
      </c>
      <c r="B218" s="1305" t="s">
        <v>248</v>
      </c>
      <c r="C218" s="1306"/>
      <c r="D218" s="1306"/>
      <c r="E218" s="1307"/>
      <c r="F218" s="1305" t="s">
        <v>55</v>
      </c>
      <c r="G218" s="1306"/>
      <c r="H218" s="1306"/>
      <c r="I218" s="1307"/>
      <c r="J218" s="1187" t="s">
        <v>266</v>
      </c>
      <c r="K218" s="828"/>
      <c r="L218" s="828"/>
      <c r="M218" s="1188"/>
      <c r="N218" s="1368" t="s">
        <v>385</v>
      </c>
      <c r="O218" s="864"/>
      <c r="P218" s="864"/>
      <c r="Q218" s="1369"/>
      <c r="R218" s="1368" t="s">
        <v>386</v>
      </c>
      <c r="S218" s="864"/>
      <c r="T218" s="864"/>
      <c r="U218" s="1369"/>
    </row>
    <row r="219" spans="1:21" ht="15" customHeight="1" x14ac:dyDescent="0.25">
      <c r="A219" s="1237"/>
      <c r="B219" s="280" t="s">
        <v>56</v>
      </c>
      <c r="C219" s="317">
        <v>31</v>
      </c>
      <c r="D219" s="315">
        <v>31</v>
      </c>
      <c r="E219" s="911" t="s">
        <v>412</v>
      </c>
      <c r="F219" s="167" t="s">
        <v>56</v>
      </c>
      <c r="G219" s="274">
        <v>31</v>
      </c>
      <c r="H219" s="275">
        <v>31</v>
      </c>
      <c r="I219" s="911" t="s">
        <v>412</v>
      </c>
      <c r="J219" s="167" t="s">
        <v>56</v>
      </c>
      <c r="K219" s="274">
        <v>31</v>
      </c>
      <c r="L219" s="275">
        <v>31</v>
      </c>
      <c r="M219" s="911" t="s">
        <v>412</v>
      </c>
      <c r="N219" s="167" t="s">
        <v>56</v>
      </c>
      <c r="O219" s="274">
        <v>31</v>
      </c>
      <c r="P219" s="277">
        <v>31</v>
      </c>
      <c r="Q219" s="911" t="s">
        <v>412</v>
      </c>
      <c r="R219" s="167" t="s">
        <v>56</v>
      </c>
      <c r="S219" s="70">
        <v>31</v>
      </c>
      <c r="T219" s="70">
        <v>31</v>
      </c>
      <c r="U219" s="911" t="s">
        <v>412</v>
      </c>
    </row>
    <row r="220" spans="1:21" ht="15" customHeight="1" x14ac:dyDescent="0.25">
      <c r="A220" s="1237"/>
      <c r="B220" s="280" t="s">
        <v>44</v>
      </c>
      <c r="C220" s="317">
        <v>0.8</v>
      </c>
      <c r="D220" s="315">
        <v>0.8</v>
      </c>
      <c r="E220" s="1189"/>
      <c r="F220" s="167" t="s">
        <v>44</v>
      </c>
      <c r="G220" s="274">
        <v>0.8</v>
      </c>
      <c r="H220" s="275">
        <v>0.8</v>
      </c>
      <c r="I220" s="1189"/>
      <c r="J220" s="167" t="s">
        <v>44</v>
      </c>
      <c r="K220" s="274">
        <v>0.8</v>
      </c>
      <c r="L220" s="275">
        <v>0.8</v>
      </c>
      <c r="M220" s="1189"/>
      <c r="N220" s="167" t="s">
        <v>44</v>
      </c>
      <c r="O220" s="274">
        <v>0.8</v>
      </c>
      <c r="P220" s="277">
        <v>0.8</v>
      </c>
      <c r="Q220" s="1189"/>
      <c r="R220" s="167" t="s">
        <v>44</v>
      </c>
      <c r="S220" s="70">
        <v>0.8</v>
      </c>
      <c r="T220" s="70">
        <v>0.8</v>
      </c>
      <c r="U220" s="1189"/>
    </row>
    <row r="221" spans="1:21" ht="15" customHeight="1" x14ac:dyDescent="0.25">
      <c r="A221" s="1237"/>
      <c r="B221" s="280" t="s">
        <v>52</v>
      </c>
      <c r="C221" s="317">
        <v>3</v>
      </c>
      <c r="D221" s="315">
        <v>3</v>
      </c>
      <c r="E221" s="1189"/>
      <c r="F221" s="167" t="s">
        <v>52</v>
      </c>
      <c r="G221" s="274">
        <v>3</v>
      </c>
      <c r="H221" s="275">
        <v>3</v>
      </c>
      <c r="I221" s="1202"/>
      <c r="J221" s="167" t="s">
        <v>52</v>
      </c>
      <c r="K221" s="274">
        <v>3</v>
      </c>
      <c r="L221" s="275">
        <v>3</v>
      </c>
      <c r="M221" s="1202"/>
      <c r="N221" s="167" t="s">
        <v>52</v>
      </c>
      <c r="O221" s="274">
        <v>3</v>
      </c>
      <c r="P221" s="277">
        <v>3</v>
      </c>
      <c r="Q221" s="1202"/>
      <c r="R221" s="167" t="s">
        <v>52</v>
      </c>
      <c r="S221" s="70">
        <v>3</v>
      </c>
      <c r="T221" s="70">
        <v>3</v>
      </c>
      <c r="U221" s="1202"/>
    </row>
    <row r="222" spans="1:21" ht="15" customHeight="1" x14ac:dyDescent="0.25">
      <c r="A222" s="1237"/>
      <c r="B222" s="280" t="s">
        <v>249</v>
      </c>
      <c r="C222" s="314">
        <v>5</v>
      </c>
      <c r="D222" s="315">
        <v>4.5</v>
      </c>
      <c r="E222" s="1202"/>
      <c r="F222" s="1311"/>
      <c r="G222" s="832"/>
      <c r="H222" s="832"/>
      <c r="I222" s="1180"/>
      <c r="J222" s="1366"/>
      <c r="K222" s="832"/>
      <c r="L222" s="832"/>
      <c r="M222" s="1180"/>
      <c r="N222" s="1366"/>
      <c r="O222" s="832"/>
      <c r="P222" s="832"/>
      <c r="Q222" s="1180"/>
      <c r="R222" s="167" t="s">
        <v>279</v>
      </c>
      <c r="S222" s="70">
        <v>8</v>
      </c>
      <c r="T222" s="70">
        <v>8</v>
      </c>
      <c r="U222" s="1364" t="s">
        <v>428</v>
      </c>
    </row>
    <row r="223" spans="1:21" ht="15" customHeight="1" thickBot="1" x14ac:dyDescent="0.3">
      <c r="A223" s="1309"/>
      <c r="B223" s="1302"/>
      <c r="C223" s="1303"/>
      <c r="D223" s="1303"/>
      <c r="E223" s="1304"/>
      <c r="F223" s="1235"/>
      <c r="G223" s="1181"/>
      <c r="H223" s="1181"/>
      <c r="I223" s="1182"/>
      <c r="J223" s="1235"/>
      <c r="K223" s="1181"/>
      <c r="L223" s="1181"/>
      <c r="M223" s="1182"/>
      <c r="N223" s="1235"/>
      <c r="O223" s="1181"/>
      <c r="P223" s="1181"/>
      <c r="Q223" s="1182"/>
      <c r="R223" s="167" t="s">
        <v>52</v>
      </c>
      <c r="S223" s="70">
        <v>4</v>
      </c>
      <c r="T223" s="70">
        <v>4</v>
      </c>
      <c r="U223" s="1202"/>
    </row>
    <row r="224" spans="1:21" ht="30" customHeight="1" x14ac:dyDescent="0.25">
      <c r="A224" s="1312" t="s">
        <v>46</v>
      </c>
      <c r="B224" s="1305" t="s">
        <v>154</v>
      </c>
      <c r="C224" s="1306"/>
      <c r="D224" s="1306"/>
      <c r="E224" s="1307"/>
      <c r="F224" s="1187" t="s">
        <v>253</v>
      </c>
      <c r="G224" s="828"/>
      <c r="H224" s="828"/>
      <c r="I224" s="1188"/>
      <c r="J224" s="1367" t="s">
        <v>390</v>
      </c>
      <c r="K224" s="856"/>
      <c r="L224" s="856"/>
      <c r="M224" s="1322"/>
      <c r="N224" s="1187" t="s">
        <v>274</v>
      </c>
      <c r="O224" s="828"/>
      <c r="P224" s="828"/>
      <c r="Q224" s="1188"/>
      <c r="R224" s="913" t="s">
        <v>388</v>
      </c>
      <c r="S224" s="1255"/>
      <c r="T224" s="1255"/>
      <c r="U224" s="1256"/>
    </row>
    <row r="225" spans="1:21" ht="15" customHeight="1" x14ac:dyDescent="0.25">
      <c r="A225" s="1237"/>
      <c r="B225" s="1224" t="s">
        <v>391</v>
      </c>
      <c r="C225" s="1225"/>
      <c r="D225" s="1225"/>
      <c r="E225" s="1226"/>
      <c r="F225" s="77" t="s">
        <v>98</v>
      </c>
      <c r="G225" s="599">
        <v>64</v>
      </c>
      <c r="H225" s="600">
        <f>G225*47%</f>
        <v>30.08</v>
      </c>
      <c r="I225" s="940" t="s">
        <v>305</v>
      </c>
      <c r="J225" s="167" t="s">
        <v>91</v>
      </c>
      <c r="K225" s="599">
        <v>56</v>
      </c>
      <c r="L225" s="600">
        <f>K225*53%</f>
        <v>29.68</v>
      </c>
      <c r="M225" s="940" t="s">
        <v>464</v>
      </c>
      <c r="N225" s="167" t="s">
        <v>313</v>
      </c>
      <c r="O225" s="599">
        <v>58</v>
      </c>
      <c r="P225" s="600">
        <f>O225*53%</f>
        <v>30.740000000000002</v>
      </c>
      <c r="Q225" s="940" t="s">
        <v>305</v>
      </c>
      <c r="R225" s="1234"/>
      <c r="S225" s="832"/>
      <c r="T225" s="832"/>
      <c r="U225" s="1180"/>
    </row>
    <row r="226" spans="1:21" ht="15" customHeight="1" x14ac:dyDescent="0.25">
      <c r="A226" s="1237"/>
      <c r="B226" s="1227"/>
      <c r="C226" s="1228"/>
      <c r="D226" s="1228"/>
      <c r="E226" s="1229"/>
      <c r="F226" s="113" t="s">
        <v>52</v>
      </c>
      <c r="G226" s="294">
        <v>5</v>
      </c>
      <c r="H226" s="295">
        <v>5</v>
      </c>
      <c r="I226" s="1202"/>
      <c r="J226" s="201" t="s">
        <v>52</v>
      </c>
      <c r="K226" s="294">
        <v>3</v>
      </c>
      <c r="L226" s="295">
        <v>3</v>
      </c>
      <c r="M226" s="1202"/>
      <c r="N226" s="201" t="s">
        <v>116</v>
      </c>
      <c r="O226" s="294">
        <v>5</v>
      </c>
      <c r="P226" s="295">
        <v>5</v>
      </c>
      <c r="Q226" s="1202"/>
      <c r="R226" s="1234"/>
      <c r="S226" s="832"/>
      <c r="T226" s="832"/>
      <c r="U226" s="1180"/>
    </row>
    <row r="227" spans="1:21" ht="15" customHeight="1" thickBot="1" x14ac:dyDescent="0.3">
      <c r="A227" s="1309"/>
      <c r="B227" s="1230"/>
      <c r="C227" s="1231"/>
      <c r="D227" s="1231"/>
      <c r="E227" s="1232"/>
      <c r="F227" s="941"/>
      <c r="G227" s="1255"/>
      <c r="H227" s="1255"/>
      <c r="I227" s="1256"/>
      <c r="J227" s="941"/>
      <c r="K227" s="1255"/>
      <c r="L227" s="1255"/>
      <c r="M227" s="1256"/>
      <c r="N227" s="965"/>
      <c r="O227" s="828"/>
      <c r="P227" s="828"/>
      <c r="Q227" s="1188"/>
      <c r="R227" s="1234"/>
      <c r="S227" s="832"/>
      <c r="T227" s="832"/>
      <c r="U227" s="1180"/>
    </row>
    <row r="228" spans="1:21" ht="30" customHeight="1" x14ac:dyDescent="0.25">
      <c r="A228" s="1308" t="s">
        <v>314</v>
      </c>
      <c r="B228" s="1109" t="s">
        <v>251</v>
      </c>
      <c r="C228" s="1110"/>
      <c r="D228" s="1110"/>
      <c r="E228" s="1111"/>
      <c r="F228" s="1338" t="s">
        <v>392</v>
      </c>
      <c r="G228" s="828"/>
      <c r="H228" s="828"/>
      <c r="I228" s="829"/>
      <c r="J228" s="1187" t="s">
        <v>504</v>
      </c>
      <c r="K228" s="828"/>
      <c r="L228" s="828"/>
      <c r="M228" s="1188"/>
      <c r="N228" s="1187" t="s">
        <v>275</v>
      </c>
      <c r="O228" s="828"/>
      <c r="P228" s="828"/>
      <c r="Q228" s="1188"/>
      <c r="R228" s="1187" t="s">
        <v>394</v>
      </c>
      <c r="S228" s="828"/>
      <c r="T228" s="828"/>
      <c r="U228" s="1188"/>
    </row>
    <row r="229" spans="1:21" ht="15" customHeight="1" x14ac:dyDescent="0.25">
      <c r="A229" s="1237"/>
      <c r="B229" s="167" t="s">
        <v>50</v>
      </c>
      <c r="C229" s="651">
        <v>46</v>
      </c>
      <c r="D229" s="651">
        <f>C229*88%</f>
        <v>40.479999999999997</v>
      </c>
      <c r="E229" s="911" t="s">
        <v>396</v>
      </c>
      <c r="F229" s="278" t="s">
        <v>125</v>
      </c>
      <c r="G229" s="274">
        <v>67</v>
      </c>
      <c r="H229" s="275">
        <v>50.25</v>
      </c>
      <c r="I229" s="348" t="s">
        <v>396</v>
      </c>
      <c r="J229" s="167" t="s">
        <v>50</v>
      </c>
      <c r="K229" s="651">
        <v>35</v>
      </c>
      <c r="L229" s="651">
        <f>K229*88%</f>
        <v>30.8</v>
      </c>
      <c r="M229" s="911" t="s">
        <v>396</v>
      </c>
      <c r="N229" s="167" t="s">
        <v>101</v>
      </c>
      <c r="O229" s="275">
        <v>44</v>
      </c>
      <c r="P229" s="277">
        <v>35.200000000000003</v>
      </c>
      <c r="Q229" s="911" t="s">
        <v>396</v>
      </c>
      <c r="R229" s="349" t="s">
        <v>114</v>
      </c>
      <c r="S229" s="599">
        <v>65</v>
      </c>
      <c r="T229" s="600">
        <f>S229*77%</f>
        <v>50.050000000000004</v>
      </c>
      <c r="U229" s="350" t="s">
        <v>413</v>
      </c>
    </row>
    <row r="230" spans="1:21" ht="15" customHeight="1" x14ac:dyDescent="0.25">
      <c r="A230" s="1237"/>
      <c r="B230" s="167" t="s">
        <v>139</v>
      </c>
      <c r="C230" s="731">
        <v>19</v>
      </c>
      <c r="D230" s="779">
        <f>C230*55%</f>
        <v>10.450000000000001</v>
      </c>
      <c r="E230" s="1039"/>
      <c r="F230" s="278" t="s">
        <v>52</v>
      </c>
      <c r="G230" s="274">
        <v>4</v>
      </c>
      <c r="H230" s="275">
        <v>4</v>
      </c>
      <c r="I230" s="912" t="s">
        <v>429</v>
      </c>
      <c r="J230" s="167" t="s">
        <v>60</v>
      </c>
      <c r="K230" s="731">
        <v>37</v>
      </c>
      <c r="L230" s="779">
        <f>K230*55%</f>
        <v>20.350000000000001</v>
      </c>
      <c r="M230" s="1189"/>
      <c r="N230" s="167" t="s">
        <v>103</v>
      </c>
      <c r="O230" s="650">
        <v>28</v>
      </c>
      <c r="P230" s="650">
        <f>O230*54%</f>
        <v>15.120000000000001</v>
      </c>
      <c r="Q230" s="1189"/>
      <c r="R230" s="161" t="s">
        <v>282</v>
      </c>
      <c r="S230" s="281">
        <v>50</v>
      </c>
      <c r="T230" s="291">
        <v>20</v>
      </c>
      <c r="U230" s="1365" t="s">
        <v>369</v>
      </c>
    </row>
    <row r="231" spans="1:21" ht="15" customHeight="1" x14ac:dyDescent="0.25">
      <c r="A231" s="1237"/>
      <c r="B231" s="167" t="s">
        <v>174</v>
      </c>
      <c r="C231" s="274">
        <v>5</v>
      </c>
      <c r="D231" s="296">
        <v>5</v>
      </c>
      <c r="E231" s="1039"/>
      <c r="F231" s="278" t="s">
        <v>127</v>
      </c>
      <c r="G231" s="274">
        <v>4</v>
      </c>
      <c r="H231" s="275">
        <v>4</v>
      </c>
      <c r="I231" s="1189"/>
      <c r="J231" s="167" t="s">
        <v>174</v>
      </c>
      <c r="K231" s="283">
        <v>5</v>
      </c>
      <c r="L231" s="287">
        <v>5</v>
      </c>
      <c r="M231" s="1189"/>
      <c r="N231" s="164" t="s">
        <v>62</v>
      </c>
      <c r="O231" s="26">
        <v>60</v>
      </c>
      <c r="P231" s="29">
        <v>30</v>
      </c>
      <c r="Q231" s="1189"/>
      <c r="R231" s="154" t="s">
        <v>50</v>
      </c>
      <c r="S231" s="660">
        <v>38</v>
      </c>
      <c r="T231" s="661">
        <f>S231*66%</f>
        <v>25.080000000000002</v>
      </c>
      <c r="U231" s="1189"/>
    </row>
    <row r="232" spans="1:21" ht="15" customHeight="1" x14ac:dyDescent="0.25">
      <c r="A232" s="1237"/>
      <c r="B232" s="164" t="s">
        <v>62</v>
      </c>
      <c r="C232" s="26">
        <v>60</v>
      </c>
      <c r="D232" s="29">
        <v>30</v>
      </c>
      <c r="E232" s="1039"/>
      <c r="F232" s="278" t="s">
        <v>64</v>
      </c>
      <c r="G232" s="274">
        <v>4</v>
      </c>
      <c r="H232" s="275">
        <v>4</v>
      </c>
      <c r="I232" s="1189"/>
      <c r="J232" s="164" t="s">
        <v>62</v>
      </c>
      <c r="K232" s="26">
        <v>60</v>
      </c>
      <c r="L232" s="29">
        <v>30</v>
      </c>
      <c r="M232" s="1189"/>
      <c r="N232" s="941" t="s">
        <v>415</v>
      </c>
      <c r="O232" s="1255"/>
      <c r="P232" s="1255"/>
      <c r="Q232" s="1256"/>
      <c r="R232" s="154" t="s">
        <v>32</v>
      </c>
      <c r="S232" s="294">
        <v>16</v>
      </c>
      <c r="T232" s="295">
        <v>15.2</v>
      </c>
      <c r="U232" s="1189"/>
    </row>
    <row r="233" spans="1:21" ht="15" customHeight="1" x14ac:dyDescent="0.25">
      <c r="A233" s="1237"/>
      <c r="B233" s="164" t="s">
        <v>44</v>
      </c>
      <c r="C233" s="26">
        <v>0.5</v>
      </c>
      <c r="D233" s="29">
        <v>0.5</v>
      </c>
      <c r="E233" s="1039"/>
      <c r="F233" s="278" t="s">
        <v>44</v>
      </c>
      <c r="G233" s="274">
        <v>0.3</v>
      </c>
      <c r="H233" s="275">
        <v>0.3</v>
      </c>
      <c r="I233" s="1189"/>
      <c r="J233" s="167" t="s">
        <v>36</v>
      </c>
      <c r="K233" s="283">
        <v>6</v>
      </c>
      <c r="L233" s="287">
        <v>5.4</v>
      </c>
      <c r="M233" s="1189"/>
      <c r="N233" s="1234"/>
      <c r="O233" s="832"/>
      <c r="P233" s="832"/>
      <c r="Q233" s="1180"/>
      <c r="R233" s="154" t="s">
        <v>36</v>
      </c>
      <c r="S233" s="294">
        <v>6</v>
      </c>
      <c r="T233" s="295">
        <v>5.4</v>
      </c>
      <c r="U233" s="1189"/>
    </row>
    <row r="234" spans="1:21" ht="15" customHeight="1" x14ac:dyDescent="0.25">
      <c r="A234" s="1237"/>
      <c r="B234" s="783" t="s">
        <v>415</v>
      </c>
      <c r="C234" s="785"/>
      <c r="D234" s="785"/>
      <c r="E234" s="786"/>
      <c r="F234" s="278" t="s">
        <v>212</v>
      </c>
      <c r="G234" s="274">
        <v>0.3</v>
      </c>
      <c r="H234" s="275">
        <v>0.3</v>
      </c>
      <c r="I234" s="1189"/>
      <c r="J234" s="941" t="s">
        <v>415</v>
      </c>
      <c r="K234" s="1255"/>
      <c r="L234" s="1255"/>
      <c r="M234" s="1256"/>
      <c r="N234" s="1234"/>
      <c r="O234" s="832"/>
      <c r="P234" s="832"/>
      <c r="Q234" s="1180"/>
      <c r="R234" s="154" t="s">
        <v>42</v>
      </c>
      <c r="S234" s="294">
        <v>1</v>
      </c>
      <c r="T234" s="295">
        <v>0.95</v>
      </c>
      <c r="U234" s="1189"/>
    </row>
    <row r="235" spans="1:21" ht="15" customHeight="1" x14ac:dyDescent="0.25">
      <c r="A235" s="1237"/>
      <c r="B235" s="784"/>
      <c r="C235" s="785"/>
      <c r="D235" s="785"/>
      <c r="E235" s="786"/>
      <c r="F235" s="154" t="s">
        <v>257</v>
      </c>
      <c r="G235" s="215">
        <v>25</v>
      </c>
      <c r="H235" s="215">
        <v>15</v>
      </c>
      <c r="I235" s="1202"/>
      <c r="J235" s="1234"/>
      <c r="K235" s="832"/>
      <c r="L235" s="832"/>
      <c r="M235" s="1180"/>
      <c r="N235" s="1234"/>
      <c r="O235" s="832"/>
      <c r="P235" s="832"/>
      <c r="Q235" s="1180"/>
      <c r="R235" s="154" t="s">
        <v>52</v>
      </c>
      <c r="S235" s="294">
        <v>2</v>
      </c>
      <c r="T235" s="295">
        <v>2</v>
      </c>
      <c r="U235" s="1202"/>
    </row>
    <row r="236" spans="1:21" ht="24.75" customHeight="1" thickBot="1" x14ac:dyDescent="0.3">
      <c r="A236" s="1240"/>
      <c r="B236" s="787"/>
      <c r="C236" s="788"/>
      <c r="D236" s="788"/>
      <c r="E236" s="789"/>
      <c r="F236" s="1320" t="s">
        <v>415</v>
      </c>
      <c r="G236" s="1181"/>
      <c r="H236" s="1181"/>
      <c r="I236" s="1182"/>
      <c r="J236" s="1235"/>
      <c r="K236" s="1181"/>
      <c r="L236" s="1181"/>
      <c r="M236" s="1182"/>
      <c r="N236" s="1235"/>
      <c r="O236" s="1181"/>
      <c r="P236" s="1181"/>
      <c r="Q236" s="1182"/>
      <c r="R236" s="1320" t="s">
        <v>415</v>
      </c>
      <c r="S236" s="1181"/>
      <c r="T236" s="1181"/>
      <c r="U236" s="1182"/>
    </row>
    <row r="237" spans="1:21" ht="30" customHeight="1" x14ac:dyDescent="0.25">
      <c r="A237" s="1239" t="s">
        <v>105</v>
      </c>
      <c r="B237" s="1305" t="s">
        <v>129</v>
      </c>
      <c r="C237" s="1306"/>
      <c r="D237" s="1306"/>
      <c r="E237" s="1307"/>
      <c r="F237" s="1329" t="s">
        <v>348</v>
      </c>
      <c r="G237" s="828"/>
      <c r="H237" s="828"/>
      <c r="I237" s="1188"/>
      <c r="J237" s="1187" t="s">
        <v>367</v>
      </c>
      <c r="K237" s="828"/>
      <c r="L237" s="828"/>
      <c r="M237" s="1188"/>
      <c r="N237" s="1321" t="s">
        <v>176</v>
      </c>
      <c r="O237" s="856"/>
      <c r="P237" s="856"/>
      <c r="Q237" s="1322"/>
      <c r="R237" s="966" t="s">
        <v>528</v>
      </c>
      <c r="S237" s="899"/>
      <c r="T237" s="899"/>
      <c r="U237" s="900"/>
    </row>
    <row r="238" spans="1:21" ht="15" customHeight="1" x14ac:dyDescent="0.25">
      <c r="A238" s="1238"/>
      <c r="B238" s="167" t="s">
        <v>103</v>
      </c>
      <c r="C238" s="650">
        <v>112</v>
      </c>
      <c r="D238" s="650">
        <f>C238*54%</f>
        <v>60.480000000000004</v>
      </c>
      <c r="E238" s="1330" t="s">
        <v>321</v>
      </c>
      <c r="F238" s="154" t="s">
        <v>349</v>
      </c>
      <c r="G238" s="183">
        <v>190</v>
      </c>
      <c r="H238" s="183">
        <v>60</v>
      </c>
      <c r="I238" s="1331" t="s">
        <v>321</v>
      </c>
      <c r="J238" s="167" t="s">
        <v>150</v>
      </c>
      <c r="K238" s="274">
        <v>80</v>
      </c>
      <c r="L238" s="275">
        <v>60</v>
      </c>
      <c r="M238" s="156" t="s">
        <v>321</v>
      </c>
      <c r="N238" s="154" t="s">
        <v>103</v>
      </c>
      <c r="O238" s="659">
        <v>112</v>
      </c>
      <c r="P238" s="659">
        <f>O238*54%</f>
        <v>60.480000000000004</v>
      </c>
      <c r="Q238" s="889">
        <v>200</v>
      </c>
      <c r="R238" s="597" t="s">
        <v>518</v>
      </c>
      <c r="S238" s="418">
        <v>15</v>
      </c>
      <c r="T238" s="418">
        <v>15</v>
      </c>
      <c r="U238" s="911" t="s">
        <v>321</v>
      </c>
    </row>
    <row r="239" spans="1:21" ht="15" customHeight="1" x14ac:dyDescent="0.25">
      <c r="A239" s="351" t="s">
        <v>322</v>
      </c>
      <c r="B239" s="167" t="s">
        <v>430</v>
      </c>
      <c r="C239" s="274">
        <v>6</v>
      </c>
      <c r="D239" s="275">
        <v>6</v>
      </c>
      <c r="E239" s="1189"/>
      <c r="F239" s="186" t="s">
        <v>64</v>
      </c>
      <c r="G239" s="187">
        <v>8</v>
      </c>
      <c r="H239" s="187">
        <v>8</v>
      </c>
      <c r="I239" s="1189"/>
      <c r="J239" s="167" t="s">
        <v>430</v>
      </c>
      <c r="K239" s="274">
        <v>6</v>
      </c>
      <c r="L239" s="275">
        <v>6</v>
      </c>
      <c r="M239" s="198"/>
      <c r="N239" s="186" t="s">
        <v>64</v>
      </c>
      <c r="O239" s="187">
        <v>8</v>
      </c>
      <c r="P239" s="542">
        <v>8</v>
      </c>
      <c r="Q239" s="1360"/>
      <c r="R239" s="597" t="s">
        <v>72</v>
      </c>
      <c r="S239" s="418">
        <v>150</v>
      </c>
      <c r="T239" s="418">
        <v>150</v>
      </c>
      <c r="U239" s="902"/>
    </row>
    <row r="240" spans="1:21" ht="15" customHeight="1" thickBot="1" x14ac:dyDescent="0.3">
      <c r="A240" s="352" t="s">
        <v>163</v>
      </c>
      <c r="B240" s="167" t="s">
        <v>72</v>
      </c>
      <c r="C240" s="353">
        <v>100</v>
      </c>
      <c r="D240" s="353">
        <v>100</v>
      </c>
      <c r="E240" s="1202"/>
      <c r="F240" s="1323"/>
      <c r="G240" s="1324"/>
      <c r="H240" s="1324"/>
      <c r="I240" s="1325"/>
      <c r="J240" s="354" t="s">
        <v>72</v>
      </c>
      <c r="K240" s="355">
        <v>100</v>
      </c>
      <c r="L240" s="356">
        <v>100</v>
      </c>
      <c r="M240" s="357"/>
      <c r="N240" s="186" t="s">
        <v>326</v>
      </c>
      <c r="O240" s="187">
        <v>200</v>
      </c>
      <c r="P240" s="542">
        <v>200</v>
      </c>
      <c r="Q240" s="1360"/>
      <c r="R240" s="597" t="s">
        <v>64</v>
      </c>
      <c r="S240" s="418">
        <v>5</v>
      </c>
      <c r="T240" s="418">
        <v>5</v>
      </c>
      <c r="U240" s="902"/>
    </row>
    <row r="241" spans="1:41" ht="15" customHeight="1" thickBot="1" x14ac:dyDescent="0.3">
      <c r="A241" s="358" t="s">
        <v>326</v>
      </c>
      <c r="B241" s="1326" t="s">
        <v>371</v>
      </c>
      <c r="C241" s="1327"/>
      <c r="D241" s="1327"/>
      <c r="E241" s="1328"/>
      <c r="F241" s="1299"/>
      <c r="G241" s="1300"/>
      <c r="H241" s="1300"/>
      <c r="I241" s="1301"/>
      <c r="J241" s="1363"/>
      <c r="K241" s="1300"/>
      <c r="L241" s="1300"/>
      <c r="M241" s="1301"/>
      <c r="N241" s="154"/>
      <c r="O241" s="176"/>
      <c r="P241" s="176"/>
      <c r="Q241" s="563"/>
      <c r="R241" s="1339"/>
      <c r="S241" s="1300"/>
      <c r="T241" s="1300"/>
      <c r="U241" s="1301"/>
      <c r="V241" s="218"/>
      <c r="W241" s="218"/>
      <c r="X241" s="218"/>
      <c r="Y241" s="218"/>
      <c r="Z241" s="218"/>
    </row>
    <row r="242" spans="1:41" ht="15" customHeight="1" x14ac:dyDescent="0.25">
      <c r="A242" s="1006"/>
      <c r="B242" s="1006"/>
      <c r="C242" s="1006"/>
      <c r="D242" s="1006"/>
      <c r="E242" s="1006"/>
      <c r="F242" s="1006"/>
      <c r="G242" s="1006"/>
      <c r="H242" s="1006"/>
      <c r="I242" s="1006"/>
      <c r="J242" s="1006"/>
      <c r="K242" s="1006"/>
      <c r="L242" s="1006"/>
      <c r="M242" s="1006"/>
      <c r="N242" s="1006"/>
      <c r="O242" s="1006"/>
      <c r="P242" s="1006"/>
      <c r="Q242" s="1006"/>
      <c r="R242" s="1006"/>
      <c r="S242" s="1006"/>
      <c r="T242" s="1006"/>
      <c r="U242" s="1006"/>
      <c r="V242" s="1006"/>
      <c r="W242" s="1006"/>
      <c r="X242" s="1006"/>
      <c r="Y242" s="1006"/>
      <c r="Z242" s="1006"/>
      <c r="AA242" s="1006"/>
      <c r="AB242" s="1006"/>
      <c r="AC242" s="1006"/>
      <c r="AD242" s="1006"/>
      <c r="AE242" s="1006"/>
      <c r="AF242" s="1006"/>
      <c r="AG242" s="1006"/>
      <c r="AH242" s="1006"/>
      <c r="AI242" s="1006"/>
      <c r="AJ242" s="1006"/>
      <c r="AK242" s="1006"/>
      <c r="AL242" s="1006"/>
      <c r="AM242" s="1006"/>
      <c r="AN242" s="1006"/>
      <c r="AO242" s="1006"/>
    </row>
    <row r="243" spans="1:41" ht="35.25" customHeight="1" x14ac:dyDescent="0.25">
      <c r="A243" s="1332" t="s">
        <v>81</v>
      </c>
      <c r="B243" s="1333"/>
      <c r="C243" s="1333"/>
      <c r="D243" s="1334"/>
      <c r="E243" s="951" t="s">
        <v>543</v>
      </c>
      <c r="F243" s="899"/>
      <c r="G243" s="899"/>
      <c r="H243" s="899"/>
      <c r="I243" s="899"/>
      <c r="J243" s="899"/>
      <c r="K243" s="899"/>
      <c r="L243" s="930"/>
      <c r="M243" s="15"/>
      <c r="N243" s="217"/>
      <c r="O243" s="15"/>
      <c r="P243" s="15"/>
      <c r="Q243" s="15"/>
      <c r="R243" s="217"/>
      <c r="S243" s="15"/>
      <c r="T243" s="15"/>
      <c r="U243" s="15"/>
      <c r="V243" s="218"/>
      <c r="W243" s="218"/>
      <c r="X243" s="218"/>
      <c r="Y243" s="218"/>
      <c r="Z243" s="218"/>
    </row>
    <row r="244" spans="1:41" ht="62.25" customHeight="1" x14ac:dyDescent="0.25">
      <c r="A244" s="219" t="s">
        <v>83</v>
      </c>
      <c r="B244" s="1335"/>
      <c r="C244" s="1336"/>
      <c r="D244" s="1336"/>
      <c r="E244" s="1336"/>
      <c r="F244" s="1337"/>
      <c r="G244" s="219" t="s">
        <v>397</v>
      </c>
      <c r="H244" s="937">
        <v>1059712610</v>
      </c>
      <c r="I244" s="828"/>
      <c r="J244" s="828"/>
      <c r="K244" s="828"/>
      <c r="L244" s="829"/>
      <c r="M244" s="15"/>
      <c r="N244" s="217"/>
      <c r="O244" s="15"/>
      <c r="P244" s="15"/>
      <c r="Q244" s="15"/>
      <c r="R244" s="217"/>
      <c r="S244" s="15"/>
      <c r="T244" s="15"/>
      <c r="U244" s="15"/>
      <c r="V244" s="218"/>
      <c r="W244" s="218"/>
      <c r="X244" s="218"/>
      <c r="Y244" s="218"/>
      <c r="Z244" s="218"/>
    </row>
  </sheetData>
  <mergeCells count="392">
    <mergeCell ref="I205:I214"/>
    <mergeCell ref="F215:I217"/>
    <mergeCell ref="B214:E217"/>
    <mergeCell ref="M205:M215"/>
    <mergeCell ref="J216:M217"/>
    <mergeCell ref="Q205:Q214"/>
    <mergeCell ref="N215:Q217"/>
    <mergeCell ref="N160:Q160"/>
    <mergeCell ref="J175:M178"/>
    <mergeCell ref="J179:M179"/>
    <mergeCell ref="N179:Q179"/>
    <mergeCell ref="J180:J182"/>
    <mergeCell ref="J161:M169"/>
    <mergeCell ref="J170:M170"/>
    <mergeCell ref="M171:M174"/>
    <mergeCell ref="F183:I187"/>
    <mergeCell ref="F179:I179"/>
    <mergeCell ref="I180:I182"/>
    <mergeCell ref="E184:E185"/>
    <mergeCell ref="E162:E168"/>
    <mergeCell ref="E171:E177"/>
    <mergeCell ref="E229:E233"/>
    <mergeCell ref="N105:Q106"/>
    <mergeCell ref="N107:Q107"/>
    <mergeCell ref="J106:M106"/>
    <mergeCell ref="J107:M107"/>
    <mergeCell ref="M108:M110"/>
    <mergeCell ref="N110:Q111"/>
    <mergeCell ref="J111:M111"/>
    <mergeCell ref="J86:M86"/>
    <mergeCell ref="N86:Q86"/>
    <mergeCell ref="Q141:Q150"/>
    <mergeCell ref="N151:Q153"/>
    <mergeCell ref="N154:Q154"/>
    <mergeCell ref="N158:Q159"/>
    <mergeCell ref="M128:M138"/>
    <mergeCell ref="M141:M150"/>
    <mergeCell ref="M155:M158"/>
    <mergeCell ref="Q155:Q157"/>
    <mergeCell ref="F118:I118"/>
    <mergeCell ref="I119:I120"/>
    <mergeCell ref="A124:U125"/>
    <mergeCell ref="B118:E118"/>
    <mergeCell ref="Q119:Q121"/>
    <mergeCell ref="U119:U121"/>
    <mergeCell ref="N164:Q169"/>
    <mergeCell ref="N170:Q170"/>
    <mergeCell ref="N171:Q171"/>
    <mergeCell ref="N218:Q218"/>
    <mergeCell ref="R38:U38"/>
    <mergeCell ref="J19:M19"/>
    <mergeCell ref="N19:Q19"/>
    <mergeCell ref="R19:U19"/>
    <mergeCell ref="N32:Q32"/>
    <mergeCell ref="Q33:Q35"/>
    <mergeCell ref="Q161:Q163"/>
    <mergeCell ref="Q172:Q178"/>
    <mergeCell ref="N38:Q38"/>
    <mergeCell ref="O183:Q183"/>
    <mergeCell ref="J160:M160"/>
    <mergeCell ref="N140:Q140"/>
    <mergeCell ref="M39:M41"/>
    <mergeCell ref="Q39:Q40"/>
    <mergeCell ref="U39:U42"/>
    <mergeCell ref="J42:M50"/>
    <mergeCell ref="N41:Q50"/>
    <mergeCell ref="R43:U50"/>
    <mergeCell ref="M52:M55"/>
    <mergeCell ref="Q128:Q137"/>
    <mergeCell ref="N138:Q139"/>
    <mergeCell ref="R118:U118"/>
    <mergeCell ref="J118:M118"/>
    <mergeCell ref="M119:M121"/>
    <mergeCell ref="J122:M123"/>
    <mergeCell ref="B101:E101"/>
    <mergeCell ref="E102:E104"/>
    <mergeCell ref="B127:E139"/>
    <mergeCell ref="E20:E28"/>
    <mergeCell ref="A32:A37"/>
    <mergeCell ref="B29:E31"/>
    <mergeCell ref="F30:I31"/>
    <mergeCell ref="J31:M31"/>
    <mergeCell ref="F139:I139"/>
    <mergeCell ref="I128:I138"/>
    <mergeCell ref="J32:M32"/>
    <mergeCell ref="R32:U32"/>
    <mergeCell ref="M33:M36"/>
    <mergeCell ref="U33:U35"/>
    <mergeCell ref="J127:M127"/>
    <mergeCell ref="J139:M139"/>
    <mergeCell ref="F38:I38"/>
    <mergeCell ref="J38:M38"/>
    <mergeCell ref="J51:M51"/>
    <mergeCell ref="N51:Q51"/>
    <mergeCell ref="I108:I109"/>
    <mergeCell ref="I113:I117"/>
    <mergeCell ref="F97:I100"/>
    <mergeCell ref="F101:I101"/>
    <mergeCell ref="I102:I104"/>
    <mergeCell ref="F105:I106"/>
    <mergeCell ref="F107:I107"/>
    <mergeCell ref="A2:U2"/>
    <mergeCell ref="A3:U3"/>
    <mergeCell ref="A5:A18"/>
    <mergeCell ref="J5:M5"/>
    <mergeCell ref="R5:U18"/>
    <mergeCell ref="M6:M14"/>
    <mergeCell ref="Q9:Q17"/>
    <mergeCell ref="B5:E18"/>
    <mergeCell ref="F14:I18"/>
    <mergeCell ref="F5:I5"/>
    <mergeCell ref="I6:I13"/>
    <mergeCell ref="N5:Q5"/>
    <mergeCell ref="N6:Q8"/>
    <mergeCell ref="J15:M18"/>
    <mergeCell ref="N18:Q18"/>
    <mergeCell ref="K180:K182"/>
    <mergeCell ref="L180:L182"/>
    <mergeCell ref="Q180:Q181"/>
    <mergeCell ref="R183:U183"/>
    <mergeCell ref="I225:I226"/>
    <mergeCell ref="M225:M226"/>
    <mergeCell ref="F227:I227"/>
    <mergeCell ref="F19:I19"/>
    <mergeCell ref="I33:I35"/>
    <mergeCell ref="F36:I37"/>
    <mergeCell ref="N36:Q37"/>
    <mergeCell ref="R36:U37"/>
    <mergeCell ref="J37:M37"/>
    <mergeCell ref="F32:I32"/>
    <mergeCell ref="F110:I111"/>
    <mergeCell ref="F112:I112"/>
    <mergeCell ref="F127:I127"/>
    <mergeCell ref="M87:M96"/>
    <mergeCell ref="J97:M100"/>
    <mergeCell ref="Q87:Q96"/>
    <mergeCell ref="N97:Q100"/>
    <mergeCell ref="U87:U95"/>
    <mergeCell ref="U96:U98"/>
    <mergeCell ref="R99:U100"/>
    <mergeCell ref="N203:Q203"/>
    <mergeCell ref="N204:Q204"/>
    <mergeCell ref="R204:U204"/>
    <mergeCell ref="J184:J186"/>
    <mergeCell ref="K184:K186"/>
    <mergeCell ref="L184:L186"/>
    <mergeCell ref="M184:M186"/>
    <mergeCell ref="J191:M191"/>
    <mergeCell ref="N191:Q191"/>
    <mergeCell ref="V123:X123"/>
    <mergeCell ref="R127:U139"/>
    <mergeCell ref="R140:U140"/>
    <mergeCell ref="U141:U152"/>
    <mergeCell ref="R153:U153"/>
    <mergeCell ref="R154:U154"/>
    <mergeCell ref="U155:U157"/>
    <mergeCell ref="U171:U174"/>
    <mergeCell ref="R122:U123"/>
    <mergeCell ref="R158:U159"/>
    <mergeCell ref="R160:U160"/>
    <mergeCell ref="U161:U163"/>
    <mergeCell ref="R164:U169"/>
    <mergeCell ref="R170:U170"/>
    <mergeCell ref="J241:M241"/>
    <mergeCell ref="U219:U221"/>
    <mergeCell ref="U222:U223"/>
    <mergeCell ref="U230:U235"/>
    <mergeCell ref="U238:U240"/>
    <mergeCell ref="J218:M218"/>
    <mergeCell ref="J222:M223"/>
    <mergeCell ref="J224:M224"/>
    <mergeCell ref="M219:M221"/>
    <mergeCell ref="M229:M233"/>
    <mergeCell ref="R218:U218"/>
    <mergeCell ref="R224:U227"/>
    <mergeCell ref="Q238:Q240"/>
    <mergeCell ref="J227:M227"/>
    <mergeCell ref="N227:Q227"/>
    <mergeCell ref="R236:U236"/>
    <mergeCell ref="N232:Q236"/>
    <mergeCell ref="Q229:Q231"/>
    <mergeCell ref="N222:Q223"/>
    <mergeCell ref="N224:Q224"/>
    <mergeCell ref="Q225:Q226"/>
    <mergeCell ref="N228:Q228"/>
    <mergeCell ref="R228:U228"/>
    <mergeCell ref="Q219:Q221"/>
    <mergeCell ref="Q52:Q57"/>
    <mergeCell ref="U52:U55"/>
    <mergeCell ref="J56:M59"/>
    <mergeCell ref="R56:U59"/>
    <mergeCell ref="R51:U51"/>
    <mergeCell ref="R60:U60"/>
    <mergeCell ref="N58:Q59"/>
    <mergeCell ref="N60:Q60"/>
    <mergeCell ref="O65:Q65"/>
    <mergeCell ref="Q61:Q64"/>
    <mergeCell ref="J60:M60"/>
    <mergeCell ref="J71:M71"/>
    <mergeCell ref="R71:U71"/>
    <mergeCell ref="N71:Q75"/>
    <mergeCell ref="M72:M82"/>
    <mergeCell ref="U72:U82"/>
    <mergeCell ref="Q76:Q84"/>
    <mergeCell ref="J83:M85"/>
    <mergeCell ref="R83:U85"/>
    <mergeCell ref="N85:Q85"/>
    <mergeCell ref="R86:U86"/>
    <mergeCell ref="U108:U109"/>
    <mergeCell ref="U113:U116"/>
    <mergeCell ref="N112:Q112"/>
    <mergeCell ref="R112:U112"/>
    <mergeCell ref="J112:M112"/>
    <mergeCell ref="M113:M115"/>
    <mergeCell ref="J116:M117"/>
    <mergeCell ref="Q113:Q117"/>
    <mergeCell ref="R101:U101"/>
    <mergeCell ref="U102:U104"/>
    <mergeCell ref="R105:U106"/>
    <mergeCell ref="R107:U107"/>
    <mergeCell ref="R110:U111"/>
    <mergeCell ref="J101:M101"/>
    <mergeCell ref="N101:Q101"/>
    <mergeCell ref="M102:M105"/>
    <mergeCell ref="R117:U117"/>
    <mergeCell ref="Q102:Q104"/>
    <mergeCell ref="Q108:Q109"/>
    <mergeCell ref="J228:M228"/>
    <mergeCell ref="R175:U178"/>
    <mergeCell ref="R179:U179"/>
    <mergeCell ref="J140:M140"/>
    <mergeCell ref="J151:M153"/>
    <mergeCell ref="J154:M154"/>
    <mergeCell ref="J159:M159"/>
    <mergeCell ref="N118:Q118"/>
    <mergeCell ref="O122:Q122"/>
    <mergeCell ref="N127:Q127"/>
    <mergeCell ref="R184:U187"/>
    <mergeCell ref="R191:U202"/>
    <mergeCell ref="Q192:Q202"/>
    <mergeCell ref="J204:M204"/>
    <mergeCell ref="U205:U213"/>
    <mergeCell ref="R214:U217"/>
    <mergeCell ref="R203:U203"/>
    <mergeCell ref="A188:U189"/>
    <mergeCell ref="M180:M182"/>
    <mergeCell ref="J183:M183"/>
    <mergeCell ref="J187:M187"/>
    <mergeCell ref="M192:M202"/>
    <mergeCell ref="J203:M203"/>
    <mergeCell ref="N185:Q187"/>
    <mergeCell ref="F218:I218"/>
    <mergeCell ref="U180:U182"/>
    <mergeCell ref="A242:AO242"/>
    <mergeCell ref="E243:L243"/>
    <mergeCell ref="H244:L244"/>
    <mergeCell ref="J234:M236"/>
    <mergeCell ref="F236:I236"/>
    <mergeCell ref="J237:M237"/>
    <mergeCell ref="N237:Q237"/>
    <mergeCell ref="R237:U237"/>
    <mergeCell ref="F240:I240"/>
    <mergeCell ref="B241:E241"/>
    <mergeCell ref="A237:A238"/>
    <mergeCell ref="B237:E237"/>
    <mergeCell ref="F237:I237"/>
    <mergeCell ref="E238:E240"/>
    <mergeCell ref="I238:I239"/>
    <mergeCell ref="A243:D243"/>
    <mergeCell ref="B244:F244"/>
    <mergeCell ref="A228:A236"/>
    <mergeCell ref="B228:E228"/>
    <mergeCell ref="F228:I228"/>
    <mergeCell ref="I230:I235"/>
    <mergeCell ref="R241:U241"/>
    <mergeCell ref="D45:D46"/>
    <mergeCell ref="B50:E50"/>
    <mergeCell ref="F241:I241"/>
    <mergeCell ref="B223:E223"/>
    <mergeCell ref="B224:E224"/>
    <mergeCell ref="A191:A203"/>
    <mergeCell ref="A204:A216"/>
    <mergeCell ref="A218:A223"/>
    <mergeCell ref="E219:E222"/>
    <mergeCell ref="I219:I221"/>
    <mergeCell ref="F222:I223"/>
    <mergeCell ref="F224:I224"/>
    <mergeCell ref="A224:A227"/>
    <mergeCell ref="B225:E227"/>
    <mergeCell ref="F192:I194"/>
    <mergeCell ref="I195:I203"/>
    <mergeCell ref="B203:E203"/>
    <mergeCell ref="B191:E191"/>
    <mergeCell ref="F191:I191"/>
    <mergeCell ref="B218:E218"/>
    <mergeCell ref="E192:E202"/>
    <mergeCell ref="B204:E204"/>
    <mergeCell ref="F204:I204"/>
    <mergeCell ref="E205:E213"/>
    <mergeCell ref="A19:A31"/>
    <mergeCell ref="B19:E19"/>
    <mergeCell ref="F51:I51"/>
    <mergeCell ref="I52:I55"/>
    <mergeCell ref="F56:I59"/>
    <mergeCell ref="F71:I71"/>
    <mergeCell ref="F72:I75"/>
    <mergeCell ref="F85:I85"/>
    <mergeCell ref="F86:I86"/>
    <mergeCell ref="E40:E49"/>
    <mergeCell ref="C45:C46"/>
    <mergeCell ref="I39:I40"/>
    <mergeCell ref="F41:I50"/>
    <mergeCell ref="B83:E85"/>
    <mergeCell ref="B86:E86"/>
    <mergeCell ref="B32:E32"/>
    <mergeCell ref="E33:E35"/>
    <mergeCell ref="B36:E37"/>
    <mergeCell ref="A38:A50"/>
    <mergeCell ref="B38:E38"/>
    <mergeCell ref="B40:B41"/>
    <mergeCell ref="C40:C41"/>
    <mergeCell ref="D40:D41"/>
    <mergeCell ref="C43:C44"/>
    <mergeCell ref="F175:I178"/>
    <mergeCell ref="I155:I157"/>
    <mergeCell ref="I161:I162"/>
    <mergeCell ref="B151:E153"/>
    <mergeCell ref="B154:E154"/>
    <mergeCell ref="B158:E159"/>
    <mergeCell ref="B160:E160"/>
    <mergeCell ref="E155:E157"/>
    <mergeCell ref="A140:A153"/>
    <mergeCell ref="A154:A159"/>
    <mergeCell ref="A160:A169"/>
    <mergeCell ref="A170:A178"/>
    <mergeCell ref="I141:I150"/>
    <mergeCell ref="F151:I153"/>
    <mergeCell ref="E141:E150"/>
    <mergeCell ref="A51:A59"/>
    <mergeCell ref="A71:A85"/>
    <mergeCell ref="A86:A100"/>
    <mergeCell ref="A101:A106"/>
    <mergeCell ref="A107:A111"/>
    <mergeCell ref="A112:A117"/>
    <mergeCell ref="A118:A119"/>
    <mergeCell ref="I171:I174"/>
    <mergeCell ref="B112:E112"/>
    <mergeCell ref="B117:E117"/>
    <mergeCell ref="B169:E169"/>
    <mergeCell ref="E113:E116"/>
    <mergeCell ref="F60:I60"/>
    <mergeCell ref="I61:I67"/>
    <mergeCell ref="A127:A139"/>
    <mergeCell ref="E119:E123"/>
    <mergeCell ref="B187:E187"/>
    <mergeCell ref="B178:E179"/>
    <mergeCell ref="B180:E180"/>
    <mergeCell ref="B182:E182"/>
    <mergeCell ref="B66:E66"/>
    <mergeCell ref="A67:E67"/>
    <mergeCell ref="B105:E106"/>
    <mergeCell ref="B107:E107"/>
    <mergeCell ref="B108:E111"/>
    <mergeCell ref="A183:A185"/>
    <mergeCell ref="B170:E170"/>
    <mergeCell ref="B183:E183"/>
    <mergeCell ref="B140:E140"/>
    <mergeCell ref="A180:A181"/>
    <mergeCell ref="M20:M30"/>
    <mergeCell ref="I20:I29"/>
    <mergeCell ref="Q20:Q29"/>
    <mergeCell ref="N30:Q31"/>
    <mergeCell ref="U20:U31"/>
    <mergeCell ref="E87:E95"/>
    <mergeCell ref="B96:E100"/>
    <mergeCell ref="F163:I169"/>
    <mergeCell ref="F170:I170"/>
    <mergeCell ref="F140:I140"/>
    <mergeCell ref="F154:I154"/>
    <mergeCell ref="F158:I159"/>
    <mergeCell ref="F160:I160"/>
    <mergeCell ref="B51:E51"/>
    <mergeCell ref="E52:E56"/>
    <mergeCell ref="B56:D56"/>
    <mergeCell ref="B58:E59"/>
    <mergeCell ref="B71:E71"/>
    <mergeCell ref="E72:E82"/>
    <mergeCell ref="I76:I84"/>
    <mergeCell ref="I87:I96"/>
    <mergeCell ref="D43:D44"/>
    <mergeCell ref="B43:B44"/>
    <mergeCell ref="B45:B46"/>
  </mergeCells>
  <pageMargins left="0.7" right="0.7" top="0.75" bottom="0.75" header="0" footer="0"/>
  <pageSetup scale="35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931"/>
  <sheetViews>
    <sheetView topLeftCell="A3" workbookViewId="0">
      <selection activeCell="A3" sqref="A3:B3"/>
    </sheetView>
  </sheetViews>
  <sheetFormatPr baseColWidth="10" defaultColWidth="14.42578125" defaultRowHeight="15" customHeight="1" x14ac:dyDescent="0.25"/>
  <cols>
    <col min="1" max="1" width="18.7109375" customWidth="1"/>
    <col min="2" max="2" width="39.7109375" customWidth="1"/>
    <col min="3" max="3" width="39.42578125" customWidth="1"/>
    <col min="4" max="4" width="12.7109375" customWidth="1"/>
    <col min="5" max="5" width="10.42578125" customWidth="1"/>
    <col min="6" max="6" width="9.42578125" customWidth="1"/>
    <col min="7" max="13" width="14.140625" customWidth="1"/>
    <col min="14" max="25" width="11.42578125" customWidth="1"/>
  </cols>
  <sheetData>
    <row r="1" spans="1:25" ht="15" customHeight="1" x14ac:dyDescent="0.25">
      <c r="A1" s="824" t="s">
        <v>0</v>
      </c>
      <c r="B1" s="825"/>
      <c r="C1" s="825"/>
      <c r="D1" s="825"/>
      <c r="E1" s="825"/>
      <c r="F1" s="825"/>
      <c r="G1" s="825"/>
      <c r="H1" s="825"/>
      <c r="I1" s="825"/>
      <c r="J1" s="825"/>
      <c r="K1" s="825"/>
      <c r="L1" s="87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" customHeight="1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" customHeight="1" x14ac:dyDescent="0.25">
      <c r="A3" s="834" t="s">
        <v>1</v>
      </c>
      <c r="B3" s="873"/>
      <c r="C3" s="5" t="s">
        <v>2</v>
      </c>
      <c r="D3" s="220"/>
      <c r="E3" s="7"/>
      <c r="F3" s="7"/>
      <c r="G3" s="7"/>
      <c r="H3" s="7"/>
      <c r="I3" s="7"/>
      <c r="J3" s="7"/>
      <c r="K3" s="7"/>
      <c r="L3" s="7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" customHeight="1" x14ac:dyDescent="0.25">
      <c r="A4" s="8"/>
      <c r="B4" s="4"/>
      <c r="C4" s="4"/>
      <c r="D4" s="4"/>
      <c r="E4" s="3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" customHeight="1" x14ac:dyDescent="0.25">
      <c r="A5" s="834" t="s">
        <v>3</v>
      </c>
      <c r="B5" s="873"/>
      <c r="C5" s="5" t="s">
        <v>4</v>
      </c>
      <c r="D5" s="4"/>
      <c r="E5" s="3"/>
      <c r="F5" s="3"/>
      <c r="G5" s="3"/>
      <c r="H5" s="3"/>
      <c r="I5" s="3"/>
      <c r="J5" s="3"/>
      <c r="K5" s="3"/>
      <c r="L5" s="3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 x14ac:dyDescent="0.25">
      <c r="A6" s="8"/>
      <c r="B6" s="4"/>
      <c r="C6" s="4"/>
      <c r="D6" s="13"/>
      <c r="E6" s="1"/>
      <c r="F6" s="1"/>
      <c r="G6" s="1"/>
      <c r="H6" s="1"/>
      <c r="I6" s="1"/>
      <c r="J6" s="1"/>
      <c r="K6" s="3"/>
      <c r="L6" s="3"/>
      <c r="M6" s="1"/>
      <c r="N6" s="1"/>
      <c r="O6" s="1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15" customHeight="1" x14ac:dyDescent="0.25">
      <c r="A7" s="8" t="s">
        <v>5</v>
      </c>
      <c r="B7" s="4"/>
      <c r="C7" s="11" t="s">
        <v>6</v>
      </c>
      <c r="D7" s="221"/>
      <c r="E7" s="1"/>
      <c r="F7" s="1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15" customHeight="1" x14ac:dyDescent="0.25">
      <c r="A8" s="8"/>
      <c r="B8" s="4"/>
      <c r="C8" s="4"/>
      <c r="D8" s="13"/>
      <c r="E8" s="1"/>
      <c r="F8" s="1"/>
      <c r="G8" s="1"/>
      <c r="H8" s="1"/>
      <c r="I8" s="1"/>
      <c r="J8" s="1"/>
      <c r="K8" s="3"/>
      <c r="L8" s="3"/>
      <c r="M8" s="1"/>
      <c r="N8" s="1"/>
      <c r="O8" s="1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15" customHeight="1" x14ac:dyDescent="0.25">
      <c r="A9" s="834" t="s">
        <v>7</v>
      </c>
      <c r="B9" s="873"/>
      <c r="C9" s="11" t="s">
        <v>8</v>
      </c>
      <c r="D9" s="221"/>
      <c r="E9" s="1"/>
      <c r="F9" s="1"/>
      <c r="G9" s="1"/>
      <c r="H9" s="1"/>
      <c r="I9" s="1"/>
      <c r="J9" s="1"/>
      <c r="K9" s="3"/>
      <c r="L9" s="3"/>
      <c r="M9" s="1"/>
      <c r="N9" s="1"/>
      <c r="O9" s="1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5" customHeight="1" x14ac:dyDescent="0.25">
      <c r="A10" s="8"/>
      <c r="B10" s="4"/>
      <c r="C10" s="4"/>
      <c r="D10" s="13"/>
      <c r="E10" s="1"/>
      <c r="F10" s="1"/>
      <c r="G10" s="1"/>
      <c r="H10" s="1"/>
      <c r="I10" s="1"/>
      <c r="J10" s="1"/>
      <c r="K10" s="3"/>
      <c r="L10" s="3"/>
      <c r="M10" s="1"/>
      <c r="N10" s="1"/>
      <c r="O10" s="1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t="15" customHeight="1" x14ac:dyDescent="0.25">
      <c r="A11" s="882" t="s">
        <v>9</v>
      </c>
      <c r="B11" s="832"/>
      <c r="C11" s="5" t="s">
        <v>10</v>
      </c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5" customHeight="1" x14ac:dyDescent="0.25">
      <c r="A12" s="8"/>
      <c r="B12" s="4"/>
      <c r="C12" s="4"/>
      <c r="D12" s="4"/>
      <c r="E12" s="1"/>
      <c r="F12" s="1"/>
      <c r="G12" s="1"/>
      <c r="H12" s="1"/>
      <c r="I12" s="1"/>
      <c r="J12" s="1"/>
      <c r="K12" s="3"/>
      <c r="L12" s="3"/>
      <c r="M12" s="1"/>
      <c r="N12" s="1"/>
      <c r="O12" s="1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ht="15" customHeight="1" x14ac:dyDescent="0.25">
      <c r="A13" s="12" t="s">
        <v>11</v>
      </c>
      <c r="B13" s="13"/>
      <c r="C13" s="5" t="s">
        <v>12</v>
      </c>
      <c r="D13" s="4"/>
      <c r="E13" s="1"/>
      <c r="F13" s="1"/>
      <c r="G13" s="1"/>
      <c r="H13" s="1"/>
      <c r="I13" s="1"/>
      <c r="J13" s="1"/>
      <c r="K13" s="3"/>
      <c r="L13" s="3"/>
      <c r="M13" s="1"/>
      <c r="N13" s="1"/>
      <c r="O13" s="1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15" customHeight="1" x14ac:dyDescent="0.25">
      <c r="A14" s="8"/>
      <c r="B14" s="4"/>
      <c r="C14" s="9"/>
      <c r="D14" s="1"/>
      <c r="E14" s="1"/>
      <c r="F14" s="1"/>
      <c r="G14" s="1"/>
      <c r="H14" s="1"/>
      <c r="I14" s="1"/>
      <c r="J14" s="1"/>
      <c r="K14" s="3"/>
      <c r="L14" s="3"/>
      <c r="M14" s="1"/>
      <c r="N14" s="1"/>
      <c r="O14" s="1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5" customHeight="1" x14ac:dyDescent="0.25">
      <c r="A15" s="2" t="s">
        <v>13</v>
      </c>
      <c r="B15" s="14">
        <v>1</v>
      </c>
      <c r="C15" s="4"/>
      <c r="D15" s="3"/>
      <c r="E15" s="3"/>
      <c r="F15" s="3"/>
      <c r="G15" s="3"/>
      <c r="H15" s="3"/>
      <c r="I15" s="3"/>
      <c r="J15" s="3"/>
      <c r="K15" s="3"/>
      <c r="L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5">
      <c r="A16" s="824"/>
      <c r="B16" s="825"/>
      <c r="C16" s="825"/>
      <c r="D16" s="825"/>
      <c r="E16" s="825"/>
      <c r="F16" s="825"/>
      <c r="G16" s="825"/>
      <c r="H16" s="825"/>
      <c r="I16" s="825"/>
      <c r="J16" s="825"/>
      <c r="K16" s="825"/>
      <c r="L16" s="825"/>
      <c r="M16" s="825"/>
      <c r="N16" s="825"/>
      <c r="O16" s="825"/>
      <c r="P16" s="825"/>
      <c r="Q16" s="825"/>
      <c r="R16" s="825"/>
      <c r="S16" s="825"/>
      <c r="T16" s="825"/>
      <c r="U16" s="825"/>
      <c r="V16" s="825"/>
      <c r="W16" s="825"/>
      <c r="X16" s="825"/>
      <c r="Y16" s="873"/>
    </row>
    <row r="17" spans="1:13" ht="15" customHeight="1" x14ac:dyDescent="0.25">
      <c r="A17" s="840" t="s">
        <v>14</v>
      </c>
      <c r="B17" s="838" t="s">
        <v>15</v>
      </c>
      <c r="C17" s="838" t="s">
        <v>16</v>
      </c>
      <c r="D17" s="838" t="s">
        <v>17</v>
      </c>
      <c r="E17" s="838" t="s">
        <v>18</v>
      </c>
      <c r="F17" s="838" t="s">
        <v>19</v>
      </c>
      <c r="G17" s="827" t="s">
        <v>20</v>
      </c>
      <c r="H17" s="828"/>
      <c r="I17" s="828"/>
      <c r="J17" s="828"/>
      <c r="K17" s="828"/>
      <c r="L17" s="828"/>
      <c r="M17" s="829"/>
    </row>
    <row r="18" spans="1:13" ht="15" customHeight="1" x14ac:dyDescent="0.25">
      <c r="A18" s="837"/>
      <c r="B18" s="837"/>
      <c r="C18" s="837"/>
      <c r="D18" s="837"/>
      <c r="E18" s="837"/>
      <c r="F18" s="837"/>
      <c r="G18" s="16" t="s">
        <v>21</v>
      </c>
      <c r="H18" s="16" t="s">
        <v>22</v>
      </c>
      <c r="I18" s="16" t="s">
        <v>23</v>
      </c>
      <c r="J18" s="16" t="s">
        <v>24</v>
      </c>
      <c r="K18" s="16" t="s">
        <v>25</v>
      </c>
      <c r="L18" s="16" t="s">
        <v>26</v>
      </c>
      <c r="M18" s="16" t="s">
        <v>27</v>
      </c>
    </row>
    <row r="19" spans="1:13" ht="15" customHeight="1" x14ac:dyDescent="0.25">
      <c r="A19" s="840" t="s">
        <v>431</v>
      </c>
      <c r="B19" s="843" t="s">
        <v>29</v>
      </c>
      <c r="C19" s="359" t="s">
        <v>30</v>
      </c>
      <c r="D19" s="21" t="s">
        <v>31</v>
      </c>
      <c r="E19" s="283">
        <v>73</v>
      </c>
      <c r="F19" s="284">
        <v>68</v>
      </c>
      <c r="G19" s="22">
        <v>95</v>
      </c>
      <c r="H19" s="101">
        <v>14.824</v>
      </c>
      <c r="I19" s="60">
        <v>3.8759999999999999</v>
      </c>
      <c r="J19" s="60">
        <v>0</v>
      </c>
      <c r="K19" s="21">
        <v>4.08</v>
      </c>
      <c r="L19" s="22">
        <v>1.8360000000000001</v>
      </c>
      <c r="M19" s="22">
        <v>37.229999999999997</v>
      </c>
    </row>
    <row r="20" spans="1:13" ht="15" customHeight="1" x14ac:dyDescent="0.25">
      <c r="A20" s="836"/>
      <c r="B20" s="836"/>
      <c r="C20" s="360" t="s">
        <v>32</v>
      </c>
      <c r="D20" s="24" t="s">
        <v>33</v>
      </c>
      <c r="E20" s="279">
        <v>16</v>
      </c>
      <c r="F20" s="287">
        <v>15.2</v>
      </c>
      <c r="G20" s="28">
        <v>6</v>
      </c>
      <c r="H20" s="62">
        <v>0.21279999999999999</v>
      </c>
      <c r="I20" s="61">
        <v>1.52E-2</v>
      </c>
      <c r="J20" s="61">
        <v>1.1704000000000001</v>
      </c>
      <c r="K20" s="24">
        <v>3.6480000000000001</v>
      </c>
      <c r="L20" s="28">
        <v>4.5600000000000002E-2</v>
      </c>
      <c r="M20" s="28">
        <v>0.64</v>
      </c>
    </row>
    <row r="21" spans="1:13" ht="15" customHeight="1" x14ac:dyDescent="0.25">
      <c r="A21" s="836"/>
      <c r="B21" s="836"/>
      <c r="C21" s="360" t="s">
        <v>34</v>
      </c>
      <c r="D21" s="24" t="s">
        <v>35</v>
      </c>
      <c r="E21" s="279">
        <v>38</v>
      </c>
      <c r="F21" s="287">
        <v>15.2</v>
      </c>
      <c r="G21" s="28">
        <v>6</v>
      </c>
      <c r="H21" s="62">
        <v>0.18240000000000001</v>
      </c>
      <c r="I21" s="61">
        <v>1.52E-2</v>
      </c>
      <c r="J21" s="61">
        <v>1.0336000000000001</v>
      </c>
      <c r="K21" s="24">
        <v>8.6639999999999997</v>
      </c>
      <c r="L21" s="28">
        <v>7.5999999999999998E-2</v>
      </c>
      <c r="M21" s="28">
        <v>5.7</v>
      </c>
    </row>
    <row r="22" spans="1:13" ht="15" customHeight="1" x14ac:dyDescent="0.25">
      <c r="A22" s="836"/>
      <c r="B22" s="836"/>
      <c r="C22" s="360" t="s">
        <v>36</v>
      </c>
      <c r="D22" s="24" t="s">
        <v>37</v>
      </c>
      <c r="E22" s="279">
        <v>6</v>
      </c>
      <c r="F22" s="287">
        <v>5.4</v>
      </c>
      <c r="G22" s="28">
        <v>2</v>
      </c>
      <c r="H22" s="62">
        <v>0.1242</v>
      </c>
      <c r="I22" s="61">
        <v>3.2399999999999998E-2</v>
      </c>
      <c r="J22" s="61">
        <v>0.31859999999999999</v>
      </c>
      <c r="K22" s="24">
        <v>4.4279999999999999</v>
      </c>
      <c r="L22" s="28">
        <v>9.7199999999999995E-2</v>
      </c>
      <c r="M22" s="28">
        <v>2.76</v>
      </c>
    </row>
    <row r="23" spans="1:13" ht="15" customHeight="1" x14ac:dyDescent="0.25">
      <c r="A23" s="836"/>
      <c r="B23" s="836"/>
      <c r="C23" s="360" t="s">
        <v>38</v>
      </c>
      <c r="D23" s="24" t="s">
        <v>39</v>
      </c>
      <c r="E23" s="279">
        <v>3</v>
      </c>
      <c r="F23" s="287">
        <v>3</v>
      </c>
      <c r="G23" s="28">
        <v>0</v>
      </c>
      <c r="H23" s="62">
        <v>0</v>
      </c>
      <c r="I23" s="61">
        <v>0</v>
      </c>
      <c r="J23" s="61">
        <v>0.18</v>
      </c>
      <c r="K23" s="24">
        <v>0.21</v>
      </c>
      <c r="L23" s="28">
        <v>1.4999999999999999E-2</v>
      </c>
      <c r="M23" s="28">
        <v>0.15</v>
      </c>
    </row>
    <row r="24" spans="1:13" ht="15" customHeight="1" x14ac:dyDescent="0.25">
      <c r="A24" s="836"/>
      <c r="B24" s="836"/>
      <c r="C24" s="360" t="s">
        <v>40</v>
      </c>
      <c r="D24" s="24" t="s">
        <v>39</v>
      </c>
      <c r="E24" s="279">
        <v>3</v>
      </c>
      <c r="F24" s="287">
        <v>3</v>
      </c>
      <c r="G24" s="28">
        <v>0</v>
      </c>
      <c r="H24" s="62">
        <v>0</v>
      </c>
      <c r="I24" s="61">
        <v>0</v>
      </c>
      <c r="J24" s="61">
        <v>0.18</v>
      </c>
      <c r="K24" s="24">
        <v>0.21</v>
      </c>
      <c r="L24" s="28">
        <v>1.4999999999999999E-2</v>
      </c>
      <c r="M24" s="28">
        <v>0.15</v>
      </c>
    </row>
    <row r="25" spans="1:13" ht="15" customHeight="1" x14ac:dyDescent="0.25">
      <c r="A25" s="836"/>
      <c r="B25" s="836"/>
      <c r="C25" s="360" t="s">
        <v>41</v>
      </c>
      <c r="D25" s="24" t="s">
        <v>39</v>
      </c>
      <c r="E25" s="279">
        <v>3</v>
      </c>
      <c r="F25" s="287">
        <v>3</v>
      </c>
      <c r="G25" s="28">
        <v>0</v>
      </c>
      <c r="H25" s="62">
        <v>0</v>
      </c>
      <c r="I25" s="61">
        <v>0</v>
      </c>
      <c r="J25" s="61">
        <v>0.18</v>
      </c>
      <c r="K25" s="24">
        <v>0.21</v>
      </c>
      <c r="L25" s="28">
        <v>1.4999999999999999E-2</v>
      </c>
      <c r="M25" s="28">
        <v>0.15</v>
      </c>
    </row>
    <row r="26" spans="1:13" ht="15" customHeight="1" x14ac:dyDescent="0.25">
      <c r="A26" s="836"/>
      <c r="B26" s="836"/>
      <c r="C26" s="360" t="s">
        <v>42</v>
      </c>
      <c r="D26" s="24" t="s">
        <v>43</v>
      </c>
      <c r="E26" s="279">
        <v>3</v>
      </c>
      <c r="F26" s="287">
        <v>2.85</v>
      </c>
      <c r="G26" s="28">
        <v>4</v>
      </c>
      <c r="H26" s="62">
        <v>0.13395000000000001</v>
      </c>
      <c r="I26" s="61">
        <v>8.5500000000000003E-3</v>
      </c>
      <c r="J26" s="61">
        <v>0.83504999999999996</v>
      </c>
      <c r="K26" s="24">
        <v>1.1399999999999999</v>
      </c>
      <c r="L26" s="28">
        <v>3.705E-2</v>
      </c>
      <c r="M26" s="28">
        <v>0.56999999999999995</v>
      </c>
    </row>
    <row r="27" spans="1:13" ht="15" customHeight="1" x14ac:dyDescent="0.25">
      <c r="A27" s="837"/>
      <c r="B27" s="837"/>
      <c r="C27" s="360" t="s">
        <v>44</v>
      </c>
      <c r="D27" s="24" t="s">
        <v>45</v>
      </c>
      <c r="E27" s="279">
        <v>0.5</v>
      </c>
      <c r="F27" s="287">
        <v>0.5</v>
      </c>
      <c r="G27" s="28">
        <v>0</v>
      </c>
      <c r="H27" s="62">
        <v>0</v>
      </c>
      <c r="I27" s="61">
        <v>0</v>
      </c>
      <c r="J27" s="61">
        <v>0</v>
      </c>
      <c r="K27" s="24">
        <v>0.12</v>
      </c>
      <c r="L27" s="28">
        <v>1.5E-3</v>
      </c>
      <c r="M27" s="28">
        <v>193.905</v>
      </c>
    </row>
    <row r="28" spans="1:13" ht="15" customHeight="1" x14ac:dyDescent="0.25">
      <c r="A28" s="840" t="s">
        <v>46</v>
      </c>
      <c r="B28" s="843" t="s">
        <v>47</v>
      </c>
      <c r="C28" s="360" t="s">
        <v>48</v>
      </c>
      <c r="D28" s="24" t="s">
        <v>49</v>
      </c>
      <c r="E28" s="279">
        <v>81</v>
      </c>
      <c r="F28" s="287">
        <v>74</v>
      </c>
      <c r="G28" s="28">
        <v>62</v>
      </c>
      <c r="H28" s="62">
        <v>1.47</v>
      </c>
      <c r="I28" s="61">
        <v>7.0000000000000007E-2</v>
      </c>
      <c r="J28" s="61">
        <v>13.23</v>
      </c>
      <c r="K28" s="24">
        <v>8.4</v>
      </c>
      <c r="L28" s="28">
        <v>0.56000000000000005</v>
      </c>
      <c r="M28" s="28">
        <v>4.2</v>
      </c>
    </row>
    <row r="29" spans="1:13" ht="15" customHeight="1" x14ac:dyDescent="0.25">
      <c r="A29" s="836"/>
      <c r="B29" s="836"/>
      <c r="C29" s="360" t="s">
        <v>50</v>
      </c>
      <c r="D29" s="24" t="s">
        <v>51</v>
      </c>
      <c r="E29" s="279">
        <v>12</v>
      </c>
      <c r="F29" s="287">
        <v>10.199999999999999</v>
      </c>
      <c r="G29" s="28">
        <v>5</v>
      </c>
      <c r="H29" s="62">
        <v>7.1400000000000005E-2</v>
      </c>
      <c r="I29" s="61">
        <v>1.0200000000000001E-2</v>
      </c>
      <c r="J29" s="61">
        <v>0.96899999999999997</v>
      </c>
      <c r="K29" s="24">
        <v>2.754</v>
      </c>
      <c r="L29" s="28">
        <v>4.0800000000000003E-2</v>
      </c>
      <c r="M29" s="28">
        <v>4.2</v>
      </c>
    </row>
    <row r="30" spans="1:13" ht="15" customHeight="1" x14ac:dyDescent="0.25">
      <c r="A30" s="836"/>
      <c r="B30" s="836"/>
      <c r="C30" s="360" t="s">
        <v>42</v>
      </c>
      <c r="D30" s="24" t="s">
        <v>43</v>
      </c>
      <c r="E30" s="279">
        <v>1</v>
      </c>
      <c r="F30" s="287">
        <v>0.95</v>
      </c>
      <c r="G30" s="28">
        <v>1</v>
      </c>
      <c r="H30" s="62">
        <v>4.4650000000000002E-2</v>
      </c>
      <c r="I30" s="61">
        <v>2.8500000000000001E-3</v>
      </c>
      <c r="J30" s="61">
        <v>0.27834999999999999</v>
      </c>
      <c r="K30" s="24">
        <v>0.38</v>
      </c>
      <c r="L30" s="28">
        <v>1.235E-2</v>
      </c>
      <c r="M30" s="28">
        <v>0.19</v>
      </c>
    </row>
    <row r="31" spans="1:13" ht="15" customHeight="1" x14ac:dyDescent="0.25">
      <c r="A31" s="836"/>
      <c r="B31" s="836"/>
      <c r="C31" s="360" t="s">
        <v>32</v>
      </c>
      <c r="D31" s="24" t="s">
        <v>33</v>
      </c>
      <c r="E31" s="279">
        <v>16</v>
      </c>
      <c r="F31" s="287">
        <v>15.2</v>
      </c>
      <c r="G31" s="28">
        <v>6</v>
      </c>
      <c r="H31" s="62">
        <v>0.21279999999999999</v>
      </c>
      <c r="I31" s="61">
        <v>1.52E-2</v>
      </c>
      <c r="J31" s="61">
        <v>1.1704000000000001</v>
      </c>
      <c r="K31" s="24">
        <v>3.6480000000000001</v>
      </c>
      <c r="L31" s="28">
        <v>4.5600000000000002E-2</v>
      </c>
      <c r="M31" s="28">
        <v>0.64</v>
      </c>
    </row>
    <row r="32" spans="1:13" ht="15" customHeight="1" x14ac:dyDescent="0.25">
      <c r="A32" s="836"/>
      <c r="B32" s="836"/>
      <c r="C32" s="360" t="s">
        <v>34</v>
      </c>
      <c r="D32" s="24" t="s">
        <v>35</v>
      </c>
      <c r="E32" s="279">
        <v>38</v>
      </c>
      <c r="F32" s="287">
        <v>15.2</v>
      </c>
      <c r="G32" s="28">
        <v>6</v>
      </c>
      <c r="H32" s="62">
        <v>0.18240000000000001</v>
      </c>
      <c r="I32" s="61">
        <v>1.52E-2</v>
      </c>
      <c r="J32" s="61">
        <v>1.0336000000000001</v>
      </c>
      <c r="K32" s="24">
        <v>8.6639999999999997</v>
      </c>
      <c r="L32" s="28">
        <v>7.5999999999999998E-2</v>
      </c>
      <c r="M32" s="28">
        <v>5.7</v>
      </c>
    </row>
    <row r="33" spans="1:13" ht="15" customHeight="1" x14ac:dyDescent="0.25">
      <c r="A33" s="836"/>
      <c r="B33" s="836"/>
      <c r="C33" s="360" t="s">
        <v>36</v>
      </c>
      <c r="D33" s="24" t="s">
        <v>37</v>
      </c>
      <c r="E33" s="279">
        <v>6</v>
      </c>
      <c r="F33" s="287">
        <v>5.4</v>
      </c>
      <c r="G33" s="28">
        <v>2</v>
      </c>
      <c r="H33" s="62">
        <v>0.1242</v>
      </c>
      <c r="I33" s="61">
        <v>3.2399999999999998E-2</v>
      </c>
      <c r="J33" s="61">
        <v>0.31859999999999999</v>
      </c>
      <c r="K33" s="24">
        <v>4.4279999999999999</v>
      </c>
      <c r="L33" s="28">
        <v>9.7199999999999995E-2</v>
      </c>
      <c r="M33" s="28">
        <v>2.76</v>
      </c>
    </row>
    <row r="34" spans="1:13" ht="15" customHeight="1" x14ac:dyDescent="0.25">
      <c r="A34" s="836"/>
      <c r="B34" s="836"/>
      <c r="C34" s="360" t="s">
        <v>44</v>
      </c>
      <c r="D34" s="24" t="s">
        <v>45</v>
      </c>
      <c r="E34" s="279">
        <v>0.5</v>
      </c>
      <c r="F34" s="287">
        <v>0.5</v>
      </c>
      <c r="G34" s="28">
        <v>0</v>
      </c>
      <c r="H34" s="62">
        <v>0</v>
      </c>
      <c r="I34" s="61">
        <v>0</v>
      </c>
      <c r="J34" s="61">
        <v>0</v>
      </c>
      <c r="K34" s="24">
        <v>0.12</v>
      </c>
      <c r="L34" s="28">
        <v>1.5E-3</v>
      </c>
      <c r="M34" s="28">
        <v>193.905</v>
      </c>
    </row>
    <row r="35" spans="1:13" ht="15" customHeight="1" x14ac:dyDescent="0.25">
      <c r="A35" s="837"/>
      <c r="B35" s="837"/>
      <c r="C35" s="360" t="s">
        <v>52</v>
      </c>
      <c r="D35" s="24" t="s">
        <v>53</v>
      </c>
      <c r="E35" s="279">
        <v>4</v>
      </c>
      <c r="F35" s="287">
        <v>4</v>
      </c>
      <c r="G35" s="28">
        <v>36</v>
      </c>
      <c r="H35" s="62">
        <v>0</v>
      </c>
      <c r="I35" s="61">
        <v>4</v>
      </c>
      <c r="J35" s="61">
        <v>0</v>
      </c>
      <c r="K35" s="24">
        <v>0</v>
      </c>
      <c r="L35" s="28">
        <v>0</v>
      </c>
      <c r="M35" s="28">
        <v>0</v>
      </c>
    </row>
    <row r="36" spans="1:13" ht="15" customHeight="1" x14ac:dyDescent="0.25">
      <c r="A36" s="840" t="s">
        <v>247</v>
      </c>
      <c r="B36" s="835" t="s">
        <v>55</v>
      </c>
      <c r="C36" s="360" t="s">
        <v>56</v>
      </c>
      <c r="D36" s="24" t="s">
        <v>57</v>
      </c>
      <c r="E36" s="279">
        <v>40</v>
      </c>
      <c r="F36" s="287">
        <v>40</v>
      </c>
      <c r="G36" s="28">
        <v>141</v>
      </c>
      <c r="H36" s="62">
        <v>2.68</v>
      </c>
      <c r="I36" s="61">
        <v>0.16</v>
      </c>
      <c r="J36" s="61">
        <v>32.04</v>
      </c>
      <c r="K36" s="24">
        <v>3.6</v>
      </c>
      <c r="L36" s="28">
        <v>0.32</v>
      </c>
      <c r="M36" s="28">
        <v>0.8</v>
      </c>
    </row>
    <row r="37" spans="1:13" ht="15" customHeight="1" x14ac:dyDescent="0.25">
      <c r="A37" s="836"/>
      <c r="B37" s="836"/>
      <c r="C37" s="360" t="s">
        <v>44</v>
      </c>
      <c r="D37" s="24" t="s">
        <v>45</v>
      </c>
      <c r="E37" s="279">
        <v>0.8</v>
      </c>
      <c r="F37" s="287">
        <v>0.8</v>
      </c>
      <c r="G37" s="28">
        <v>0</v>
      </c>
      <c r="H37" s="62">
        <v>0</v>
      </c>
      <c r="I37" s="61">
        <v>0</v>
      </c>
      <c r="J37" s="61">
        <v>0</v>
      </c>
      <c r="K37" s="24">
        <v>0.192</v>
      </c>
      <c r="L37" s="28">
        <v>2.3999999999999998E-3</v>
      </c>
      <c r="M37" s="28">
        <v>310.24799999999999</v>
      </c>
    </row>
    <row r="38" spans="1:13" ht="15" customHeight="1" x14ac:dyDescent="0.25">
      <c r="A38" s="837"/>
      <c r="B38" s="837"/>
      <c r="C38" s="361" t="s">
        <v>52</v>
      </c>
      <c r="D38" s="362" t="s">
        <v>53</v>
      </c>
      <c r="E38" s="363">
        <v>5</v>
      </c>
      <c r="F38" s="364">
        <v>5</v>
      </c>
      <c r="G38" s="28">
        <v>45</v>
      </c>
      <c r="H38" s="62">
        <v>0</v>
      </c>
      <c r="I38" s="61">
        <v>5</v>
      </c>
      <c r="J38" s="61">
        <v>0</v>
      </c>
      <c r="K38" s="24">
        <v>0</v>
      </c>
      <c r="L38" s="28">
        <v>0</v>
      </c>
      <c r="M38" s="28">
        <v>0</v>
      </c>
    </row>
    <row r="39" spans="1:13" ht="15" customHeight="1" x14ac:dyDescent="0.25">
      <c r="A39" s="840" t="s">
        <v>58</v>
      </c>
      <c r="B39" s="843" t="s">
        <v>59</v>
      </c>
      <c r="C39" s="359" t="s">
        <v>50</v>
      </c>
      <c r="D39" s="21" t="s">
        <v>51</v>
      </c>
      <c r="E39" s="283">
        <v>36</v>
      </c>
      <c r="F39" s="284">
        <v>30.6</v>
      </c>
      <c r="G39" s="28">
        <v>14</v>
      </c>
      <c r="H39" s="62">
        <v>0.2142</v>
      </c>
      <c r="I39" s="61">
        <v>3.0599999999999999E-2</v>
      </c>
      <c r="J39" s="61">
        <v>2.907</v>
      </c>
      <c r="K39" s="24">
        <v>8.2620000000000005</v>
      </c>
      <c r="L39" s="28">
        <v>0.12239999999999999</v>
      </c>
      <c r="M39" s="28">
        <v>12.6</v>
      </c>
    </row>
    <row r="40" spans="1:13" ht="15" customHeight="1" x14ac:dyDescent="0.25">
      <c r="A40" s="836"/>
      <c r="B40" s="836"/>
      <c r="C40" s="360" t="s">
        <v>60</v>
      </c>
      <c r="D40" s="24" t="s">
        <v>61</v>
      </c>
      <c r="E40" s="279">
        <v>36</v>
      </c>
      <c r="F40" s="287">
        <v>25.2</v>
      </c>
      <c r="G40" s="28">
        <v>10</v>
      </c>
      <c r="H40" s="62">
        <v>0.4536</v>
      </c>
      <c r="I40" s="61">
        <v>7.5600000000000001E-2</v>
      </c>
      <c r="J40" s="61">
        <v>1.6128</v>
      </c>
      <c r="K40" s="24">
        <v>11.087999999999999</v>
      </c>
      <c r="L40" s="28">
        <v>0.126</v>
      </c>
      <c r="M40" s="28">
        <v>6.48</v>
      </c>
    </row>
    <row r="41" spans="1:13" ht="15" customHeight="1" x14ac:dyDescent="0.25">
      <c r="A41" s="836"/>
      <c r="B41" s="836"/>
      <c r="C41" s="360" t="s">
        <v>62</v>
      </c>
      <c r="D41" s="24" t="s">
        <v>63</v>
      </c>
      <c r="E41" s="279">
        <v>30</v>
      </c>
      <c r="F41" s="287">
        <v>15</v>
      </c>
      <c r="G41" s="28">
        <v>7</v>
      </c>
      <c r="H41" s="62">
        <v>4.4999999999999998E-2</v>
      </c>
      <c r="I41" s="61">
        <v>4.4999999999999998E-2</v>
      </c>
      <c r="J41" s="61">
        <v>1.395</v>
      </c>
      <c r="K41" s="24">
        <v>2.85</v>
      </c>
      <c r="L41" s="28">
        <v>7.4999999999999997E-2</v>
      </c>
      <c r="M41" s="28">
        <v>1.2</v>
      </c>
    </row>
    <row r="42" spans="1:13" ht="15" customHeight="1" x14ac:dyDescent="0.25">
      <c r="A42" s="836"/>
      <c r="B42" s="836"/>
      <c r="C42" s="360" t="s">
        <v>64</v>
      </c>
      <c r="D42" s="365" t="s">
        <v>65</v>
      </c>
      <c r="E42" s="279">
        <v>2</v>
      </c>
      <c r="F42" s="287">
        <v>2</v>
      </c>
      <c r="G42" s="28">
        <v>8</v>
      </c>
      <c r="H42" s="62">
        <v>0</v>
      </c>
      <c r="I42" s="61">
        <v>0</v>
      </c>
      <c r="J42" s="61">
        <v>1.986</v>
      </c>
      <c r="K42" s="24">
        <v>0</v>
      </c>
      <c r="L42" s="28">
        <v>2E-3</v>
      </c>
      <c r="M42" s="28">
        <v>0</v>
      </c>
    </row>
    <row r="43" spans="1:13" ht="15" customHeight="1" x14ac:dyDescent="0.25">
      <c r="A43" s="836"/>
      <c r="B43" s="836"/>
      <c r="C43" s="360" t="s">
        <v>174</v>
      </c>
      <c r="D43" s="24" t="s">
        <v>175</v>
      </c>
      <c r="E43" s="279">
        <v>5</v>
      </c>
      <c r="F43" s="287">
        <v>5</v>
      </c>
      <c r="G43" s="28">
        <v>16</v>
      </c>
      <c r="H43" s="62">
        <v>4.4999999999999998E-2</v>
      </c>
      <c r="I43" s="61">
        <v>1.67</v>
      </c>
      <c r="J43" s="61">
        <v>0.27</v>
      </c>
      <c r="K43" s="24">
        <v>0.7</v>
      </c>
      <c r="L43" s="28">
        <v>0.01</v>
      </c>
      <c r="M43" s="28">
        <v>35.549999999999997</v>
      </c>
    </row>
    <row r="44" spans="1:13" ht="15" customHeight="1" x14ac:dyDescent="0.25">
      <c r="A44" s="837"/>
      <c r="B44" s="837"/>
      <c r="C44" s="576" t="s">
        <v>66</v>
      </c>
      <c r="D44" s="23" t="s">
        <v>67</v>
      </c>
      <c r="E44" s="128">
        <v>108</v>
      </c>
      <c r="F44" s="70">
        <v>60</v>
      </c>
      <c r="G44" s="22">
        <v>33</v>
      </c>
      <c r="H44" s="22">
        <v>0.35</v>
      </c>
      <c r="I44" s="22">
        <v>5.9400000000000001E-2</v>
      </c>
      <c r="J44" s="22">
        <v>7.36</v>
      </c>
      <c r="K44" s="22">
        <v>9.5</v>
      </c>
      <c r="L44" s="22">
        <v>0.29699999999999999</v>
      </c>
      <c r="M44" s="28">
        <v>3.24</v>
      </c>
    </row>
    <row r="45" spans="1:13" ht="15" customHeight="1" x14ac:dyDescent="0.25">
      <c r="A45" s="840" t="s">
        <v>163</v>
      </c>
      <c r="B45" s="835" t="s">
        <v>69</v>
      </c>
      <c r="C45" s="360" t="s">
        <v>70</v>
      </c>
      <c r="D45" s="24" t="s">
        <v>71</v>
      </c>
      <c r="E45" s="279">
        <v>25</v>
      </c>
      <c r="F45" s="287">
        <v>25</v>
      </c>
      <c r="G45" s="28">
        <v>89</v>
      </c>
      <c r="H45" s="62">
        <v>2.1749999999999998</v>
      </c>
      <c r="I45" s="61">
        <v>0.22500000000000001</v>
      </c>
      <c r="J45" s="61">
        <v>19.475000000000001</v>
      </c>
      <c r="K45" s="24">
        <v>2.5</v>
      </c>
      <c r="L45" s="28">
        <v>0.5</v>
      </c>
      <c r="M45" s="28">
        <v>1.5</v>
      </c>
    </row>
    <row r="46" spans="1:13" ht="15" customHeight="1" x14ac:dyDescent="0.25">
      <c r="A46" s="837"/>
      <c r="B46" s="837"/>
      <c r="C46" s="68" t="s">
        <v>72</v>
      </c>
      <c r="D46" s="129" t="s">
        <v>73</v>
      </c>
      <c r="E46" s="128">
        <v>120</v>
      </c>
      <c r="F46" s="70">
        <v>120</v>
      </c>
      <c r="G46" s="71">
        <v>66</v>
      </c>
      <c r="H46" s="72">
        <v>3.84</v>
      </c>
      <c r="I46" s="73">
        <v>3.84</v>
      </c>
      <c r="J46" s="73">
        <v>4.08</v>
      </c>
      <c r="K46" s="74">
        <v>144</v>
      </c>
      <c r="L46" s="71">
        <v>0</v>
      </c>
      <c r="M46" s="71">
        <v>50.4</v>
      </c>
    </row>
    <row r="47" spans="1:13" ht="15" customHeight="1" x14ac:dyDescent="0.25">
      <c r="A47" s="35" t="s">
        <v>74</v>
      </c>
      <c r="B47" s="36" t="s">
        <v>75</v>
      </c>
      <c r="C47" s="360" t="s">
        <v>76</v>
      </c>
      <c r="D47" s="24" t="s">
        <v>77</v>
      </c>
      <c r="E47" s="279">
        <v>10</v>
      </c>
      <c r="F47" s="287">
        <v>10</v>
      </c>
      <c r="G47" s="28">
        <v>36</v>
      </c>
      <c r="H47" s="62">
        <v>0.28999999999999998</v>
      </c>
      <c r="I47" s="61">
        <v>0.18</v>
      </c>
      <c r="J47" s="61">
        <v>8.33</v>
      </c>
      <c r="K47" s="24">
        <v>13.4</v>
      </c>
      <c r="L47" s="28">
        <v>0.08</v>
      </c>
      <c r="M47" s="28">
        <v>0</v>
      </c>
    </row>
    <row r="48" spans="1:13" ht="15" customHeight="1" x14ac:dyDescent="0.25">
      <c r="A48" s="876"/>
      <c r="B48" s="856"/>
      <c r="C48" s="856"/>
      <c r="D48" s="856"/>
      <c r="E48" s="856"/>
      <c r="F48" s="856"/>
      <c r="G48" s="856"/>
      <c r="H48" s="856"/>
      <c r="I48" s="856"/>
      <c r="J48" s="856"/>
      <c r="K48" s="856"/>
      <c r="L48" s="856"/>
      <c r="M48" s="857"/>
    </row>
    <row r="49" spans="1:13" ht="15" customHeight="1" x14ac:dyDescent="0.25">
      <c r="A49" s="833" t="s">
        <v>78</v>
      </c>
      <c r="B49" s="828"/>
      <c r="C49" s="828"/>
      <c r="D49" s="828"/>
      <c r="E49" s="828"/>
      <c r="F49" s="829"/>
      <c r="G49" s="21">
        <v>685</v>
      </c>
      <c r="H49" s="101">
        <v>27</v>
      </c>
      <c r="I49" s="60">
        <v>18.7</v>
      </c>
      <c r="J49" s="60">
        <v>100</v>
      </c>
      <c r="K49" s="21">
        <v>223</v>
      </c>
      <c r="L49" s="22">
        <v>4.5</v>
      </c>
      <c r="M49" s="22">
        <v>866</v>
      </c>
    </row>
    <row r="50" spans="1:13" ht="15" customHeight="1" x14ac:dyDescent="0.25">
      <c r="A50" s="833" t="s">
        <v>79</v>
      </c>
      <c r="B50" s="828"/>
      <c r="C50" s="828"/>
      <c r="D50" s="828"/>
      <c r="E50" s="828"/>
      <c r="F50" s="829"/>
      <c r="G50" s="24">
        <v>1994</v>
      </c>
      <c r="H50" s="28">
        <v>69.8</v>
      </c>
      <c r="I50" s="28">
        <v>66.5</v>
      </c>
      <c r="J50" s="28">
        <v>279.2</v>
      </c>
      <c r="K50" s="28">
        <v>1100</v>
      </c>
      <c r="L50" s="28">
        <v>8.6999999999999993</v>
      </c>
      <c r="M50" s="28">
        <v>1500</v>
      </c>
    </row>
    <row r="51" spans="1:13" ht="15" customHeight="1" x14ac:dyDescent="0.25">
      <c r="A51" s="833" t="s">
        <v>80</v>
      </c>
      <c r="B51" s="828"/>
      <c r="C51" s="828"/>
      <c r="D51" s="828"/>
      <c r="E51" s="828"/>
      <c r="F51" s="829"/>
      <c r="G51" s="111">
        <v>0.34</v>
      </c>
      <c r="H51" s="112">
        <v>0.37</v>
      </c>
      <c r="I51" s="112">
        <v>0.28000000000000003</v>
      </c>
      <c r="J51" s="112">
        <v>0.36</v>
      </c>
      <c r="K51" s="112">
        <v>0.2</v>
      </c>
      <c r="L51" s="112">
        <v>0.52</v>
      </c>
      <c r="M51" s="112">
        <v>0.57999999999999996</v>
      </c>
    </row>
    <row r="52" spans="1:13" ht="15" customHeight="1" x14ac:dyDescent="0.25">
      <c r="A52" s="52"/>
      <c r="B52" s="45"/>
      <c r="C52" s="4"/>
      <c r="D52" s="4"/>
      <c r="E52" s="3"/>
      <c r="F52" s="3"/>
      <c r="G52" s="3"/>
      <c r="H52" s="3"/>
      <c r="I52" s="3"/>
      <c r="J52" s="3"/>
      <c r="K52" s="3"/>
      <c r="L52" s="3"/>
      <c r="M52" s="3"/>
    </row>
    <row r="53" spans="1:13" ht="15" customHeight="1" x14ac:dyDescent="0.25">
      <c r="A53" s="834" t="s">
        <v>81</v>
      </c>
      <c r="B53" s="825"/>
      <c r="C53" s="826"/>
      <c r="D53" s="827" t="s">
        <v>82</v>
      </c>
      <c r="E53" s="828"/>
      <c r="F53" s="828"/>
      <c r="G53" s="828"/>
      <c r="H53" s="828"/>
      <c r="I53" s="828"/>
      <c r="J53" s="828"/>
      <c r="K53" s="828"/>
      <c r="L53" s="828"/>
      <c r="M53" s="829"/>
    </row>
    <row r="54" spans="1:13" ht="15" customHeight="1" x14ac:dyDescent="0.25">
      <c r="A54" s="52"/>
      <c r="B54" s="45"/>
      <c r="C54" s="3"/>
      <c r="D54" s="3"/>
      <c r="E54" s="3"/>
      <c r="F54" s="3"/>
      <c r="G54" s="3"/>
      <c r="H54" s="3"/>
      <c r="I54" s="3"/>
      <c r="J54" s="3"/>
      <c r="K54" s="3"/>
      <c r="L54" s="3"/>
      <c r="M54" s="1"/>
    </row>
    <row r="55" spans="1:13" ht="30" customHeight="1" x14ac:dyDescent="0.25">
      <c r="A55" s="52" t="s">
        <v>83</v>
      </c>
      <c r="B55" s="827"/>
      <c r="C55" s="828"/>
      <c r="D55" s="828"/>
      <c r="E55" s="829"/>
      <c r="F55" s="1"/>
      <c r="G55" s="824" t="s">
        <v>84</v>
      </c>
      <c r="H55" s="825"/>
      <c r="I55" s="826"/>
      <c r="J55" s="827">
        <v>1088350061</v>
      </c>
      <c r="K55" s="828"/>
      <c r="L55" s="828"/>
      <c r="M55" s="829"/>
    </row>
    <row r="56" spans="1:13" ht="15" customHeight="1" x14ac:dyDescent="0.25">
      <c r="A56" s="366"/>
      <c r="B56" s="49"/>
      <c r="C56" s="59"/>
      <c r="D56" s="59"/>
      <c r="E56" s="1"/>
      <c r="F56" s="1"/>
      <c r="G56" s="1"/>
      <c r="H56" s="1"/>
      <c r="I56" s="1"/>
      <c r="J56" s="1"/>
      <c r="K56" s="1"/>
      <c r="L56" s="1"/>
      <c r="M56" s="1"/>
    </row>
    <row r="57" spans="1:13" ht="15" customHeight="1" x14ac:dyDescent="0.25">
      <c r="A57" s="367"/>
      <c r="B57" s="55"/>
      <c r="C57" s="368"/>
      <c r="D57" s="368"/>
      <c r="E57" s="142"/>
      <c r="F57" s="142"/>
      <c r="G57" s="142"/>
      <c r="H57" s="142"/>
      <c r="I57" s="142"/>
      <c r="J57" s="142"/>
      <c r="K57" s="142"/>
      <c r="L57" s="142"/>
      <c r="M57" s="142"/>
    </row>
    <row r="58" spans="1:13" ht="15" customHeight="1" x14ac:dyDescent="0.25">
      <c r="A58" s="52"/>
      <c r="B58" s="9"/>
      <c r="C58" s="9"/>
      <c r="D58" s="9"/>
      <c r="E58" s="1"/>
      <c r="F58" s="1"/>
      <c r="G58" s="1"/>
      <c r="H58" s="1"/>
      <c r="I58" s="1"/>
      <c r="J58" s="3"/>
      <c r="K58" s="3"/>
      <c r="L58" s="1"/>
      <c r="M58" s="1"/>
    </row>
    <row r="59" spans="1:13" ht="15" customHeight="1" x14ac:dyDescent="0.25">
      <c r="A59" s="369" t="s">
        <v>432</v>
      </c>
      <c r="B59" s="58"/>
      <c r="C59" s="58"/>
      <c r="D59" s="58"/>
      <c r="E59" s="3"/>
      <c r="F59" s="3"/>
      <c r="G59" s="3"/>
      <c r="H59" s="3"/>
      <c r="I59" s="3"/>
      <c r="J59" s="3"/>
      <c r="K59" s="3"/>
      <c r="L59" s="1"/>
      <c r="M59" s="1"/>
    </row>
    <row r="60" spans="1:13" ht="15" customHeight="1" x14ac:dyDescent="0.25">
      <c r="A60" s="52"/>
      <c r="B60" s="9"/>
      <c r="C60" s="9"/>
      <c r="D60" s="9"/>
      <c r="E60" s="1"/>
      <c r="F60" s="1"/>
      <c r="G60" s="1"/>
      <c r="H60" s="1"/>
      <c r="I60" s="1"/>
      <c r="J60" s="3"/>
      <c r="K60" s="3"/>
      <c r="L60" s="1"/>
      <c r="M60" s="1"/>
    </row>
    <row r="61" spans="1:13" ht="15" customHeight="1" x14ac:dyDescent="0.25">
      <c r="A61" s="840" t="s">
        <v>14</v>
      </c>
      <c r="B61" s="838" t="s">
        <v>15</v>
      </c>
      <c r="C61" s="838" t="s">
        <v>16</v>
      </c>
      <c r="D61" s="838" t="s">
        <v>17</v>
      </c>
      <c r="E61" s="838" t="s">
        <v>18</v>
      </c>
      <c r="F61" s="838" t="s">
        <v>19</v>
      </c>
      <c r="G61" s="827" t="s">
        <v>20</v>
      </c>
      <c r="H61" s="828"/>
      <c r="I61" s="828"/>
      <c r="J61" s="828"/>
      <c r="K61" s="828"/>
      <c r="L61" s="828"/>
      <c r="M61" s="829"/>
    </row>
    <row r="62" spans="1:13" ht="15" customHeight="1" x14ac:dyDescent="0.25">
      <c r="A62" s="837"/>
      <c r="B62" s="837"/>
      <c r="C62" s="837"/>
      <c r="D62" s="837"/>
      <c r="E62" s="837"/>
      <c r="F62" s="837"/>
      <c r="G62" s="16" t="s">
        <v>21</v>
      </c>
      <c r="H62" s="16" t="s">
        <v>22</v>
      </c>
      <c r="I62" s="16" t="s">
        <v>23</v>
      </c>
      <c r="J62" s="16" t="s">
        <v>24</v>
      </c>
      <c r="K62" s="16" t="s">
        <v>25</v>
      </c>
      <c r="L62" s="16" t="s">
        <v>26</v>
      </c>
      <c r="M62" s="16" t="s">
        <v>27</v>
      </c>
    </row>
    <row r="63" spans="1:13" ht="15" customHeight="1" x14ac:dyDescent="0.25">
      <c r="A63" s="840" t="s">
        <v>85</v>
      </c>
      <c r="B63" s="843" t="s">
        <v>86</v>
      </c>
      <c r="C63" s="359" t="s">
        <v>87</v>
      </c>
      <c r="D63" s="60" t="s">
        <v>88</v>
      </c>
      <c r="E63" s="283">
        <v>20</v>
      </c>
      <c r="F63" s="284">
        <v>20</v>
      </c>
      <c r="G63" s="22">
        <v>77</v>
      </c>
      <c r="H63" s="101">
        <v>4.5599999999999996</v>
      </c>
      <c r="I63" s="60">
        <v>0.3</v>
      </c>
      <c r="J63" s="60">
        <v>12.08</v>
      </c>
      <c r="K63" s="21">
        <v>23.8</v>
      </c>
      <c r="L63" s="22">
        <v>1.06</v>
      </c>
      <c r="M63" s="22">
        <v>2</v>
      </c>
    </row>
    <row r="64" spans="1:13" ht="15" customHeight="1" x14ac:dyDescent="0.25">
      <c r="A64" s="836"/>
      <c r="B64" s="836"/>
      <c r="C64" s="360" t="s">
        <v>89</v>
      </c>
      <c r="D64" s="61" t="s">
        <v>90</v>
      </c>
      <c r="E64" s="279">
        <v>30</v>
      </c>
      <c r="F64" s="287">
        <v>20.399999999999999</v>
      </c>
      <c r="G64" s="28">
        <v>34</v>
      </c>
      <c r="H64" s="62">
        <v>0.24479999999999999</v>
      </c>
      <c r="I64" s="61">
        <v>4.0800000000000003E-2</v>
      </c>
      <c r="J64" s="61">
        <v>8.0172000000000008</v>
      </c>
      <c r="K64" s="24">
        <v>1.6319999999999999</v>
      </c>
      <c r="L64" s="28">
        <v>8.1600000000000006E-2</v>
      </c>
      <c r="M64" s="28">
        <v>7.8</v>
      </c>
    </row>
    <row r="65" spans="1:13" ht="15" customHeight="1" x14ac:dyDescent="0.25">
      <c r="A65" s="836"/>
      <c r="B65" s="836"/>
      <c r="C65" s="360" t="s">
        <v>50</v>
      </c>
      <c r="D65" s="61" t="s">
        <v>51</v>
      </c>
      <c r="E65" s="279">
        <v>12</v>
      </c>
      <c r="F65" s="287">
        <v>10.199999999999999</v>
      </c>
      <c r="G65" s="28">
        <v>5</v>
      </c>
      <c r="H65" s="62">
        <v>7.1400000000000005E-2</v>
      </c>
      <c r="I65" s="61">
        <v>1.0200000000000001E-2</v>
      </c>
      <c r="J65" s="61">
        <v>0.96899999999999997</v>
      </c>
      <c r="K65" s="24">
        <v>2.754</v>
      </c>
      <c r="L65" s="28">
        <v>4.0800000000000003E-2</v>
      </c>
      <c r="M65" s="28">
        <v>4.2</v>
      </c>
    </row>
    <row r="66" spans="1:13" ht="15" customHeight="1" x14ac:dyDescent="0.25">
      <c r="A66" s="836"/>
      <c r="B66" s="836"/>
      <c r="C66" s="360" t="s">
        <v>91</v>
      </c>
      <c r="D66" s="61" t="s">
        <v>92</v>
      </c>
      <c r="E66" s="279">
        <v>5</v>
      </c>
      <c r="F66" s="287">
        <v>5</v>
      </c>
      <c r="G66" s="28">
        <v>5</v>
      </c>
      <c r="H66" s="62">
        <v>0.11</v>
      </c>
      <c r="I66" s="61">
        <v>5.0000000000000001E-3</v>
      </c>
      <c r="J66" s="61">
        <v>1.0549999999999999</v>
      </c>
      <c r="K66" s="24">
        <v>0.55000000000000004</v>
      </c>
      <c r="L66" s="28">
        <v>0.05</v>
      </c>
      <c r="M66" s="28">
        <v>0.9</v>
      </c>
    </row>
    <row r="67" spans="1:13" ht="15" customHeight="1" x14ac:dyDescent="0.25">
      <c r="A67" s="836"/>
      <c r="B67" s="836"/>
      <c r="C67" s="360" t="s">
        <v>36</v>
      </c>
      <c r="D67" s="61" t="s">
        <v>37</v>
      </c>
      <c r="E67" s="279">
        <v>6</v>
      </c>
      <c r="F67" s="287">
        <v>5.4</v>
      </c>
      <c r="G67" s="28">
        <v>2</v>
      </c>
      <c r="H67" s="62">
        <v>0.1242</v>
      </c>
      <c r="I67" s="61">
        <v>3.2399999999999998E-2</v>
      </c>
      <c r="J67" s="61">
        <v>0.31859999999999999</v>
      </c>
      <c r="K67" s="24">
        <v>4.4279999999999999</v>
      </c>
      <c r="L67" s="28">
        <v>9.7199999999999995E-2</v>
      </c>
      <c r="M67" s="28">
        <v>2.76</v>
      </c>
    </row>
    <row r="68" spans="1:13" ht="15" customHeight="1" x14ac:dyDescent="0.25">
      <c r="A68" s="836"/>
      <c r="B68" s="836"/>
      <c r="C68" s="360" t="s">
        <v>34</v>
      </c>
      <c r="D68" s="61" t="s">
        <v>35</v>
      </c>
      <c r="E68" s="279">
        <v>38</v>
      </c>
      <c r="F68" s="287">
        <v>15.2</v>
      </c>
      <c r="G68" s="28">
        <v>6</v>
      </c>
      <c r="H68" s="62">
        <v>0.18240000000000001</v>
      </c>
      <c r="I68" s="61">
        <v>1.52E-2</v>
      </c>
      <c r="J68" s="61">
        <v>1.0336000000000001</v>
      </c>
      <c r="K68" s="24">
        <v>8.6639999999999997</v>
      </c>
      <c r="L68" s="28">
        <v>7.5999999999999998E-2</v>
      </c>
      <c r="M68" s="28">
        <v>5.7</v>
      </c>
    </row>
    <row r="69" spans="1:13" ht="15" customHeight="1" x14ac:dyDescent="0.25">
      <c r="A69" s="836"/>
      <c r="B69" s="836"/>
      <c r="C69" s="360" t="s">
        <v>32</v>
      </c>
      <c r="D69" s="61" t="s">
        <v>33</v>
      </c>
      <c r="E69" s="279">
        <v>16</v>
      </c>
      <c r="F69" s="287">
        <v>15.2</v>
      </c>
      <c r="G69" s="28">
        <v>6</v>
      </c>
      <c r="H69" s="62">
        <v>0.21279999999999999</v>
      </c>
      <c r="I69" s="61">
        <v>1.52E-2</v>
      </c>
      <c r="J69" s="61">
        <v>1.1704000000000001</v>
      </c>
      <c r="K69" s="24">
        <v>3.6480000000000001</v>
      </c>
      <c r="L69" s="28">
        <v>4.5600000000000002E-2</v>
      </c>
      <c r="M69" s="28">
        <v>0.64</v>
      </c>
    </row>
    <row r="70" spans="1:13" ht="15" customHeight="1" x14ac:dyDescent="0.25">
      <c r="A70" s="837"/>
      <c r="B70" s="837"/>
      <c r="C70" s="360" t="s">
        <v>44</v>
      </c>
      <c r="D70" s="61" t="s">
        <v>45</v>
      </c>
      <c r="E70" s="279">
        <v>0.8</v>
      </c>
      <c r="F70" s="287">
        <v>0.8</v>
      </c>
      <c r="G70" s="28">
        <v>0</v>
      </c>
      <c r="H70" s="62">
        <v>0</v>
      </c>
      <c r="I70" s="61">
        <v>0</v>
      </c>
      <c r="J70" s="61">
        <v>0</v>
      </c>
      <c r="K70" s="24">
        <v>0.192</v>
      </c>
      <c r="L70" s="28">
        <v>2.3999999999999998E-3</v>
      </c>
      <c r="M70" s="28">
        <v>310.24799999999999</v>
      </c>
    </row>
    <row r="71" spans="1:13" ht="15" customHeight="1" x14ac:dyDescent="0.25">
      <c r="A71" s="840" t="s">
        <v>28</v>
      </c>
      <c r="B71" s="843" t="s">
        <v>93</v>
      </c>
      <c r="C71" s="360" t="s">
        <v>94</v>
      </c>
      <c r="D71" s="61" t="s">
        <v>95</v>
      </c>
      <c r="E71" s="279">
        <v>62</v>
      </c>
      <c r="F71" s="287">
        <v>58</v>
      </c>
      <c r="G71" s="28">
        <v>81</v>
      </c>
      <c r="H71" s="62">
        <v>12.412000000000001</v>
      </c>
      <c r="I71" s="61">
        <v>3.48</v>
      </c>
      <c r="J71" s="61">
        <v>0.11600000000000001</v>
      </c>
      <c r="K71" s="24">
        <v>9.86</v>
      </c>
      <c r="L71" s="28">
        <v>0.46400000000000002</v>
      </c>
      <c r="M71" s="28">
        <v>32.24</v>
      </c>
    </row>
    <row r="72" spans="1:13" ht="15" customHeight="1" x14ac:dyDescent="0.25">
      <c r="A72" s="836"/>
      <c r="B72" s="836"/>
      <c r="C72" s="360" t="s">
        <v>34</v>
      </c>
      <c r="D72" s="61" t="s">
        <v>35</v>
      </c>
      <c r="E72" s="279">
        <v>38</v>
      </c>
      <c r="F72" s="287">
        <v>15.2</v>
      </c>
      <c r="G72" s="28">
        <v>6</v>
      </c>
      <c r="H72" s="62">
        <v>0.18240000000000001</v>
      </c>
      <c r="I72" s="61">
        <v>1.52E-2</v>
      </c>
      <c r="J72" s="61">
        <v>1.0336000000000001</v>
      </c>
      <c r="K72" s="24">
        <v>8.6639999999999997</v>
      </c>
      <c r="L72" s="28">
        <v>7.5999999999999998E-2</v>
      </c>
      <c r="M72" s="28">
        <v>5.7</v>
      </c>
    </row>
    <row r="73" spans="1:13" ht="15" customHeight="1" x14ac:dyDescent="0.25">
      <c r="A73" s="836"/>
      <c r="B73" s="836"/>
      <c r="C73" s="360" t="s">
        <v>36</v>
      </c>
      <c r="D73" s="61" t="s">
        <v>37</v>
      </c>
      <c r="E73" s="279">
        <v>6</v>
      </c>
      <c r="F73" s="287">
        <v>5.4</v>
      </c>
      <c r="G73" s="28">
        <v>2</v>
      </c>
      <c r="H73" s="62">
        <v>0.1242</v>
      </c>
      <c r="I73" s="61">
        <v>3.2399999999999998E-2</v>
      </c>
      <c r="J73" s="61">
        <v>0.31859999999999999</v>
      </c>
      <c r="K73" s="24">
        <v>4.4279999999999999</v>
      </c>
      <c r="L73" s="28">
        <v>9.7199999999999995E-2</v>
      </c>
      <c r="M73" s="28">
        <v>2.76</v>
      </c>
    </row>
    <row r="74" spans="1:13" ht="15" customHeight="1" x14ac:dyDescent="0.25">
      <c r="A74" s="836"/>
      <c r="B74" s="836"/>
      <c r="C74" s="360" t="s">
        <v>38</v>
      </c>
      <c r="D74" s="61" t="s">
        <v>39</v>
      </c>
      <c r="E74" s="279">
        <v>3</v>
      </c>
      <c r="F74" s="287">
        <v>3</v>
      </c>
      <c r="G74" s="28">
        <v>0</v>
      </c>
      <c r="H74" s="62">
        <v>0</v>
      </c>
      <c r="I74" s="61">
        <v>0</v>
      </c>
      <c r="J74" s="61">
        <v>0.18</v>
      </c>
      <c r="K74" s="24">
        <v>0.21</v>
      </c>
      <c r="L74" s="28">
        <v>1.4999999999999999E-2</v>
      </c>
      <c r="M74" s="28">
        <v>0.15</v>
      </c>
    </row>
    <row r="75" spans="1:13" ht="15" customHeight="1" x14ac:dyDescent="0.25">
      <c r="A75" s="836"/>
      <c r="B75" s="836"/>
      <c r="C75" s="360" t="s">
        <v>40</v>
      </c>
      <c r="D75" s="61" t="s">
        <v>39</v>
      </c>
      <c r="E75" s="279">
        <v>3</v>
      </c>
      <c r="F75" s="287">
        <v>3</v>
      </c>
      <c r="G75" s="28">
        <v>0</v>
      </c>
      <c r="H75" s="62">
        <v>0</v>
      </c>
      <c r="I75" s="61">
        <v>0</v>
      </c>
      <c r="J75" s="61">
        <v>0.18</v>
      </c>
      <c r="K75" s="24">
        <v>0.21</v>
      </c>
      <c r="L75" s="28">
        <v>1.4999999999999999E-2</v>
      </c>
      <c r="M75" s="28">
        <v>0.15</v>
      </c>
    </row>
    <row r="76" spans="1:13" ht="15" customHeight="1" x14ac:dyDescent="0.25">
      <c r="A76" s="836"/>
      <c r="B76" s="836"/>
      <c r="C76" s="360" t="s">
        <v>41</v>
      </c>
      <c r="D76" s="61" t="s">
        <v>39</v>
      </c>
      <c r="E76" s="279">
        <v>3</v>
      </c>
      <c r="F76" s="287">
        <v>3</v>
      </c>
      <c r="G76" s="28">
        <v>0</v>
      </c>
      <c r="H76" s="62">
        <v>0</v>
      </c>
      <c r="I76" s="61">
        <v>0</v>
      </c>
      <c r="J76" s="61">
        <v>0.18</v>
      </c>
      <c r="K76" s="24">
        <v>0.21</v>
      </c>
      <c r="L76" s="28">
        <v>1.4999999999999999E-2</v>
      </c>
      <c r="M76" s="28">
        <v>0.15</v>
      </c>
    </row>
    <row r="77" spans="1:13" ht="15" customHeight="1" x14ac:dyDescent="0.25">
      <c r="A77" s="836"/>
      <c r="B77" s="836"/>
      <c r="C77" s="360" t="s">
        <v>96</v>
      </c>
      <c r="D77" s="61" t="s">
        <v>39</v>
      </c>
      <c r="E77" s="279">
        <v>3</v>
      </c>
      <c r="F77" s="287">
        <v>3</v>
      </c>
      <c r="G77" s="28">
        <v>0</v>
      </c>
      <c r="H77" s="62">
        <v>0</v>
      </c>
      <c r="I77" s="61">
        <v>0</v>
      </c>
      <c r="J77" s="61">
        <v>0.18</v>
      </c>
      <c r="K77" s="24">
        <v>0.21</v>
      </c>
      <c r="L77" s="28">
        <v>1.4999999999999999E-2</v>
      </c>
      <c r="M77" s="28">
        <v>0.15</v>
      </c>
    </row>
    <row r="78" spans="1:13" ht="15" customHeight="1" x14ac:dyDescent="0.25">
      <c r="A78" s="836"/>
      <c r="B78" s="836"/>
      <c r="C78" s="360" t="s">
        <v>44</v>
      </c>
      <c r="D78" s="61" t="s">
        <v>45</v>
      </c>
      <c r="E78" s="279">
        <v>0.5</v>
      </c>
      <c r="F78" s="287">
        <v>0.5</v>
      </c>
      <c r="G78" s="28">
        <v>0</v>
      </c>
      <c r="H78" s="62">
        <v>0</v>
      </c>
      <c r="I78" s="61">
        <v>0</v>
      </c>
      <c r="J78" s="61">
        <v>0</v>
      </c>
      <c r="K78" s="24">
        <v>0.12</v>
      </c>
      <c r="L78" s="28">
        <v>1.5E-3</v>
      </c>
      <c r="M78" s="28">
        <v>193.905</v>
      </c>
    </row>
    <row r="79" spans="1:13" ht="15" customHeight="1" x14ac:dyDescent="0.25">
      <c r="A79" s="837"/>
      <c r="B79" s="837"/>
      <c r="C79" s="360" t="s">
        <v>52</v>
      </c>
      <c r="D79" s="61" t="s">
        <v>53</v>
      </c>
      <c r="E79" s="279">
        <v>2</v>
      </c>
      <c r="F79" s="287">
        <v>2</v>
      </c>
      <c r="G79" s="28">
        <v>18</v>
      </c>
      <c r="H79" s="62">
        <v>0</v>
      </c>
      <c r="I79" s="61">
        <v>2</v>
      </c>
      <c r="J79" s="61">
        <v>0</v>
      </c>
      <c r="K79" s="24">
        <v>0</v>
      </c>
      <c r="L79" s="28">
        <v>0</v>
      </c>
      <c r="M79" s="28">
        <v>0</v>
      </c>
    </row>
    <row r="80" spans="1:13" ht="15" customHeight="1" x14ac:dyDescent="0.25">
      <c r="A80" s="840" t="s">
        <v>247</v>
      </c>
      <c r="B80" s="843" t="s">
        <v>55</v>
      </c>
      <c r="C80" s="360" t="s">
        <v>56</v>
      </c>
      <c r="D80" s="61" t="s">
        <v>57</v>
      </c>
      <c r="E80" s="279">
        <v>40</v>
      </c>
      <c r="F80" s="287">
        <v>40</v>
      </c>
      <c r="G80" s="28">
        <v>141</v>
      </c>
      <c r="H80" s="62">
        <v>2.68</v>
      </c>
      <c r="I80" s="61">
        <v>0.16</v>
      </c>
      <c r="J80" s="61">
        <v>32.04</v>
      </c>
      <c r="K80" s="24">
        <v>3.6</v>
      </c>
      <c r="L80" s="28">
        <v>0.32</v>
      </c>
      <c r="M80" s="28">
        <v>0.8</v>
      </c>
    </row>
    <row r="81" spans="1:13" ht="15" customHeight="1" x14ac:dyDescent="0.25">
      <c r="A81" s="836"/>
      <c r="B81" s="836"/>
      <c r="C81" s="360" t="s">
        <v>44</v>
      </c>
      <c r="D81" s="61" t="s">
        <v>45</v>
      </c>
      <c r="E81" s="279">
        <v>0.8</v>
      </c>
      <c r="F81" s="287">
        <v>0.8</v>
      </c>
      <c r="G81" s="28">
        <v>0</v>
      </c>
      <c r="H81" s="62">
        <v>0</v>
      </c>
      <c r="I81" s="61">
        <v>0</v>
      </c>
      <c r="J81" s="61">
        <v>0</v>
      </c>
      <c r="K81" s="24">
        <v>0.192</v>
      </c>
      <c r="L81" s="28">
        <v>2.3999999999999998E-3</v>
      </c>
      <c r="M81" s="28">
        <v>310.24799999999999</v>
      </c>
    </row>
    <row r="82" spans="1:13" ht="15" customHeight="1" x14ac:dyDescent="0.25">
      <c r="A82" s="837"/>
      <c r="B82" s="837"/>
      <c r="C82" s="360" t="s">
        <v>52</v>
      </c>
      <c r="D82" s="61" t="s">
        <v>53</v>
      </c>
      <c r="E82" s="279">
        <v>5</v>
      </c>
      <c r="F82" s="287">
        <v>5</v>
      </c>
      <c r="G82" s="28">
        <v>45</v>
      </c>
      <c r="H82" s="62">
        <v>0</v>
      </c>
      <c r="I82" s="61">
        <v>5</v>
      </c>
      <c r="J82" s="61">
        <v>0</v>
      </c>
      <c r="K82" s="24">
        <v>0</v>
      </c>
      <c r="L82" s="28">
        <v>0</v>
      </c>
      <c r="M82" s="28">
        <v>0</v>
      </c>
    </row>
    <row r="83" spans="1:13" ht="15" customHeight="1" x14ac:dyDescent="0.25">
      <c r="A83" s="840" t="s">
        <v>46</v>
      </c>
      <c r="B83" s="843" t="s">
        <v>97</v>
      </c>
      <c r="C83" s="359" t="s">
        <v>98</v>
      </c>
      <c r="D83" s="24" t="s">
        <v>99</v>
      </c>
      <c r="E83" s="283">
        <v>93</v>
      </c>
      <c r="F83" s="284">
        <v>55</v>
      </c>
      <c r="G83" s="24">
        <v>67</v>
      </c>
      <c r="H83" s="62">
        <v>0.5544</v>
      </c>
      <c r="I83" s="61">
        <v>0.1008</v>
      </c>
      <c r="J83" s="61">
        <v>15.2712</v>
      </c>
      <c r="K83" s="24">
        <v>1.512</v>
      </c>
      <c r="L83" s="28">
        <v>0.252</v>
      </c>
      <c r="M83" s="28">
        <v>2.8</v>
      </c>
    </row>
    <row r="84" spans="1:13" ht="15" customHeight="1" x14ac:dyDescent="0.25">
      <c r="A84" s="837"/>
      <c r="B84" s="837"/>
      <c r="C84" s="360" t="s">
        <v>52</v>
      </c>
      <c r="D84" s="61" t="s">
        <v>53</v>
      </c>
      <c r="E84" s="279">
        <v>5</v>
      </c>
      <c r="F84" s="287">
        <v>5</v>
      </c>
      <c r="G84" s="28">
        <v>45</v>
      </c>
      <c r="H84" s="62">
        <v>0</v>
      </c>
      <c r="I84" s="61">
        <v>5</v>
      </c>
      <c r="J84" s="61">
        <v>0</v>
      </c>
      <c r="K84" s="24">
        <v>0</v>
      </c>
      <c r="L84" s="28">
        <v>0</v>
      </c>
      <c r="M84" s="28">
        <v>0</v>
      </c>
    </row>
    <row r="85" spans="1:13" ht="15" customHeight="1" x14ac:dyDescent="0.25">
      <c r="A85" s="840" t="s">
        <v>58</v>
      </c>
      <c r="B85" s="843" t="s">
        <v>100</v>
      </c>
      <c r="C85" s="360" t="s">
        <v>101</v>
      </c>
      <c r="D85" s="61" t="s">
        <v>102</v>
      </c>
      <c r="E85" s="279">
        <v>44</v>
      </c>
      <c r="F85" s="287">
        <v>35.200000000000003</v>
      </c>
      <c r="G85" s="28">
        <v>8</v>
      </c>
      <c r="H85" s="62">
        <v>0.31680000000000003</v>
      </c>
      <c r="I85" s="61">
        <v>3.5200000000000002E-2</v>
      </c>
      <c r="J85" s="61">
        <v>1.4432</v>
      </c>
      <c r="K85" s="24">
        <v>3.1680000000000001</v>
      </c>
      <c r="L85" s="28">
        <v>0.17599999999999999</v>
      </c>
      <c r="M85" s="28">
        <v>2.64</v>
      </c>
    </row>
    <row r="86" spans="1:13" ht="15" customHeight="1" x14ac:dyDescent="0.25">
      <c r="A86" s="836"/>
      <c r="B86" s="836"/>
      <c r="C86" s="360" t="s">
        <v>103</v>
      </c>
      <c r="D86" s="61" t="s">
        <v>104</v>
      </c>
      <c r="E86" s="279">
        <v>40</v>
      </c>
      <c r="F86" s="287">
        <v>20</v>
      </c>
      <c r="G86" s="28">
        <v>16</v>
      </c>
      <c r="H86" s="62">
        <v>0.12</v>
      </c>
      <c r="I86" s="61">
        <v>0</v>
      </c>
      <c r="J86" s="61">
        <v>3.42</v>
      </c>
      <c r="K86" s="24">
        <v>3</v>
      </c>
      <c r="L86" s="28">
        <v>0.1</v>
      </c>
      <c r="M86" s="28">
        <v>1.6</v>
      </c>
    </row>
    <row r="87" spans="1:13" ht="15" customHeight="1" x14ac:dyDescent="0.25">
      <c r="A87" s="836"/>
      <c r="B87" s="836"/>
      <c r="C87" s="360" t="s">
        <v>62</v>
      </c>
      <c r="D87" s="61" t="s">
        <v>63</v>
      </c>
      <c r="E87" s="279">
        <v>30</v>
      </c>
      <c r="F87" s="287">
        <v>15</v>
      </c>
      <c r="G87" s="28">
        <v>7</v>
      </c>
      <c r="H87" s="62">
        <v>4.4999999999999998E-2</v>
      </c>
      <c r="I87" s="61">
        <v>4.4999999999999998E-2</v>
      </c>
      <c r="J87" s="61">
        <v>1.395</v>
      </c>
      <c r="K87" s="24">
        <v>2.85</v>
      </c>
      <c r="L87" s="28">
        <v>7.4999999999999997E-2</v>
      </c>
      <c r="M87" s="28">
        <v>1.2</v>
      </c>
    </row>
    <row r="88" spans="1:13" ht="15" customHeight="1" x14ac:dyDescent="0.25">
      <c r="A88" s="837"/>
      <c r="B88" s="842"/>
      <c r="C88" s="360" t="s">
        <v>36</v>
      </c>
      <c r="D88" s="61" t="s">
        <v>37</v>
      </c>
      <c r="E88" s="279">
        <v>6</v>
      </c>
      <c r="F88" s="287">
        <v>5.4</v>
      </c>
      <c r="G88" s="28">
        <v>2</v>
      </c>
      <c r="H88" s="62">
        <v>0.1242</v>
      </c>
      <c r="I88" s="61">
        <v>3.2399999999999998E-2</v>
      </c>
      <c r="J88" s="61">
        <v>0.31859999999999999</v>
      </c>
      <c r="K88" s="24">
        <v>4.4279999999999999</v>
      </c>
      <c r="L88" s="28">
        <v>9.7199999999999995E-2</v>
      </c>
      <c r="M88" s="28">
        <v>2.76</v>
      </c>
    </row>
    <row r="89" spans="1:13" ht="15" customHeight="1" x14ac:dyDescent="0.25">
      <c r="A89" s="35" t="s">
        <v>105</v>
      </c>
      <c r="B89" s="879" t="s">
        <v>106</v>
      </c>
      <c r="C89" s="360" t="s">
        <v>107</v>
      </c>
      <c r="D89" s="61" t="s">
        <v>108</v>
      </c>
      <c r="E89" s="279">
        <v>190</v>
      </c>
      <c r="F89" s="287">
        <v>60.8</v>
      </c>
      <c r="G89" s="28">
        <v>36</v>
      </c>
      <c r="H89" s="62">
        <v>0.91200000000000003</v>
      </c>
      <c r="I89" s="61">
        <v>0.30399999999999999</v>
      </c>
      <c r="J89" s="61">
        <v>7.5392000000000001</v>
      </c>
      <c r="K89" s="24">
        <v>5.4720000000000004</v>
      </c>
      <c r="L89" s="28">
        <v>1.0336000000000001</v>
      </c>
      <c r="M89" s="28">
        <v>11.4</v>
      </c>
    </row>
    <row r="90" spans="1:13" ht="15" customHeight="1" x14ac:dyDescent="0.25">
      <c r="A90" s="840" t="s">
        <v>164</v>
      </c>
      <c r="B90" s="847"/>
      <c r="C90" s="360" t="s">
        <v>64</v>
      </c>
      <c r="D90" s="61" t="s">
        <v>65</v>
      </c>
      <c r="E90" s="279">
        <v>8</v>
      </c>
      <c r="F90" s="287">
        <v>8</v>
      </c>
      <c r="G90" s="28">
        <v>32</v>
      </c>
      <c r="H90" s="62">
        <v>0</v>
      </c>
      <c r="I90" s="61">
        <v>0</v>
      </c>
      <c r="J90" s="61">
        <v>7.944</v>
      </c>
      <c r="K90" s="24">
        <v>0</v>
      </c>
      <c r="L90" s="28">
        <v>8.0000000000000002E-3</v>
      </c>
      <c r="M90" s="28">
        <v>0</v>
      </c>
    </row>
    <row r="91" spans="1:13" ht="15" customHeight="1" x14ac:dyDescent="0.25">
      <c r="A91" s="837"/>
      <c r="B91" s="874"/>
      <c r="C91" s="360" t="s">
        <v>110</v>
      </c>
      <c r="D91" s="61" t="s">
        <v>39</v>
      </c>
      <c r="E91" s="279">
        <v>2</v>
      </c>
      <c r="F91" s="287">
        <v>2</v>
      </c>
      <c r="G91" s="28">
        <v>0</v>
      </c>
      <c r="H91" s="62">
        <v>0</v>
      </c>
      <c r="I91" s="61">
        <v>0</v>
      </c>
      <c r="J91" s="61">
        <v>0.12</v>
      </c>
      <c r="K91" s="24">
        <v>0.14000000000000001</v>
      </c>
      <c r="L91" s="28">
        <v>0.01</v>
      </c>
      <c r="M91" s="28">
        <v>0.1</v>
      </c>
    </row>
    <row r="92" spans="1:13" ht="15" customHeight="1" x14ac:dyDescent="0.25">
      <c r="A92" s="876"/>
      <c r="B92" s="856"/>
      <c r="C92" s="856"/>
      <c r="D92" s="856"/>
      <c r="E92" s="856"/>
      <c r="F92" s="856"/>
      <c r="G92" s="856"/>
      <c r="H92" s="856"/>
      <c r="I92" s="856"/>
      <c r="J92" s="856"/>
      <c r="K92" s="856"/>
      <c r="L92" s="856"/>
      <c r="M92" s="857"/>
    </row>
    <row r="93" spans="1:13" ht="15" customHeight="1" x14ac:dyDescent="0.25">
      <c r="A93" s="833" t="s">
        <v>78</v>
      </c>
      <c r="B93" s="828"/>
      <c r="C93" s="828"/>
      <c r="D93" s="828"/>
      <c r="E93" s="828"/>
      <c r="F93" s="829"/>
      <c r="G93" s="370">
        <v>641.29999999999995</v>
      </c>
      <c r="H93" s="371">
        <v>23</v>
      </c>
      <c r="I93" s="372">
        <v>16.600000000000001</v>
      </c>
      <c r="J93" s="372">
        <v>96.3</v>
      </c>
      <c r="K93" s="370">
        <v>93.9</v>
      </c>
      <c r="L93" s="373">
        <v>4.2</v>
      </c>
      <c r="M93" s="373">
        <v>903</v>
      </c>
    </row>
    <row r="94" spans="1:13" ht="15" customHeight="1" x14ac:dyDescent="0.25">
      <c r="A94" s="833" t="s">
        <v>79</v>
      </c>
      <c r="B94" s="828"/>
      <c r="C94" s="828"/>
      <c r="D94" s="828"/>
      <c r="E94" s="828"/>
      <c r="F94" s="829"/>
      <c r="G94" s="374">
        <v>1994</v>
      </c>
      <c r="H94" s="375">
        <v>69.8</v>
      </c>
      <c r="I94" s="375">
        <v>66.5</v>
      </c>
      <c r="J94" s="375">
        <v>279.2</v>
      </c>
      <c r="K94" s="375">
        <v>1100</v>
      </c>
      <c r="L94" s="375">
        <v>8.6999999999999993</v>
      </c>
      <c r="M94" s="375">
        <v>1500</v>
      </c>
    </row>
    <row r="95" spans="1:13" ht="15" customHeight="1" x14ac:dyDescent="0.25">
      <c r="A95" s="833" t="s">
        <v>80</v>
      </c>
      <c r="B95" s="828"/>
      <c r="C95" s="828"/>
      <c r="D95" s="828"/>
      <c r="E95" s="828"/>
      <c r="F95" s="829"/>
      <c r="G95" s="376">
        <v>0.32</v>
      </c>
      <c r="H95" s="377">
        <v>0.33</v>
      </c>
      <c r="I95" s="377">
        <v>0.25</v>
      </c>
      <c r="J95" s="377">
        <v>0.34</v>
      </c>
      <c r="K95" s="377">
        <v>0.09</v>
      </c>
      <c r="L95" s="377">
        <v>0.49</v>
      </c>
      <c r="M95" s="377">
        <v>0.6</v>
      </c>
    </row>
    <row r="97" spans="1:13" ht="15" customHeight="1" x14ac:dyDescent="0.25">
      <c r="A97" s="834" t="s">
        <v>81</v>
      </c>
      <c r="B97" s="825"/>
      <c r="C97" s="826"/>
      <c r="D97" s="827" t="s">
        <v>82</v>
      </c>
      <c r="E97" s="828"/>
      <c r="F97" s="828"/>
      <c r="G97" s="828"/>
      <c r="H97" s="828"/>
      <c r="I97" s="828"/>
      <c r="J97" s="828"/>
      <c r="K97" s="828"/>
      <c r="L97" s="828"/>
      <c r="M97" s="829"/>
    </row>
    <row r="98" spans="1:13" ht="15" customHeight="1" x14ac:dyDescent="0.25">
      <c r="A98" s="52"/>
      <c r="B98" s="45"/>
      <c r="C98" s="3"/>
      <c r="D98" s="3"/>
      <c r="E98" s="3"/>
      <c r="F98" s="3"/>
      <c r="G98" s="3"/>
      <c r="H98" s="3"/>
      <c r="I98" s="3"/>
      <c r="J98" s="3"/>
      <c r="K98" s="3"/>
      <c r="L98" s="3"/>
      <c r="M98" s="1"/>
    </row>
    <row r="99" spans="1:13" ht="30" customHeight="1" x14ac:dyDescent="0.25">
      <c r="A99" s="52" t="s">
        <v>83</v>
      </c>
      <c r="B99" s="827"/>
      <c r="C99" s="828"/>
      <c r="D99" s="828"/>
      <c r="E99" s="829"/>
      <c r="F99" s="1"/>
      <c r="G99" s="824" t="s">
        <v>84</v>
      </c>
      <c r="H99" s="825"/>
      <c r="I99" s="826"/>
      <c r="J99" s="827">
        <v>1088350061</v>
      </c>
      <c r="K99" s="828"/>
      <c r="L99" s="828"/>
      <c r="M99" s="829"/>
    </row>
    <row r="100" spans="1:13" ht="15" customHeight="1" x14ac:dyDescent="0.25">
      <c r="A100" s="366"/>
      <c r="B100" s="49"/>
      <c r="C100" s="59"/>
      <c r="D100" s="59"/>
      <c r="E100" s="1"/>
      <c r="F100" s="1"/>
      <c r="G100" s="1"/>
      <c r="H100" s="1"/>
      <c r="I100" s="1"/>
      <c r="J100" s="1"/>
      <c r="K100" s="1"/>
      <c r="L100" s="1"/>
      <c r="M100" s="1"/>
    </row>
    <row r="101" spans="1:13" ht="15" customHeight="1" x14ac:dyDescent="0.25">
      <c r="A101" s="367"/>
      <c r="B101" s="55"/>
      <c r="C101" s="368"/>
      <c r="D101" s="368"/>
      <c r="E101" s="142"/>
      <c r="F101" s="142"/>
      <c r="G101" s="142"/>
      <c r="H101" s="142"/>
      <c r="I101" s="142"/>
      <c r="J101" s="142"/>
      <c r="K101" s="142"/>
      <c r="L101" s="142"/>
      <c r="M101" s="142"/>
    </row>
    <row r="102" spans="1:13" ht="15" customHeight="1" x14ac:dyDescent="0.25">
      <c r="A102" s="52"/>
      <c r="B102" s="9"/>
      <c r="C102" s="9"/>
      <c r="D102" s="9"/>
      <c r="E102" s="1"/>
      <c r="F102" s="1"/>
      <c r="G102" s="1"/>
      <c r="H102" s="1"/>
      <c r="I102" s="1"/>
      <c r="J102" s="3"/>
      <c r="K102" s="3"/>
      <c r="L102" s="1"/>
      <c r="M102" s="1"/>
    </row>
    <row r="103" spans="1:13" ht="15" customHeight="1" x14ac:dyDescent="0.25">
      <c r="A103" s="369" t="s">
        <v>433</v>
      </c>
      <c r="B103" s="58"/>
      <c r="C103" s="58"/>
      <c r="D103" s="58"/>
      <c r="E103" s="3"/>
      <c r="F103" s="3"/>
      <c r="G103" s="3"/>
      <c r="H103" s="3"/>
      <c r="I103" s="3"/>
      <c r="J103" s="3"/>
      <c r="K103" s="3"/>
      <c r="L103" s="1"/>
      <c r="M103" s="1"/>
    </row>
    <row r="104" spans="1:13" ht="15" customHeight="1" x14ac:dyDescent="0.25">
      <c r="A104" s="52"/>
      <c r="B104" s="9"/>
      <c r="C104" s="9"/>
      <c r="D104" s="9"/>
      <c r="E104" s="1"/>
      <c r="F104" s="1"/>
      <c r="G104" s="1"/>
      <c r="H104" s="1"/>
      <c r="I104" s="1"/>
      <c r="J104" s="3"/>
      <c r="K104" s="3"/>
      <c r="L104" s="1"/>
      <c r="M104" s="1"/>
    </row>
    <row r="105" spans="1:13" ht="15" customHeight="1" x14ac:dyDescent="0.25">
      <c r="A105" s="840" t="s">
        <v>14</v>
      </c>
      <c r="B105" s="838" t="s">
        <v>15</v>
      </c>
      <c r="C105" s="838" t="s">
        <v>16</v>
      </c>
      <c r="D105" s="838" t="s">
        <v>17</v>
      </c>
      <c r="E105" s="838" t="s">
        <v>18</v>
      </c>
      <c r="F105" s="838" t="s">
        <v>19</v>
      </c>
      <c r="G105" s="827" t="s">
        <v>20</v>
      </c>
      <c r="H105" s="828"/>
      <c r="I105" s="828"/>
      <c r="J105" s="828"/>
      <c r="K105" s="828"/>
      <c r="L105" s="828"/>
      <c r="M105" s="829"/>
    </row>
    <row r="106" spans="1:13" ht="15" customHeight="1" x14ac:dyDescent="0.25">
      <c r="A106" s="837"/>
      <c r="B106" s="837"/>
      <c r="C106" s="837"/>
      <c r="D106" s="837"/>
      <c r="E106" s="837"/>
      <c r="F106" s="837"/>
      <c r="G106" s="16" t="s">
        <v>21</v>
      </c>
      <c r="H106" s="16" t="s">
        <v>22</v>
      </c>
      <c r="I106" s="16" t="s">
        <v>23</v>
      </c>
      <c r="J106" s="16" t="s">
        <v>24</v>
      </c>
      <c r="K106" s="16" t="s">
        <v>25</v>
      </c>
      <c r="L106" s="16" t="s">
        <v>26</v>
      </c>
      <c r="M106" s="16" t="s">
        <v>27</v>
      </c>
    </row>
    <row r="107" spans="1:13" ht="15" customHeight="1" x14ac:dyDescent="0.25">
      <c r="A107" s="840" t="s">
        <v>85</v>
      </c>
      <c r="B107" s="843" t="s">
        <v>111</v>
      </c>
      <c r="C107" s="359" t="s">
        <v>112</v>
      </c>
      <c r="D107" s="60" t="s">
        <v>113</v>
      </c>
      <c r="E107" s="283">
        <v>20</v>
      </c>
      <c r="F107" s="284">
        <v>20</v>
      </c>
      <c r="G107" s="22">
        <v>30</v>
      </c>
      <c r="H107" s="101">
        <v>0.68</v>
      </c>
      <c r="I107" s="60">
        <v>0.24</v>
      </c>
      <c r="J107" s="60">
        <v>6.1</v>
      </c>
      <c r="K107" s="21">
        <v>1</v>
      </c>
      <c r="L107" s="22">
        <v>0.16</v>
      </c>
      <c r="M107" s="22">
        <v>0.6</v>
      </c>
    </row>
    <row r="108" spans="1:13" ht="15" customHeight="1" x14ac:dyDescent="0.25">
      <c r="A108" s="836"/>
      <c r="B108" s="836"/>
      <c r="C108" s="360" t="s">
        <v>91</v>
      </c>
      <c r="D108" s="61" t="s">
        <v>92</v>
      </c>
      <c r="E108" s="279">
        <v>10</v>
      </c>
      <c r="F108" s="287">
        <v>10</v>
      </c>
      <c r="G108" s="28">
        <v>10</v>
      </c>
      <c r="H108" s="62">
        <v>0.22</v>
      </c>
      <c r="I108" s="61">
        <v>0.01</v>
      </c>
      <c r="J108" s="61">
        <v>2.11</v>
      </c>
      <c r="K108" s="24">
        <v>1.1000000000000001</v>
      </c>
      <c r="L108" s="28">
        <v>0.1</v>
      </c>
      <c r="M108" s="28">
        <v>1.8</v>
      </c>
    </row>
    <row r="109" spans="1:13" ht="15" customHeight="1" x14ac:dyDescent="0.25">
      <c r="A109" s="836"/>
      <c r="B109" s="836"/>
      <c r="C109" s="360" t="s">
        <v>114</v>
      </c>
      <c r="D109" s="61" t="s">
        <v>115</v>
      </c>
      <c r="E109" s="279">
        <v>10</v>
      </c>
      <c r="F109" s="287">
        <v>10</v>
      </c>
      <c r="G109" s="28">
        <v>10</v>
      </c>
      <c r="H109" s="62">
        <v>0.23</v>
      </c>
      <c r="I109" s="61">
        <v>0.01</v>
      </c>
      <c r="J109" s="61">
        <v>2.1</v>
      </c>
      <c r="K109" s="24">
        <v>0.8</v>
      </c>
      <c r="L109" s="28">
        <v>0.08</v>
      </c>
      <c r="M109" s="28">
        <v>0.9</v>
      </c>
    </row>
    <row r="110" spans="1:13" ht="15" customHeight="1" x14ac:dyDescent="0.25">
      <c r="A110" s="836"/>
      <c r="B110" s="836"/>
      <c r="C110" s="360" t="s">
        <v>116</v>
      </c>
      <c r="D110" s="61" t="s">
        <v>117</v>
      </c>
      <c r="E110" s="279">
        <v>2</v>
      </c>
      <c r="F110" s="287">
        <v>2</v>
      </c>
      <c r="G110" s="28">
        <v>15</v>
      </c>
      <c r="H110" s="62">
        <v>1.2E-2</v>
      </c>
      <c r="I110" s="61">
        <v>1.62</v>
      </c>
      <c r="J110" s="61">
        <v>0</v>
      </c>
      <c r="K110" s="24">
        <v>0.06</v>
      </c>
      <c r="L110" s="28">
        <v>2E-3</v>
      </c>
      <c r="M110" s="28">
        <v>13.7</v>
      </c>
    </row>
    <row r="111" spans="1:13" ht="15" customHeight="1" x14ac:dyDescent="0.25">
      <c r="A111" s="836"/>
      <c r="B111" s="836"/>
      <c r="C111" s="360" t="s">
        <v>50</v>
      </c>
      <c r="D111" s="61" t="s">
        <v>51</v>
      </c>
      <c r="E111" s="279">
        <v>12</v>
      </c>
      <c r="F111" s="287">
        <v>10.199999999999999</v>
      </c>
      <c r="G111" s="28">
        <v>5</v>
      </c>
      <c r="H111" s="62">
        <v>7.1400000000000005E-2</v>
      </c>
      <c r="I111" s="61">
        <v>1.0200000000000001E-2</v>
      </c>
      <c r="J111" s="61">
        <v>0.96899999999999997</v>
      </c>
      <c r="K111" s="24">
        <v>2.754</v>
      </c>
      <c r="L111" s="28">
        <v>4.0800000000000003E-2</v>
      </c>
      <c r="M111" s="28">
        <v>4.2</v>
      </c>
    </row>
    <row r="112" spans="1:13" ht="15" customHeight="1" x14ac:dyDescent="0.25">
      <c r="A112" s="836"/>
      <c r="B112" s="836"/>
      <c r="C112" s="360" t="s">
        <v>32</v>
      </c>
      <c r="D112" s="61" t="s">
        <v>33</v>
      </c>
      <c r="E112" s="279">
        <v>10</v>
      </c>
      <c r="F112" s="287">
        <v>9.5</v>
      </c>
      <c r="G112" s="28">
        <v>4</v>
      </c>
      <c r="H112" s="62">
        <v>0.13300000000000001</v>
      </c>
      <c r="I112" s="61">
        <v>9.4999999999999998E-3</v>
      </c>
      <c r="J112" s="61">
        <v>0.73150000000000004</v>
      </c>
      <c r="K112" s="24">
        <v>2.2799999999999998</v>
      </c>
      <c r="L112" s="28">
        <v>2.8500000000000001E-2</v>
      </c>
      <c r="M112" s="28">
        <v>0.4</v>
      </c>
    </row>
    <row r="113" spans="1:13" ht="15" customHeight="1" x14ac:dyDescent="0.25">
      <c r="A113" s="836"/>
      <c r="B113" s="836"/>
      <c r="C113" s="360" t="s">
        <v>36</v>
      </c>
      <c r="D113" s="61" t="s">
        <v>37</v>
      </c>
      <c r="E113" s="279">
        <v>6</v>
      </c>
      <c r="F113" s="287">
        <v>5.4</v>
      </c>
      <c r="G113" s="28">
        <v>2</v>
      </c>
      <c r="H113" s="62">
        <v>0.1242</v>
      </c>
      <c r="I113" s="61">
        <v>3.2399999999999998E-2</v>
      </c>
      <c r="J113" s="61">
        <v>0.31859999999999999</v>
      </c>
      <c r="K113" s="24">
        <v>4.4279999999999999</v>
      </c>
      <c r="L113" s="28">
        <v>9.7199999999999995E-2</v>
      </c>
      <c r="M113" s="28">
        <v>2.76</v>
      </c>
    </row>
    <row r="114" spans="1:13" ht="15" customHeight="1" x14ac:dyDescent="0.25">
      <c r="A114" s="836"/>
      <c r="B114" s="836"/>
      <c r="C114" s="360" t="s">
        <v>44</v>
      </c>
      <c r="D114" s="61" t="s">
        <v>45</v>
      </c>
      <c r="E114" s="279">
        <v>0.8</v>
      </c>
      <c r="F114" s="287">
        <v>0.8</v>
      </c>
      <c r="G114" s="28">
        <v>0</v>
      </c>
      <c r="H114" s="62">
        <v>0</v>
      </c>
      <c r="I114" s="61">
        <v>0</v>
      </c>
      <c r="J114" s="61">
        <v>0</v>
      </c>
      <c r="K114" s="24">
        <v>0.192</v>
      </c>
      <c r="L114" s="28">
        <v>2.3999999999999998E-3</v>
      </c>
      <c r="M114" s="28">
        <v>310.24799999999999</v>
      </c>
    </row>
    <row r="115" spans="1:13" ht="15" customHeight="1" x14ac:dyDescent="0.25">
      <c r="A115" s="837"/>
      <c r="B115" s="837"/>
      <c r="C115" s="360" t="s">
        <v>42</v>
      </c>
      <c r="D115" s="61" t="s">
        <v>43</v>
      </c>
      <c r="E115" s="279">
        <v>1</v>
      </c>
      <c r="F115" s="287">
        <v>0.95</v>
      </c>
      <c r="G115" s="28">
        <v>1</v>
      </c>
      <c r="H115" s="62">
        <v>4.4650000000000002E-2</v>
      </c>
      <c r="I115" s="61">
        <v>2.8500000000000001E-3</v>
      </c>
      <c r="J115" s="61">
        <v>0.27834999999999999</v>
      </c>
      <c r="K115" s="24">
        <v>0.38</v>
      </c>
      <c r="L115" s="28">
        <v>1.235E-2</v>
      </c>
      <c r="M115" s="28">
        <v>0.19</v>
      </c>
    </row>
    <row r="116" spans="1:13" ht="15" customHeight="1" x14ac:dyDescent="0.25">
      <c r="A116" s="840" t="s">
        <v>28</v>
      </c>
      <c r="B116" s="843" t="s">
        <v>118</v>
      </c>
      <c r="C116" s="360" t="s">
        <v>434</v>
      </c>
      <c r="D116" s="61" t="s">
        <v>120</v>
      </c>
      <c r="E116" s="279">
        <v>69</v>
      </c>
      <c r="F116" s="287">
        <v>65</v>
      </c>
      <c r="G116" s="28">
        <v>108</v>
      </c>
      <c r="H116" s="62">
        <v>13.455</v>
      </c>
      <c r="I116" s="61">
        <v>5.98</v>
      </c>
      <c r="J116" s="61">
        <v>6.5000000000000002E-2</v>
      </c>
      <c r="K116" s="24">
        <v>7.15</v>
      </c>
      <c r="L116" s="28">
        <v>0.45500000000000002</v>
      </c>
      <c r="M116" s="28">
        <v>43.47</v>
      </c>
    </row>
    <row r="117" spans="1:13" ht="15" customHeight="1" x14ac:dyDescent="0.25">
      <c r="A117" s="836"/>
      <c r="B117" s="836"/>
      <c r="C117" s="360" t="s">
        <v>32</v>
      </c>
      <c r="D117" s="61" t="s">
        <v>33</v>
      </c>
      <c r="E117" s="279">
        <v>16</v>
      </c>
      <c r="F117" s="287">
        <v>15.2</v>
      </c>
      <c r="G117" s="28">
        <v>6</v>
      </c>
      <c r="H117" s="62">
        <v>0.21279999999999999</v>
      </c>
      <c r="I117" s="61">
        <v>1.52E-2</v>
      </c>
      <c r="J117" s="61">
        <v>1.1704000000000001</v>
      </c>
      <c r="K117" s="24">
        <v>3.6480000000000001</v>
      </c>
      <c r="L117" s="28">
        <v>4.5600000000000002E-2</v>
      </c>
      <c r="M117" s="28">
        <v>0.64</v>
      </c>
    </row>
    <row r="118" spans="1:13" ht="15" customHeight="1" x14ac:dyDescent="0.25">
      <c r="A118" s="836"/>
      <c r="B118" s="836"/>
      <c r="C118" s="360" t="s">
        <v>34</v>
      </c>
      <c r="D118" s="61" t="s">
        <v>35</v>
      </c>
      <c r="E118" s="279">
        <v>38</v>
      </c>
      <c r="F118" s="287">
        <v>15.2</v>
      </c>
      <c r="G118" s="28">
        <v>6</v>
      </c>
      <c r="H118" s="62">
        <v>0.18240000000000001</v>
      </c>
      <c r="I118" s="61">
        <v>1.52E-2</v>
      </c>
      <c r="J118" s="61">
        <v>1.0336000000000001</v>
      </c>
      <c r="K118" s="24">
        <v>8.6639999999999997</v>
      </c>
      <c r="L118" s="28">
        <v>7.5999999999999998E-2</v>
      </c>
      <c r="M118" s="28">
        <v>5.7</v>
      </c>
    </row>
    <row r="119" spans="1:13" ht="15" customHeight="1" x14ac:dyDescent="0.25">
      <c r="A119" s="836"/>
      <c r="B119" s="836"/>
      <c r="C119" s="360" t="s">
        <v>36</v>
      </c>
      <c r="D119" s="61" t="s">
        <v>37</v>
      </c>
      <c r="E119" s="279">
        <v>6</v>
      </c>
      <c r="F119" s="287">
        <v>5.4</v>
      </c>
      <c r="G119" s="28">
        <v>2</v>
      </c>
      <c r="H119" s="62">
        <v>0.1242</v>
      </c>
      <c r="I119" s="61">
        <v>3.2399999999999998E-2</v>
      </c>
      <c r="J119" s="61">
        <v>0.31859999999999999</v>
      </c>
      <c r="K119" s="24">
        <v>4.4279999999999999</v>
      </c>
      <c r="L119" s="28">
        <v>9.7199999999999995E-2</v>
      </c>
      <c r="M119" s="28">
        <v>2.76</v>
      </c>
    </row>
    <row r="120" spans="1:13" ht="15" customHeight="1" x14ac:dyDescent="0.25">
      <c r="A120" s="836"/>
      <c r="B120" s="836"/>
      <c r="C120" s="360" t="s">
        <v>228</v>
      </c>
      <c r="D120" s="61" t="s">
        <v>39</v>
      </c>
      <c r="E120" s="279">
        <v>1</v>
      </c>
      <c r="F120" s="287">
        <v>1</v>
      </c>
      <c r="G120" s="28">
        <v>0</v>
      </c>
      <c r="H120" s="62">
        <v>0</v>
      </c>
      <c r="I120" s="61">
        <v>0</v>
      </c>
      <c r="J120" s="61">
        <v>0.06</v>
      </c>
      <c r="K120" s="24">
        <v>7.0000000000000007E-2</v>
      </c>
      <c r="L120" s="28">
        <v>5.0000000000000001E-3</v>
      </c>
      <c r="M120" s="28">
        <v>0.05</v>
      </c>
    </row>
    <row r="121" spans="1:13" ht="15" customHeight="1" x14ac:dyDescent="0.25">
      <c r="A121" s="836"/>
      <c r="B121" s="836"/>
      <c r="C121" s="360" t="s">
        <v>38</v>
      </c>
      <c r="D121" s="61" t="s">
        <v>39</v>
      </c>
      <c r="E121" s="279">
        <v>3</v>
      </c>
      <c r="F121" s="287">
        <v>3</v>
      </c>
      <c r="G121" s="28">
        <v>0</v>
      </c>
      <c r="H121" s="62">
        <v>0</v>
      </c>
      <c r="I121" s="61">
        <v>0</v>
      </c>
      <c r="J121" s="61">
        <v>0.18</v>
      </c>
      <c r="K121" s="24">
        <v>0.21</v>
      </c>
      <c r="L121" s="28">
        <v>1.4999999999999999E-2</v>
      </c>
      <c r="M121" s="28">
        <v>0.15</v>
      </c>
    </row>
    <row r="122" spans="1:13" ht="15" customHeight="1" x14ac:dyDescent="0.25">
      <c r="A122" s="836"/>
      <c r="B122" s="836"/>
      <c r="C122" s="360" t="s">
        <v>40</v>
      </c>
      <c r="D122" s="61" t="s">
        <v>39</v>
      </c>
      <c r="E122" s="279">
        <v>3</v>
      </c>
      <c r="F122" s="287">
        <v>3</v>
      </c>
      <c r="G122" s="28">
        <v>0</v>
      </c>
      <c r="H122" s="62">
        <v>0</v>
      </c>
      <c r="I122" s="61">
        <v>0</v>
      </c>
      <c r="J122" s="61">
        <v>0.18</v>
      </c>
      <c r="K122" s="24">
        <v>0.21</v>
      </c>
      <c r="L122" s="28">
        <v>1.4999999999999999E-2</v>
      </c>
      <c r="M122" s="28">
        <v>0.15</v>
      </c>
    </row>
    <row r="123" spans="1:13" ht="15" customHeight="1" x14ac:dyDescent="0.25">
      <c r="A123" s="836"/>
      <c r="B123" s="836"/>
      <c r="C123" s="360" t="s">
        <v>41</v>
      </c>
      <c r="D123" s="61" t="s">
        <v>39</v>
      </c>
      <c r="E123" s="279">
        <v>3</v>
      </c>
      <c r="F123" s="287">
        <v>3</v>
      </c>
      <c r="G123" s="28">
        <v>0</v>
      </c>
      <c r="H123" s="62">
        <v>0</v>
      </c>
      <c r="I123" s="61">
        <v>0</v>
      </c>
      <c r="J123" s="61">
        <v>0.18</v>
      </c>
      <c r="K123" s="24">
        <v>0.21</v>
      </c>
      <c r="L123" s="28">
        <v>1.4999999999999999E-2</v>
      </c>
      <c r="M123" s="28">
        <v>0.15</v>
      </c>
    </row>
    <row r="124" spans="1:13" ht="15" customHeight="1" x14ac:dyDescent="0.25">
      <c r="A124" s="836"/>
      <c r="B124" s="836"/>
      <c r="C124" s="360" t="s">
        <v>42</v>
      </c>
      <c r="D124" s="61" t="s">
        <v>43</v>
      </c>
      <c r="E124" s="279">
        <v>3</v>
      </c>
      <c r="F124" s="287">
        <v>2.85</v>
      </c>
      <c r="G124" s="28">
        <v>4</v>
      </c>
      <c r="H124" s="62">
        <v>0.13395000000000001</v>
      </c>
      <c r="I124" s="61">
        <v>8.5500000000000003E-3</v>
      </c>
      <c r="J124" s="61">
        <v>0.83504999999999996</v>
      </c>
      <c r="K124" s="24">
        <v>1.1399999999999999</v>
      </c>
      <c r="L124" s="28">
        <v>3.705E-2</v>
      </c>
      <c r="M124" s="28">
        <v>0.56999999999999995</v>
      </c>
    </row>
    <row r="125" spans="1:13" ht="15" customHeight="1" x14ac:dyDescent="0.25">
      <c r="A125" s="837"/>
      <c r="B125" s="842"/>
      <c r="C125" s="360" t="s">
        <v>44</v>
      </c>
      <c r="D125" s="61" t="s">
        <v>45</v>
      </c>
      <c r="E125" s="279">
        <v>0.5</v>
      </c>
      <c r="F125" s="287">
        <v>0.5</v>
      </c>
      <c r="G125" s="28">
        <v>0</v>
      </c>
      <c r="H125" s="62">
        <v>0</v>
      </c>
      <c r="I125" s="61">
        <v>0</v>
      </c>
      <c r="J125" s="61">
        <v>0</v>
      </c>
      <c r="K125" s="24">
        <v>0.12</v>
      </c>
      <c r="L125" s="28">
        <v>1.5E-3</v>
      </c>
      <c r="M125" s="28">
        <v>193.905</v>
      </c>
    </row>
    <row r="126" spans="1:13" ht="15" customHeight="1" x14ac:dyDescent="0.25">
      <c r="A126" s="840" t="s">
        <v>247</v>
      </c>
      <c r="B126" s="843" t="s">
        <v>122</v>
      </c>
      <c r="C126" s="360" t="s">
        <v>56</v>
      </c>
      <c r="D126" s="61" t="s">
        <v>57</v>
      </c>
      <c r="E126" s="279">
        <v>40</v>
      </c>
      <c r="F126" s="287">
        <v>40</v>
      </c>
      <c r="G126" s="28">
        <v>141</v>
      </c>
      <c r="H126" s="62">
        <v>2.68</v>
      </c>
      <c r="I126" s="61">
        <v>0.16</v>
      </c>
      <c r="J126" s="61">
        <v>32.04</v>
      </c>
      <c r="K126" s="24">
        <v>3.6</v>
      </c>
      <c r="L126" s="28">
        <v>0.32</v>
      </c>
      <c r="M126" s="28">
        <v>0.8</v>
      </c>
    </row>
    <row r="127" spans="1:13" ht="15" customHeight="1" x14ac:dyDescent="0.25">
      <c r="A127" s="836"/>
      <c r="B127" s="836"/>
      <c r="C127" s="360" t="s">
        <v>52</v>
      </c>
      <c r="D127" s="61" t="s">
        <v>53</v>
      </c>
      <c r="E127" s="279">
        <v>5</v>
      </c>
      <c r="F127" s="287">
        <v>5</v>
      </c>
      <c r="G127" s="28">
        <v>45</v>
      </c>
      <c r="H127" s="62">
        <v>0</v>
      </c>
      <c r="I127" s="61">
        <v>5</v>
      </c>
      <c r="J127" s="61">
        <v>0</v>
      </c>
      <c r="K127" s="24">
        <v>0</v>
      </c>
      <c r="L127" s="28">
        <v>0</v>
      </c>
      <c r="M127" s="28">
        <v>0</v>
      </c>
    </row>
    <row r="128" spans="1:13" ht="15" customHeight="1" x14ac:dyDescent="0.25">
      <c r="A128" s="836"/>
      <c r="B128" s="836"/>
      <c r="C128" s="360" t="s">
        <v>44</v>
      </c>
      <c r="D128" s="61" t="s">
        <v>45</v>
      </c>
      <c r="E128" s="279">
        <v>0.8</v>
      </c>
      <c r="F128" s="287">
        <v>0.8</v>
      </c>
      <c r="G128" s="28">
        <v>0</v>
      </c>
      <c r="H128" s="62">
        <v>0</v>
      </c>
      <c r="I128" s="61">
        <v>0</v>
      </c>
      <c r="J128" s="61">
        <v>0</v>
      </c>
      <c r="K128" s="24">
        <v>0.192</v>
      </c>
      <c r="L128" s="28">
        <v>2.3999999999999998E-3</v>
      </c>
      <c r="M128" s="28">
        <v>310.24799999999999</v>
      </c>
    </row>
    <row r="129" spans="1:13" ht="15" customHeight="1" x14ac:dyDescent="0.25">
      <c r="A129" s="837"/>
      <c r="B129" s="837"/>
      <c r="C129" s="360" t="s">
        <v>36</v>
      </c>
      <c r="D129" s="61" t="s">
        <v>37</v>
      </c>
      <c r="E129" s="279">
        <v>10</v>
      </c>
      <c r="F129" s="287">
        <v>9</v>
      </c>
      <c r="G129" s="28">
        <v>2</v>
      </c>
      <c r="H129" s="62">
        <v>0.10349999999999999</v>
      </c>
      <c r="I129" s="61">
        <v>2.7E-2</v>
      </c>
      <c r="J129" s="61">
        <v>0.26550000000000001</v>
      </c>
      <c r="K129" s="24">
        <v>3.69</v>
      </c>
      <c r="L129" s="28">
        <v>8.1000000000000003E-2</v>
      </c>
      <c r="M129" s="28">
        <v>2.2999999999999998</v>
      </c>
    </row>
    <row r="130" spans="1:13" ht="15" customHeight="1" x14ac:dyDescent="0.25">
      <c r="A130" s="840" t="s">
        <v>46</v>
      </c>
      <c r="B130" s="843" t="s">
        <v>123</v>
      </c>
      <c r="C130" s="360" t="s">
        <v>48</v>
      </c>
      <c r="D130" s="61" t="s">
        <v>49</v>
      </c>
      <c r="E130" s="283">
        <v>54</v>
      </c>
      <c r="F130" s="284">
        <v>49</v>
      </c>
      <c r="G130" s="28">
        <v>45</v>
      </c>
      <c r="H130" s="62">
        <v>1.05</v>
      </c>
      <c r="I130" s="61">
        <v>0.05</v>
      </c>
      <c r="J130" s="61">
        <v>9.4499999999999993</v>
      </c>
      <c r="K130" s="24">
        <v>6</v>
      </c>
      <c r="L130" s="28">
        <v>0.4</v>
      </c>
      <c r="M130" s="28">
        <v>3</v>
      </c>
    </row>
    <row r="131" spans="1:13" ht="15" customHeight="1" x14ac:dyDescent="0.25">
      <c r="A131" s="836"/>
      <c r="B131" s="836"/>
      <c r="C131" s="360" t="s">
        <v>116</v>
      </c>
      <c r="D131" s="61" t="s">
        <v>117</v>
      </c>
      <c r="E131" s="279">
        <v>5</v>
      </c>
      <c r="F131" s="287">
        <v>5</v>
      </c>
      <c r="G131" s="28">
        <v>37</v>
      </c>
      <c r="H131" s="62">
        <v>0.03</v>
      </c>
      <c r="I131" s="61">
        <v>4.05</v>
      </c>
      <c r="J131" s="61">
        <v>0</v>
      </c>
      <c r="K131" s="24">
        <v>0.15</v>
      </c>
      <c r="L131" s="28">
        <v>5.0000000000000001E-3</v>
      </c>
      <c r="M131" s="28">
        <v>34.25</v>
      </c>
    </row>
    <row r="132" spans="1:13" ht="15" customHeight="1" x14ac:dyDescent="0.25">
      <c r="A132" s="837"/>
      <c r="B132" s="837"/>
      <c r="C132" s="360" t="s">
        <v>36</v>
      </c>
      <c r="D132" s="61" t="s">
        <v>37</v>
      </c>
      <c r="E132" s="279">
        <v>1</v>
      </c>
      <c r="F132" s="287">
        <v>0.9</v>
      </c>
      <c r="G132" s="28">
        <v>0</v>
      </c>
      <c r="H132" s="62">
        <v>2.07E-2</v>
      </c>
      <c r="I132" s="61">
        <v>5.4000000000000003E-3</v>
      </c>
      <c r="J132" s="61">
        <v>5.3100000000000001E-2</v>
      </c>
      <c r="K132" s="24">
        <v>0.73799999999999999</v>
      </c>
      <c r="L132" s="28">
        <v>1.6199999999999999E-2</v>
      </c>
      <c r="M132" s="28">
        <v>0.46</v>
      </c>
    </row>
    <row r="133" spans="1:13" ht="15" customHeight="1" x14ac:dyDescent="0.25">
      <c r="A133" s="840" t="s">
        <v>58</v>
      </c>
      <c r="B133" s="843" t="s">
        <v>124</v>
      </c>
      <c r="C133" s="360" t="s">
        <v>125</v>
      </c>
      <c r="D133" s="61" t="s">
        <v>126</v>
      </c>
      <c r="E133" s="279">
        <v>47</v>
      </c>
      <c r="F133" s="287">
        <v>35.25</v>
      </c>
      <c r="G133" s="28">
        <v>5</v>
      </c>
      <c r="H133" s="62">
        <v>0.17624999999999999</v>
      </c>
      <c r="I133" s="61">
        <v>3.5249999999999997E-2</v>
      </c>
      <c r="J133" s="61">
        <v>0.81074999999999997</v>
      </c>
      <c r="K133" s="24">
        <v>6.3449999999999998</v>
      </c>
      <c r="L133" s="28">
        <v>0.10575</v>
      </c>
      <c r="M133" s="28">
        <v>0.94</v>
      </c>
    </row>
    <row r="134" spans="1:13" ht="15" customHeight="1" x14ac:dyDescent="0.25">
      <c r="A134" s="836"/>
      <c r="B134" s="836"/>
      <c r="C134" s="360" t="s">
        <v>127</v>
      </c>
      <c r="D134" s="102" t="s">
        <v>128</v>
      </c>
      <c r="E134" s="279">
        <v>3</v>
      </c>
      <c r="F134" s="287">
        <v>3</v>
      </c>
      <c r="G134" s="28">
        <v>1</v>
      </c>
      <c r="H134" s="62">
        <v>0</v>
      </c>
      <c r="I134" s="61">
        <v>0</v>
      </c>
      <c r="J134" s="61">
        <v>0.18</v>
      </c>
      <c r="K134" s="24">
        <v>0.21</v>
      </c>
      <c r="L134" s="28">
        <v>1.4999999999999999E-2</v>
      </c>
      <c r="M134" s="28">
        <v>0.15</v>
      </c>
    </row>
    <row r="135" spans="1:13" ht="15" customHeight="1" x14ac:dyDescent="0.25">
      <c r="A135" s="836"/>
      <c r="B135" s="836"/>
      <c r="C135" s="360" t="s">
        <v>66</v>
      </c>
      <c r="D135" s="61" t="s">
        <v>67</v>
      </c>
      <c r="E135" s="279">
        <v>37</v>
      </c>
      <c r="F135" s="287">
        <v>20.350000000000001</v>
      </c>
      <c r="G135" s="28">
        <v>11</v>
      </c>
      <c r="H135" s="62">
        <v>0.1221</v>
      </c>
      <c r="I135" s="61">
        <v>2.035E-2</v>
      </c>
      <c r="J135" s="61">
        <v>2.5234000000000001</v>
      </c>
      <c r="K135" s="24">
        <v>3.2559999999999998</v>
      </c>
      <c r="L135" s="28">
        <v>0.10174999999999999</v>
      </c>
      <c r="M135" s="28">
        <v>1.1100000000000001</v>
      </c>
    </row>
    <row r="136" spans="1:13" ht="15" customHeight="1" x14ac:dyDescent="0.25">
      <c r="A136" s="837"/>
      <c r="B136" s="837"/>
      <c r="C136" s="360" t="s">
        <v>64</v>
      </c>
      <c r="D136" s="61" t="s">
        <v>65</v>
      </c>
      <c r="E136" s="279">
        <v>5</v>
      </c>
      <c r="F136" s="287">
        <v>5</v>
      </c>
      <c r="G136" s="28">
        <v>20</v>
      </c>
      <c r="H136" s="62">
        <v>0</v>
      </c>
      <c r="I136" s="61">
        <v>0</v>
      </c>
      <c r="J136" s="61">
        <v>4.9649999999999999</v>
      </c>
      <c r="K136" s="24">
        <v>0</v>
      </c>
      <c r="L136" s="28">
        <v>5.0000000000000001E-3</v>
      </c>
      <c r="M136" s="28">
        <v>0</v>
      </c>
    </row>
    <row r="137" spans="1:13" ht="15" customHeight="1" x14ac:dyDescent="0.25">
      <c r="A137" s="35" t="s">
        <v>105</v>
      </c>
      <c r="B137" s="843" t="s">
        <v>129</v>
      </c>
      <c r="C137" s="360" t="s">
        <v>103</v>
      </c>
      <c r="D137" s="61" t="s">
        <v>104</v>
      </c>
      <c r="E137" s="279">
        <v>120</v>
      </c>
      <c r="F137" s="287">
        <v>60</v>
      </c>
      <c r="G137" s="28">
        <v>47</v>
      </c>
      <c r="H137" s="62">
        <v>0.36</v>
      </c>
      <c r="I137" s="61">
        <v>0</v>
      </c>
      <c r="J137" s="61">
        <v>10.26</v>
      </c>
      <c r="K137" s="24">
        <v>9</v>
      </c>
      <c r="L137" s="28">
        <v>0.3</v>
      </c>
      <c r="M137" s="28">
        <v>4.8</v>
      </c>
    </row>
    <row r="138" spans="1:13" ht="15" customHeight="1" x14ac:dyDescent="0.25">
      <c r="A138" s="126" t="s">
        <v>163</v>
      </c>
      <c r="B138" s="836"/>
      <c r="C138" s="68" t="s">
        <v>72</v>
      </c>
      <c r="D138" s="129" t="s">
        <v>73</v>
      </c>
      <c r="E138" s="128">
        <v>120</v>
      </c>
      <c r="F138" s="70">
        <v>120</v>
      </c>
      <c r="G138" s="71">
        <v>66</v>
      </c>
      <c r="H138" s="72">
        <v>3.84</v>
      </c>
      <c r="I138" s="73">
        <v>3.84</v>
      </c>
      <c r="J138" s="73">
        <v>4.08</v>
      </c>
      <c r="K138" s="74">
        <v>144</v>
      </c>
      <c r="L138" s="71">
        <v>0</v>
      </c>
      <c r="M138" s="71">
        <v>50.4</v>
      </c>
    </row>
    <row r="139" spans="1:13" ht="15" customHeight="1" x14ac:dyDescent="0.25">
      <c r="A139" s="35" t="s">
        <v>164</v>
      </c>
      <c r="B139" s="837"/>
      <c r="C139" s="360" t="s">
        <v>64</v>
      </c>
      <c r="D139" s="61" t="s">
        <v>65</v>
      </c>
      <c r="E139" s="279">
        <v>6</v>
      </c>
      <c r="F139" s="287">
        <v>6</v>
      </c>
      <c r="G139" s="28">
        <v>24</v>
      </c>
      <c r="H139" s="62">
        <v>0</v>
      </c>
      <c r="I139" s="61">
        <v>0</v>
      </c>
      <c r="J139" s="61">
        <v>5.9580000000000002</v>
      </c>
      <c r="K139" s="24">
        <v>0</v>
      </c>
      <c r="L139" s="28">
        <v>6.0000000000000001E-3</v>
      </c>
      <c r="M139" s="28">
        <v>0</v>
      </c>
    </row>
    <row r="140" spans="1:13" ht="15" customHeight="1" x14ac:dyDescent="0.25">
      <c r="A140" s="876"/>
      <c r="B140" s="856"/>
      <c r="C140" s="856"/>
      <c r="D140" s="856"/>
      <c r="E140" s="856"/>
      <c r="F140" s="856"/>
      <c r="G140" s="856"/>
      <c r="H140" s="856"/>
      <c r="I140" s="856"/>
      <c r="J140" s="856"/>
      <c r="K140" s="856"/>
      <c r="L140" s="856"/>
      <c r="M140" s="857"/>
    </row>
    <row r="141" spans="1:13" ht="15" customHeight="1" x14ac:dyDescent="0.25">
      <c r="A141" s="833" t="s">
        <v>78</v>
      </c>
      <c r="B141" s="828"/>
      <c r="C141" s="828"/>
      <c r="D141" s="828"/>
      <c r="E141" s="828"/>
      <c r="F141" s="829"/>
      <c r="G141" s="378">
        <v>637.70000000000005</v>
      </c>
      <c r="H141" s="379">
        <v>23.5</v>
      </c>
      <c r="I141" s="380">
        <v>20.5</v>
      </c>
      <c r="J141" s="380">
        <v>86.7</v>
      </c>
      <c r="K141" s="378">
        <v>198.6</v>
      </c>
      <c r="L141" s="381">
        <v>2.7</v>
      </c>
      <c r="M141" s="381">
        <v>985.8</v>
      </c>
    </row>
    <row r="142" spans="1:13" ht="15" customHeight="1" x14ac:dyDescent="0.25">
      <c r="A142" s="833" t="s">
        <v>79</v>
      </c>
      <c r="B142" s="828"/>
      <c r="C142" s="828"/>
      <c r="D142" s="828"/>
      <c r="E142" s="828"/>
      <c r="F142" s="829"/>
      <c r="G142" s="382">
        <v>1994</v>
      </c>
      <c r="H142" s="383">
        <v>69.8</v>
      </c>
      <c r="I142" s="383">
        <v>66.5</v>
      </c>
      <c r="J142" s="383">
        <v>279.2</v>
      </c>
      <c r="K142" s="383">
        <v>1100</v>
      </c>
      <c r="L142" s="383">
        <v>8.6999999999999993</v>
      </c>
      <c r="M142" s="383">
        <v>1500</v>
      </c>
    </row>
    <row r="143" spans="1:13" ht="15" customHeight="1" x14ac:dyDescent="0.25">
      <c r="A143" s="833" t="s">
        <v>80</v>
      </c>
      <c r="B143" s="828"/>
      <c r="C143" s="828"/>
      <c r="D143" s="828"/>
      <c r="E143" s="828"/>
      <c r="F143" s="829"/>
      <c r="G143" s="384">
        <v>0.32</v>
      </c>
      <c r="H143" s="385">
        <v>0.34</v>
      </c>
      <c r="I143" s="385">
        <v>0.31</v>
      </c>
      <c r="J143" s="385">
        <v>0.31</v>
      </c>
      <c r="K143" s="385">
        <v>0.18</v>
      </c>
      <c r="L143" s="385">
        <v>0.31</v>
      </c>
      <c r="M143" s="385">
        <v>0.66</v>
      </c>
    </row>
    <row r="145" spans="1:13" ht="15" customHeight="1" x14ac:dyDescent="0.25">
      <c r="A145" s="834" t="s">
        <v>81</v>
      </c>
      <c r="B145" s="825"/>
      <c r="C145" s="826"/>
      <c r="D145" s="827" t="s">
        <v>435</v>
      </c>
      <c r="E145" s="828"/>
      <c r="F145" s="828"/>
      <c r="G145" s="828"/>
      <c r="H145" s="828"/>
      <c r="I145" s="828"/>
      <c r="J145" s="828"/>
      <c r="K145" s="828"/>
      <c r="L145" s="828"/>
      <c r="M145" s="829"/>
    </row>
    <row r="146" spans="1:13" ht="15" customHeight="1" x14ac:dyDescent="0.25">
      <c r="A146" s="52"/>
      <c r="B146" s="45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1"/>
    </row>
    <row r="147" spans="1:13" ht="30" customHeight="1" x14ac:dyDescent="0.25">
      <c r="A147" s="52" t="s">
        <v>83</v>
      </c>
      <c r="B147" s="827"/>
      <c r="C147" s="828"/>
      <c r="D147" s="828"/>
      <c r="E147" s="829"/>
      <c r="F147" s="1"/>
      <c r="G147" s="824" t="s">
        <v>84</v>
      </c>
      <c r="H147" s="825"/>
      <c r="I147" s="826"/>
      <c r="J147" s="827">
        <v>1088350061</v>
      </c>
      <c r="K147" s="828"/>
      <c r="L147" s="828"/>
      <c r="M147" s="829"/>
    </row>
    <row r="148" spans="1:13" ht="15" customHeight="1" x14ac:dyDescent="0.25">
      <c r="A148" s="366"/>
      <c r="B148" s="49"/>
      <c r="C148" s="59"/>
      <c r="D148" s="59"/>
      <c r="E148" s="1"/>
      <c r="F148" s="1"/>
      <c r="G148" s="1"/>
      <c r="H148" s="1"/>
      <c r="I148" s="1"/>
      <c r="J148" s="1"/>
      <c r="K148" s="1"/>
      <c r="L148" s="1"/>
      <c r="M148" s="1"/>
    </row>
    <row r="149" spans="1:13" ht="15" customHeight="1" x14ac:dyDescent="0.25">
      <c r="A149" s="367"/>
      <c r="B149" s="55"/>
      <c r="C149" s="368"/>
      <c r="D149" s="368"/>
      <c r="E149" s="142"/>
      <c r="F149" s="142"/>
      <c r="G149" s="142"/>
      <c r="H149" s="142"/>
      <c r="I149" s="142"/>
      <c r="J149" s="142"/>
      <c r="K149" s="142"/>
      <c r="L149" s="142"/>
      <c r="M149" s="142"/>
    </row>
    <row r="150" spans="1:13" ht="15" customHeight="1" x14ac:dyDescent="0.25">
      <c r="A150" s="52"/>
      <c r="B150" s="9"/>
      <c r="C150" s="9"/>
      <c r="D150" s="9"/>
      <c r="E150" s="1"/>
      <c r="F150" s="1"/>
      <c r="G150" s="1"/>
      <c r="H150" s="1"/>
      <c r="I150" s="1"/>
      <c r="J150" s="3"/>
      <c r="K150" s="3"/>
      <c r="L150" s="1"/>
      <c r="M150" s="1"/>
    </row>
    <row r="151" spans="1:13" ht="15" customHeight="1" x14ac:dyDescent="0.25">
      <c r="A151" s="369" t="s">
        <v>436</v>
      </c>
      <c r="B151" s="58"/>
      <c r="C151" s="58"/>
      <c r="D151" s="58"/>
      <c r="E151" s="3"/>
      <c r="F151" s="3"/>
      <c r="G151" s="3"/>
      <c r="H151" s="3"/>
      <c r="I151" s="3"/>
      <c r="J151" s="3"/>
      <c r="K151" s="3"/>
      <c r="L151" s="1"/>
      <c r="M151" s="1"/>
    </row>
    <row r="152" spans="1:13" ht="15" customHeight="1" x14ac:dyDescent="0.25">
      <c r="A152" s="52"/>
      <c r="B152" s="9"/>
      <c r="C152" s="9"/>
      <c r="D152" s="9"/>
      <c r="E152" s="1"/>
      <c r="F152" s="1"/>
      <c r="G152" s="1"/>
      <c r="H152" s="1"/>
      <c r="I152" s="1"/>
      <c r="J152" s="3"/>
      <c r="K152" s="3"/>
      <c r="L152" s="1"/>
      <c r="M152" s="1"/>
    </row>
    <row r="153" spans="1:13" ht="15" customHeight="1" x14ac:dyDescent="0.25">
      <c r="A153" s="840" t="s">
        <v>14</v>
      </c>
      <c r="B153" s="838" t="s">
        <v>15</v>
      </c>
      <c r="C153" s="838" t="s">
        <v>16</v>
      </c>
      <c r="D153" s="838" t="s">
        <v>17</v>
      </c>
      <c r="E153" s="838" t="s">
        <v>18</v>
      </c>
      <c r="F153" s="838" t="s">
        <v>19</v>
      </c>
      <c r="G153" s="827" t="s">
        <v>20</v>
      </c>
      <c r="H153" s="828"/>
      <c r="I153" s="828"/>
      <c r="J153" s="828"/>
      <c r="K153" s="828"/>
      <c r="L153" s="828"/>
      <c r="M153" s="829"/>
    </row>
    <row r="154" spans="1:13" ht="15" customHeight="1" x14ac:dyDescent="0.25">
      <c r="A154" s="837"/>
      <c r="B154" s="837"/>
      <c r="C154" s="837"/>
      <c r="D154" s="837"/>
      <c r="E154" s="837"/>
      <c r="F154" s="837"/>
      <c r="G154" s="16" t="s">
        <v>21</v>
      </c>
      <c r="H154" s="16" t="s">
        <v>22</v>
      </c>
      <c r="I154" s="16" t="s">
        <v>23</v>
      </c>
      <c r="J154" s="16" t="s">
        <v>24</v>
      </c>
      <c r="K154" s="16" t="s">
        <v>25</v>
      </c>
      <c r="L154" s="16" t="s">
        <v>26</v>
      </c>
      <c r="M154" s="16" t="s">
        <v>27</v>
      </c>
    </row>
    <row r="155" spans="1:13" ht="15" customHeight="1" x14ac:dyDescent="0.25">
      <c r="A155" s="840" t="s">
        <v>85</v>
      </c>
      <c r="B155" s="843" t="s">
        <v>130</v>
      </c>
      <c r="C155" s="359" t="s">
        <v>131</v>
      </c>
      <c r="D155" s="60" t="s">
        <v>132</v>
      </c>
      <c r="E155" s="283">
        <v>20</v>
      </c>
      <c r="F155" s="284">
        <v>20</v>
      </c>
      <c r="G155" s="22">
        <v>75</v>
      </c>
      <c r="H155" s="101">
        <v>4.78</v>
      </c>
      <c r="I155" s="60">
        <v>0.22</v>
      </c>
      <c r="J155" s="60">
        <v>12.04</v>
      </c>
      <c r="K155" s="21">
        <v>12</v>
      </c>
      <c r="L155" s="22">
        <v>0.92</v>
      </c>
      <c r="M155" s="22">
        <v>3</v>
      </c>
    </row>
    <row r="156" spans="1:13" ht="15" customHeight="1" x14ac:dyDescent="0.25">
      <c r="A156" s="836"/>
      <c r="B156" s="836"/>
      <c r="C156" s="360" t="s">
        <v>114</v>
      </c>
      <c r="D156" s="61" t="s">
        <v>115</v>
      </c>
      <c r="E156" s="279">
        <v>13</v>
      </c>
      <c r="F156" s="287">
        <v>10</v>
      </c>
      <c r="G156" s="28">
        <v>10</v>
      </c>
      <c r="H156" s="62">
        <v>0.23</v>
      </c>
      <c r="I156" s="61">
        <v>0.01</v>
      </c>
      <c r="J156" s="61">
        <v>2.1</v>
      </c>
      <c r="K156" s="24">
        <v>0.8</v>
      </c>
      <c r="L156" s="28">
        <v>0.08</v>
      </c>
      <c r="M156" s="28">
        <v>1.17</v>
      </c>
    </row>
    <row r="157" spans="1:13" ht="15" customHeight="1" x14ac:dyDescent="0.25">
      <c r="A157" s="836"/>
      <c r="B157" s="836"/>
      <c r="C157" s="360" t="s">
        <v>91</v>
      </c>
      <c r="D157" s="61" t="s">
        <v>92</v>
      </c>
      <c r="E157" s="279">
        <v>10</v>
      </c>
      <c r="F157" s="287">
        <v>10</v>
      </c>
      <c r="G157" s="28">
        <v>10</v>
      </c>
      <c r="H157" s="62">
        <v>0.22</v>
      </c>
      <c r="I157" s="61">
        <v>0.01</v>
      </c>
      <c r="J157" s="61">
        <v>2.11</v>
      </c>
      <c r="K157" s="24">
        <v>1.1000000000000001</v>
      </c>
      <c r="L157" s="28">
        <v>0.1</v>
      </c>
      <c r="M157" s="28">
        <v>1.8</v>
      </c>
    </row>
    <row r="158" spans="1:13" ht="15" customHeight="1" x14ac:dyDescent="0.25">
      <c r="A158" s="836"/>
      <c r="B158" s="836"/>
      <c r="C158" s="360" t="s">
        <v>50</v>
      </c>
      <c r="D158" s="61" t="s">
        <v>51</v>
      </c>
      <c r="E158" s="279">
        <v>12</v>
      </c>
      <c r="F158" s="287">
        <v>10.199999999999999</v>
      </c>
      <c r="G158" s="28">
        <v>5</v>
      </c>
      <c r="H158" s="62">
        <v>7.1400000000000005E-2</v>
      </c>
      <c r="I158" s="61">
        <v>1.0200000000000001E-2</v>
      </c>
      <c r="J158" s="61">
        <v>0.96899999999999997</v>
      </c>
      <c r="K158" s="24">
        <v>2.754</v>
      </c>
      <c r="L158" s="28">
        <v>4.0800000000000003E-2</v>
      </c>
      <c r="M158" s="28">
        <v>4.2</v>
      </c>
    </row>
    <row r="159" spans="1:13" ht="15" customHeight="1" x14ac:dyDescent="0.25">
      <c r="A159" s="836"/>
      <c r="B159" s="836"/>
      <c r="C159" s="360" t="s">
        <v>36</v>
      </c>
      <c r="D159" s="61" t="s">
        <v>37</v>
      </c>
      <c r="E159" s="279">
        <v>5</v>
      </c>
      <c r="F159" s="287">
        <v>4.5</v>
      </c>
      <c r="G159" s="28">
        <v>2</v>
      </c>
      <c r="H159" s="62">
        <v>0.10349999999999999</v>
      </c>
      <c r="I159" s="61">
        <v>2.7E-2</v>
      </c>
      <c r="J159" s="61">
        <v>0.26550000000000001</v>
      </c>
      <c r="K159" s="24">
        <v>3.69</v>
      </c>
      <c r="L159" s="28">
        <v>8.1000000000000003E-2</v>
      </c>
      <c r="M159" s="28">
        <v>2.2999999999999998</v>
      </c>
    </row>
    <row r="160" spans="1:13" ht="15" customHeight="1" x14ac:dyDescent="0.25">
      <c r="A160" s="836"/>
      <c r="B160" s="836"/>
      <c r="C160" s="360" t="s">
        <v>34</v>
      </c>
      <c r="D160" s="61" t="s">
        <v>35</v>
      </c>
      <c r="E160" s="279">
        <v>38</v>
      </c>
      <c r="F160" s="287">
        <v>15.2</v>
      </c>
      <c r="G160" s="28">
        <v>6</v>
      </c>
      <c r="H160" s="62">
        <v>0.18240000000000001</v>
      </c>
      <c r="I160" s="61">
        <v>1.52E-2</v>
      </c>
      <c r="J160" s="61">
        <v>1.0336000000000001</v>
      </c>
      <c r="K160" s="24">
        <v>8.6639999999999997</v>
      </c>
      <c r="L160" s="28">
        <v>7.5999999999999998E-2</v>
      </c>
      <c r="M160" s="28">
        <v>5.7</v>
      </c>
    </row>
    <row r="161" spans="1:13" ht="15" customHeight="1" x14ac:dyDescent="0.25">
      <c r="A161" s="836"/>
      <c r="B161" s="836"/>
      <c r="C161" s="360" t="s">
        <v>32</v>
      </c>
      <c r="D161" s="61" t="s">
        <v>33</v>
      </c>
      <c r="E161" s="279">
        <v>16</v>
      </c>
      <c r="F161" s="287">
        <v>15.2</v>
      </c>
      <c r="G161" s="28">
        <v>6</v>
      </c>
      <c r="H161" s="62">
        <v>0.21279999999999999</v>
      </c>
      <c r="I161" s="61">
        <v>1.52E-2</v>
      </c>
      <c r="J161" s="61">
        <v>1.1704000000000001</v>
      </c>
      <c r="K161" s="24">
        <v>3.6480000000000001</v>
      </c>
      <c r="L161" s="28">
        <v>4.5600000000000002E-2</v>
      </c>
      <c r="M161" s="28">
        <v>0.64</v>
      </c>
    </row>
    <row r="162" spans="1:13" ht="15" customHeight="1" x14ac:dyDescent="0.25">
      <c r="A162" s="836"/>
      <c r="B162" s="836"/>
      <c r="C162" s="360" t="s">
        <v>44</v>
      </c>
      <c r="D162" s="61" t="s">
        <v>45</v>
      </c>
      <c r="E162" s="279">
        <v>0.8</v>
      </c>
      <c r="F162" s="287">
        <v>0.8</v>
      </c>
      <c r="G162" s="28">
        <v>0</v>
      </c>
      <c r="H162" s="62">
        <v>0</v>
      </c>
      <c r="I162" s="61">
        <v>0</v>
      </c>
      <c r="J162" s="61">
        <v>0</v>
      </c>
      <c r="K162" s="24">
        <v>0.192</v>
      </c>
      <c r="L162" s="28">
        <v>2.3999999999999998E-3</v>
      </c>
      <c r="M162" s="28">
        <v>310.24799999999999</v>
      </c>
    </row>
    <row r="163" spans="1:13" ht="15" customHeight="1" x14ac:dyDescent="0.25">
      <c r="A163" s="837"/>
      <c r="B163" s="837"/>
      <c r="C163" s="360" t="s">
        <v>42</v>
      </c>
      <c r="D163" s="61" t="s">
        <v>43</v>
      </c>
      <c r="E163" s="279">
        <v>1</v>
      </c>
      <c r="F163" s="287">
        <v>0.95</v>
      </c>
      <c r="G163" s="28">
        <v>1</v>
      </c>
      <c r="H163" s="62">
        <v>4.4650000000000002E-2</v>
      </c>
      <c r="I163" s="61">
        <v>2.8500000000000001E-3</v>
      </c>
      <c r="J163" s="61">
        <v>0.27834999999999999</v>
      </c>
      <c r="K163" s="24">
        <v>0.38</v>
      </c>
      <c r="L163" s="28">
        <v>1.235E-2</v>
      </c>
      <c r="M163" s="28">
        <v>0.19</v>
      </c>
    </row>
    <row r="164" spans="1:13" ht="15" customHeight="1" x14ac:dyDescent="0.25">
      <c r="A164" s="840" t="s">
        <v>28</v>
      </c>
      <c r="B164" s="843" t="s">
        <v>217</v>
      </c>
      <c r="C164" s="571" t="s">
        <v>94</v>
      </c>
      <c r="D164" s="572" t="s">
        <v>95</v>
      </c>
      <c r="E164" s="573">
        <v>46</v>
      </c>
      <c r="F164" s="574">
        <v>43</v>
      </c>
      <c r="G164" s="575">
        <v>60</v>
      </c>
      <c r="H164" s="575">
        <v>9.202</v>
      </c>
      <c r="I164" s="575">
        <v>2.58</v>
      </c>
      <c r="J164" s="575">
        <v>8.5999999999999993E-2</v>
      </c>
      <c r="K164" s="575">
        <v>8.33</v>
      </c>
      <c r="L164" s="575">
        <v>0.39200000000000002</v>
      </c>
      <c r="M164" s="575">
        <v>27.04</v>
      </c>
    </row>
    <row r="165" spans="1:13" ht="15" customHeight="1" x14ac:dyDescent="0.25">
      <c r="A165" s="836"/>
      <c r="B165" s="836"/>
      <c r="C165" s="360" t="s">
        <v>32</v>
      </c>
      <c r="D165" s="61" t="s">
        <v>33</v>
      </c>
      <c r="E165" s="279">
        <v>16</v>
      </c>
      <c r="F165" s="287">
        <v>15.2</v>
      </c>
      <c r="G165" s="28">
        <v>6</v>
      </c>
      <c r="H165" s="62">
        <v>0.21279999999999999</v>
      </c>
      <c r="I165" s="61">
        <v>1.52E-2</v>
      </c>
      <c r="J165" s="61">
        <v>1.1704000000000001</v>
      </c>
      <c r="K165" s="24">
        <v>3.6480000000000001</v>
      </c>
      <c r="L165" s="28">
        <v>4.5600000000000002E-2</v>
      </c>
      <c r="M165" s="28">
        <v>0.64</v>
      </c>
    </row>
    <row r="166" spans="1:13" ht="15" customHeight="1" x14ac:dyDescent="0.25">
      <c r="A166" s="836"/>
      <c r="B166" s="836"/>
      <c r="C166" s="360" t="s">
        <v>34</v>
      </c>
      <c r="D166" s="61" t="s">
        <v>35</v>
      </c>
      <c r="E166" s="279">
        <v>38</v>
      </c>
      <c r="F166" s="287">
        <v>15.2</v>
      </c>
      <c r="G166" s="28">
        <v>6</v>
      </c>
      <c r="H166" s="62">
        <v>0.18240000000000001</v>
      </c>
      <c r="I166" s="61">
        <v>1.52E-2</v>
      </c>
      <c r="J166" s="61">
        <v>1.0336000000000001</v>
      </c>
      <c r="K166" s="24">
        <v>8.6639999999999997</v>
      </c>
      <c r="L166" s="28">
        <v>7.5999999999999998E-2</v>
      </c>
      <c r="M166" s="28">
        <v>5.7</v>
      </c>
    </row>
    <row r="167" spans="1:13" ht="15" customHeight="1" x14ac:dyDescent="0.25">
      <c r="A167" s="836"/>
      <c r="B167" s="836"/>
      <c r="C167" s="360" t="s">
        <v>36</v>
      </c>
      <c r="D167" s="61" t="s">
        <v>37</v>
      </c>
      <c r="E167" s="279">
        <v>6</v>
      </c>
      <c r="F167" s="287">
        <v>5.4</v>
      </c>
      <c r="G167" s="28">
        <v>2</v>
      </c>
      <c r="H167" s="62">
        <v>0.1242</v>
      </c>
      <c r="I167" s="61">
        <v>3.2399999999999998E-2</v>
      </c>
      <c r="J167" s="61">
        <v>0.31859999999999999</v>
      </c>
      <c r="K167" s="24">
        <v>4.4279999999999999</v>
      </c>
      <c r="L167" s="28">
        <v>9.7199999999999995E-2</v>
      </c>
      <c r="M167" s="28">
        <v>2.76</v>
      </c>
    </row>
    <row r="168" spans="1:13" ht="15" customHeight="1" x14ac:dyDescent="0.25">
      <c r="A168" s="836"/>
      <c r="B168" s="836"/>
      <c r="C168" s="360" t="s">
        <v>42</v>
      </c>
      <c r="D168" s="61" t="s">
        <v>43</v>
      </c>
      <c r="E168" s="279">
        <v>1</v>
      </c>
      <c r="F168" s="287">
        <v>0.95</v>
      </c>
      <c r="G168" s="28">
        <v>1</v>
      </c>
      <c r="H168" s="62">
        <v>4.4650000000000002E-2</v>
      </c>
      <c r="I168" s="61">
        <v>2.8500000000000001E-3</v>
      </c>
      <c r="J168" s="61">
        <v>0.27834999999999999</v>
      </c>
      <c r="K168" s="24">
        <v>0.38</v>
      </c>
      <c r="L168" s="28">
        <v>1.235E-2</v>
      </c>
      <c r="M168" s="28">
        <v>0.19</v>
      </c>
    </row>
    <row r="169" spans="1:13" ht="15" customHeight="1" x14ac:dyDescent="0.25">
      <c r="A169" s="836"/>
      <c r="B169" s="836"/>
      <c r="C169" s="360" t="s">
        <v>44</v>
      </c>
      <c r="D169" s="61" t="s">
        <v>45</v>
      </c>
      <c r="E169" s="279">
        <v>0.5</v>
      </c>
      <c r="F169" s="287">
        <v>0.5</v>
      </c>
      <c r="G169" s="28">
        <v>0</v>
      </c>
      <c r="H169" s="62">
        <v>0</v>
      </c>
      <c r="I169" s="61">
        <v>0</v>
      </c>
      <c r="J169" s="61">
        <v>0</v>
      </c>
      <c r="K169" s="24">
        <v>0.12</v>
      </c>
      <c r="L169" s="28">
        <v>1.5E-3</v>
      </c>
      <c r="M169" s="28">
        <v>193.905</v>
      </c>
    </row>
    <row r="170" spans="1:13" ht="15" customHeight="1" x14ac:dyDescent="0.25">
      <c r="A170" s="836"/>
      <c r="B170" s="836"/>
      <c r="C170" s="360" t="s">
        <v>38</v>
      </c>
      <c r="D170" s="61" t="s">
        <v>39</v>
      </c>
      <c r="E170" s="279">
        <v>3</v>
      </c>
      <c r="F170" s="287">
        <v>3</v>
      </c>
      <c r="G170" s="28">
        <v>0</v>
      </c>
      <c r="H170" s="62">
        <v>0</v>
      </c>
      <c r="I170" s="61">
        <v>0</v>
      </c>
      <c r="J170" s="61">
        <v>0.18</v>
      </c>
      <c r="K170" s="24">
        <v>0.21</v>
      </c>
      <c r="L170" s="28">
        <v>1.4999999999999999E-2</v>
      </c>
      <c r="M170" s="28">
        <v>0.15</v>
      </c>
    </row>
    <row r="171" spans="1:13" ht="15" customHeight="1" x14ac:dyDescent="0.25">
      <c r="A171" s="836"/>
      <c r="B171" s="836"/>
      <c r="C171" s="360" t="s">
        <v>40</v>
      </c>
      <c r="D171" s="61" t="s">
        <v>39</v>
      </c>
      <c r="E171" s="279">
        <v>3</v>
      </c>
      <c r="F171" s="287">
        <v>3</v>
      </c>
      <c r="G171" s="28">
        <v>0</v>
      </c>
      <c r="H171" s="62">
        <v>0</v>
      </c>
      <c r="I171" s="61">
        <v>0</v>
      </c>
      <c r="J171" s="61">
        <v>0.18</v>
      </c>
      <c r="K171" s="24">
        <v>0.21</v>
      </c>
      <c r="L171" s="28">
        <v>1.4999999999999999E-2</v>
      </c>
      <c r="M171" s="28">
        <v>0.15</v>
      </c>
    </row>
    <row r="172" spans="1:13" ht="15" customHeight="1" x14ac:dyDescent="0.25">
      <c r="A172" s="836"/>
      <c r="B172" s="836"/>
      <c r="C172" s="360" t="s">
        <v>41</v>
      </c>
      <c r="D172" s="61" t="s">
        <v>39</v>
      </c>
      <c r="E172" s="279">
        <v>3</v>
      </c>
      <c r="F172" s="287">
        <v>3</v>
      </c>
      <c r="G172" s="28">
        <v>0</v>
      </c>
      <c r="H172" s="62">
        <v>0</v>
      </c>
      <c r="I172" s="61">
        <v>0</v>
      </c>
      <c r="J172" s="61">
        <v>0.18</v>
      </c>
      <c r="K172" s="24">
        <v>0.21</v>
      </c>
      <c r="L172" s="28">
        <v>1.4999999999999999E-2</v>
      </c>
      <c r="M172" s="28">
        <v>0.15</v>
      </c>
    </row>
    <row r="173" spans="1:13" ht="15" customHeight="1" x14ac:dyDescent="0.25">
      <c r="A173" s="836"/>
      <c r="B173" s="836"/>
      <c r="C173" s="360" t="s">
        <v>96</v>
      </c>
      <c r="D173" s="61" t="s">
        <v>39</v>
      </c>
      <c r="E173" s="279">
        <v>3</v>
      </c>
      <c r="F173" s="287">
        <v>3</v>
      </c>
      <c r="G173" s="28">
        <v>0</v>
      </c>
      <c r="H173" s="62">
        <v>0</v>
      </c>
      <c r="I173" s="61">
        <v>0</v>
      </c>
      <c r="J173" s="61">
        <v>0.18</v>
      </c>
      <c r="K173" s="24">
        <v>0.21</v>
      </c>
      <c r="L173" s="28">
        <v>1.4999999999999999E-2</v>
      </c>
      <c r="M173" s="28">
        <v>0.15</v>
      </c>
    </row>
    <row r="174" spans="1:13" ht="15" customHeight="1" x14ac:dyDescent="0.25">
      <c r="A174" s="837"/>
      <c r="B174" s="837"/>
      <c r="C174" s="360" t="s">
        <v>52</v>
      </c>
      <c r="D174" s="61" t="s">
        <v>53</v>
      </c>
      <c r="E174" s="279">
        <v>5</v>
      </c>
      <c r="F174" s="287">
        <v>5</v>
      </c>
      <c r="G174" s="28">
        <v>45</v>
      </c>
      <c r="H174" s="62">
        <v>0</v>
      </c>
      <c r="I174" s="61">
        <v>5</v>
      </c>
      <c r="J174" s="61">
        <v>0</v>
      </c>
      <c r="K174" s="24">
        <v>0</v>
      </c>
      <c r="L174" s="28">
        <v>0</v>
      </c>
      <c r="M174" s="28">
        <v>0</v>
      </c>
    </row>
    <row r="175" spans="1:13" ht="15" customHeight="1" x14ac:dyDescent="0.25">
      <c r="A175" s="840" t="s">
        <v>247</v>
      </c>
      <c r="B175" s="843" t="s">
        <v>55</v>
      </c>
      <c r="C175" s="360" t="s">
        <v>56</v>
      </c>
      <c r="D175" s="61" t="s">
        <v>57</v>
      </c>
      <c r="E175" s="279">
        <v>40</v>
      </c>
      <c r="F175" s="287">
        <v>40</v>
      </c>
      <c r="G175" s="28">
        <v>141</v>
      </c>
      <c r="H175" s="62">
        <v>2.68</v>
      </c>
      <c r="I175" s="61">
        <v>0.16</v>
      </c>
      <c r="J175" s="61">
        <v>32.04</v>
      </c>
      <c r="K175" s="24">
        <v>3.6</v>
      </c>
      <c r="L175" s="28">
        <v>0.32</v>
      </c>
      <c r="M175" s="28">
        <v>0.8</v>
      </c>
    </row>
    <row r="176" spans="1:13" ht="15" customHeight="1" x14ac:dyDescent="0.25">
      <c r="A176" s="836"/>
      <c r="B176" s="836"/>
      <c r="C176" s="360" t="s">
        <v>52</v>
      </c>
      <c r="D176" s="61" t="s">
        <v>53</v>
      </c>
      <c r="E176" s="279">
        <v>5</v>
      </c>
      <c r="F176" s="287">
        <v>5</v>
      </c>
      <c r="G176" s="28">
        <v>45</v>
      </c>
      <c r="H176" s="62">
        <v>0</v>
      </c>
      <c r="I176" s="61">
        <v>5</v>
      </c>
      <c r="J176" s="61">
        <v>0</v>
      </c>
      <c r="K176" s="24">
        <v>0</v>
      </c>
      <c r="L176" s="28">
        <v>0</v>
      </c>
      <c r="M176" s="28">
        <v>0</v>
      </c>
    </row>
    <row r="177" spans="1:13" ht="15" customHeight="1" x14ac:dyDescent="0.25">
      <c r="A177" s="837"/>
      <c r="B177" s="837"/>
      <c r="C177" s="361" t="s">
        <v>44</v>
      </c>
      <c r="D177" s="61" t="s">
        <v>45</v>
      </c>
      <c r="E177" s="363">
        <v>0.8</v>
      </c>
      <c r="F177" s="364">
        <v>0.8</v>
      </c>
      <c r="G177" s="28">
        <v>0</v>
      </c>
      <c r="H177" s="62">
        <v>0</v>
      </c>
      <c r="I177" s="61">
        <v>0</v>
      </c>
      <c r="J177" s="61">
        <v>0</v>
      </c>
      <c r="K177" s="24">
        <v>0.192</v>
      </c>
      <c r="L177" s="28">
        <v>2.3999999999999998E-3</v>
      </c>
      <c r="M177" s="28">
        <v>310.24799999999999</v>
      </c>
    </row>
    <row r="178" spans="1:13" ht="15" customHeight="1" x14ac:dyDescent="0.25">
      <c r="A178" s="840" t="s">
        <v>46</v>
      </c>
      <c r="B178" s="843" t="s">
        <v>136</v>
      </c>
      <c r="C178" s="359" t="s">
        <v>98</v>
      </c>
      <c r="D178" s="61" t="s">
        <v>99</v>
      </c>
      <c r="E178" s="283">
        <v>80</v>
      </c>
      <c r="F178" s="284">
        <v>48</v>
      </c>
      <c r="G178" s="28">
        <v>67</v>
      </c>
      <c r="H178" s="62">
        <v>0.5544</v>
      </c>
      <c r="I178" s="61">
        <v>0.1008</v>
      </c>
      <c r="J178" s="61">
        <v>15.2712</v>
      </c>
      <c r="K178" s="24">
        <v>1.512</v>
      </c>
      <c r="L178" s="28">
        <v>0.252</v>
      </c>
      <c r="M178" s="28">
        <v>2.8</v>
      </c>
    </row>
    <row r="179" spans="1:13" ht="15" customHeight="1" x14ac:dyDescent="0.25">
      <c r="A179" s="837"/>
      <c r="B179" s="837"/>
      <c r="C179" s="361" t="s">
        <v>137</v>
      </c>
      <c r="D179" s="61" t="s">
        <v>39</v>
      </c>
      <c r="E179" s="363">
        <v>1</v>
      </c>
      <c r="F179" s="364">
        <v>1</v>
      </c>
      <c r="G179" s="28">
        <v>0</v>
      </c>
      <c r="H179" s="62">
        <v>0</v>
      </c>
      <c r="I179" s="61">
        <v>0</v>
      </c>
      <c r="J179" s="61">
        <v>0</v>
      </c>
      <c r="K179" s="24">
        <v>0</v>
      </c>
      <c r="L179" s="28">
        <v>0</v>
      </c>
      <c r="M179" s="28">
        <v>0</v>
      </c>
    </row>
    <row r="180" spans="1:13" ht="15" customHeight="1" x14ac:dyDescent="0.25">
      <c r="A180" s="840" t="s">
        <v>58</v>
      </c>
      <c r="B180" s="843" t="s">
        <v>138</v>
      </c>
      <c r="C180" s="359" t="s">
        <v>139</v>
      </c>
      <c r="D180" s="102" t="s">
        <v>140</v>
      </c>
      <c r="E180" s="283">
        <v>10</v>
      </c>
      <c r="F180" s="284">
        <v>10</v>
      </c>
      <c r="G180" s="28">
        <v>3</v>
      </c>
      <c r="H180" s="62">
        <v>0.1</v>
      </c>
      <c r="I180" s="61">
        <v>0.02</v>
      </c>
      <c r="J180" s="61">
        <v>0.47</v>
      </c>
      <c r="K180" s="24">
        <v>4.0999999999999996</v>
      </c>
      <c r="L180" s="28">
        <v>0.05</v>
      </c>
      <c r="M180" s="28">
        <v>0.5</v>
      </c>
    </row>
    <row r="181" spans="1:13" ht="15" customHeight="1" x14ac:dyDescent="0.25">
      <c r="A181" s="836"/>
      <c r="B181" s="836"/>
      <c r="C181" s="360" t="s">
        <v>101</v>
      </c>
      <c r="D181" s="61" t="s">
        <v>102</v>
      </c>
      <c r="E181" s="279">
        <v>57</v>
      </c>
      <c r="F181" s="287">
        <v>45.6</v>
      </c>
      <c r="G181" s="28">
        <v>10</v>
      </c>
      <c r="H181" s="62">
        <v>0.41039999999999999</v>
      </c>
      <c r="I181" s="61">
        <v>4.5600000000000002E-2</v>
      </c>
      <c r="J181" s="61">
        <v>1.8695999999999999</v>
      </c>
      <c r="K181" s="24">
        <v>4.1040000000000001</v>
      </c>
      <c r="L181" s="28">
        <v>0.22800000000000001</v>
      </c>
      <c r="M181" s="28">
        <v>3.42</v>
      </c>
    </row>
    <row r="182" spans="1:13" ht="15" customHeight="1" x14ac:dyDescent="0.25">
      <c r="A182" s="836"/>
      <c r="B182" s="836"/>
      <c r="C182" s="360" t="s">
        <v>64</v>
      </c>
      <c r="D182" s="61" t="s">
        <v>65</v>
      </c>
      <c r="E182" s="279">
        <v>4</v>
      </c>
      <c r="F182" s="287">
        <v>4</v>
      </c>
      <c r="G182" s="28">
        <v>16</v>
      </c>
      <c r="H182" s="62">
        <v>0</v>
      </c>
      <c r="I182" s="61">
        <v>0</v>
      </c>
      <c r="J182" s="61">
        <v>3.972</v>
      </c>
      <c r="K182" s="24">
        <v>0</v>
      </c>
      <c r="L182" s="28">
        <v>4.0000000000000001E-3</v>
      </c>
      <c r="M182" s="28">
        <v>0</v>
      </c>
    </row>
    <row r="183" spans="1:13" ht="15" customHeight="1" x14ac:dyDescent="0.25">
      <c r="A183" s="836"/>
      <c r="B183" s="836"/>
      <c r="C183" s="68" t="s">
        <v>52</v>
      </c>
      <c r="D183" s="69" t="s">
        <v>53</v>
      </c>
      <c r="E183" s="70">
        <v>5</v>
      </c>
      <c r="F183" s="70">
        <v>5</v>
      </c>
      <c r="G183" s="71">
        <v>45</v>
      </c>
      <c r="H183" s="72">
        <v>0</v>
      </c>
      <c r="I183" s="73">
        <v>5</v>
      </c>
      <c r="J183" s="73">
        <v>0</v>
      </c>
      <c r="K183" s="74">
        <v>0</v>
      </c>
      <c r="L183" s="71">
        <v>0</v>
      </c>
      <c r="M183" s="71">
        <v>0</v>
      </c>
    </row>
    <row r="184" spans="1:13" ht="15" customHeight="1" x14ac:dyDescent="0.25">
      <c r="A184" s="836"/>
      <c r="B184" s="836"/>
      <c r="C184" s="360" t="s">
        <v>127</v>
      </c>
      <c r="D184" s="102" t="s">
        <v>128</v>
      </c>
      <c r="E184" s="279">
        <v>3</v>
      </c>
      <c r="F184" s="287">
        <v>3</v>
      </c>
      <c r="G184" s="28">
        <v>1</v>
      </c>
      <c r="H184" s="62">
        <v>0</v>
      </c>
      <c r="I184" s="61">
        <v>0</v>
      </c>
      <c r="J184" s="61">
        <v>0.18</v>
      </c>
      <c r="K184" s="24">
        <v>0.21</v>
      </c>
      <c r="L184" s="28">
        <v>1.4999999999999999E-2</v>
      </c>
      <c r="M184" s="28">
        <v>0.15</v>
      </c>
    </row>
    <row r="185" spans="1:13" ht="15" customHeight="1" x14ac:dyDescent="0.25">
      <c r="A185" s="842"/>
      <c r="B185" s="842"/>
      <c r="C185" s="360" t="s">
        <v>36</v>
      </c>
      <c r="D185" s="61" t="s">
        <v>37</v>
      </c>
      <c r="E185" s="279">
        <v>5</v>
      </c>
      <c r="F185" s="287">
        <v>4.5</v>
      </c>
      <c r="G185" s="28">
        <v>2</v>
      </c>
      <c r="H185" s="62">
        <v>0.10349999999999999</v>
      </c>
      <c r="I185" s="61">
        <v>2.7E-2</v>
      </c>
      <c r="J185" s="61">
        <v>0.26550000000000001</v>
      </c>
      <c r="K185" s="24">
        <v>3.69</v>
      </c>
      <c r="L185" s="28">
        <v>8.1000000000000003E-2</v>
      </c>
      <c r="M185" s="28">
        <v>2.2999999999999998</v>
      </c>
    </row>
    <row r="186" spans="1:13" ht="15" customHeight="1" x14ac:dyDescent="0.25">
      <c r="A186" s="35" t="s">
        <v>105</v>
      </c>
      <c r="B186" s="880" t="s">
        <v>515</v>
      </c>
      <c r="C186" s="360" t="s">
        <v>62</v>
      </c>
      <c r="D186" s="18" t="s">
        <v>63</v>
      </c>
      <c r="E186" s="279">
        <v>120</v>
      </c>
      <c r="F186" s="287">
        <v>60</v>
      </c>
      <c r="G186" s="28">
        <v>26</v>
      </c>
      <c r="H186" s="62">
        <v>0.18</v>
      </c>
      <c r="I186" s="61">
        <v>0.18</v>
      </c>
      <c r="J186" s="61">
        <v>5.58</v>
      </c>
      <c r="K186" s="24">
        <v>11.4</v>
      </c>
      <c r="L186" s="28">
        <v>0.3</v>
      </c>
      <c r="M186" s="28">
        <v>4.8</v>
      </c>
    </row>
    <row r="187" spans="1:13" ht="15" customHeight="1" x14ac:dyDescent="0.25">
      <c r="A187" s="568" t="s">
        <v>109</v>
      </c>
      <c r="B187" s="881"/>
      <c r="C187" s="360" t="s">
        <v>205</v>
      </c>
      <c r="D187" s="18" t="s">
        <v>206</v>
      </c>
      <c r="E187" s="279">
        <v>10</v>
      </c>
      <c r="F187" s="287">
        <v>10</v>
      </c>
      <c r="G187" s="28">
        <v>36</v>
      </c>
      <c r="H187" s="62">
        <v>0.06</v>
      </c>
      <c r="I187" s="61">
        <v>0.01</v>
      </c>
      <c r="J187" s="61">
        <v>9.02</v>
      </c>
      <c r="K187" s="24">
        <v>4.2</v>
      </c>
      <c r="L187" s="28">
        <v>0.49</v>
      </c>
      <c r="M187" s="28">
        <v>3.9</v>
      </c>
    </row>
    <row r="188" spans="1:13" ht="15" customHeight="1" x14ac:dyDescent="0.25">
      <c r="A188" s="833" t="s">
        <v>78</v>
      </c>
      <c r="B188" s="828"/>
      <c r="C188" s="828"/>
      <c r="D188" s="828"/>
      <c r="E188" s="828"/>
      <c r="F188" s="829"/>
      <c r="G188" s="370">
        <v>655</v>
      </c>
      <c r="H188" s="371">
        <v>25.8</v>
      </c>
      <c r="I188" s="372">
        <v>16.399999999999999</v>
      </c>
      <c r="J188" s="372">
        <v>96.4</v>
      </c>
      <c r="K188" s="370">
        <v>101.6</v>
      </c>
      <c r="L188" s="373">
        <v>5.5</v>
      </c>
      <c r="M188" s="373">
        <v>893.5</v>
      </c>
    </row>
    <row r="189" spans="1:13" ht="15" customHeight="1" x14ac:dyDescent="0.25">
      <c r="A189" s="833" t="s">
        <v>79</v>
      </c>
      <c r="B189" s="828"/>
      <c r="C189" s="828"/>
      <c r="D189" s="828"/>
      <c r="E189" s="828"/>
      <c r="F189" s="829"/>
      <c r="G189" s="374">
        <v>1994</v>
      </c>
      <c r="H189" s="375">
        <v>69.8</v>
      </c>
      <c r="I189" s="375">
        <v>66.5</v>
      </c>
      <c r="J189" s="375">
        <v>279.2</v>
      </c>
      <c r="K189" s="375">
        <v>1100</v>
      </c>
      <c r="L189" s="375">
        <v>8.6999999999999993</v>
      </c>
      <c r="M189" s="375">
        <v>1500</v>
      </c>
    </row>
    <row r="190" spans="1:13" ht="15" customHeight="1" x14ac:dyDescent="0.25">
      <c r="A190" s="833" t="s">
        <v>80</v>
      </c>
      <c r="B190" s="828"/>
      <c r="C190" s="828"/>
      <c r="D190" s="828"/>
      <c r="E190" s="828"/>
      <c r="F190" s="829"/>
      <c r="G190" s="376">
        <v>0.33</v>
      </c>
      <c r="H190" s="377">
        <v>0.37</v>
      </c>
      <c r="I190" s="377">
        <v>0.25</v>
      </c>
      <c r="J190" s="377">
        <v>0.35</v>
      </c>
      <c r="K190" s="377">
        <v>0.09</v>
      </c>
      <c r="L190" s="377">
        <v>0.63</v>
      </c>
      <c r="M190" s="377">
        <v>0.6</v>
      </c>
    </row>
    <row r="191" spans="1:13" ht="15" customHeight="1" x14ac:dyDescent="0.25">
      <c r="A191" s="52"/>
      <c r="B191" s="45"/>
      <c r="C191" s="4"/>
      <c r="D191" s="4"/>
      <c r="E191" s="3"/>
      <c r="F191" s="3"/>
      <c r="G191" s="3"/>
      <c r="H191" s="3"/>
      <c r="I191" s="3"/>
      <c r="J191" s="3"/>
      <c r="K191" s="3"/>
      <c r="L191" s="3"/>
      <c r="M191" s="3"/>
    </row>
    <row r="192" spans="1:13" ht="15" customHeight="1" x14ac:dyDescent="0.25">
      <c r="A192" s="834" t="s">
        <v>81</v>
      </c>
      <c r="B192" s="825"/>
      <c r="C192" s="826"/>
      <c r="D192" s="827" t="s">
        <v>82</v>
      </c>
      <c r="E192" s="828"/>
      <c r="F192" s="828"/>
      <c r="G192" s="828"/>
      <c r="H192" s="828"/>
      <c r="I192" s="828"/>
      <c r="J192" s="828"/>
      <c r="K192" s="828"/>
      <c r="L192" s="828"/>
      <c r="M192" s="829"/>
    </row>
    <row r="194" spans="1:13" ht="30" customHeight="1" x14ac:dyDescent="0.25">
      <c r="A194" s="52" t="s">
        <v>83</v>
      </c>
      <c r="B194" s="827"/>
      <c r="C194" s="828"/>
      <c r="D194" s="828"/>
      <c r="E194" s="829"/>
      <c r="F194" s="1"/>
      <c r="G194" s="824" t="s">
        <v>84</v>
      </c>
      <c r="H194" s="825"/>
      <c r="I194" s="826"/>
      <c r="J194" s="827">
        <v>1088350061</v>
      </c>
      <c r="K194" s="828"/>
      <c r="L194" s="828"/>
      <c r="M194" s="829"/>
    </row>
    <row r="195" spans="1:13" ht="15" customHeight="1" x14ac:dyDescent="0.25">
      <c r="A195" s="366"/>
      <c r="B195" s="49"/>
      <c r="C195" s="59"/>
      <c r="D195" s="59"/>
      <c r="E195" s="1"/>
      <c r="F195" s="1"/>
      <c r="G195" s="1"/>
      <c r="H195" s="1"/>
      <c r="I195" s="1"/>
      <c r="J195" s="1"/>
      <c r="K195" s="1"/>
      <c r="L195" s="1"/>
      <c r="M195" s="1"/>
    </row>
    <row r="196" spans="1:13" ht="15" customHeight="1" x14ac:dyDescent="0.25">
      <c r="A196" s="367"/>
      <c r="B196" s="55"/>
      <c r="C196" s="368"/>
      <c r="D196" s="368"/>
      <c r="E196" s="142"/>
      <c r="F196" s="142"/>
      <c r="G196" s="142"/>
      <c r="H196" s="142"/>
      <c r="I196" s="142"/>
      <c r="J196" s="142"/>
      <c r="K196" s="142"/>
      <c r="L196" s="142"/>
      <c r="M196" s="142"/>
    </row>
    <row r="197" spans="1:13" ht="15" customHeight="1" x14ac:dyDescent="0.25">
      <c r="A197" s="366"/>
      <c r="B197" s="9"/>
      <c r="C197" s="59"/>
      <c r="D197" s="59"/>
      <c r="E197" s="1"/>
      <c r="F197" s="1"/>
      <c r="G197" s="1"/>
      <c r="H197" s="1"/>
      <c r="I197" s="1"/>
      <c r="J197" s="1"/>
      <c r="K197" s="1"/>
      <c r="L197" s="1"/>
      <c r="M197" s="1"/>
    </row>
    <row r="198" spans="1:13" ht="15" customHeight="1" x14ac:dyDescent="0.25">
      <c r="A198" s="369" t="s">
        <v>437</v>
      </c>
      <c r="B198" s="58"/>
      <c r="C198" s="58"/>
      <c r="D198" s="58"/>
      <c r="E198" s="3"/>
      <c r="F198" s="3"/>
      <c r="G198" s="3"/>
      <c r="H198" s="3"/>
      <c r="I198" s="3"/>
      <c r="J198" s="3"/>
      <c r="K198" s="3"/>
      <c r="L198" s="1"/>
      <c r="M198" s="1"/>
    </row>
    <row r="199" spans="1:13" ht="15" customHeight="1" x14ac:dyDescent="0.25">
      <c r="A199" s="52"/>
      <c r="B199" s="9"/>
      <c r="C199" s="9"/>
      <c r="D199" s="9"/>
      <c r="E199" s="1"/>
      <c r="F199" s="1"/>
      <c r="G199" s="1"/>
      <c r="H199" s="1"/>
      <c r="I199" s="1"/>
      <c r="J199" s="3"/>
      <c r="K199" s="3"/>
      <c r="L199" s="1"/>
      <c r="M199" s="1"/>
    </row>
    <row r="200" spans="1:13" ht="15" customHeight="1" x14ac:dyDescent="0.25">
      <c r="A200" s="840" t="s">
        <v>14</v>
      </c>
      <c r="B200" s="838" t="s">
        <v>15</v>
      </c>
      <c r="C200" s="838" t="s">
        <v>16</v>
      </c>
      <c r="D200" s="838" t="s">
        <v>17</v>
      </c>
      <c r="E200" s="838" t="s">
        <v>18</v>
      </c>
      <c r="F200" s="838" t="s">
        <v>19</v>
      </c>
      <c r="G200" s="827" t="s">
        <v>20</v>
      </c>
      <c r="H200" s="828"/>
      <c r="I200" s="828"/>
      <c r="J200" s="828"/>
      <c r="K200" s="828"/>
      <c r="L200" s="828"/>
      <c r="M200" s="829"/>
    </row>
    <row r="201" spans="1:13" ht="15" customHeight="1" x14ac:dyDescent="0.25">
      <c r="A201" s="837"/>
      <c r="B201" s="837"/>
      <c r="C201" s="837"/>
      <c r="D201" s="837"/>
      <c r="E201" s="837"/>
      <c r="F201" s="837"/>
      <c r="G201" s="16" t="s">
        <v>21</v>
      </c>
      <c r="H201" s="16" t="s">
        <v>22</v>
      </c>
      <c r="I201" s="16" t="s">
        <v>23</v>
      </c>
      <c r="J201" s="16" t="s">
        <v>24</v>
      </c>
      <c r="K201" s="16" t="s">
        <v>25</v>
      </c>
      <c r="L201" s="16" t="s">
        <v>26</v>
      </c>
      <c r="M201" s="16" t="s">
        <v>27</v>
      </c>
    </row>
    <row r="202" spans="1:13" ht="15" customHeight="1" x14ac:dyDescent="0.25">
      <c r="A202" s="840" t="s">
        <v>431</v>
      </c>
      <c r="B202" s="843" t="s">
        <v>141</v>
      </c>
      <c r="C202" s="359" t="s">
        <v>434</v>
      </c>
      <c r="D202" s="130" t="s">
        <v>120</v>
      </c>
      <c r="E202" s="283">
        <v>64</v>
      </c>
      <c r="F202" s="284">
        <v>58</v>
      </c>
      <c r="G202" s="22">
        <v>96</v>
      </c>
      <c r="H202" s="101">
        <v>12</v>
      </c>
      <c r="I202" s="60">
        <v>5.3360000000000003</v>
      </c>
      <c r="J202" s="60">
        <v>5.8000000000000003E-2</v>
      </c>
      <c r="K202" s="21">
        <v>6.38</v>
      </c>
      <c r="L202" s="22">
        <v>0.40600000000000003</v>
      </c>
      <c r="M202" s="22">
        <v>40.32</v>
      </c>
    </row>
    <row r="203" spans="1:13" ht="15" customHeight="1" x14ac:dyDescent="0.25">
      <c r="A203" s="836"/>
      <c r="B203" s="836"/>
      <c r="C203" s="360" t="s">
        <v>34</v>
      </c>
      <c r="D203" s="133" t="s">
        <v>35</v>
      </c>
      <c r="E203" s="279">
        <v>38</v>
      </c>
      <c r="F203" s="287">
        <v>15.2</v>
      </c>
      <c r="G203" s="28">
        <v>6</v>
      </c>
      <c r="H203" s="62">
        <v>0.18240000000000001</v>
      </c>
      <c r="I203" s="61">
        <v>1.52E-2</v>
      </c>
      <c r="J203" s="61">
        <v>1.0336000000000001</v>
      </c>
      <c r="K203" s="24">
        <v>8.6639999999999997</v>
      </c>
      <c r="L203" s="28">
        <v>7.5999999999999998E-2</v>
      </c>
      <c r="M203" s="28">
        <v>5.7</v>
      </c>
    </row>
    <row r="204" spans="1:13" ht="15" customHeight="1" x14ac:dyDescent="0.25">
      <c r="A204" s="836"/>
      <c r="B204" s="836"/>
      <c r="C204" s="360" t="s">
        <v>32</v>
      </c>
      <c r="D204" s="133" t="s">
        <v>33</v>
      </c>
      <c r="E204" s="279">
        <v>16</v>
      </c>
      <c r="F204" s="287">
        <v>15.2</v>
      </c>
      <c r="G204" s="28">
        <v>6</v>
      </c>
      <c r="H204" s="62">
        <v>0.21279999999999999</v>
      </c>
      <c r="I204" s="61">
        <v>1.52E-2</v>
      </c>
      <c r="J204" s="61">
        <v>1.1704000000000001</v>
      </c>
      <c r="K204" s="24">
        <v>3.6480000000000001</v>
      </c>
      <c r="L204" s="28">
        <v>4.5600000000000002E-2</v>
      </c>
      <c r="M204" s="28">
        <v>0.64</v>
      </c>
    </row>
    <row r="205" spans="1:13" ht="15" customHeight="1" x14ac:dyDescent="0.25">
      <c r="A205" s="836"/>
      <c r="B205" s="836"/>
      <c r="C205" s="360" t="s">
        <v>44</v>
      </c>
      <c r="D205" s="133" t="s">
        <v>45</v>
      </c>
      <c r="E205" s="279">
        <v>0.5</v>
      </c>
      <c r="F205" s="287">
        <v>0.5</v>
      </c>
      <c r="G205" s="28">
        <v>0</v>
      </c>
      <c r="H205" s="62">
        <v>0</v>
      </c>
      <c r="I205" s="61">
        <v>0</v>
      </c>
      <c r="J205" s="61">
        <v>0</v>
      </c>
      <c r="K205" s="24">
        <v>0.12</v>
      </c>
      <c r="L205" s="28">
        <v>1.5E-3</v>
      </c>
      <c r="M205" s="28">
        <v>193.905</v>
      </c>
    </row>
    <row r="206" spans="1:13" ht="15" customHeight="1" x14ac:dyDescent="0.25">
      <c r="A206" s="836"/>
      <c r="B206" s="836"/>
      <c r="C206" s="360" t="s">
        <v>42</v>
      </c>
      <c r="D206" s="133" t="s">
        <v>43</v>
      </c>
      <c r="E206" s="279">
        <v>1</v>
      </c>
      <c r="F206" s="287">
        <v>0.95</v>
      </c>
      <c r="G206" s="28">
        <v>1</v>
      </c>
      <c r="H206" s="62">
        <v>4.4650000000000002E-2</v>
      </c>
      <c r="I206" s="61">
        <v>2.8500000000000001E-3</v>
      </c>
      <c r="J206" s="61">
        <v>0.27834999999999999</v>
      </c>
      <c r="K206" s="24">
        <v>0.38</v>
      </c>
      <c r="L206" s="28">
        <v>1.235E-2</v>
      </c>
      <c r="M206" s="28">
        <v>0.19</v>
      </c>
    </row>
    <row r="207" spans="1:13" ht="15" customHeight="1" x14ac:dyDescent="0.25">
      <c r="A207" s="836"/>
      <c r="B207" s="836"/>
      <c r="C207" s="360" t="s">
        <v>36</v>
      </c>
      <c r="D207" s="133" t="s">
        <v>37</v>
      </c>
      <c r="E207" s="279">
        <v>6</v>
      </c>
      <c r="F207" s="287">
        <v>5.4</v>
      </c>
      <c r="G207" s="28">
        <v>2</v>
      </c>
      <c r="H207" s="62">
        <v>0.1242</v>
      </c>
      <c r="I207" s="61">
        <v>3.2399999999999998E-2</v>
      </c>
      <c r="J207" s="61">
        <v>0.31859999999999999</v>
      </c>
      <c r="K207" s="24">
        <v>4.4279999999999999</v>
      </c>
      <c r="L207" s="28">
        <v>9.7199999999999995E-2</v>
      </c>
      <c r="M207" s="28">
        <v>2.76</v>
      </c>
    </row>
    <row r="208" spans="1:13" ht="15" customHeight="1" x14ac:dyDescent="0.25">
      <c r="A208" s="836"/>
      <c r="B208" s="836"/>
      <c r="C208" s="360" t="s">
        <v>38</v>
      </c>
      <c r="D208" s="133" t="s">
        <v>39</v>
      </c>
      <c r="E208" s="287">
        <v>3</v>
      </c>
      <c r="F208" s="287">
        <v>3</v>
      </c>
      <c r="G208" s="28">
        <v>0</v>
      </c>
      <c r="H208" s="62">
        <v>0</v>
      </c>
      <c r="I208" s="61">
        <v>0</v>
      </c>
      <c r="J208" s="61">
        <v>0.18</v>
      </c>
      <c r="K208" s="24">
        <v>0.21</v>
      </c>
      <c r="L208" s="28">
        <v>1.4999999999999999E-2</v>
      </c>
      <c r="M208" s="28">
        <v>0.15</v>
      </c>
    </row>
    <row r="209" spans="1:13" ht="15" customHeight="1" x14ac:dyDescent="0.25">
      <c r="A209" s="836"/>
      <c r="B209" s="836"/>
      <c r="C209" s="360" t="s">
        <v>40</v>
      </c>
      <c r="D209" s="133" t="s">
        <v>39</v>
      </c>
      <c r="E209" s="287">
        <v>3</v>
      </c>
      <c r="F209" s="287">
        <v>3</v>
      </c>
      <c r="G209" s="28">
        <v>0</v>
      </c>
      <c r="H209" s="62">
        <v>0</v>
      </c>
      <c r="I209" s="61">
        <v>0</v>
      </c>
      <c r="J209" s="61">
        <v>0.18</v>
      </c>
      <c r="K209" s="24">
        <v>0.21</v>
      </c>
      <c r="L209" s="28">
        <v>1.4999999999999999E-2</v>
      </c>
      <c r="M209" s="28">
        <v>0.15</v>
      </c>
    </row>
    <row r="210" spans="1:13" ht="15" customHeight="1" x14ac:dyDescent="0.25">
      <c r="A210" s="836"/>
      <c r="B210" s="836"/>
      <c r="C210" s="360" t="s">
        <v>41</v>
      </c>
      <c r="D210" s="133" t="s">
        <v>39</v>
      </c>
      <c r="E210" s="287">
        <v>3</v>
      </c>
      <c r="F210" s="287">
        <v>3</v>
      </c>
      <c r="G210" s="28">
        <v>0</v>
      </c>
      <c r="H210" s="62">
        <v>0</v>
      </c>
      <c r="I210" s="61">
        <v>0</v>
      </c>
      <c r="J210" s="61">
        <v>0.18</v>
      </c>
      <c r="K210" s="24">
        <v>0.21</v>
      </c>
      <c r="L210" s="28">
        <v>1.4999999999999999E-2</v>
      </c>
      <c r="M210" s="28">
        <v>0.15</v>
      </c>
    </row>
    <row r="211" spans="1:13" ht="15" customHeight="1" x14ac:dyDescent="0.25">
      <c r="A211" s="836"/>
      <c r="B211" s="836"/>
      <c r="C211" s="360" t="s">
        <v>142</v>
      </c>
      <c r="D211" s="133" t="s">
        <v>143</v>
      </c>
      <c r="E211" s="279">
        <v>10</v>
      </c>
      <c r="F211" s="287">
        <v>10</v>
      </c>
      <c r="G211" s="28">
        <v>36</v>
      </c>
      <c r="H211" s="62">
        <v>1.32</v>
      </c>
      <c r="I211" s="61">
        <v>0.19</v>
      </c>
      <c r="J211" s="61">
        <v>7.21</v>
      </c>
      <c r="K211" s="24">
        <v>1.8</v>
      </c>
      <c r="L211" s="28">
        <v>0.51</v>
      </c>
      <c r="M211" s="28">
        <v>0.2</v>
      </c>
    </row>
    <row r="212" spans="1:13" ht="15" customHeight="1" x14ac:dyDescent="0.25">
      <c r="A212" s="837"/>
      <c r="B212" s="837"/>
      <c r="C212" s="360" t="s">
        <v>144</v>
      </c>
      <c r="D212" s="133" t="s">
        <v>145</v>
      </c>
      <c r="E212" s="279">
        <v>15</v>
      </c>
      <c r="F212" s="287">
        <v>13.5</v>
      </c>
      <c r="G212" s="28">
        <v>20</v>
      </c>
      <c r="H212" s="62">
        <v>1.7010000000000001</v>
      </c>
      <c r="I212" s="61">
        <v>1.458</v>
      </c>
      <c r="J212" s="61">
        <v>4.0500000000000001E-2</v>
      </c>
      <c r="K212" s="24">
        <v>7.1550000000000002</v>
      </c>
      <c r="L212" s="28">
        <v>0.22950000000000001</v>
      </c>
      <c r="M212" s="28">
        <v>20.85</v>
      </c>
    </row>
    <row r="213" spans="1:13" ht="15" customHeight="1" x14ac:dyDescent="0.25">
      <c r="A213" s="840" t="s">
        <v>247</v>
      </c>
      <c r="B213" s="843" t="s">
        <v>55</v>
      </c>
      <c r="C213" s="359" t="s">
        <v>56</v>
      </c>
      <c r="D213" s="133" t="s">
        <v>57</v>
      </c>
      <c r="E213" s="283">
        <v>40</v>
      </c>
      <c r="F213" s="284">
        <v>40</v>
      </c>
      <c r="G213" s="28">
        <v>141</v>
      </c>
      <c r="H213" s="62">
        <v>2.68</v>
      </c>
      <c r="I213" s="61">
        <v>0.16</v>
      </c>
      <c r="J213" s="61">
        <v>32.04</v>
      </c>
      <c r="K213" s="24">
        <v>3.6</v>
      </c>
      <c r="L213" s="28">
        <v>0.32</v>
      </c>
      <c r="M213" s="28">
        <v>0.8</v>
      </c>
    </row>
    <row r="214" spans="1:13" ht="15" customHeight="1" x14ac:dyDescent="0.25">
      <c r="A214" s="836"/>
      <c r="B214" s="836"/>
      <c r="C214" s="360" t="s">
        <v>44</v>
      </c>
      <c r="D214" s="133" t="s">
        <v>45</v>
      </c>
      <c r="E214" s="279">
        <v>0.8</v>
      </c>
      <c r="F214" s="287">
        <v>0.8</v>
      </c>
      <c r="G214" s="28">
        <v>0</v>
      </c>
      <c r="H214" s="62">
        <v>0</v>
      </c>
      <c r="I214" s="61">
        <v>0</v>
      </c>
      <c r="J214" s="61">
        <v>0</v>
      </c>
      <c r="K214" s="24">
        <v>0.192</v>
      </c>
      <c r="L214" s="28">
        <v>2.3999999999999998E-3</v>
      </c>
      <c r="M214" s="28">
        <v>310.24799999999999</v>
      </c>
    </row>
    <row r="215" spans="1:13" ht="15" customHeight="1" x14ac:dyDescent="0.25">
      <c r="A215" s="837"/>
      <c r="B215" s="837"/>
      <c r="C215" s="360" t="s">
        <v>52</v>
      </c>
      <c r="D215" s="133" t="s">
        <v>53</v>
      </c>
      <c r="E215" s="279">
        <v>5</v>
      </c>
      <c r="F215" s="287">
        <v>5</v>
      </c>
      <c r="G215" s="28">
        <v>45</v>
      </c>
      <c r="H215" s="62">
        <v>0</v>
      </c>
      <c r="I215" s="61">
        <v>5</v>
      </c>
      <c r="J215" s="61">
        <v>0</v>
      </c>
      <c r="K215" s="24">
        <v>0</v>
      </c>
      <c r="L215" s="28">
        <v>0</v>
      </c>
      <c r="M215" s="28">
        <v>0</v>
      </c>
    </row>
    <row r="216" spans="1:13" ht="15" customHeight="1" x14ac:dyDescent="0.25">
      <c r="A216" s="868" t="s">
        <v>46</v>
      </c>
      <c r="B216" s="843" t="s">
        <v>146</v>
      </c>
      <c r="C216" s="360" t="s">
        <v>114</v>
      </c>
      <c r="D216" s="102" t="s">
        <v>115</v>
      </c>
      <c r="E216" s="279">
        <v>93</v>
      </c>
      <c r="F216" s="287">
        <v>90</v>
      </c>
      <c r="G216" s="28">
        <v>69</v>
      </c>
      <c r="H216" s="62">
        <v>1.61</v>
      </c>
      <c r="I216" s="61">
        <v>7.0000000000000007E-2</v>
      </c>
      <c r="J216" s="61">
        <v>14.7</v>
      </c>
      <c r="K216" s="24">
        <v>5.6</v>
      </c>
      <c r="L216" s="28">
        <v>0.56000000000000005</v>
      </c>
      <c r="M216" s="28">
        <v>6.3</v>
      </c>
    </row>
    <row r="217" spans="1:13" ht="15" customHeight="1" x14ac:dyDescent="0.25">
      <c r="A217" s="836"/>
      <c r="B217" s="836"/>
      <c r="C217" s="360" t="s">
        <v>147</v>
      </c>
      <c r="D217" s="61">
        <v>1534</v>
      </c>
      <c r="E217" s="279">
        <v>0.5</v>
      </c>
      <c r="F217" s="287">
        <v>0.5</v>
      </c>
      <c r="G217" s="28">
        <v>2</v>
      </c>
      <c r="H217" s="62">
        <v>7.3999999999999996E-2</v>
      </c>
      <c r="I217" s="61">
        <v>6.5000000000000002E-2</v>
      </c>
      <c r="J217" s="61">
        <v>0.27850000000000003</v>
      </c>
      <c r="K217" s="24">
        <v>0.88500000000000001</v>
      </c>
      <c r="L217" s="28">
        <v>0.11799999999999999</v>
      </c>
      <c r="M217" s="28">
        <v>0.17</v>
      </c>
    </row>
    <row r="218" spans="1:13" ht="15" customHeight="1" x14ac:dyDescent="0.25">
      <c r="A218" s="836"/>
      <c r="B218" s="836"/>
      <c r="C218" s="360" t="s">
        <v>36</v>
      </c>
      <c r="D218" s="61" t="s">
        <v>37</v>
      </c>
      <c r="E218" s="279">
        <v>2</v>
      </c>
      <c r="F218" s="287">
        <v>1.8</v>
      </c>
      <c r="G218" s="28">
        <v>1</v>
      </c>
      <c r="H218" s="62">
        <v>4.1399999999999999E-2</v>
      </c>
      <c r="I218" s="61">
        <v>1.0800000000000001E-2</v>
      </c>
      <c r="J218" s="61">
        <v>0.1062</v>
      </c>
      <c r="K218" s="24">
        <v>1.476</v>
      </c>
      <c r="L218" s="28">
        <v>3.2399999999999998E-2</v>
      </c>
      <c r="M218" s="28">
        <v>0.92</v>
      </c>
    </row>
    <row r="219" spans="1:13" ht="15" customHeight="1" x14ac:dyDescent="0.25">
      <c r="A219" s="837"/>
      <c r="B219" s="837"/>
      <c r="C219" s="360" t="s">
        <v>52</v>
      </c>
      <c r="D219" s="102" t="s">
        <v>53</v>
      </c>
      <c r="E219" s="279">
        <v>5</v>
      </c>
      <c r="F219" s="287">
        <v>5</v>
      </c>
      <c r="G219" s="28">
        <v>45</v>
      </c>
      <c r="H219" s="62">
        <v>0</v>
      </c>
      <c r="I219" s="61">
        <v>5</v>
      </c>
      <c r="J219" s="61">
        <v>0</v>
      </c>
      <c r="K219" s="24">
        <v>0</v>
      </c>
      <c r="L219" s="28">
        <v>0</v>
      </c>
      <c r="M219" s="28">
        <v>0</v>
      </c>
    </row>
    <row r="220" spans="1:13" ht="15" customHeight="1" x14ac:dyDescent="0.25">
      <c r="A220" s="840" t="s">
        <v>58</v>
      </c>
      <c r="B220" s="843" t="s">
        <v>148</v>
      </c>
      <c r="C220" s="359" t="s">
        <v>60</v>
      </c>
      <c r="D220" s="102" t="s">
        <v>61</v>
      </c>
      <c r="E220" s="283">
        <v>55</v>
      </c>
      <c r="F220" s="284">
        <v>38.5</v>
      </c>
      <c r="G220" s="28">
        <v>15</v>
      </c>
      <c r="H220" s="62">
        <v>0.69299999999999995</v>
      </c>
      <c r="I220" s="61">
        <v>0.11550000000000001</v>
      </c>
      <c r="J220" s="61">
        <v>2.464</v>
      </c>
      <c r="K220" s="24">
        <v>16.940000000000001</v>
      </c>
      <c r="L220" s="28">
        <v>0.1925</v>
      </c>
      <c r="M220" s="28">
        <v>9.9</v>
      </c>
    </row>
    <row r="221" spans="1:13" ht="15" customHeight="1" x14ac:dyDescent="0.25">
      <c r="A221" s="836"/>
      <c r="B221" s="836"/>
      <c r="C221" s="360" t="s">
        <v>50</v>
      </c>
      <c r="D221" s="102" t="s">
        <v>51</v>
      </c>
      <c r="E221" s="279">
        <v>30</v>
      </c>
      <c r="F221" s="287">
        <v>25.5</v>
      </c>
      <c r="G221" s="28">
        <v>12</v>
      </c>
      <c r="H221" s="62">
        <v>0.17849999999999999</v>
      </c>
      <c r="I221" s="61">
        <v>2.5499999999999998E-2</v>
      </c>
      <c r="J221" s="61">
        <v>2.4224999999999999</v>
      </c>
      <c r="K221" s="24">
        <v>6.8849999999999998</v>
      </c>
      <c r="L221" s="28">
        <v>0.10199999999999999</v>
      </c>
      <c r="M221" s="28">
        <v>10.5</v>
      </c>
    </row>
    <row r="222" spans="1:13" ht="15" customHeight="1" x14ac:dyDescent="0.25">
      <c r="A222" s="836"/>
      <c r="B222" s="836"/>
      <c r="C222" s="360" t="s">
        <v>62</v>
      </c>
      <c r="D222" s="102" t="s">
        <v>63</v>
      </c>
      <c r="E222" s="279">
        <v>30</v>
      </c>
      <c r="F222" s="287">
        <v>15</v>
      </c>
      <c r="G222" s="28">
        <v>7</v>
      </c>
      <c r="H222" s="62">
        <v>4.4999999999999998E-2</v>
      </c>
      <c r="I222" s="61">
        <v>4.4999999999999998E-2</v>
      </c>
      <c r="J222" s="61">
        <v>1.395</v>
      </c>
      <c r="K222" s="24">
        <v>2.85</v>
      </c>
      <c r="L222" s="28">
        <v>7.4999999999999997E-2</v>
      </c>
      <c r="M222" s="28">
        <v>1.2</v>
      </c>
    </row>
    <row r="223" spans="1:13" ht="15" customHeight="1" x14ac:dyDescent="0.25">
      <c r="A223" s="837"/>
      <c r="B223" s="837"/>
      <c r="C223" s="360" t="s">
        <v>64</v>
      </c>
      <c r="D223" s="131" t="s">
        <v>65</v>
      </c>
      <c r="E223" s="279">
        <v>4</v>
      </c>
      <c r="F223" s="287">
        <v>4</v>
      </c>
      <c r="G223" s="28">
        <v>16</v>
      </c>
      <c r="H223" s="62">
        <v>0</v>
      </c>
      <c r="I223" s="61">
        <v>0</v>
      </c>
      <c r="J223" s="61">
        <v>3.972</v>
      </c>
      <c r="K223" s="24">
        <v>0</v>
      </c>
      <c r="L223" s="28">
        <v>4.0000000000000001E-3</v>
      </c>
      <c r="M223" s="28">
        <v>0</v>
      </c>
    </row>
    <row r="224" spans="1:13" ht="15" customHeight="1" x14ac:dyDescent="0.25">
      <c r="A224" s="35" t="s">
        <v>105</v>
      </c>
      <c r="B224" s="843" t="s">
        <v>149</v>
      </c>
      <c r="C224" s="360" t="s">
        <v>150</v>
      </c>
      <c r="D224" s="60" t="s">
        <v>151</v>
      </c>
      <c r="E224" s="279">
        <v>80</v>
      </c>
      <c r="F224" s="287">
        <v>60</v>
      </c>
      <c r="G224" s="28">
        <v>43</v>
      </c>
      <c r="H224" s="62">
        <v>0.54</v>
      </c>
      <c r="I224" s="61">
        <v>0.18</v>
      </c>
      <c r="J224" s="61">
        <v>8.0399999999999991</v>
      </c>
      <c r="K224" s="24">
        <v>7.8</v>
      </c>
      <c r="L224" s="28">
        <v>0.18</v>
      </c>
      <c r="M224" s="28">
        <v>2.4</v>
      </c>
    </row>
    <row r="225" spans="1:13" ht="15" customHeight="1" x14ac:dyDescent="0.25">
      <c r="A225" s="126" t="s">
        <v>163</v>
      </c>
      <c r="B225" s="836"/>
      <c r="C225" s="68" t="s">
        <v>72</v>
      </c>
      <c r="D225" s="129" t="s">
        <v>73</v>
      </c>
      <c r="E225" s="128">
        <v>120</v>
      </c>
      <c r="F225" s="70">
        <v>120</v>
      </c>
      <c r="G225" s="71">
        <v>66</v>
      </c>
      <c r="H225" s="72">
        <v>3.84</v>
      </c>
      <c r="I225" s="73">
        <v>3.84</v>
      </c>
      <c r="J225" s="73">
        <v>4.08</v>
      </c>
      <c r="K225" s="74">
        <v>144</v>
      </c>
      <c r="L225" s="71">
        <v>0</v>
      </c>
      <c r="M225" s="71">
        <v>50.4</v>
      </c>
    </row>
    <row r="226" spans="1:13" ht="15" customHeight="1" x14ac:dyDescent="0.25">
      <c r="A226" s="35" t="s">
        <v>164</v>
      </c>
      <c r="B226" s="837"/>
      <c r="C226" s="360" t="s">
        <v>64</v>
      </c>
      <c r="D226" s="102" t="s">
        <v>65</v>
      </c>
      <c r="E226" s="279">
        <v>6</v>
      </c>
      <c r="F226" s="287">
        <v>6</v>
      </c>
      <c r="G226" s="28">
        <v>24</v>
      </c>
      <c r="H226" s="62">
        <v>0</v>
      </c>
      <c r="I226" s="61">
        <v>0</v>
      </c>
      <c r="J226" s="61">
        <v>5.9580000000000002</v>
      </c>
      <c r="K226" s="24">
        <v>0</v>
      </c>
      <c r="L226" s="28">
        <v>6.0000000000000001E-3</v>
      </c>
      <c r="M226" s="28">
        <v>0</v>
      </c>
    </row>
    <row r="227" spans="1:13" ht="15" customHeight="1" x14ac:dyDescent="0.25">
      <c r="A227" s="876"/>
      <c r="B227" s="856"/>
      <c r="C227" s="856"/>
      <c r="D227" s="856"/>
      <c r="E227" s="856"/>
      <c r="F227" s="856"/>
      <c r="G227" s="856"/>
      <c r="H227" s="856"/>
      <c r="I227" s="856"/>
      <c r="J227" s="856"/>
      <c r="K227" s="856"/>
      <c r="L227" s="856"/>
      <c r="M227" s="857"/>
    </row>
    <row r="228" spans="1:13" ht="15" customHeight="1" x14ac:dyDescent="0.25">
      <c r="A228" s="833" t="s">
        <v>78</v>
      </c>
      <c r="B228" s="828"/>
      <c r="C228" s="828"/>
      <c r="D228" s="828"/>
      <c r="E228" s="828"/>
      <c r="F228" s="829"/>
      <c r="G228" s="370">
        <v>642</v>
      </c>
      <c r="H228" s="371">
        <v>24.6</v>
      </c>
      <c r="I228" s="372">
        <v>21</v>
      </c>
      <c r="J228" s="372">
        <v>85.4</v>
      </c>
      <c r="K228" s="370">
        <v>199</v>
      </c>
      <c r="L228" s="373">
        <v>3</v>
      </c>
      <c r="M228" s="373">
        <v>649</v>
      </c>
    </row>
    <row r="229" spans="1:13" ht="15" customHeight="1" x14ac:dyDescent="0.25">
      <c r="A229" s="833" t="s">
        <v>79</v>
      </c>
      <c r="B229" s="828"/>
      <c r="C229" s="828"/>
      <c r="D229" s="828"/>
      <c r="E229" s="828"/>
      <c r="F229" s="829"/>
      <c r="G229" s="374">
        <v>1994</v>
      </c>
      <c r="H229" s="375">
        <v>69.8</v>
      </c>
      <c r="I229" s="375">
        <v>66.5</v>
      </c>
      <c r="J229" s="375">
        <v>279.2</v>
      </c>
      <c r="K229" s="375">
        <v>1100</v>
      </c>
      <c r="L229" s="375">
        <v>8.6999999999999993</v>
      </c>
      <c r="M229" s="375">
        <v>1500</v>
      </c>
    </row>
    <row r="230" spans="1:13" ht="15" customHeight="1" x14ac:dyDescent="0.25">
      <c r="A230" s="833" t="s">
        <v>80</v>
      </c>
      <c r="B230" s="828"/>
      <c r="C230" s="828"/>
      <c r="D230" s="828"/>
      <c r="E230" s="828"/>
      <c r="F230" s="829"/>
      <c r="G230" s="376">
        <v>0.32</v>
      </c>
      <c r="H230" s="377">
        <v>0.35</v>
      </c>
      <c r="I230" s="377">
        <v>0.32</v>
      </c>
      <c r="J230" s="377">
        <v>0.31</v>
      </c>
      <c r="K230" s="377">
        <v>0.64</v>
      </c>
      <c r="L230" s="377">
        <v>0.35</v>
      </c>
      <c r="M230" s="377">
        <v>0.44</v>
      </c>
    </row>
    <row r="231" spans="1:13" ht="15" customHeight="1" x14ac:dyDescent="0.25">
      <c r="A231" s="52"/>
      <c r="B231" s="45"/>
      <c r="C231" s="4"/>
      <c r="D231" s="4"/>
      <c r="E231" s="3"/>
      <c r="F231" s="3"/>
      <c r="G231" s="3"/>
      <c r="H231" s="3"/>
      <c r="I231" s="3"/>
      <c r="J231" s="3"/>
      <c r="K231" s="3"/>
      <c r="L231" s="3"/>
      <c r="M231" s="3"/>
    </row>
    <row r="232" spans="1:13" ht="15" customHeight="1" x14ac:dyDescent="0.25">
      <c r="A232" s="834" t="s">
        <v>81</v>
      </c>
      <c r="B232" s="825"/>
      <c r="C232" s="826"/>
      <c r="D232" s="827" t="s">
        <v>82</v>
      </c>
      <c r="E232" s="828"/>
      <c r="F232" s="828"/>
      <c r="G232" s="828"/>
      <c r="H232" s="828"/>
      <c r="I232" s="828"/>
      <c r="J232" s="828"/>
      <c r="K232" s="828"/>
      <c r="L232" s="828"/>
      <c r="M232" s="829"/>
    </row>
    <row r="233" spans="1:13" ht="15" customHeight="1" x14ac:dyDescent="0.25">
      <c r="A233" s="52"/>
      <c r="B233" s="45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"/>
    </row>
    <row r="234" spans="1:13" ht="30" customHeight="1" x14ac:dyDescent="0.25">
      <c r="A234" s="52" t="s">
        <v>83</v>
      </c>
      <c r="B234" s="827"/>
      <c r="C234" s="828"/>
      <c r="D234" s="828"/>
      <c r="E234" s="829"/>
      <c r="F234" s="1"/>
      <c r="G234" s="824" t="s">
        <v>84</v>
      </c>
      <c r="H234" s="825"/>
      <c r="I234" s="826"/>
      <c r="J234" s="827">
        <v>1088350061</v>
      </c>
      <c r="K234" s="828"/>
      <c r="L234" s="828"/>
      <c r="M234" s="829"/>
    </row>
    <row r="235" spans="1:13" ht="15" customHeight="1" x14ac:dyDescent="0.25">
      <c r="A235" s="366"/>
      <c r="B235" s="49"/>
      <c r="C235" s="59"/>
      <c r="D235" s="59"/>
      <c r="E235" s="1"/>
      <c r="F235" s="1"/>
      <c r="G235" s="1"/>
      <c r="H235" s="1"/>
      <c r="I235" s="1"/>
      <c r="J235" s="1"/>
      <c r="K235" s="1"/>
      <c r="L235" s="1"/>
      <c r="M235" s="1"/>
    </row>
    <row r="236" spans="1:13" ht="15" customHeight="1" x14ac:dyDescent="0.25">
      <c r="A236" s="367"/>
      <c r="B236" s="55"/>
      <c r="C236" s="368"/>
      <c r="D236" s="368"/>
      <c r="E236" s="142"/>
      <c r="F236" s="142"/>
      <c r="G236" s="142"/>
      <c r="H236" s="142"/>
      <c r="I236" s="142"/>
      <c r="J236" s="142"/>
      <c r="K236" s="142"/>
      <c r="L236" s="142"/>
      <c r="M236" s="142"/>
    </row>
    <row r="237" spans="1:13" ht="15" customHeight="1" x14ac:dyDescent="0.25">
      <c r="A237" s="52"/>
      <c r="B237" s="9"/>
      <c r="C237" s="9"/>
      <c r="D237" s="9"/>
      <c r="E237" s="1"/>
      <c r="F237" s="1"/>
      <c r="G237" s="1"/>
      <c r="H237" s="1"/>
      <c r="I237" s="1"/>
      <c r="J237" s="3"/>
      <c r="K237" s="3"/>
      <c r="L237" s="1"/>
      <c r="M237" s="1"/>
    </row>
    <row r="238" spans="1:13" ht="15" customHeight="1" x14ac:dyDescent="0.25">
      <c r="A238" s="369" t="s">
        <v>438</v>
      </c>
      <c r="B238" s="58"/>
      <c r="C238" s="58"/>
      <c r="D238" s="58"/>
      <c r="E238" s="3"/>
      <c r="F238" s="3"/>
      <c r="G238" s="3"/>
      <c r="H238" s="3"/>
      <c r="I238" s="3"/>
      <c r="J238" s="3"/>
      <c r="K238" s="3"/>
      <c r="L238" s="1"/>
      <c r="M238" s="1"/>
    </row>
    <row r="239" spans="1:13" ht="15" customHeight="1" x14ac:dyDescent="0.25">
      <c r="A239" s="52"/>
      <c r="B239" s="9"/>
      <c r="C239" s="9"/>
      <c r="D239" s="9"/>
      <c r="E239" s="1"/>
      <c r="F239" s="1"/>
      <c r="G239" s="1"/>
      <c r="H239" s="1"/>
      <c r="I239" s="1"/>
      <c r="J239" s="3"/>
      <c r="K239" s="3"/>
      <c r="L239" s="1"/>
      <c r="M239" s="1"/>
    </row>
    <row r="240" spans="1:13" ht="15" customHeight="1" x14ac:dyDescent="0.25">
      <c r="A240" s="840" t="s">
        <v>14</v>
      </c>
      <c r="B240" s="838" t="s">
        <v>15</v>
      </c>
      <c r="C240" s="838" t="s">
        <v>16</v>
      </c>
      <c r="D240" s="838" t="s">
        <v>17</v>
      </c>
      <c r="E240" s="838" t="s">
        <v>18</v>
      </c>
      <c r="F240" s="838" t="s">
        <v>19</v>
      </c>
      <c r="G240" s="827" t="s">
        <v>20</v>
      </c>
      <c r="H240" s="828"/>
      <c r="I240" s="828"/>
      <c r="J240" s="828"/>
      <c r="K240" s="828"/>
      <c r="L240" s="828"/>
      <c r="M240" s="829"/>
    </row>
    <row r="241" spans="1:13" ht="15" customHeight="1" x14ac:dyDescent="0.25">
      <c r="A241" s="837"/>
      <c r="B241" s="837"/>
      <c r="C241" s="837"/>
      <c r="D241" s="837"/>
      <c r="E241" s="837"/>
      <c r="F241" s="837"/>
      <c r="G241" s="16" t="s">
        <v>21</v>
      </c>
      <c r="H241" s="16" t="s">
        <v>22</v>
      </c>
      <c r="I241" s="16" t="s">
        <v>23</v>
      </c>
      <c r="J241" s="16" t="s">
        <v>24</v>
      </c>
      <c r="K241" s="16" t="s">
        <v>25</v>
      </c>
      <c r="L241" s="16" t="s">
        <v>26</v>
      </c>
      <c r="M241" s="16" t="s">
        <v>27</v>
      </c>
    </row>
    <row r="242" spans="1:13" ht="15" customHeight="1" x14ac:dyDescent="0.25">
      <c r="A242" s="840" t="s">
        <v>399</v>
      </c>
      <c r="B242" s="843" t="s">
        <v>153</v>
      </c>
      <c r="C242" s="359" t="s">
        <v>30</v>
      </c>
      <c r="D242" s="130" t="s">
        <v>31</v>
      </c>
      <c r="E242" s="283">
        <v>73</v>
      </c>
      <c r="F242" s="284">
        <v>68</v>
      </c>
      <c r="G242" s="22">
        <v>95</v>
      </c>
      <c r="H242" s="101">
        <v>14.824</v>
      </c>
      <c r="I242" s="60">
        <v>3.8759999999999999</v>
      </c>
      <c r="J242" s="60">
        <v>0</v>
      </c>
      <c r="K242" s="21">
        <v>4.08</v>
      </c>
      <c r="L242" s="22">
        <v>1.8360000000000001</v>
      </c>
      <c r="M242" s="22">
        <v>37.229999999999997</v>
      </c>
    </row>
    <row r="243" spans="1:13" ht="15" customHeight="1" x14ac:dyDescent="0.25">
      <c r="A243" s="836"/>
      <c r="B243" s="836"/>
      <c r="C243" s="360" t="s">
        <v>32</v>
      </c>
      <c r="D243" s="21" t="s">
        <v>33</v>
      </c>
      <c r="E243" s="283">
        <v>16</v>
      </c>
      <c r="F243" s="287">
        <v>15.2</v>
      </c>
      <c r="G243" s="28">
        <v>6</v>
      </c>
      <c r="H243" s="62">
        <v>0.21279999999999999</v>
      </c>
      <c r="I243" s="61">
        <v>1.52E-2</v>
      </c>
      <c r="J243" s="61">
        <v>1.1704000000000001</v>
      </c>
      <c r="K243" s="24">
        <v>3.6480000000000001</v>
      </c>
      <c r="L243" s="28">
        <v>4.5600000000000002E-2</v>
      </c>
      <c r="M243" s="28">
        <v>0.64</v>
      </c>
    </row>
    <row r="244" spans="1:13" ht="15" customHeight="1" x14ac:dyDescent="0.25">
      <c r="A244" s="836"/>
      <c r="B244" s="836"/>
      <c r="C244" s="360" t="s">
        <v>34</v>
      </c>
      <c r="D244" s="21" t="s">
        <v>35</v>
      </c>
      <c r="E244" s="283">
        <v>38</v>
      </c>
      <c r="F244" s="287">
        <v>15.2</v>
      </c>
      <c r="G244" s="28">
        <v>6</v>
      </c>
      <c r="H244" s="62">
        <v>0.18240000000000001</v>
      </c>
      <c r="I244" s="61">
        <v>1.52E-2</v>
      </c>
      <c r="J244" s="61">
        <v>1.0336000000000001</v>
      </c>
      <c r="K244" s="24">
        <v>8.6639999999999997</v>
      </c>
      <c r="L244" s="28">
        <v>7.5999999999999998E-2</v>
      </c>
      <c r="M244" s="28">
        <v>5.7</v>
      </c>
    </row>
    <row r="245" spans="1:13" ht="15" customHeight="1" x14ac:dyDescent="0.25">
      <c r="A245" s="836"/>
      <c r="B245" s="836"/>
      <c r="C245" s="360" t="s">
        <v>96</v>
      </c>
      <c r="D245" s="133" t="s">
        <v>39</v>
      </c>
      <c r="E245" s="283">
        <v>3</v>
      </c>
      <c r="F245" s="287">
        <v>3</v>
      </c>
      <c r="G245" s="28">
        <v>0</v>
      </c>
      <c r="H245" s="62">
        <v>0</v>
      </c>
      <c r="I245" s="61">
        <v>0</v>
      </c>
      <c r="J245" s="61">
        <v>0.18</v>
      </c>
      <c r="K245" s="24">
        <v>0.21</v>
      </c>
      <c r="L245" s="28">
        <v>1.4999999999999999E-2</v>
      </c>
      <c r="M245" s="28">
        <v>0.15</v>
      </c>
    </row>
    <row r="246" spans="1:13" ht="15" customHeight="1" x14ac:dyDescent="0.25">
      <c r="A246" s="836"/>
      <c r="B246" s="836"/>
      <c r="C246" s="360" t="s">
        <v>38</v>
      </c>
      <c r="D246" s="133" t="s">
        <v>39</v>
      </c>
      <c r="E246" s="283">
        <v>3</v>
      </c>
      <c r="F246" s="287">
        <v>3</v>
      </c>
      <c r="G246" s="28">
        <v>0</v>
      </c>
      <c r="H246" s="62">
        <v>0</v>
      </c>
      <c r="I246" s="61">
        <v>0</v>
      </c>
      <c r="J246" s="61">
        <v>0.18</v>
      </c>
      <c r="K246" s="24">
        <v>0.21</v>
      </c>
      <c r="L246" s="28">
        <v>1.4999999999999999E-2</v>
      </c>
      <c r="M246" s="28">
        <v>0.15</v>
      </c>
    </row>
    <row r="247" spans="1:13" ht="15" customHeight="1" x14ac:dyDescent="0.25">
      <c r="A247" s="836"/>
      <c r="B247" s="836"/>
      <c r="C247" s="360" t="s">
        <v>40</v>
      </c>
      <c r="D247" s="133" t="s">
        <v>39</v>
      </c>
      <c r="E247" s="283">
        <v>3</v>
      </c>
      <c r="F247" s="287">
        <v>3</v>
      </c>
      <c r="G247" s="28">
        <v>0</v>
      </c>
      <c r="H247" s="62">
        <v>0</v>
      </c>
      <c r="I247" s="61">
        <v>0</v>
      </c>
      <c r="J247" s="61">
        <v>0.18</v>
      </c>
      <c r="K247" s="24">
        <v>0.21</v>
      </c>
      <c r="L247" s="28">
        <v>1.4999999999999999E-2</v>
      </c>
      <c r="M247" s="28">
        <v>0.15</v>
      </c>
    </row>
    <row r="248" spans="1:13" ht="15" customHeight="1" x14ac:dyDescent="0.25">
      <c r="A248" s="836"/>
      <c r="B248" s="836"/>
      <c r="C248" s="360" t="s">
        <v>41</v>
      </c>
      <c r="D248" s="133" t="s">
        <v>39</v>
      </c>
      <c r="E248" s="283">
        <v>3</v>
      </c>
      <c r="F248" s="287">
        <v>3</v>
      </c>
      <c r="G248" s="28">
        <v>0</v>
      </c>
      <c r="H248" s="62">
        <v>0</v>
      </c>
      <c r="I248" s="61">
        <v>0</v>
      </c>
      <c r="J248" s="61">
        <v>0.18</v>
      </c>
      <c r="K248" s="24">
        <v>0.21</v>
      </c>
      <c r="L248" s="28">
        <v>1.4999999999999999E-2</v>
      </c>
      <c r="M248" s="28">
        <v>0.15</v>
      </c>
    </row>
    <row r="249" spans="1:13" ht="15" customHeight="1" x14ac:dyDescent="0.25">
      <c r="A249" s="836"/>
      <c r="B249" s="836"/>
      <c r="C249" s="360" t="s">
        <v>42</v>
      </c>
      <c r="D249" s="133" t="s">
        <v>43</v>
      </c>
      <c r="E249" s="283">
        <v>1</v>
      </c>
      <c r="F249" s="287">
        <v>0.95</v>
      </c>
      <c r="G249" s="28">
        <v>1</v>
      </c>
      <c r="H249" s="62">
        <v>4.4650000000000002E-2</v>
      </c>
      <c r="I249" s="61">
        <v>2.8500000000000001E-3</v>
      </c>
      <c r="J249" s="61">
        <v>0.27834999999999999</v>
      </c>
      <c r="K249" s="24">
        <v>0.38</v>
      </c>
      <c r="L249" s="28">
        <v>1.235E-2</v>
      </c>
      <c r="M249" s="28">
        <v>0.19</v>
      </c>
    </row>
    <row r="250" spans="1:13" ht="15" customHeight="1" x14ac:dyDescent="0.25">
      <c r="A250" s="836"/>
      <c r="B250" s="836"/>
      <c r="C250" s="360" t="s">
        <v>36</v>
      </c>
      <c r="D250" s="21" t="s">
        <v>37</v>
      </c>
      <c r="E250" s="283">
        <v>6</v>
      </c>
      <c r="F250" s="287">
        <v>5.4</v>
      </c>
      <c r="G250" s="28">
        <v>2</v>
      </c>
      <c r="H250" s="62">
        <v>0.1242</v>
      </c>
      <c r="I250" s="61">
        <v>3.2399999999999998E-2</v>
      </c>
      <c r="J250" s="61">
        <v>0.31859999999999999</v>
      </c>
      <c r="K250" s="24">
        <v>4.4279999999999999</v>
      </c>
      <c r="L250" s="28">
        <v>9.7199999999999995E-2</v>
      </c>
      <c r="M250" s="28">
        <v>2.76</v>
      </c>
    </row>
    <row r="251" spans="1:13" ht="15" customHeight="1" x14ac:dyDescent="0.25">
      <c r="A251" s="837"/>
      <c r="B251" s="837"/>
      <c r="C251" s="360" t="s">
        <v>44</v>
      </c>
      <c r="D251" s="133" t="s">
        <v>45</v>
      </c>
      <c r="E251" s="283">
        <v>0.5</v>
      </c>
      <c r="F251" s="287">
        <v>0.5</v>
      </c>
      <c r="G251" s="28">
        <v>0</v>
      </c>
      <c r="H251" s="62">
        <v>0</v>
      </c>
      <c r="I251" s="61">
        <v>0</v>
      </c>
      <c r="J251" s="61">
        <v>0</v>
      </c>
      <c r="K251" s="24">
        <v>0.12</v>
      </c>
      <c r="L251" s="28">
        <v>1.5E-3</v>
      </c>
      <c r="M251" s="28">
        <v>193.905</v>
      </c>
    </row>
    <row r="252" spans="1:13" ht="15" customHeight="1" x14ac:dyDescent="0.25">
      <c r="A252" s="840" t="s">
        <v>46</v>
      </c>
      <c r="B252" s="849" t="s">
        <v>154</v>
      </c>
      <c r="C252" s="360" t="s">
        <v>114</v>
      </c>
      <c r="D252" s="21" t="s">
        <v>115</v>
      </c>
      <c r="E252" s="283">
        <v>30</v>
      </c>
      <c r="F252" s="287">
        <v>30</v>
      </c>
      <c r="G252" s="28">
        <v>30</v>
      </c>
      <c r="H252" s="62">
        <v>0.69</v>
      </c>
      <c r="I252" s="61">
        <v>0.03</v>
      </c>
      <c r="J252" s="61">
        <v>6.3</v>
      </c>
      <c r="K252" s="24">
        <v>2.4</v>
      </c>
      <c r="L252" s="28">
        <v>0.24</v>
      </c>
      <c r="M252" s="28">
        <v>2.7</v>
      </c>
    </row>
    <row r="253" spans="1:13" ht="15" customHeight="1" x14ac:dyDescent="0.25">
      <c r="A253" s="836"/>
      <c r="B253" s="850"/>
      <c r="C253" s="360" t="s">
        <v>155</v>
      </c>
      <c r="D253" s="133" t="s">
        <v>156</v>
      </c>
      <c r="E253" s="283">
        <v>5</v>
      </c>
      <c r="F253" s="287">
        <v>4</v>
      </c>
      <c r="G253" s="28">
        <v>4</v>
      </c>
      <c r="H253" s="62">
        <v>3.5999999999999997E-2</v>
      </c>
      <c r="I253" s="61">
        <v>4.0000000000000001E-3</v>
      </c>
      <c r="J253" s="61">
        <v>1.052</v>
      </c>
      <c r="K253" s="24">
        <v>0.84</v>
      </c>
      <c r="L253" s="28">
        <v>3.5999999999999997E-2</v>
      </c>
      <c r="M253" s="28">
        <v>0.05</v>
      </c>
    </row>
    <row r="254" spans="1:13" ht="15" customHeight="1" x14ac:dyDescent="0.25">
      <c r="A254" s="836"/>
      <c r="B254" s="850"/>
      <c r="C254" s="360" t="s">
        <v>157</v>
      </c>
      <c r="D254" s="21" t="s">
        <v>158</v>
      </c>
      <c r="E254" s="283">
        <v>26</v>
      </c>
      <c r="F254" s="287">
        <v>20.8</v>
      </c>
      <c r="G254" s="28">
        <v>33</v>
      </c>
      <c r="H254" s="62">
        <v>0.18720000000000001</v>
      </c>
      <c r="I254" s="61">
        <v>6.2399999999999997E-2</v>
      </c>
      <c r="J254" s="61">
        <v>7.7792000000000003</v>
      </c>
      <c r="K254" s="24">
        <v>3.3279999999999998</v>
      </c>
      <c r="L254" s="28">
        <v>6.2399999999999997E-2</v>
      </c>
      <c r="M254" s="28">
        <v>3.64</v>
      </c>
    </row>
    <row r="255" spans="1:13" ht="15" customHeight="1" x14ac:dyDescent="0.25">
      <c r="A255" s="836"/>
      <c r="B255" s="850"/>
      <c r="C255" s="360" t="s">
        <v>89</v>
      </c>
      <c r="D255" s="21" t="s">
        <v>90</v>
      </c>
      <c r="E255" s="283">
        <v>30</v>
      </c>
      <c r="F255" s="287">
        <v>20.399999999999999</v>
      </c>
      <c r="G255" s="28">
        <v>34</v>
      </c>
      <c r="H255" s="62">
        <v>0.24479999999999999</v>
      </c>
      <c r="I255" s="61">
        <v>4.0800000000000003E-2</v>
      </c>
      <c r="J255" s="61">
        <v>8.0172000000000008</v>
      </c>
      <c r="K255" s="24">
        <v>1.6319999999999999</v>
      </c>
      <c r="L255" s="28">
        <v>8.1600000000000006E-2</v>
      </c>
      <c r="M255" s="28">
        <v>7.8</v>
      </c>
    </row>
    <row r="256" spans="1:13" ht="15" customHeight="1" x14ac:dyDescent="0.25">
      <c r="A256" s="836"/>
      <c r="B256" s="850"/>
      <c r="C256" s="360" t="s">
        <v>50</v>
      </c>
      <c r="D256" s="21" t="s">
        <v>51</v>
      </c>
      <c r="E256" s="283">
        <v>12</v>
      </c>
      <c r="F256" s="287">
        <v>10.199999999999999</v>
      </c>
      <c r="G256" s="28">
        <v>5</v>
      </c>
      <c r="H256" s="62">
        <v>7.1400000000000005E-2</v>
      </c>
      <c r="I256" s="61">
        <v>1.0200000000000001E-2</v>
      </c>
      <c r="J256" s="61">
        <v>0.96899999999999997</v>
      </c>
      <c r="K256" s="24">
        <v>2.754</v>
      </c>
      <c r="L256" s="28">
        <v>4.0800000000000003E-2</v>
      </c>
      <c r="M256" s="28">
        <v>4.2</v>
      </c>
    </row>
    <row r="257" spans="1:13" ht="15" customHeight="1" x14ac:dyDescent="0.25">
      <c r="A257" s="836"/>
      <c r="B257" s="850"/>
      <c r="C257" s="360" t="s">
        <v>32</v>
      </c>
      <c r="D257" s="133" t="s">
        <v>33</v>
      </c>
      <c r="E257" s="283">
        <v>11</v>
      </c>
      <c r="F257" s="287">
        <v>10.45</v>
      </c>
      <c r="G257" s="28">
        <v>4</v>
      </c>
      <c r="H257" s="62">
        <v>0.14630000000000001</v>
      </c>
      <c r="I257" s="61">
        <v>1.0449999999999999E-2</v>
      </c>
      <c r="J257" s="61">
        <v>0.80464999999999998</v>
      </c>
      <c r="K257" s="24">
        <v>2.508</v>
      </c>
      <c r="L257" s="28">
        <v>3.1350000000000003E-2</v>
      </c>
      <c r="M257" s="28">
        <v>0.44</v>
      </c>
    </row>
    <row r="258" spans="1:13" ht="15" customHeight="1" x14ac:dyDescent="0.25">
      <c r="A258" s="836"/>
      <c r="B258" s="850"/>
      <c r="C258" s="360" t="s">
        <v>34</v>
      </c>
      <c r="D258" s="133" t="s">
        <v>35</v>
      </c>
      <c r="E258" s="283">
        <v>25</v>
      </c>
      <c r="F258" s="287">
        <v>10</v>
      </c>
      <c r="G258" s="28">
        <v>4</v>
      </c>
      <c r="H258" s="62">
        <v>0.12</v>
      </c>
      <c r="I258" s="61">
        <v>0.01</v>
      </c>
      <c r="J258" s="61">
        <v>0.68</v>
      </c>
      <c r="K258" s="24">
        <v>5.7</v>
      </c>
      <c r="L258" s="28">
        <v>0.05</v>
      </c>
      <c r="M258" s="28">
        <v>3.75</v>
      </c>
    </row>
    <row r="259" spans="1:13" ht="15" customHeight="1" x14ac:dyDescent="0.25">
      <c r="A259" s="836"/>
      <c r="B259" s="850"/>
      <c r="C259" s="360" t="s">
        <v>36</v>
      </c>
      <c r="D259" s="133" t="s">
        <v>37</v>
      </c>
      <c r="E259" s="283">
        <v>5</v>
      </c>
      <c r="F259" s="287">
        <v>4.5</v>
      </c>
      <c r="G259" s="28">
        <v>2</v>
      </c>
      <c r="H259" s="62">
        <v>0.10349999999999999</v>
      </c>
      <c r="I259" s="61">
        <v>2.7E-2</v>
      </c>
      <c r="J259" s="61">
        <v>0.26550000000000001</v>
      </c>
      <c r="K259" s="24">
        <v>3.69</v>
      </c>
      <c r="L259" s="28">
        <v>8.1000000000000003E-2</v>
      </c>
      <c r="M259" s="28">
        <v>2.2999999999999998</v>
      </c>
    </row>
    <row r="260" spans="1:13" ht="15" customHeight="1" x14ac:dyDescent="0.25">
      <c r="A260" s="836"/>
      <c r="B260" s="850"/>
      <c r="C260" s="360" t="s">
        <v>42</v>
      </c>
      <c r="D260" s="133" t="s">
        <v>43</v>
      </c>
      <c r="E260" s="283">
        <v>1</v>
      </c>
      <c r="F260" s="287">
        <v>0.95</v>
      </c>
      <c r="G260" s="28">
        <v>1</v>
      </c>
      <c r="H260" s="62">
        <v>4.4650000000000002E-2</v>
      </c>
      <c r="I260" s="61">
        <v>2.8500000000000001E-3</v>
      </c>
      <c r="J260" s="61">
        <v>0.27834999999999999</v>
      </c>
      <c r="K260" s="24">
        <v>0.38</v>
      </c>
      <c r="L260" s="28">
        <v>1.235E-2</v>
      </c>
      <c r="M260" s="28">
        <v>0.19</v>
      </c>
    </row>
    <row r="261" spans="1:13" ht="15" customHeight="1" x14ac:dyDescent="0.25">
      <c r="A261" s="836"/>
      <c r="B261" s="850"/>
      <c r="C261" s="360" t="s">
        <v>52</v>
      </c>
      <c r="D261" s="21" t="s">
        <v>53</v>
      </c>
      <c r="E261" s="283">
        <v>8</v>
      </c>
      <c r="F261" s="287">
        <v>8</v>
      </c>
      <c r="G261" s="28">
        <v>72</v>
      </c>
      <c r="H261" s="62">
        <v>0</v>
      </c>
      <c r="I261" s="61">
        <v>8</v>
      </c>
      <c r="J261" s="61">
        <v>0</v>
      </c>
      <c r="K261" s="24">
        <v>0</v>
      </c>
      <c r="L261" s="28">
        <v>0</v>
      </c>
      <c r="M261" s="28">
        <v>0</v>
      </c>
    </row>
    <row r="262" spans="1:13" ht="15" customHeight="1" x14ac:dyDescent="0.25">
      <c r="A262" s="837"/>
      <c r="B262" s="851"/>
      <c r="C262" s="360" t="s">
        <v>44</v>
      </c>
      <c r="D262" s="133" t="s">
        <v>45</v>
      </c>
      <c r="E262" s="283">
        <v>0.5</v>
      </c>
      <c r="F262" s="287">
        <v>0.5</v>
      </c>
      <c r="G262" s="28">
        <v>0</v>
      </c>
      <c r="H262" s="62">
        <v>0</v>
      </c>
      <c r="I262" s="61">
        <v>0</v>
      </c>
      <c r="J262" s="61">
        <v>0</v>
      </c>
      <c r="K262" s="24">
        <v>0.12</v>
      </c>
      <c r="L262" s="28">
        <v>1.5E-3</v>
      </c>
      <c r="M262" s="28">
        <v>193.905</v>
      </c>
    </row>
    <row r="263" spans="1:13" ht="15" customHeight="1" x14ac:dyDescent="0.25">
      <c r="A263" s="858" t="s">
        <v>247</v>
      </c>
      <c r="B263" s="843" t="s">
        <v>55</v>
      </c>
      <c r="C263" s="360" t="s">
        <v>56</v>
      </c>
      <c r="D263" s="133" t="s">
        <v>57</v>
      </c>
      <c r="E263" s="283">
        <v>40</v>
      </c>
      <c r="F263" s="287">
        <v>40</v>
      </c>
      <c r="G263" s="28">
        <v>141</v>
      </c>
      <c r="H263" s="62">
        <v>2.68</v>
      </c>
      <c r="I263" s="61">
        <v>0.16</v>
      </c>
      <c r="J263" s="61">
        <v>32.04</v>
      </c>
      <c r="K263" s="24">
        <v>3.6</v>
      </c>
      <c r="L263" s="28">
        <v>0.32</v>
      </c>
      <c r="M263" s="28">
        <v>0.8</v>
      </c>
    </row>
    <row r="264" spans="1:13" ht="15" customHeight="1" x14ac:dyDescent="0.25">
      <c r="A264" s="859"/>
      <c r="B264" s="836"/>
      <c r="C264" s="360" t="s">
        <v>44</v>
      </c>
      <c r="D264" s="133" t="s">
        <v>45</v>
      </c>
      <c r="E264" s="283">
        <v>0.8</v>
      </c>
      <c r="F264" s="287">
        <v>0.8</v>
      </c>
      <c r="G264" s="28">
        <v>0</v>
      </c>
      <c r="H264" s="62">
        <v>0</v>
      </c>
      <c r="I264" s="61">
        <v>0</v>
      </c>
      <c r="J264" s="61">
        <v>0</v>
      </c>
      <c r="K264" s="24">
        <v>0.192</v>
      </c>
      <c r="L264" s="28">
        <v>2.3999999999999998E-3</v>
      </c>
      <c r="M264" s="28">
        <v>310.24799999999999</v>
      </c>
    </row>
    <row r="265" spans="1:13" ht="15" customHeight="1" x14ac:dyDescent="0.25">
      <c r="A265" s="877"/>
      <c r="B265" s="837"/>
      <c r="C265" s="360" t="s">
        <v>52</v>
      </c>
      <c r="D265" s="21" t="s">
        <v>53</v>
      </c>
      <c r="E265" s="283">
        <v>5</v>
      </c>
      <c r="F265" s="287">
        <v>5</v>
      </c>
      <c r="G265" s="28">
        <v>45</v>
      </c>
      <c r="H265" s="62">
        <v>0</v>
      </c>
      <c r="I265" s="61">
        <v>5</v>
      </c>
      <c r="J265" s="61">
        <v>0</v>
      </c>
      <c r="K265" s="24">
        <v>0</v>
      </c>
      <c r="L265" s="28">
        <v>0</v>
      </c>
      <c r="M265" s="28">
        <v>0</v>
      </c>
    </row>
    <row r="266" spans="1:13" ht="15" customHeight="1" x14ac:dyDescent="0.25">
      <c r="A266" s="840" t="s">
        <v>58</v>
      </c>
      <c r="B266" s="843" t="s">
        <v>159</v>
      </c>
      <c r="C266" s="360" t="s">
        <v>32</v>
      </c>
      <c r="D266" s="21" t="s">
        <v>33</v>
      </c>
      <c r="E266" s="283">
        <v>16</v>
      </c>
      <c r="F266" s="287">
        <v>15.2</v>
      </c>
      <c r="G266" s="28">
        <v>6</v>
      </c>
      <c r="H266" s="62">
        <v>0.21279999999999999</v>
      </c>
      <c r="I266" s="61">
        <v>1.52E-2</v>
      </c>
      <c r="J266" s="61">
        <v>1.1704000000000001</v>
      </c>
      <c r="K266" s="24">
        <v>3.6480000000000001</v>
      </c>
      <c r="L266" s="28">
        <v>4.5600000000000002E-2</v>
      </c>
      <c r="M266" s="28">
        <v>0.64</v>
      </c>
    </row>
    <row r="267" spans="1:13" ht="15" customHeight="1" x14ac:dyDescent="0.25">
      <c r="A267" s="836"/>
      <c r="B267" s="836"/>
      <c r="C267" s="360" t="s">
        <v>101</v>
      </c>
      <c r="D267" s="21" t="s">
        <v>102</v>
      </c>
      <c r="E267" s="283">
        <v>50</v>
      </c>
      <c r="F267" s="287">
        <v>40</v>
      </c>
      <c r="G267" s="28">
        <v>9</v>
      </c>
      <c r="H267" s="62">
        <v>0.36</v>
      </c>
      <c r="I267" s="61">
        <v>0.04</v>
      </c>
      <c r="J267" s="61">
        <v>1.64</v>
      </c>
      <c r="K267" s="24">
        <v>3.6</v>
      </c>
      <c r="L267" s="28">
        <v>0.2</v>
      </c>
      <c r="M267" s="28">
        <v>3</v>
      </c>
    </row>
    <row r="268" spans="1:13" ht="15" customHeight="1" x14ac:dyDescent="0.25">
      <c r="A268" s="836"/>
      <c r="B268" s="836"/>
      <c r="C268" s="360" t="s">
        <v>36</v>
      </c>
      <c r="D268" s="21" t="s">
        <v>37</v>
      </c>
      <c r="E268" s="283">
        <v>12</v>
      </c>
      <c r="F268" s="287">
        <v>10.8</v>
      </c>
      <c r="G268" s="28">
        <v>5</v>
      </c>
      <c r="H268" s="62">
        <v>0.24840000000000001</v>
      </c>
      <c r="I268" s="61">
        <v>6.4799999999999996E-2</v>
      </c>
      <c r="J268" s="61">
        <v>0.63719999999999999</v>
      </c>
      <c r="K268" s="24">
        <v>8.8559999999999999</v>
      </c>
      <c r="L268" s="28">
        <v>0.19439999999999999</v>
      </c>
      <c r="M268" s="28">
        <v>5.52</v>
      </c>
    </row>
    <row r="269" spans="1:13" ht="15" customHeight="1" x14ac:dyDescent="0.25">
      <c r="A269" s="837"/>
      <c r="B269" s="837"/>
      <c r="C269" s="360" t="s">
        <v>62</v>
      </c>
      <c r="D269" s="21" t="s">
        <v>63</v>
      </c>
      <c r="E269" s="283">
        <v>30</v>
      </c>
      <c r="F269" s="287">
        <v>15</v>
      </c>
      <c r="G269" s="28">
        <v>7</v>
      </c>
      <c r="H269" s="62">
        <v>4.4999999999999998E-2</v>
      </c>
      <c r="I269" s="61">
        <v>4.4999999999999998E-2</v>
      </c>
      <c r="J269" s="61">
        <v>1.395</v>
      </c>
      <c r="K269" s="24">
        <v>2.85</v>
      </c>
      <c r="L269" s="28">
        <v>7.4999999999999997E-2</v>
      </c>
      <c r="M269" s="28">
        <v>1.2</v>
      </c>
    </row>
    <row r="270" spans="1:13" ht="15" customHeight="1" x14ac:dyDescent="0.25">
      <c r="A270" s="35" t="s">
        <v>105</v>
      </c>
      <c r="B270" s="843" t="s">
        <v>160</v>
      </c>
      <c r="C270" s="360" t="s">
        <v>161</v>
      </c>
      <c r="D270" s="21" t="s">
        <v>162</v>
      </c>
      <c r="E270" s="283">
        <v>86</v>
      </c>
      <c r="F270" s="287">
        <v>60.2</v>
      </c>
      <c r="G270" s="28">
        <v>61</v>
      </c>
      <c r="H270" s="62">
        <v>0.90300000000000002</v>
      </c>
      <c r="I270" s="61">
        <v>6.0199999999999997E-2</v>
      </c>
      <c r="J270" s="61">
        <v>13.4246</v>
      </c>
      <c r="K270" s="24">
        <v>4.8159999999999998</v>
      </c>
      <c r="L270" s="28">
        <v>0.54179999999999995</v>
      </c>
      <c r="M270" s="28">
        <v>2.58</v>
      </c>
    </row>
    <row r="271" spans="1:13" ht="15" customHeight="1" x14ac:dyDescent="0.25">
      <c r="A271" s="126" t="s">
        <v>163</v>
      </c>
      <c r="B271" s="836"/>
      <c r="C271" s="68" t="s">
        <v>72</v>
      </c>
      <c r="D271" s="129" t="s">
        <v>73</v>
      </c>
      <c r="E271" s="128">
        <v>120</v>
      </c>
      <c r="F271" s="70">
        <v>120</v>
      </c>
      <c r="G271" s="71">
        <v>66</v>
      </c>
      <c r="H271" s="72">
        <v>3.84</v>
      </c>
      <c r="I271" s="73">
        <v>3.84</v>
      </c>
      <c r="J271" s="73">
        <v>4.08</v>
      </c>
      <c r="K271" s="74">
        <v>144</v>
      </c>
      <c r="L271" s="71">
        <v>0</v>
      </c>
      <c r="M271" s="71">
        <v>50.4</v>
      </c>
    </row>
    <row r="272" spans="1:13" ht="15" customHeight="1" x14ac:dyDescent="0.25">
      <c r="A272" s="35" t="s">
        <v>164</v>
      </c>
      <c r="B272" s="837"/>
      <c r="C272" s="360" t="s">
        <v>64</v>
      </c>
      <c r="D272" s="21" t="s">
        <v>65</v>
      </c>
      <c r="E272" s="283">
        <v>6</v>
      </c>
      <c r="F272" s="287">
        <v>6</v>
      </c>
      <c r="G272" s="28">
        <v>24</v>
      </c>
      <c r="H272" s="62">
        <v>0</v>
      </c>
      <c r="I272" s="61">
        <v>0</v>
      </c>
      <c r="J272" s="61">
        <v>5.9580000000000002</v>
      </c>
      <c r="K272" s="24">
        <v>0</v>
      </c>
      <c r="L272" s="28">
        <v>6.0000000000000001E-3</v>
      </c>
      <c r="M272" s="28">
        <v>0</v>
      </c>
    </row>
    <row r="273" spans="1:13" ht="15" customHeight="1" x14ac:dyDescent="0.25">
      <c r="A273" s="876"/>
      <c r="B273" s="856"/>
      <c r="C273" s="856"/>
      <c r="D273" s="856"/>
      <c r="E273" s="856"/>
      <c r="F273" s="856"/>
      <c r="G273" s="856"/>
      <c r="H273" s="856"/>
      <c r="I273" s="856"/>
      <c r="J273" s="856"/>
      <c r="K273" s="856"/>
      <c r="L273" s="856"/>
      <c r="M273" s="857"/>
    </row>
    <row r="274" spans="1:13" ht="15" customHeight="1" x14ac:dyDescent="0.25">
      <c r="A274" s="833" t="s">
        <v>78</v>
      </c>
      <c r="B274" s="828"/>
      <c r="C274" s="828"/>
      <c r="D274" s="828"/>
      <c r="E274" s="828"/>
      <c r="F274" s="829"/>
      <c r="G274" s="370">
        <v>651.5</v>
      </c>
      <c r="H274" s="371">
        <v>24.7</v>
      </c>
      <c r="I274" s="372">
        <v>20.7</v>
      </c>
      <c r="J274" s="372">
        <v>89.3</v>
      </c>
      <c r="K274" s="370">
        <v>193.1</v>
      </c>
      <c r="L274" s="373">
        <v>4.2</v>
      </c>
      <c r="M274" s="373">
        <v>826</v>
      </c>
    </row>
    <row r="275" spans="1:13" ht="15" customHeight="1" x14ac:dyDescent="0.25">
      <c r="A275" s="833" t="s">
        <v>79</v>
      </c>
      <c r="B275" s="828"/>
      <c r="C275" s="828"/>
      <c r="D275" s="828"/>
      <c r="E275" s="828"/>
      <c r="F275" s="829"/>
      <c r="G275" s="374">
        <v>1994</v>
      </c>
      <c r="H275" s="375">
        <v>69.8</v>
      </c>
      <c r="I275" s="375">
        <v>66.5</v>
      </c>
      <c r="J275" s="375">
        <v>279.2</v>
      </c>
      <c r="K275" s="375">
        <v>1100</v>
      </c>
      <c r="L275" s="375">
        <v>8.6999999999999993</v>
      </c>
      <c r="M275" s="375">
        <v>1500</v>
      </c>
    </row>
    <row r="276" spans="1:13" ht="15" customHeight="1" x14ac:dyDescent="0.25">
      <c r="A276" s="833" t="s">
        <v>80</v>
      </c>
      <c r="B276" s="828"/>
      <c r="C276" s="828"/>
      <c r="D276" s="828"/>
      <c r="E276" s="828"/>
      <c r="F276" s="829"/>
      <c r="G276" s="376">
        <v>0.33</v>
      </c>
      <c r="H276" s="377">
        <v>0.35</v>
      </c>
      <c r="I276" s="377">
        <v>0.31</v>
      </c>
      <c r="J276" s="377">
        <v>0.32</v>
      </c>
      <c r="K276" s="377">
        <v>0.18</v>
      </c>
      <c r="L276" s="377">
        <v>0.48</v>
      </c>
      <c r="M276" s="377">
        <v>0.55000000000000004</v>
      </c>
    </row>
    <row r="277" spans="1:13" ht="15" customHeight="1" x14ac:dyDescent="0.25">
      <c r="A277" s="52"/>
      <c r="B277" s="45"/>
      <c r="C277" s="4"/>
      <c r="D277" s="4"/>
      <c r="E277" s="3"/>
      <c r="F277" s="3"/>
      <c r="G277" s="3"/>
      <c r="H277" s="3"/>
      <c r="I277" s="3"/>
      <c r="J277" s="3"/>
      <c r="K277" s="3"/>
      <c r="L277" s="3"/>
      <c r="M277" s="3"/>
    </row>
    <row r="278" spans="1:13" ht="15" customHeight="1" x14ac:dyDescent="0.25">
      <c r="A278" s="834" t="s">
        <v>81</v>
      </c>
      <c r="B278" s="825"/>
      <c r="C278" s="826"/>
      <c r="D278" s="827" t="s">
        <v>82</v>
      </c>
      <c r="E278" s="828"/>
      <c r="F278" s="828"/>
      <c r="G278" s="828"/>
      <c r="H278" s="828"/>
      <c r="I278" s="828"/>
      <c r="J278" s="828"/>
      <c r="K278" s="828"/>
      <c r="L278" s="828"/>
      <c r="M278" s="829"/>
    </row>
    <row r="279" spans="1:13" ht="15" customHeight="1" x14ac:dyDescent="0.25">
      <c r="A279" s="52"/>
      <c r="B279" s="45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1"/>
    </row>
    <row r="280" spans="1:13" ht="30" customHeight="1" x14ac:dyDescent="0.25">
      <c r="A280" s="52" t="s">
        <v>83</v>
      </c>
      <c r="B280" s="827"/>
      <c r="C280" s="828"/>
      <c r="D280" s="828"/>
      <c r="E280" s="829"/>
      <c r="F280" s="1"/>
      <c r="G280" s="824" t="s">
        <v>84</v>
      </c>
      <c r="H280" s="825"/>
      <c r="I280" s="826"/>
      <c r="J280" s="827">
        <v>330</v>
      </c>
      <c r="K280" s="828"/>
      <c r="L280" s="828"/>
      <c r="M280" s="829"/>
    </row>
    <row r="281" spans="1:13" ht="15" customHeight="1" x14ac:dyDescent="0.25">
      <c r="A281" s="366"/>
      <c r="B281" s="49"/>
      <c r="C281" s="59"/>
      <c r="D281" s="59"/>
      <c r="E281" s="1"/>
      <c r="F281" s="1"/>
      <c r="G281" s="1"/>
      <c r="H281" s="1"/>
      <c r="I281" s="1"/>
      <c r="J281" s="1"/>
      <c r="K281" s="1"/>
      <c r="L281" s="1"/>
      <c r="M281" s="1"/>
    </row>
    <row r="282" spans="1:13" ht="15" customHeight="1" x14ac:dyDescent="0.25">
      <c r="A282" s="367"/>
      <c r="B282" s="55"/>
      <c r="C282" s="368"/>
      <c r="D282" s="368"/>
      <c r="E282" s="142"/>
      <c r="F282" s="142"/>
      <c r="G282" s="142"/>
      <c r="H282" s="142"/>
      <c r="I282" s="142"/>
      <c r="J282" s="142"/>
      <c r="K282" s="142"/>
      <c r="L282" s="142"/>
      <c r="M282" s="142"/>
    </row>
    <row r="283" spans="1:13" ht="15" customHeight="1" x14ac:dyDescent="0.25">
      <c r="A283" s="52"/>
      <c r="B283" s="9"/>
      <c r="C283" s="9"/>
      <c r="D283" s="9"/>
      <c r="E283" s="1"/>
      <c r="F283" s="1"/>
      <c r="G283" s="1"/>
      <c r="H283" s="1"/>
      <c r="I283" s="1"/>
      <c r="J283" s="3"/>
      <c r="K283" s="3"/>
      <c r="L283" s="1"/>
      <c r="M283" s="1"/>
    </row>
    <row r="284" spans="1:13" ht="15" customHeight="1" x14ac:dyDescent="0.25">
      <c r="A284" s="369" t="s">
        <v>439</v>
      </c>
      <c r="B284" s="58"/>
      <c r="C284" s="58"/>
      <c r="D284" s="58"/>
      <c r="E284" s="3"/>
      <c r="F284" s="3"/>
      <c r="G284" s="3"/>
      <c r="H284" s="3"/>
      <c r="I284" s="3"/>
      <c r="J284" s="3"/>
      <c r="K284" s="3"/>
      <c r="L284" s="1"/>
      <c r="M284" s="1"/>
    </row>
    <row r="285" spans="1:13" ht="15" customHeight="1" x14ac:dyDescent="0.25">
      <c r="A285" s="52"/>
      <c r="B285" s="9"/>
      <c r="C285" s="9"/>
      <c r="D285" s="9"/>
      <c r="E285" s="1"/>
      <c r="F285" s="1"/>
      <c r="G285" s="1"/>
      <c r="H285" s="1"/>
      <c r="I285" s="1"/>
      <c r="J285" s="3"/>
      <c r="K285" s="3"/>
      <c r="L285" s="1"/>
      <c r="M285" s="1"/>
    </row>
    <row r="286" spans="1:13" ht="15" customHeight="1" x14ac:dyDescent="0.25">
      <c r="A286" s="840" t="s">
        <v>14</v>
      </c>
      <c r="B286" s="838" t="s">
        <v>15</v>
      </c>
      <c r="C286" s="838" t="s">
        <v>16</v>
      </c>
      <c r="D286" s="838" t="s">
        <v>17</v>
      </c>
      <c r="E286" s="838" t="s">
        <v>18</v>
      </c>
      <c r="F286" s="838" t="s">
        <v>19</v>
      </c>
      <c r="G286" s="827" t="s">
        <v>20</v>
      </c>
      <c r="H286" s="828"/>
      <c r="I286" s="828"/>
      <c r="J286" s="828"/>
      <c r="K286" s="828"/>
      <c r="L286" s="828"/>
      <c r="M286" s="829"/>
    </row>
    <row r="287" spans="1:13" ht="15" customHeight="1" x14ac:dyDescent="0.25">
      <c r="A287" s="837"/>
      <c r="B287" s="837"/>
      <c r="C287" s="837"/>
      <c r="D287" s="837"/>
      <c r="E287" s="837"/>
      <c r="F287" s="837"/>
      <c r="G287" s="16" t="s">
        <v>21</v>
      </c>
      <c r="H287" s="16" t="s">
        <v>22</v>
      </c>
      <c r="I287" s="16" t="s">
        <v>23</v>
      </c>
      <c r="J287" s="16" t="s">
        <v>24</v>
      </c>
      <c r="K287" s="16" t="s">
        <v>25</v>
      </c>
      <c r="L287" s="16" t="s">
        <v>26</v>
      </c>
      <c r="M287" s="16" t="s">
        <v>27</v>
      </c>
    </row>
    <row r="288" spans="1:13" ht="15" customHeight="1" x14ac:dyDescent="0.25">
      <c r="A288" s="840" t="s">
        <v>85</v>
      </c>
      <c r="B288" s="843" t="s">
        <v>165</v>
      </c>
      <c r="C288" s="359" t="s">
        <v>166</v>
      </c>
      <c r="D288" s="130" t="s">
        <v>167</v>
      </c>
      <c r="E288" s="283">
        <v>20</v>
      </c>
      <c r="F288" s="284">
        <v>20</v>
      </c>
      <c r="G288" s="22">
        <v>75</v>
      </c>
      <c r="H288" s="101">
        <v>4.26</v>
      </c>
      <c r="I288" s="60">
        <v>0.22</v>
      </c>
      <c r="J288" s="60">
        <v>12.36</v>
      </c>
      <c r="K288" s="21">
        <v>26.6</v>
      </c>
      <c r="L288" s="22">
        <v>1.24</v>
      </c>
      <c r="M288" s="22">
        <v>3</v>
      </c>
    </row>
    <row r="289" spans="1:13" ht="15" customHeight="1" x14ac:dyDescent="0.25">
      <c r="A289" s="836"/>
      <c r="B289" s="836"/>
      <c r="C289" s="360" t="s">
        <v>114</v>
      </c>
      <c r="D289" s="102" t="s">
        <v>115</v>
      </c>
      <c r="E289" s="279">
        <v>13</v>
      </c>
      <c r="F289" s="287">
        <v>10</v>
      </c>
      <c r="G289" s="28">
        <v>10</v>
      </c>
      <c r="H289" s="62">
        <v>0.23</v>
      </c>
      <c r="I289" s="61">
        <v>0.01</v>
      </c>
      <c r="J289" s="61">
        <v>2.1</v>
      </c>
      <c r="K289" s="24">
        <v>0.8</v>
      </c>
      <c r="L289" s="28">
        <v>0.08</v>
      </c>
      <c r="M289" s="28">
        <v>1.17</v>
      </c>
    </row>
    <row r="290" spans="1:13" ht="15" customHeight="1" x14ac:dyDescent="0.25">
      <c r="A290" s="836"/>
      <c r="B290" s="836"/>
      <c r="C290" s="360" t="s">
        <v>91</v>
      </c>
      <c r="D290" s="102" t="s">
        <v>92</v>
      </c>
      <c r="E290" s="279">
        <v>10</v>
      </c>
      <c r="F290" s="287">
        <v>10</v>
      </c>
      <c r="G290" s="28">
        <v>10</v>
      </c>
      <c r="H290" s="62">
        <v>0.22</v>
      </c>
      <c r="I290" s="61">
        <v>0.01</v>
      </c>
      <c r="J290" s="61">
        <v>2.11</v>
      </c>
      <c r="K290" s="24">
        <v>1.1000000000000001</v>
      </c>
      <c r="L290" s="28">
        <v>0.1</v>
      </c>
      <c r="M290" s="28">
        <v>1.8</v>
      </c>
    </row>
    <row r="291" spans="1:13" ht="15" customHeight="1" x14ac:dyDescent="0.25">
      <c r="A291" s="836"/>
      <c r="B291" s="836"/>
      <c r="C291" s="360" t="s">
        <v>50</v>
      </c>
      <c r="D291" s="102" t="s">
        <v>51</v>
      </c>
      <c r="E291" s="279">
        <v>12</v>
      </c>
      <c r="F291" s="287">
        <v>10.199999999999999</v>
      </c>
      <c r="G291" s="28">
        <v>5</v>
      </c>
      <c r="H291" s="62">
        <v>7.1400000000000005E-2</v>
      </c>
      <c r="I291" s="61">
        <v>1.0200000000000001E-2</v>
      </c>
      <c r="J291" s="61">
        <v>0.96899999999999997</v>
      </c>
      <c r="K291" s="24">
        <v>2.754</v>
      </c>
      <c r="L291" s="28">
        <v>4.0800000000000003E-2</v>
      </c>
      <c r="M291" s="28">
        <v>4.2</v>
      </c>
    </row>
    <row r="292" spans="1:13" ht="15" customHeight="1" x14ac:dyDescent="0.25">
      <c r="A292" s="836"/>
      <c r="B292" s="836"/>
      <c r="C292" s="360" t="s">
        <v>36</v>
      </c>
      <c r="D292" s="102" t="s">
        <v>37</v>
      </c>
      <c r="E292" s="279">
        <v>6</v>
      </c>
      <c r="F292" s="287">
        <v>5.4</v>
      </c>
      <c r="G292" s="28">
        <v>2</v>
      </c>
      <c r="H292" s="62">
        <v>0.1242</v>
      </c>
      <c r="I292" s="61">
        <v>3.2399999999999998E-2</v>
      </c>
      <c r="J292" s="61">
        <v>0.31859999999999999</v>
      </c>
      <c r="K292" s="24">
        <v>4.4279999999999999</v>
      </c>
      <c r="L292" s="28">
        <v>9.7199999999999995E-2</v>
      </c>
      <c r="M292" s="28">
        <v>2.76</v>
      </c>
    </row>
    <row r="293" spans="1:13" ht="15" customHeight="1" x14ac:dyDescent="0.25">
      <c r="A293" s="836"/>
      <c r="B293" s="836"/>
      <c r="C293" s="360" t="s">
        <v>32</v>
      </c>
      <c r="D293" s="102" t="s">
        <v>33</v>
      </c>
      <c r="E293" s="279">
        <v>16</v>
      </c>
      <c r="F293" s="287">
        <v>15.2</v>
      </c>
      <c r="G293" s="28">
        <v>6</v>
      </c>
      <c r="H293" s="62">
        <v>0.21279999999999999</v>
      </c>
      <c r="I293" s="61">
        <v>1.52E-2</v>
      </c>
      <c r="J293" s="61">
        <v>1.1704000000000001</v>
      </c>
      <c r="K293" s="24">
        <v>3.6480000000000001</v>
      </c>
      <c r="L293" s="28">
        <v>4.5600000000000002E-2</v>
      </c>
      <c r="M293" s="28">
        <v>0.64</v>
      </c>
    </row>
    <row r="294" spans="1:13" ht="15" customHeight="1" x14ac:dyDescent="0.25">
      <c r="A294" s="836"/>
      <c r="B294" s="836"/>
      <c r="C294" s="360" t="s">
        <v>34</v>
      </c>
      <c r="D294" s="102" t="s">
        <v>35</v>
      </c>
      <c r="E294" s="279">
        <v>38</v>
      </c>
      <c r="F294" s="287">
        <v>15.2</v>
      </c>
      <c r="G294" s="28">
        <v>6</v>
      </c>
      <c r="H294" s="62">
        <v>0.18240000000000001</v>
      </c>
      <c r="I294" s="61">
        <v>1.52E-2</v>
      </c>
      <c r="J294" s="61">
        <v>1.0336000000000001</v>
      </c>
      <c r="K294" s="24">
        <v>8.6639999999999997</v>
      </c>
      <c r="L294" s="28">
        <v>7.5999999999999998E-2</v>
      </c>
      <c r="M294" s="28">
        <v>5.7</v>
      </c>
    </row>
    <row r="295" spans="1:13" ht="15" customHeight="1" x14ac:dyDescent="0.25">
      <c r="A295" s="836"/>
      <c r="B295" s="836"/>
      <c r="C295" s="360" t="s">
        <v>44</v>
      </c>
      <c r="D295" s="102" t="s">
        <v>45</v>
      </c>
      <c r="E295" s="279">
        <v>0.8</v>
      </c>
      <c r="F295" s="287">
        <v>0.8</v>
      </c>
      <c r="G295" s="28">
        <v>0</v>
      </c>
      <c r="H295" s="62">
        <v>0</v>
      </c>
      <c r="I295" s="61">
        <v>0</v>
      </c>
      <c r="J295" s="61">
        <v>0</v>
      </c>
      <c r="K295" s="24">
        <v>0.192</v>
      </c>
      <c r="L295" s="28">
        <v>2.3999999999999998E-3</v>
      </c>
      <c r="M295" s="28">
        <v>310.24799999999999</v>
      </c>
    </row>
    <row r="296" spans="1:13" ht="15" customHeight="1" x14ac:dyDescent="0.25">
      <c r="A296" s="842"/>
      <c r="B296" s="837"/>
      <c r="C296" s="360" t="s">
        <v>42</v>
      </c>
      <c r="D296" s="102" t="s">
        <v>43</v>
      </c>
      <c r="E296" s="279">
        <v>1</v>
      </c>
      <c r="F296" s="287">
        <v>0.95</v>
      </c>
      <c r="G296" s="28">
        <v>1</v>
      </c>
      <c r="H296" s="62">
        <v>4.4650000000000002E-2</v>
      </c>
      <c r="I296" s="61">
        <v>2.8500000000000001E-3</v>
      </c>
      <c r="J296" s="61">
        <v>0.27834999999999999</v>
      </c>
      <c r="K296" s="24">
        <v>0.38</v>
      </c>
      <c r="L296" s="28">
        <v>1.235E-2</v>
      </c>
      <c r="M296" s="28">
        <v>0.19</v>
      </c>
    </row>
    <row r="297" spans="1:13" ht="15" customHeight="1" x14ac:dyDescent="0.25">
      <c r="A297" s="840" t="s">
        <v>28</v>
      </c>
      <c r="B297" s="849" t="s">
        <v>168</v>
      </c>
      <c r="C297" s="360" t="s">
        <v>434</v>
      </c>
      <c r="D297" s="102" t="s">
        <v>120</v>
      </c>
      <c r="E297" s="279">
        <v>64</v>
      </c>
      <c r="F297" s="287">
        <v>58</v>
      </c>
      <c r="G297" s="28">
        <v>96</v>
      </c>
      <c r="H297" s="62">
        <v>12</v>
      </c>
      <c r="I297" s="61">
        <v>5.3360000000000003</v>
      </c>
      <c r="J297" s="61">
        <v>5.8000000000000003E-2</v>
      </c>
      <c r="K297" s="24">
        <v>6.38</v>
      </c>
      <c r="L297" s="28">
        <v>0.40600000000000003</v>
      </c>
      <c r="M297" s="28">
        <v>40.32</v>
      </c>
    </row>
    <row r="298" spans="1:13" ht="15" customHeight="1" x14ac:dyDescent="0.25">
      <c r="A298" s="836"/>
      <c r="B298" s="850"/>
      <c r="C298" s="360" t="s">
        <v>34</v>
      </c>
      <c r="D298" s="102" t="s">
        <v>35</v>
      </c>
      <c r="E298" s="279">
        <v>38</v>
      </c>
      <c r="F298" s="287">
        <v>15.2</v>
      </c>
      <c r="G298" s="28">
        <v>6</v>
      </c>
      <c r="H298" s="62">
        <v>0.18240000000000001</v>
      </c>
      <c r="I298" s="61">
        <v>1.52E-2</v>
      </c>
      <c r="J298" s="61">
        <v>1.0336000000000001</v>
      </c>
      <c r="K298" s="24">
        <v>8.6639999999999997</v>
      </c>
      <c r="L298" s="28">
        <v>7.5999999999999998E-2</v>
      </c>
      <c r="M298" s="28">
        <v>5.7</v>
      </c>
    </row>
    <row r="299" spans="1:13" ht="15" customHeight="1" x14ac:dyDescent="0.25">
      <c r="A299" s="836"/>
      <c r="B299" s="850"/>
      <c r="C299" s="360" t="s">
        <v>32</v>
      </c>
      <c r="D299" s="102" t="s">
        <v>33</v>
      </c>
      <c r="E299" s="279">
        <v>16</v>
      </c>
      <c r="F299" s="287">
        <v>15.2</v>
      </c>
      <c r="G299" s="28">
        <v>6</v>
      </c>
      <c r="H299" s="62">
        <v>0.21279999999999999</v>
      </c>
      <c r="I299" s="61">
        <v>1.52E-2</v>
      </c>
      <c r="J299" s="61">
        <v>1.1704000000000001</v>
      </c>
      <c r="K299" s="24">
        <v>3.6480000000000001</v>
      </c>
      <c r="L299" s="28">
        <v>4.5600000000000002E-2</v>
      </c>
      <c r="M299" s="28">
        <v>0.64</v>
      </c>
    </row>
    <row r="300" spans="1:13" ht="15" customHeight="1" x14ac:dyDescent="0.25">
      <c r="A300" s="836"/>
      <c r="B300" s="850"/>
      <c r="C300" s="360" t="s">
        <v>36</v>
      </c>
      <c r="D300" s="102" t="s">
        <v>37</v>
      </c>
      <c r="E300" s="279">
        <v>6</v>
      </c>
      <c r="F300" s="287">
        <v>5.4</v>
      </c>
      <c r="G300" s="28">
        <v>2</v>
      </c>
      <c r="H300" s="62">
        <v>0.1242</v>
      </c>
      <c r="I300" s="61">
        <v>3.2399999999999998E-2</v>
      </c>
      <c r="J300" s="61">
        <v>0.31859999999999999</v>
      </c>
      <c r="K300" s="24">
        <v>4.4279999999999999</v>
      </c>
      <c r="L300" s="28">
        <v>9.7199999999999995E-2</v>
      </c>
      <c r="M300" s="28">
        <v>2.76</v>
      </c>
    </row>
    <row r="301" spans="1:13" ht="15" customHeight="1" x14ac:dyDescent="0.25">
      <c r="A301" s="836"/>
      <c r="B301" s="850"/>
      <c r="C301" s="31" t="s">
        <v>38</v>
      </c>
      <c r="D301" s="102" t="s">
        <v>39</v>
      </c>
      <c r="E301" s="279">
        <v>3</v>
      </c>
      <c r="F301" s="287">
        <v>3</v>
      </c>
      <c r="G301" s="28">
        <v>0</v>
      </c>
      <c r="H301" s="62">
        <v>0</v>
      </c>
      <c r="I301" s="61">
        <v>0</v>
      </c>
      <c r="J301" s="61">
        <v>0.18</v>
      </c>
      <c r="K301" s="24">
        <v>0.21</v>
      </c>
      <c r="L301" s="28">
        <v>1.4999999999999999E-2</v>
      </c>
      <c r="M301" s="28">
        <v>0.15</v>
      </c>
    </row>
    <row r="302" spans="1:13" ht="15" customHeight="1" x14ac:dyDescent="0.25">
      <c r="A302" s="836"/>
      <c r="B302" s="850"/>
      <c r="C302" s="31" t="s">
        <v>40</v>
      </c>
      <c r="D302" s="102" t="s">
        <v>39</v>
      </c>
      <c r="E302" s="279">
        <v>3</v>
      </c>
      <c r="F302" s="287">
        <v>3</v>
      </c>
      <c r="G302" s="28">
        <v>0</v>
      </c>
      <c r="H302" s="62">
        <v>0</v>
      </c>
      <c r="I302" s="61">
        <v>0</v>
      </c>
      <c r="J302" s="61">
        <v>0.18</v>
      </c>
      <c r="K302" s="24">
        <v>0.21</v>
      </c>
      <c r="L302" s="28">
        <v>1.4999999999999999E-2</v>
      </c>
      <c r="M302" s="28">
        <v>0.15</v>
      </c>
    </row>
    <row r="303" spans="1:13" ht="15" customHeight="1" x14ac:dyDescent="0.25">
      <c r="A303" s="836"/>
      <c r="B303" s="850"/>
      <c r="C303" s="31" t="s">
        <v>41</v>
      </c>
      <c r="D303" s="102" t="s">
        <v>39</v>
      </c>
      <c r="E303" s="279">
        <v>3</v>
      </c>
      <c r="F303" s="287">
        <v>3</v>
      </c>
      <c r="G303" s="28">
        <v>0</v>
      </c>
      <c r="H303" s="62">
        <v>0</v>
      </c>
      <c r="I303" s="61">
        <v>0</v>
      </c>
      <c r="J303" s="61">
        <v>0.18</v>
      </c>
      <c r="K303" s="24">
        <v>0.21</v>
      </c>
      <c r="L303" s="28">
        <v>1.4999999999999999E-2</v>
      </c>
      <c r="M303" s="28">
        <v>0.15</v>
      </c>
    </row>
    <row r="304" spans="1:13" ht="15" customHeight="1" x14ac:dyDescent="0.25">
      <c r="A304" s="836"/>
      <c r="B304" s="850"/>
      <c r="C304" s="360" t="s">
        <v>42</v>
      </c>
      <c r="D304" s="102" t="s">
        <v>43</v>
      </c>
      <c r="E304" s="279">
        <v>1</v>
      </c>
      <c r="F304" s="287">
        <v>0.95</v>
      </c>
      <c r="G304" s="28">
        <v>0</v>
      </c>
      <c r="H304" s="62">
        <v>4.4650000000000002E-2</v>
      </c>
      <c r="I304" s="61">
        <v>2.8500000000000001E-3</v>
      </c>
      <c r="J304" s="61">
        <v>0.27834999999999999</v>
      </c>
      <c r="K304" s="24">
        <v>0.38</v>
      </c>
      <c r="L304" s="28">
        <v>1.235E-2</v>
      </c>
      <c r="M304" s="28">
        <v>0.19</v>
      </c>
    </row>
    <row r="305" spans="1:13" ht="15" customHeight="1" x14ac:dyDescent="0.25">
      <c r="A305" s="836"/>
      <c r="B305" s="850"/>
      <c r="C305" s="360" t="s">
        <v>44</v>
      </c>
      <c r="D305" s="102" t="s">
        <v>45</v>
      </c>
      <c r="E305" s="279">
        <v>0.5</v>
      </c>
      <c r="F305" s="287">
        <v>0.5</v>
      </c>
      <c r="G305" s="28">
        <v>0</v>
      </c>
      <c r="H305" s="62">
        <v>0</v>
      </c>
      <c r="I305" s="61">
        <v>0</v>
      </c>
      <c r="J305" s="61">
        <v>0</v>
      </c>
      <c r="K305" s="24">
        <v>0.12</v>
      </c>
      <c r="L305" s="28">
        <v>1.5E-3</v>
      </c>
      <c r="M305" s="28">
        <v>193.905</v>
      </c>
    </row>
    <row r="306" spans="1:13" ht="15" customHeight="1" x14ac:dyDescent="0.25">
      <c r="A306" s="837"/>
      <c r="B306" s="851"/>
      <c r="C306" s="360" t="s">
        <v>147</v>
      </c>
      <c r="D306" s="61">
        <v>1534</v>
      </c>
      <c r="E306" s="279">
        <v>1</v>
      </c>
      <c r="F306" s="287">
        <v>1</v>
      </c>
      <c r="G306" s="28">
        <v>4</v>
      </c>
      <c r="H306" s="62">
        <v>0.14799999999999999</v>
      </c>
      <c r="I306" s="61">
        <v>0.13</v>
      </c>
      <c r="J306" s="61">
        <v>0.55700000000000005</v>
      </c>
      <c r="K306" s="24">
        <v>1.77</v>
      </c>
      <c r="L306" s="28">
        <v>0.23599999999999999</v>
      </c>
      <c r="M306" s="28">
        <v>0.34</v>
      </c>
    </row>
    <row r="307" spans="1:13" ht="15" customHeight="1" x14ac:dyDescent="0.25">
      <c r="A307" s="869" t="s">
        <v>247</v>
      </c>
      <c r="B307" s="860" t="s">
        <v>169</v>
      </c>
      <c r="C307" s="360" t="s">
        <v>56</v>
      </c>
      <c r="D307" s="102" t="s">
        <v>57</v>
      </c>
      <c r="E307" s="279">
        <v>40</v>
      </c>
      <c r="F307" s="287">
        <v>40</v>
      </c>
      <c r="G307" s="28">
        <v>141</v>
      </c>
      <c r="H307" s="62">
        <v>2.68</v>
      </c>
      <c r="I307" s="61">
        <v>0.16</v>
      </c>
      <c r="J307" s="61">
        <v>32.04</v>
      </c>
      <c r="K307" s="24">
        <v>3.6</v>
      </c>
      <c r="L307" s="28">
        <v>0.32</v>
      </c>
      <c r="M307" s="28">
        <v>0.8</v>
      </c>
    </row>
    <row r="308" spans="1:13" ht="15" customHeight="1" x14ac:dyDescent="0.25">
      <c r="A308" s="836"/>
      <c r="B308" s="836"/>
      <c r="C308" s="360" t="s">
        <v>44</v>
      </c>
      <c r="D308" s="102" t="s">
        <v>45</v>
      </c>
      <c r="E308" s="279">
        <v>0.8</v>
      </c>
      <c r="F308" s="287">
        <v>0.8</v>
      </c>
      <c r="G308" s="28">
        <v>0</v>
      </c>
      <c r="H308" s="62">
        <v>0</v>
      </c>
      <c r="I308" s="61">
        <v>0</v>
      </c>
      <c r="J308" s="61">
        <v>0</v>
      </c>
      <c r="K308" s="24">
        <v>0.192</v>
      </c>
      <c r="L308" s="28">
        <v>2.3999999999999998E-3</v>
      </c>
      <c r="M308" s="28">
        <v>310.24799999999999</v>
      </c>
    </row>
    <row r="309" spans="1:13" ht="15" customHeight="1" x14ac:dyDescent="0.25">
      <c r="A309" s="837"/>
      <c r="B309" s="842"/>
      <c r="C309" s="360" t="s">
        <v>52</v>
      </c>
      <c r="D309" s="102" t="s">
        <v>53</v>
      </c>
      <c r="E309" s="279">
        <v>5</v>
      </c>
      <c r="F309" s="287">
        <v>5</v>
      </c>
      <c r="G309" s="28">
        <v>45</v>
      </c>
      <c r="H309" s="62">
        <v>0</v>
      </c>
      <c r="I309" s="61">
        <v>5</v>
      </c>
      <c r="J309" s="61">
        <v>0</v>
      </c>
      <c r="K309" s="24">
        <v>0</v>
      </c>
      <c r="L309" s="28">
        <v>0</v>
      </c>
      <c r="M309" s="28">
        <v>0</v>
      </c>
    </row>
    <row r="310" spans="1:13" ht="15" customHeight="1" x14ac:dyDescent="0.25">
      <c r="A310" s="840" t="s">
        <v>46</v>
      </c>
      <c r="B310" s="843" t="s">
        <v>170</v>
      </c>
      <c r="C310" s="359" t="s">
        <v>91</v>
      </c>
      <c r="D310" s="102" t="s">
        <v>92</v>
      </c>
      <c r="E310" s="283">
        <v>68</v>
      </c>
      <c r="F310" s="284">
        <v>60</v>
      </c>
      <c r="G310" s="28">
        <v>58</v>
      </c>
      <c r="H310" s="62">
        <v>1.32</v>
      </c>
      <c r="I310" s="61">
        <v>0.06</v>
      </c>
      <c r="J310" s="61">
        <v>12.66</v>
      </c>
      <c r="K310" s="24">
        <v>6.6</v>
      </c>
      <c r="L310" s="28">
        <v>0.6</v>
      </c>
      <c r="M310" s="28">
        <v>9</v>
      </c>
    </row>
    <row r="311" spans="1:13" ht="15" customHeight="1" x14ac:dyDescent="0.25">
      <c r="A311" s="837"/>
      <c r="B311" s="837"/>
      <c r="C311" s="360" t="s">
        <v>52</v>
      </c>
      <c r="D311" s="102" t="s">
        <v>53</v>
      </c>
      <c r="E311" s="279">
        <v>5</v>
      </c>
      <c r="F311" s="287">
        <v>5</v>
      </c>
      <c r="G311" s="28">
        <v>45</v>
      </c>
      <c r="H311" s="62">
        <v>0</v>
      </c>
      <c r="I311" s="61">
        <v>5</v>
      </c>
      <c r="J311" s="61">
        <v>0</v>
      </c>
      <c r="K311" s="24">
        <v>0</v>
      </c>
      <c r="L311" s="28">
        <v>0</v>
      </c>
      <c r="M311" s="28">
        <v>0</v>
      </c>
    </row>
    <row r="312" spans="1:13" ht="15" customHeight="1" x14ac:dyDescent="0.25">
      <c r="A312" s="840" t="s">
        <v>58</v>
      </c>
      <c r="B312" s="860" t="s">
        <v>171</v>
      </c>
      <c r="C312" s="68" t="s">
        <v>172</v>
      </c>
      <c r="D312" s="102" t="s">
        <v>173</v>
      </c>
      <c r="E312" s="279">
        <v>29</v>
      </c>
      <c r="F312" s="287">
        <v>25.23</v>
      </c>
      <c r="G312" s="28">
        <v>9</v>
      </c>
      <c r="H312" s="62">
        <v>5.0459999999999998E-2</v>
      </c>
      <c r="I312" s="61">
        <v>0.10092</v>
      </c>
      <c r="J312" s="61">
        <v>1.89225</v>
      </c>
      <c r="K312" s="24">
        <v>1.7661</v>
      </c>
      <c r="L312" s="28">
        <v>0.22706999999999999</v>
      </c>
      <c r="M312" s="28">
        <v>0</v>
      </c>
    </row>
    <row r="313" spans="1:13" ht="15" customHeight="1" x14ac:dyDescent="0.25">
      <c r="A313" s="836"/>
      <c r="B313" s="836"/>
      <c r="C313" s="360" t="s">
        <v>50</v>
      </c>
      <c r="D313" s="102" t="s">
        <v>51</v>
      </c>
      <c r="E313" s="279">
        <v>36</v>
      </c>
      <c r="F313" s="287">
        <v>30.6</v>
      </c>
      <c r="G313" s="28">
        <v>14</v>
      </c>
      <c r="H313" s="62">
        <v>0.2142</v>
      </c>
      <c r="I313" s="61">
        <v>3.0599999999999999E-2</v>
      </c>
      <c r="J313" s="61">
        <v>2.907</v>
      </c>
      <c r="K313" s="24">
        <v>8.2620000000000005</v>
      </c>
      <c r="L313" s="28">
        <v>0.12239999999999999</v>
      </c>
      <c r="M313" s="28">
        <v>12.6</v>
      </c>
    </row>
    <row r="314" spans="1:13" ht="15" customHeight="1" x14ac:dyDescent="0.25">
      <c r="A314" s="836"/>
      <c r="B314" s="836"/>
      <c r="C314" s="360" t="s">
        <v>174</v>
      </c>
      <c r="D314" s="102" t="s">
        <v>175</v>
      </c>
      <c r="E314" s="279">
        <v>5</v>
      </c>
      <c r="F314" s="287">
        <v>5</v>
      </c>
      <c r="G314" s="28">
        <v>16</v>
      </c>
      <c r="H314" s="62">
        <v>4.4999999999999998E-2</v>
      </c>
      <c r="I314" s="61">
        <v>1.67</v>
      </c>
      <c r="J314" s="61">
        <v>0.27</v>
      </c>
      <c r="K314" s="24">
        <v>0.7</v>
      </c>
      <c r="L314" s="28">
        <v>0.01</v>
      </c>
      <c r="M314" s="28">
        <v>35.549999999999997</v>
      </c>
    </row>
    <row r="315" spans="1:13" ht="15" customHeight="1" x14ac:dyDescent="0.25">
      <c r="A315" s="836"/>
      <c r="B315" s="836"/>
      <c r="C315" s="360" t="s">
        <v>127</v>
      </c>
      <c r="D315" s="102" t="s">
        <v>128</v>
      </c>
      <c r="E315" s="279">
        <v>3</v>
      </c>
      <c r="F315" s="287">
        <v>3</v>
      </c>
      <c r="G315" s="28">
        <v>1</v>
      </c>
      <c r="H315" s="62">
        <v>0</v>
      </c>
      <c r="I315" s="61">
        <v>0</v>
      </c>
      <c r="J315" s="61">
        <v>0.18</v>
      </c>
      <c r="K315" s="24">
        <v>0.21</v>
      </c>
      <c r="L315" s="28">
        <v>1.4999999999999999E-2</v>
      </c>
      <c r="M315" s="28">
        <v>0.15</v>
      </c>
    </row>
    <row r="316" spans="1:13" ht="15" customHeight="1" x14ac:dyDescent="0.25">
      <c r="A316" s="837"/>
      <c r="B316" s="837"/>
      <c r="C316" s="360" t="s">
        <v>64</v>
      </c>
      <c r="D316" s="102" t="s">
        <v>65</v>
      </c>
      <c r="E316" s="279">
        <v>2</v>
      </c>
      <c r="F316" s="287">
        <v>2</v>
      </c>
      <c r="G316" s="28">
        <v>8</v>
      </c>
      <c r="H316" s="62">
        <v>0</v>
      </c>
      <c r="I316" s="61">
        <v>0</v>
      </c>
      <c r="J316" s="61">
        <v>1.986</v>
      </c>
      <c r="K316" s="24">
        <v>0</v>
      </c>
      <c r="L316" s="28">
        <v>2E-3</v>
      </c>
      <c r="M316" s="28">
        <v>0</v>
      </c>
    </row>
    <row r="317" spans="1:13" ht="15" customHeight="1" x14ac:dyDescent="0.25">
      <c r="A317" s="35" t="s">
        <v>105</v>
      </c>
      <c r="B317" s="860" t="s">
        <v>176</v>
      </c>
      <c r="C317" s="360" t="s">
        <v>177</v>
      </c>
      <c r="D317" s="102" t="s">
        <v>178</v>
      </c>
      <c r="E317" s="279">
        <v>100</v>
      </c>
      <c r="F317" s="287">
        <v>60</v>
      </c>
      <c r="G317" s="28">
        <v>35</v>
      </c>
      <c r="H317" s="62">
        <v>1.02</v>
      </c>
      <c r="I317" s="61">
        <v>0.06</v>
      </c>
      <c r="J317" s="61">
        <v>7.5</v>
      </c>
      <c r="K317" s="24">
        <v>6</v>
      </c>
      <c r="L317" s="28">
        <v>0.48</v>
      </c>
      <c r="M317" s="28">
        <v>1</v>
      </c>
    </row>
    <row r="318" spans="1:13" ht="15" customHeight="1" x14ac:dyDescent="0.25">
      <c r="A318" s="35" t="s">
        <v>164</v>
      </c>
      <c r="B318" s="837"/>
      <c r="C318" s="360" t="s">
        <v>64</v>
      </c>
      <c r="D318" s="61" t="s">
        <v>65</v>
      </c>
      <c r="E318" s="279">
        <v>8</v>
      </c>
      <c r="F318" s="287">
        <v>8</v>
      </c>
      <c r="G318" s="28">
        <v>32</v>
      </c>
      <c r="H318" s="62">
        <v>0</v>
      </c>
      <c r="I318" s="61">
        <v>0</v>
      </c>
      <c r="J318" s="61">
        <v>7.944</v>
      </c>
      <c r="K318" s="24">
        <v>0</v>
      </c>
      <c r="L318" s="28">
        <v>8.0000000000000002E-3</v>
      </c>
      <c r="M318" s="28">
        <v>0</v>
      </c>
    </row>
    <row r="319" spans="1:13" ht="15" customHeight="1" x14ac:dyDescent="0.25">
      <c r="A319" s="876"/>
      <c r="B319" s="856"/>
      <c r="C319" s="856"/>
      <c r="D319" s="856"/>
      <c r="E319" s="856"/>
      <c r="F319" s="856"/>
      <c r="G319" s="856"/>
      <c r="H319" s="856"/>
      <c r="I319" s="856"/>
      <c r="J319" s="856"/>
      <c r="K319" s="856"/>
      <c r="L319" s="856"/>
      <c r="M319" s="857"/>
    </row>
    <row r="320" spans="1:13" ht="15" customHeight="1" x14ac:dyDescent="0.25">
      <c r="A320" s="833" t="s">
        <v>78</v>
      </c>
      <c r="B320" s="828"/>
      <c r="C320" s="828"/>
      <c r="D320" s="828"/>
      <c r="E320" s="828"/>
      <c r="F320" s="829"/>
      <c r="G320" s="370">
        <v>633</v>
      </c>
      <c r="H320" s="371">
        <v>23.4</v>
      </c>
      <c r="I320" s="372">
        <v>18</v>
      </c>
      <c r="J320" s="372">
        <v>91.6</v>
      </c>
      <c r="K320" s="370">
        <v>102</v>
      </c>
      <c r="L320" s="373">
        <v>4.4000000000000004</v>
      </c>
      <c r="M320" s="373">
        <v>943</v>
      </c>
    </row>
    <row r="321" spans="1:13" ht="15" customHeight="1" x14ac:dyDescent="0.25">
      <c r="A321" s="833" t="s">
        <v>79</v>
      </c>
      <c r="B321" s="828"/>
      <c r="C321" s="828"/>
      <c r="D321" s="828"/>
      <c r="E321" s="828"/>
      <c r="F321" s="829"/>
      <c r="G321" s="374">
        <v>1994</v>
      </c>
      <c r="H321" s="375">
        <v>69.8</v>
      </c>
      <c r="I321" s="375">
        <v>66.5</v>
      </c>
      <c r="J321" s="375">
        <v>279.2</v>
      </c>
      <c r="K321" s="375">
        <v>1100</v>
      </c>
      <c r="L321" s="375">
        <v>8.6999999999999993</v>
      </c>
      <c r="M321" s="375">
        <v>1500</v>
      </c>
    </row>
    <row r="322" spans="1:13" ht="15" customHeight="1" x14ac:dyDescent="0.25">
      <c r="A322" s="833" t="s">
        <v>80</v>
      </c>
      <c r="B322" s="828"/>
      <c r="C322" s="828"/>
      <c r="D322" s="828"/>
      <c r="E322" s="828"/>
      <c r="F322" s="829"/>
      <c r="G322" s="376">
        <v>0.32</v>
      </c>
      <c r="H322" s="377">
        <v>0.33</v>
      </c>
      <c r="I322" s="377">
        <v>0.27</v>
      </c>
      <c r="J322" s="377">
        <v>0.33</v>
      </c>
      <c r="K322" s="377">
        <v>0.09</v>
      </c>
      <c r="L322" s="377">
        <v>0.5</v>
      </c>
      <c r="M322" s="377">
        <v>0.63</v>
      </c>
    </row>
    <row r="323" spans="1:13" ht="15" customHeight="1" x14ac:dyDescent="0.25">
      <c r="A323" s="52"/>
      <c r="B323" s="45"/>
      <c r="C323" s="4"/>
      <c r="D323" s="4"/>
      <c r="E323" s="3"/>
      <c r="F323" s="3"/>
      <c r="G323" s="3"/>
      <c r="H323" s="3"/>
      <c r="I323" s="3"/>
      <c r="J323" s="3"/>
      <c r="K323" s="3"/>
      <c r="L323" s="3"/>
      <c r="M323" s="3"/>
    </row>
    <row r="324" spans="1:13" ht="15" customHeight="1" x14ac:dyDescent="0.25">
      <c r="A324" s="834" t="s">
        <v>81</v>
      </c>
      <c r="B324" s="825"/>
      <c r="C324" s="826"/>
      <c r="D324" s="827" t="s">
        <v>82</v>
      </c>
      <c r="E324" s="828"/>
      <c r="F324" s="828"/>
      <c r="G324" s="828"/>
      <c r="H324" s="828"/>
      <c r="I324" s="828"/>
      <c r="J324" s="828"/>
      <c r="K324" s="828"/>
      <c r="L324" s="828"/>
      <c r="M324" s="829"/>
    </row>
    <row r="325" spans="1:13" ht="15" customHeight="1" x14ac:dyDescent="0.25">
      <c r="A325" s="52"/>
      <c r="B325" s="45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1"/>
    </row>
    <row r="326" spans="1:13" ht="30" customHeight="1" x14ac:dyDescent="0.25">
      <c r="A326" s="52" t="s">
        <v>83</v>
      </c>
      <c r="B326" s="827"/>
      <c r="C326" s="828"/>
      <c r="D326" s="828"/>
      <c r="E326" s="829"/>
      <c r="F326" s="1"/>
      <c r="G326" s="824" t="s">
        <v>84</v>
      </c>
      <c r="H326" s="825"/>
      <c r="I326" s="826"/>
      <c r="J326" s="827">
        <v>1088350061</v>
      </c>
      <c r="K326" s="828"/>
      <c r="L326" s="828"/>
      <c r="M326" s="829"/>
    </row>
    <row r="327" spans="1:13" ht="15" customHeight="1" x14ac:dyDescent="0.25">
      <c r="A327" s="366"/>
      <c r="B327" s="49"/>
      <c r="C327" s="59"/>
      <c r="D327" s="59"/>
      <c r="E327" s="1"/>
      <c r="F327" s="1"/>
      <c r="G327" s="1"/>
      <c r="H327" s="1"/>
      <c r="I327" s="1"/>
      <c r="J327" s="1"/>
      <c r="K327" s="1"/>
      <c r="L327" s="1"/>
      <c r="M327" s="1"/>
    </row>
    <row r="328" spans="1:13" ht="15" customHeight="1" x14ac:dyDescent="0.25">
      <c r="A328" s="367"/>
      <c r="B328" s="55"/>
      <c r="C328" s="368"/>
      <c r="D328" s="368"/>
      <c r="E328" s="142"/>
      <c r="F328" s="142"/>
      <c r="G328" s="142"/>
      <c r="H328" s="142"/>
      <c r="I328" s="142"/>
      <c r="J328" s="142"/>
      <c r="K328" s="142"/>
      <c r="L328" s="142"/>
      <c r="M328" s="142"/>
    </row>
    <row r="329" spans="1:13" ht="15" customHeight="1" x14ac:dyDescent="0.25">
      <c r="A329" s="52"/>
      <c r="B329" s="9"/>
      <c r="C329" s="9"/>
      <c r="D329" s="9"/>
      <c r="E329" s="1"/>
      <c r="F329" s="1"/>
      <c r="G329" s="1"/>
      <c r="H329" s="1"/>
      <c r="I329" s="1"/>
      <c r="J329" s="3"/>
      <c r="K329" s="3"/>
      <c r="L329" s="1"/>
      <c r="M329" s="1"/>
    </row>
    <row r="330" spans="1:13" ht="15" customHeight="1" x14ac:dyDescent="0.25">
      <c r="A330" s="369" t="s">
        <v>440</v>
      </c>
      <c r="B330" s="58"/>
      <c r="C330" s="58"/>
      <c r="D330" s="58"/>
      <c r="E330" s="3"/>
      <c r="F330" s="3"/>
      <c r="G330" s="3"/>
      <c r="H330" s="3"/>
      <c r="I330" s="3"/>
      <c r="J330" s="3"/>
      <c r="K330" s="3"/>
      <c r="L330" s="1"/>
      <c r="M330" s="1"/>
    </row>
    <row r="331" spans="1:13" ht="15" customHeight="1" x14ac:dyDescent="0.25">
      <c r="A331" s="52"/>
      <c r="B331" s="9"/>
      <c r="C331" s="9"/>
      <c r="D331" s="9"/>
      <c r="E331" s="1"/>
      <c r="F331" s="1"/>
      <c r="G331" s="1"/>
      <c r="H331" s="1"/>
      <c r="I331" s="1"/>
      <c r="J331" s="3"/>
      <c r="K331" s="3"/>
      <c r="L331" s="1"/>
      <c r="M331" s="1"/>
    </row>
    <row r="332" spans="1:13" ht="15" customHeight="1" x14ac:dyDescent="0.25">
      <c r="A332" s="840" t="s">
        <v>14</v>
      </c>
      <c r="B332" s="838" t="s">
        <v>15</v>
      </c>
      <c r="C332" s="838" t="s">
        <v>16</v>
      </c>
      <c r="D332" s="838" t="s">
        <v>17</v>
      </c>
      <c r="E332" s="838" t="s">
        <v>18</v>
      </c>
      <c r="F332" s="838" t="s">
        <v>19</v>
      </c>
      <c r="G332" s="827" t="s">
        <v>20</v>
      </c>
      <c r="H332" s="828"/>
      <c r="I332" s="828"/>
      <c r="J332" s="828"/>
      <c r="K332" s="828"/>
      <c r="L332" s="828"/>
      <c r="M332" s="829"/>
    </row>
    <row r="333" spans="1:13" ht="15" customHeight="1" x14ac:dyDescent="0.25">
      <c r="A333" s="837"/>
      <c r="B333" s="837"/>
      <c r="C333" s="837"/>
      <c r="D333" s="837"/>
      <c r="E333" s="837"/>
      <c r="F333" s="837"/>
      <c r="G333" s="16" t="s">
        <v>21</v>
      </c>
      <c r="H333" s="16" t="s">
        <v>22</v>
      </c>
      <c r="I333" s="16" t="s">
        <v>23</v>
      </c>
      <c r="J333" s="16" t="s">
        <v>24</v>
      </c>
      <c r="K333" s="16" t="s">
        <v>25</v>
      </c>
      <c r="L333" s="16" t="s">
        <v>26</v>
      </c>
      <c r="M333" s="16" t="s">
        <v>27</v>
      </c>
    </row>
    <row r="334" spans="1:13" ht="15" customHeight="1" x14ac:dyDescent="0.25">
      <c r="A334" s="840" t="s">
        <v>85</v>
      </c>
      <c r="B334" s="843" t="s">
        <v>179</v>
      </c>
      <c r="C334" s="359" t="s">
        <v>50</v>
      </c>
      <c r="D334" s="130" t="s">
        <v>51</v>
      </c>
      <c r="E334" s="283">
        <v>12</v>
      </c>
      <c r="F334" s="284">
        <v>10.199999999999999</v>
      </c>
      <c r="G334" s="22">
        <v>5</v>
      </c>
      <c r="H334" s="101">
        <v>7.1400000000000005E-2</v>
      </c>
      <c r="I334" s="60">
        <v>1.0200000000000001E-2</v>
      </c>
      <c r="J334" s="60">
        <v>0.96899999999999997</v>
      </c>
      <c r="K334" s="21">
        <v>2.754</v>
      </c>
      <c r="L334" s="22">
        <v>4.0800000000000003E-2</v>
      </c>
      <c r="M334" s="22">
        <v>4.2</v>
      </c>
    </row>
    <row r="335" spans="1:13" ht="15" customHeight="1" x14ac:dyDescent="0.25">
      <c r="A335" s="836"/>
      <c r="B335" s="836"/>
      <c r="C335" s="360" t="s">
        <v>180</v>
      </c>
      <c r="D335" s="102" t="s">
        <v>181</v>
      </c>
      <c r="E335" s="279">
        <v>50</v>
      </c>
      <c r="F335" s="287">
        <v>40</v>
      </c>
      <c r="G335" s="28">
        <v>9</v>
      </c>
      <c r="H335" s="62">
        <v>0.6</v>
      </c>
      <c r="I335" s="61">
        <v>0.06</v>
      </c>
      <c r="J335" s="61">
        <v>1.32</v>
      </c>
      <c r="K335" s="24">
        <v>12</v>
      </c>
      <c r="L335" s="28">
        <v>0.22</v>
      </c>
      <c r="M335" s="28">
        <v>16.5</v>
      </c>
    </row>
    <row r="336" spans="1:13" ht="15" customHeight="1" x14ac:dyDescent="0.25">
      <c r="A336" s="836"/>
      <c r="B336" s="836"/>
      <c r="C336" s="360" t="s">
        <v>182</v>
      </c>
      <c r="D336" s="102" t="s">
        <v>183</v>
      </c>
      <c r="E336" s="279">
        <v>41</v>
      </c>
      <c r="F336" s="287">
        <v>20.5</v>
      </c>
      <c r="G336" s="28">
        <v>5</v>
      </c>
      <c r="H336" s="62">
        <v>0.14349999999999999</v>
      </c>
      <c r="I336" s="61">
        <v>4.1000000000000002E-2</v>
      </c>
      <c r="J336" s="61">
        <v>0.94299999999999995</v>
      </c>
      <c r="K336" s="24">
        <v>8.61</v>
      </c>
      <c r="L336" s="28">
        <v>8.2000000000000003E-2</v>
      </c>
      <c r="M336" s="28">
        <v>32.799999999999997</v>
      </c>
    </row>
    <row r="337" spans="1:13" ht="15" customHeight="1" x14ac:dyDescent="0.25">
      <c r="A337" s="836"/>
      <c r="B337" s="836"/>
      <c r="C337" s="360" t="s">
        <v>32</v>
      </c>
      <c r="D337" s="102" t="s">
        <v>33</v>
      </c>
      <c r="E337" s="279">
        <v>11</v>
      </c>
      <c r="F337" s="287">
        <v>10.45</v>
      </c>
      <c r="G337" s="28">
        <v>4</v>
      </c>
      <c r="H337" s="62">
        <v>0.14630000000000001</v>
      </c>
      <c r="I337" s="61">
        <v>1.0449999999999999E-2</v>
      </c>
      <c r="J337" s="61">
        <v>0.80464999999999998</v>
      </c>
      <c r="K337" s="24">
        <v>2.508</v>
      </c>
      <c r="L337" s="28">
        <v>3.1350000000000003E-2</v>
      </c>
      <c r="M337" s="28">
        <v>0.44</v>
      </c>
    </row>
    <row r="338" spans="1:13" ht="15" customHeight="1" x14ac:dyDescent="0.25">
      <c r="A338" s="836"/>
      <c r="B338" s="836"/>
      <c r="C338" s="360" t="s">
        <v>36</v>
      </c>
      <c r="D338" s="102" t="s">
        <v>37</v>
      </c>
      <c r="E338" s="279">
        <v>6</v>
      </c>
      <c r="F338" s="287">
        <v>5.4</v>
      </c>
      <c r="G338" s="28">
        <v>2</v>
      </c>
      <c r="H338" s="62">
        <v>0.1242</v>
      </c>
      <c r="I338" s="61">
        <v>3.2399999999999998E-2</v>
      </c>
      <c r="J338" s="61">
        <v>0.31859999999999999</v>
      </c>
      <c r="K338" s="24">
        <v>4.4279999999999999</v>
      </c>
      <c r="L338" s="28">
        <v>9.7199999999999995E-2</v>
      </c>
      <c r="M338" s="28">
        <v>2.76</v>
      </c>
    </row>
    <row r="339" spans="1:13" ht="15" customHeight="1" x14ac:dyDescent="0.25">
      <c r="A339" s="836"/>
      <c r="B339" s="836"/>
      <c r="C339" s="360" t="s">
        <v>44</v>
      </c>
      <c r="D339" s="102" t="s">
        <v>45</v>
      </c>
      <c r="E339" s="279">
        <v>0.8</v>
      </c>
      <c r="F339" s="287">
        <v>0.8</v>
      </c>
      <c r="G339" s="28">
        <v>0</v>
      </c>
      <c r="H339" s="62">
        <v>0</v>
      </c>
      <c r="I339" s="61">
        <v>0</v>
      </c>
      <c r="J339" s="61">
        <v>0</v>
      </c>
      <c r="K339" s="24">
        <v>0.192</v>
      </c>
      <c r="L339" s="28">
        <v>2.3999999999999998E-3</v>
      </c>
      <c r="M339" s="28">
        <v>310.24799999999999</v>
      </c>
    </row>
    <row r="340" spans="1:13" ht="15" customHeight="1" x14ac:dyDescent="0.25">
      <c r="A340" s="836"/>
      <c r="B340" s="836"/>
      <c r="C340" s="360" t="s">
        <v>42</v>
      </c>
      <c r="D340" s="102" t="s">
        <v>43</v>
      </c>
      <c r="E340" s="279">
        <v>1</v>
      </c>
      <c r="F340" s="287">
        <v>0.95</v>
      </c>
      <c r="G340" s="28">
        <v>1</v>
      </c>
      <c r="H340" s="62">
        <v>4.4650000000000002E-2</v>
      </c>
      <c r="I340" s="61">
        <v>2.8500000000000001E-3</v>
      </c>
      <c r="J340" s="61">
        <v>0.27834999999999999</v>
      </c>
      <c r="K340" s="24">
        <v>0.38</v>
      </c>
      <c r="L340" s="28">
        <v>1.235E-2</v>
      </c>
      <c r="M340" s="28">
        <v>0.19</v>
      </c>
    </row>
    <row r="341" spans="1:13" ht="15" customHeight="1" x14ac:dyDescent="0.25">
      <c r="A341" s="836"/>
      <c r="B341" s="836"/>
      <c r="C341" s="360" t="s">
        <v>184</v>
      </c>
      <c r="D341" s="102" t="s">
        <v>185</v>
      </c>
      <c r="E341" s="279">
        <v>7</v>
      </c>
      <c r="F341" s="287">
        <v>7</v>
      </c>
      <c r="G341" s="28">
        <v>25</v>
      </c>
      <c r="H341" s="62">
        <v>0.875</v>
      </c>
      <c r="I341" s="61">
        <v>0.11899999999999999</v>
      </c>
      <c r="J341" s="61">
        <v>5.0609999999999999</v>
      </c>
      <c r="K341" s="24">
        <v>1.05</v>
      </c>
      <c r="L341" s="28">
        <v>0.30099999999999999</v>
      </c>
      <c r="M341" s="28">
        <v>0.14000000000000001</v>
      </c>
    </row>
    <row r="342" spans="1:13" ht="15" customHeight="1" x14ac:dyDescent="0.25">
      <c r="A342" s="836"/>
      <c r="B342" s="836"/>
      <c r="C342" s="360" t="s">
        <v>116</v>
      </c>
      <c r="D342" s="102" t="s">
        <v>117</v>
      </c>
      <c r="E342" s="279">
        <v>5</v>
      </c>
      <c r="F342" s="287">
        <v>5</v>
      </c>
      <c r="G342" s="28">
        <v>37</v>
      </c>
      <c r="H342" s="62">
        <v>0.03</v>
      </c>
      <c r="I342" s="61">
        <v>4.05</v>
      </c>
      <c r="J342" s="61">
        <v>0</v>
      </c>
      <c r="K342" s="24">
        <v>0.15</v>
      </c>
      <c r="L342" s="28">
        <v>5.0000000000000001E-3</v>
      </c>
      <c r="M342" s="28">
        <v>34.25</v>
      </c>
    </row>
    <row r="343" spans="1:13" ht="15" customHeight="1" x14ac:dyDescent="0.25">
      <c r="A343" s="836"/>
      <c r="B343" s="836"/>
      <c r="C343" s="360" t="s">
        <v>114</v>
      </c>
      <c r="D343" s="102" t="s">
        <v>115</v>
      </c>
      <c r="E343" s="279">
        <v>13</v>
      </c>
      <c r="F343" s="287">
        <v>10</v>
      </c>
      <c r="G343" s="28">
        <v>10</v>
      </c>
      <c r="H343" s="62">
        <v>0.23</v>
      </c>
      <c r="I343" s="61">
        <v>0.01</v>
      </c>
      <c r="J343" s="61">
        <v>2.1</v>
      </c>
      <c r="K343" s="24">
        <v>0.8</v>
      </c>
      <c r="L343" s="28">
        <v>0.08</v>
      </c>
      <c r="M343" s="28">
        <v>1.17</v>
      </c>
    </row>
    <row r="344" spans="1:13" ht="15" customHeight="1" x14ac:dyDescent="0.25">
      <c r="A344" s="837"/>
      <c r="B344" s="837"/>
      <c r="C344" s="360" t="s">
        <v>91</v>
      </c>
      <c r="D344" s="102" t="s">
        <v>92</v>
      </c>
      <c r="E344" s="279">
        <v>10</v>
      </c>
      <c r="F344" s="287">
        <v>10</v>
      </c>
      <c r="G344" s="28">
        <v>10</v>
      </c>
      <c r="H344" s="62">
        <v>0.22</v>
      </c>
      <c r="I344" s="61">
        <v>0.01</v>
      </c>
      <c r="J344" s="61">
        <v>2.11</v>
      </c>
      <c r="K344" s="24">
        <v>1.1000000000000001</v>
      </c>
      <c r="L344" s="28">
        <v>0.1</v>
      </c>
      <c r="M344" s="28">
        <v>1.8</v>
      </c>
    </row>
    <row r="345" spans="1:13" ht="15" customHeight="1" x14ac:dyDescent="0.25">
      <c r="A345" s="840" t="s">
        <v>28</v>
      </c>
      <c r="B345" s="860" t="s">
        <v>186</v>
      </c>
      <c r="C345" s="360" t="s">
        <v>94</v>
      </c>
      <c r="D345" s="133" t="s">
        <v>95</v>
      </c>
      <c r="E345" s="283">
        <v>62</v>
      </c>
      <c r="F345" s="284">
        <v>58</v>
      </c>
      <c r="G345" s="28">
        <v>81</v>
      </c>
      <c r="H345" s="62">
        <v>12.412000000000001</v>
      </c>
      <c r="I345" s="61">
        <v>3.48</v>
      </c>
      <c r="J345" s="61">
        <v>0.11600000000000001</v>
      </c>
      <c r="K345" s="24">
        <v>9.86</v>
      </c>
      <c r="L345" s="28">
        <v>0.46400000000000002</v>
      </c>
      <c r="M345" s="28">
        <v>32.24</v>
      </c>
    </row>
    <row r="346" spans="1:13" ht="15" customHeight="1" x14ac:dyDescent="0.25">
      <c r="A346" s="836"/>
      <c r="B346" s="836"/>
      <c r="C346" s="360" t="s">
        <v>34</v>
      </c>
      <c r="D346" s="133" t="s">
        <v>35</v>
      </c>
      <c r="E346" s="279">
        <v>38</v>
      </c>
      <c r="F346" s="287">
        <v>15.2</v>
      </c>
      <c r="G346" s="28">
        <v>6</v>
      </c>
      <c r="H346" s="62">
        <v>0.18240000000000001</v>
      </c>
      <c r="I346" s="61">
        <v>1.52E-2</v>
      </c>
      <c r="J346" s="61">
        <v>1.0336000000000001</v>
      </c>
      <c r="K346" s="24">
        <v>8.6639999999999997</v>
      </c>
      <c r="L346" s="28">
        <v>7.5999999999999998E-2</v>
      </c>
      <c r="M346" s="28">
        <v>5.7</v>
      </c>
    </row>
    <row r="347" spans="1:13" ht="15" customHeight="1" x14ac:dyDescent="0.25">
      <c r="A347" s="836"/>
      <c r="B347" s="836"/>
      <c r="C347" s="360" t="s">
        <v>32</v>
      </c>
      <c r="D347" s="133" t="s">
        <v>33</v>
      </c>
      <c r="E347" s="279">
        <v>16</v>
      </c>
      <c r="F347" s="287">
        <v>15.2</v>
      </c>
      <c r="G347" s="28">
        <v>6</v>
      </c>
      <c r="H347" s="62">
        <v>0.21279999999999999</v>
      </c>
      <c r="I347" s="61">
        <v>1.52E-2</v>
      </c>
      <c r="J347" s="61">
        <v>1.1704000000000001</v>
      </c>
      <c r="K347" s="24">
        <v>3.6480000000000001</v>
      </c>
      <c r="L347" s="28">
        <v>4.5600000000000002E-2</v>
      </c>
      <c r="M347" s="28">
        <v>0.64</v>
      </c>
    </row>
    <row r="348" spans="1:13" ht="15" customHeight="1" x14ac:dyDescent="0.25">
      <c r="A348" s="836"/>
      <c r="B348" s="836"/>
      <c r="C348" s="360" t="s">
        <v>36</v>
      </c>
      <c r="D348" s="133" t="s">
        <v>37</v>
      </c>
      <c r="E348" s="279">
        <v>6</v>
      </c>
      <c r="F348" s="287">
        <v>5.4</v>
      </c>
      <c r="G348" s="28">
        <v>2</v>
      </c>
      <c r="H348" s="62">
        <v>0.1242</v>
      </c>
      <c r="I348" s="61">
        <v>3.2399999999999998E-2</v>
      </c>
      <c r="J348" s="61">
        <v>0.31859999999999999</v>
      </c>
      <c r="K348" s="24">
        <v>4.4279999999999999</v>
      </c>
      <c r="L348" s="28">
        <v>9.7199999999999995E-2</v>
      </c>
      <c r="M348" s="28">
        <v>2.76</v>
      </c>
    </row>
    <row r="349" spans="1:13" ht="15" customHeight="1" x14ac:dyDescent="0.25">
      <c r="A349" s="836"/>
      <c r="B349" s="836"/>
      <c r="C349" s="360" t="s">
        <v>96</v>
      </c>
      <c r="D349" s="133" t="s">
        <v>39</v>
      </c>
      <c r="E349" s="287">
        <v>3</v>
      </c>
      <c r="F349" s="287">
        <v>3</v>
      </c>
      <c r="G349" s="28">
        <v>0</v>
      </c>
      <c r="H349" s="62">
        <v>0</v>
      </c>
      <c r="I349" s="61">
        <v>0</v>
      </c>
      <c r="J349" s="61">
        <v>0.18</v>
      </c>
      <c r="K349" s="24">
        <v>0.21</v>
      </c>
      <c r="L349" s="28">
        <v>1.4999999999999999E-2</v>
      </c>
      <c r="M349" s="28">
        <v>0.15</v>
      </c>
    </row>
    <row r="350" spans="1:13" ht="15" customHeight="1" x14ac:dyDescent="0.25">
      <c r="A350" s="836"/>
      <c r="B350" s="836"/>
      <c r="C350" s="360" t="s">
        <v>38</v>
      </c>
      <c r="D350" s="133" t="s">
        <v>39</v>
      </c>
      <c r="E350" s="287">
        <v>3</v>
      </c>
      <c r="F350" s="287">
        <v>3</v>
      </c>
      <c r="G350" s="28">
        <v>0</v>
      </c>
      <c r="H350" s="62">
        <v>0</v>
      </c>
      <c r="I350" s="61">
        <v>0</v>
      </c>
      <c r="J350" s="61">
        <v>0.18</v>
      </c>
      <c r="K350" s="24">
        <v>0.21</v>
      </c>
      <c r="L350" s="28">
        <v>1.4999999999999999E-2</v>
      </c>
      <c r="M350" s="28">
        <v>0.15</v>
      </c>
    </row>
    <row r="351" spans="1:13" ht="15" customHeight="1" x14ac:dyDescent="0.25">
      <c r="A351" s="836"/>
      <c r="B351" s="836"/>
      <c r="C351" s="360" t="s">
        <v>40</v>
      </c>
      <c r="D351" s="133" t="s">
        <v>39</v>
      </c>
      <c r="E351" s="287">
        <v>3</v>
      </c>
      <c r="F351" s="287">
        <v>3</v>
      </c>
      <c r="G351" s="28">
        <v>0</v>
      </c>
      <c r="H351" s="62">
        <v>0</v>
      </c>
      <c r="I351" s="61">
        <v>0</v>
      </c>
      <c r="J351" s="61">
        <v>0.18</v>
      </c>
      <c r="K351" s="24">
        <v>0.21</v>
      </c>
      <c r="L351" s="28">
        <v>1.4999999999999999E-2</v>
      </c>
      <c r="M351" s="28">
        <v>0.15</v>
      </c>
    </row>
    <row r="352" spans="1:13" ht="15" customHeight="1" x14ac:dyDescent="0.25">
      <c r="A352" s="836"/>
      <c r="B352" s="836"/>
      <c r="C352" s="360" t="s">
        <v>41</v>
      </c>
      <c r="D352" s="133" t="s">
        <v>39</v>
      </c>
      <c r="E352" s="287">
        <v>3</v>
      </c>
      <c r="F352" s="287">
        <v>3</v>
      </c>
      <c r="G352" s="28">
        <v>0</v>
      </c>
      <c r="H352" s="62">
        <v>0</v>
      </c>
      <c r="I352" s="61">
        <v>0</v>
      </c>
      <c r="J352" s="61">
        <v>0</v>
      </c>
      <c r="K352" s="24">
        <v>0</v>
      </c>
      <c r="L352" s="28">
        <v>0</v>
      </c>
      <c r="M352" s="28">
        <v>0</v>
      </c>
    </row>
    <row r="353" spans="1:13" ht="15" customHeight="1" x14ac:dyDescent="0.25">
      <c r="A353" s="836"/>
      <c r="B353" s="836"/>
      <c r="C353" s="360" t="s">
        <v>42</v>
      </c>
      <c r="D353" s="133" t="s">
        <v>43</v>
      </c>
      <c r="E353" s="279">
        <v>1</v>
      </c>
      <c r="F353" s="287">
        <v>0.95</v>
      </c>
      <c r="G353" s="28">
        <v>1</v>
      </c>
      <c r="H353" s="62">
        <v>4.4650000000000002E-2</v>
      </c>
      <c r="I353" s="61">
        <v>2.8500000000000001E-3</v>
      </c>
      <c r="J353" s="61">
        <v>0.27834999999999999</v>
      </c>
      <c r="K353" s="24">
        <v>0.38</v>
      </c>
      <c r="L353" s="28">
        <v>1.235E-2</v>
      </c>
      <c r="M353" s="28">
        <v>0.19</v>
      </c>
    </row>
    <row r="354" spans="1:13" ht="15" customHeight="1" x14ac:dyDescent="0.25">
      <c r="A354" s="836"/>
      <c r="B354" s="836"/>
      <c r="C354" s="360" t="s">
        <v>36</v>
      </c>
      <c r="D354" s="133" t="s">
        <v>37</v>
      </c>
      <c r="E354" s="279">
        <v>6</v>
      </c>
      <c r="F354" s="287">
        <v>5.4</v>
      </c>
      <c r="G354" s="28">
        <v>2</v>
      </c>
      <c r="H354" s="62">
        <v>0.1242</v>
      </c>
      <c r="I354" s="61">
        <v>3.2399999999999998E-2</v>
      </c>
      <c r="J354" s="61">
        <v>0.31859999999999999</v>
      </c>
      <c r="K354" s="24">
        <v>4.4279999999999999</v>
      </c>
      <c r="L354" s="28">
        <v>9.7199999999999995E-2</v>
      </c>
      <c r="M354" s="28">
        <v>2.76</v>
      </c>
    </row>
    <row r="355" spans="1:13" ht="15" customHeight="1" x14ac:dyDescent="0.25">
      <c r="A355" s="836"/>
      <c r="B355" s="836"/>
      <c r="C355" s="360" t="s">
        <v>44</v>
      </c>
      <c r="D355" s="133" t="s">
        <v>45</v>
      </c>
      <c r="E355" s="279">
        <v>0.5</v>
      </c>
      <c r="F355" s="287">
        <v>0.5</v>
      </c>
      <c r="G355" s="28">
        <v>0</v>
      </c>
      <c r="H355" s="62">
        <v>0</v>
      </c>
      <c r="I355" s="61">
        <v>0</v>
      </c>
      <c r="J355" s="61">
        <v>0</v>
      </c>
      <c r="K355" s="24">
        <v>0.12</v>
      </c>
      <c r="L355" s="28">
        <v>1.5E-3</v>
      </c>
      <c r="M355" s="28">
        <v>193.905</v>
      </c>
    </row>
    <row r="356" spans="1:13" ht="15" customHeight="1" x14ac:dyDescent="0.25">
      <c r="A356" s="837"/>
      <c r="B356" s="837"/>
      <c r="C356" s="360" t="s">
        <v>52</v>
      </c>
      <c r="D356" s="102" t="s">
        <v>53</v>
      </c>
      <c r="E356" s="279">
        <v>4</v>
      </c>
      <c r="F356" s="287">
        <v>4</v>
      </c>
      <c r="G356" s="28">
        <v>36</v>
      </c>
      <c r="H356" s="62">
        <v>0</v>
      </c>
      <c r="I356" s="61">
        <v>4</v>
      </c>
      <c r="J356" s="61">
        <v>0</v>
      </c>
      <c r="K356" s="24">
        <v>0</v>
      </c>
      <c r="L356" s="28">
        <v>0</v>
      </c>
      <c r="M356" s="28">
        <v>0</v>
      </c>
    </row>
    <row r="357" spans="1:13" ht="15" customHeight="1" x14ac:dyDescent="0.25">
      <c r="A357" s="840" t="s">
        <v>46</v>
      </c>
      <c r="B357" s="860" t="s">
        <v>187</v>
      </c>
      <c r="C357" s="360" t="s">
        <v>114</v>
      </c>
      <c r="D357" s="102" t="s">
        <v>115</v>
      </c>
      <c r="E357" s="279">
        <v>54</v>
      </c>
      <c r="F357" s="287">
        <v>50</v>
      </c>
      <c r="G357" s="28">
        <v>50</v>
      </c>
      <c r="H357" s="62">
        <v>1.1499999999999999</v>
      </c>
      <c r="I357" s="61">
        <v>0.05</v>
      </c>
      <c r="J357" s="61">
        <v>10.5</v>
      </c>
      <c r="K357" s="24">
        <v>4</v>
      </c>
      <c r="L357" s="28">
        <v>0.4</v>
      </c>
      <c r="M357" s="28">
        <v>4.5</v>
      </c>
    </row>
    <row r="358" spans="1:13" ht="15" customHeight="1" x14ac:dyDescent="0.25">
      <c r="A358" s="836"/>
      <c r="B358" s="836"/>
      <c r="C358" s="360" t="s">
        <v>44</v>
      </c>
      <c r="D358" s="102" t="s">
        <v>189</v>
      </c>
      <c r="E358" s="279">
        <v>0.5</v>
      </c>
      <c r="F358" s="287">
        <v>0.5</v>
      </c>
      <c r="G358" s="28">
        <v>0</v>
      </c>
      <c r="H358" s="62">
        <v>0</v>
      </c>
      <c r="I358" s="61">
        <v>0</v>
      </c>
      <c r="J358" s="61">
        <v>0</v>
      </c>
      <c r="K358" s="24">
        <v>0.12</v>
      </c>
      <c r="L358" s="28">
        <v>1.5E-3</v>
      </c>
      <c r="M358" s="28">
        <v>193.905</v>
      </c>
    </row>
    <row r="359" spans="1:13" ht="15" customHeight="1" x14ac:dyDescent="0.25">
      <c r="A359" s="837"/>
      <c r="B359" s="837"/>
      <c r="C359" s="361" t="s">
        <v>174</v>
      </c>
      <c r="D359" s="102" t="s">
        <v>175</v>
      </c>
      <c r="E359" s="363">
        <v>5</v>
      </c>
      <c r="F359" s="364">
        <v>5</v>
      </c>
      <c r="G359" s="28">
        <v>16</v>
      </c>
      <c r="H359" s="62">
        <v>4.4999999999999998E-2</v>
      </c>
      <c r="I359" s="61">
        <v>1.67</v>
      </c>
      <c r="J359" s="61">
        <v>0.27</v>
      </c>
      <c r="K359" s="24">
        <v>0.7</v>
      </c>
      <c r="L359" s="28">
        <v>0.01</v>
      </c>
      <c r="M359" s="28">
        <v>35.549999999999997</v>
      </c>
    </row>
    <row r="360" spans="1:13" ht="15" customHeight="1" x14ac:dyDescent="0.25">
      <c r="A360" s="840" t="s">
        <v>247</v>
      </c>
      <c r="B360" s="1175" t="s">
        <v>55</v>
      </c>
      <c r="C360" s="359" t="s">
        <v>56</v>
      </c>
      <c r="D360" s="102" t="s">
        <v>57</v>
      </c>
      <c r="E360" s="283">
        <v>40</v>
      </c>
      <c r="F360" s="284">
        <v>40</v>
      </c>
      <c r="G360" s="28">
        <v>141</v>
      </c>
      <c r="H360" s="62">
        <v>2.68</v>
      </c>
      <c r="I360" s="61">
        <v>0.16</v>
      </c>
      <c r="J360" s="61">
        <v>32.04</v>
      </c>
      <c r="K360" s="24">
        <v>3.6</v>
      </c>
      <c r="L360" s="28">
        <v>0.32</v>
      </c>
      <c r="M360" s="28">
        <v>0.8</v>
      </c>
    </row>
    <row r="361" spans="1:13" ht="15" customHeight="1" x14ac:dyDescent="0.25">
      <c r="A361" s="836"/>
      <c r="B361" s="836"/>
      <c r="C361" s="360" t="s">
        <v>44</v>
      </c>
      <c r="D361" s="102" t="s">
        <v>45</v>
      </c>
      <c r="E361" s="279">
        <v>0.8</v>
      </c>
      <c r="F361" s="287">
        <v>0.8</v>
      </c>
      <c r="G361" s="28">
        <v>0</v>
      </c>
      <c r="H361" s="62">
        <v>0</v>
      </c>
      <c r="I361" s="61">
        <v>0</v>
      </c>
      <c r="J361" s="61">
        <v>0</v>
      </c>
      <c r="K361" s="24">
        <v>0.192</v>
      </c>
      <c r="L361" s="28">
        <v>2.3999999999999998E-3</v>
      </c>
      <c r="M361" s="28">
        <v>310.24799999999999</v>
      </c>
    </row>
    <row r="362" spans="1:13" ht="15" customHeight="1" x14ac:dyDescent="0.25">
      <c r="A362" s="837"/>
      <c r="B362" s="842"/>
      <c r="C362" s="360" t="s">
        <v>52</v>
      </c>
      <c r="D362" s="102" t="s">
        <v>53</v>
      </c>
      <c r="E362" s="279">
        <v>5</v>
      </c>
      <c r="F362" s="287">
        <v>5</v>
      </c>
      <c r="G362" s="28">
        <v>45</v>
      </c>
      <c r="H362" s="62">
        <v>0</v>
      </c>
      <c r="I362" s="61">
        <v>5</v>
      </c>
      <c r="J362" s="61">
        <v>0</v>
      </c>
      <c r="K362" s="24">
        <v>0</v>
      </c>
      <c r="L362" s="28">
        <v>0</v>
      </c>
      <c r="M362" s="28">
        <v>0</v>
      </c>
    </row>
    <row r="363" spans="1:13" ht="15" customHeight="1" x14ac:dyDescent="0.25">
      <c r="A363" s="846" t="s">
        <v>58</v>
      </c>
      <c r="B363" s="843" t="s">
        <v>190</v>
      </c>
      <c r="C363" s="386" t="s">
        <v>101</v>
      </c>
      <c r="D363" s="102" t="s">
        <v>102</v>
      </c>
      <c r="E363" s="279">
        <v>69</v>
      </c>
      <c r="F363" s="287">
        <v>55.2</v>
      </c>
      <c r="G363" s="28">
        <v>13</v>
      </c>
      <c r="H363" s="62">
        <v>0.49680000000000002</v>
      </c>
      <c r="I363" s="61">
        <v>5.5199999999999999E-2</v>
      </c>
      <c r="J363" s="61">
        <v>2.2631999999999999</v>
      </c>
      <c r="K363" s="24">
        <v>4.968</v>
      </c>
      <c r="L363" s="28">
        <v>0.27600000000000002</v>
      </c>
      <c r="M363" s="28">
        <v>4.1399999999999997</v>
      </c>
    </row>
    <row r="364" spans="1:13" ht="15" customHeight="1" x14ac:dyDescent="0.25">
      <c r="A364" s="847"/>
      <c r="B364" s="836"/>
      <c r="C364" s="386" t="s">
        <v>62</v>
      </c>
      <c r="D364" s="102" t="s">
        <v>63</v>
      </c>
      <c r="E364" s="279">
        <v>30</v>
      </c>
      <c r="F364" s="287">
        <v>15</v>
      </c>
      <c r="G364" s="28">
        <v>7</v>
      </c>
      <c r="H364" s="62">
        <v>4.4999999999999998E-2</v>
      </c>
      <c r="I364" s="61">
        <v>4.4999999999999998E-2</v>
      </c>
      <c r="J364" s="61">
        <v>1.395</v>
      </c>
      <c r="K364" s="24">
        <v>2.85</v>
      </c>
      <c r="L364" s="28">
        <v>7.4999999999999997E-2</v>
      </c>
      <c r="M364" s="28">
        <v>1.2</v>
      </c>
    </row>
    <row r="365" spans="1:13" ht="15" customHeight="1" x14ac:dyDescent="0.25">
      <c r="A365" s="874"/>
      <c r="B365" s="837"/>
      <c r="C365" s="386" t="s">
        <v>36</v>
      </c>
      <c r="D365" s="102" t="s">
        <v>37</v>
      </c>
      <c r="E365" s="279">
        <v>6</v>
      </c>
      <c r="F365" s="287">
        <v>5.4</v>
      </c>
      <c r="G365" s="28">
        <v>2</v>
      </c>
      <c r="H365" s="62">
        <v>0.1242</v>
      </c>
      <c r="I365" s="61">
        <v>3.2399999999999998E-2</v>
      </c>
      <c r="J365" s="61">
        <v>0.31859999999999999</v>
      </c>
      <c r="K365" s="24">
        <v>4.4279999999999999</v>
      </c>
      <c r="L365" s="28">
        <v>9.7199999999999995E-2</v>
      </c>
      <c r="M365" s="28">
        <v>2.76</v>
      </c>
    </row>
    <row r="366" spans="1:13" ht="15" customHeight="1" x14ac:dyDescent="0.25">
      <c r="A366" s="97" t="s">
        <v>105</v>
      </c>
      <c r="B366" s="860" t="s">
        <v>129</v>
      </c>
      <c r="C366" s="31" t="s">
        <v>103</v>
      </c>
      <c r="D366" s="18" t="s">
        <v>104</v>
      </c>
      <c r="E366" s="26">
        <v>120</v>
      </c>
      <c r="F366" s="29">
        <v>60</v>
      </c>
      <c r="G366" s="28">
        <v>47</v>
      </c>
      <c r="H366" s="62">
        <v>0.36</v>
      </c>
      <c r="I366" s="61">
        <v>0</v>
      </c>
      <c r="J366" s="61">
        <v>10.26</v>
      </c>
      <c r="K366" s="24">
        <v>9</v>
      </c>
      <c r="L366" s="28">
        <v>0.3</v>
      </c>
      <c r="M366" s="28">
        <v>4.8</v>
      </c>
    </row>
    <row r="367" spans="1:13" ht="15" customHeight="1" x14ac:dyDescent="0.25">
      <c r="A367" s="35" t="s">
        <v>109</v>
      </c>
      <c r="B367" s="836"/>
      <c r="C367" s="31" t="s">
        <v>64</v>
      </c>
      <c r="D367" s="18" t="s">
        <v>191</v>
      </c>
      <c r="E367" s="88">
        <v>8</v>
      </c>
      <c r="F367" s="89">
        <v>8</v>
      </c>
      <c r="G367" s="90">
        <v>32</v>
      </c>
      <c r="H367" s="90">
        <v>0</v>
      </c>
      <c r="I367" s="90">
        <v>0</v>
      </c>
      <c r="J367" s="90">
        <v>7.944</v>
      </c>
      <c r="K367" s="90">
        <v>0</v>
      </c>
      <c r="L367" s="90">
        <v>8.0000000000000002E-3</v>
      </c>
      <c r="M367" s="91">
        <v>0</v>
      </c>
    </row>
    <row r="368" spans="1:13" ht="15" customHeight="1" x14ac:dyDescent="0.25">
      <c r="A368" s="35" t="s">
        <v>163</v>
      </c>
      <c r="B368" s="837"/>
      <c r="C368" s="360" t="s">
        <v>72</v>
      </c>
      <c r="D368" s="102" t="s">
        <v>73</v>
      </c>
      <c r="E368" s="279">
        <v>120</v>
      </c>
      <c r="F368" s="287">
        <v>120</v>
      </c>
      <c r="G368" s="28">
        <v>66</v>
      </c>
      <c r="H368" s="62">
        <v>3.84</v>
      </c>
      <c r="I368" s="61">
        <v>3.84</v>
      </c>
      <c r="J368" s="61">
        <v>4.08</v>
      </c>
      <c r="K368" s="24">
        <v>144</v>
      </c>
      <c r="L368" s="28">
        <v>0</v>
      </c>
      <c r="M368" s="28">
        <v>50</v>
      </c>
    </row>
    <row r="369" spans="1:25" ht="15" customHeight="1" x14ac:dyDescent="0.25">
      <c r="A369" s="876"/>
      <c r="B369" s="856"/>
      <c r="C369" s="856"/>
      <c r="D369" s="856"/>
      <c r="E369" s="856"/>
      <c r="F369" s="856"/>
      <c r="G369" s="856"/>
      <c r="H369" s="856"/>
      <c r="I369" s="856"/>
      <c r="J369" s="856"/>
      <c r="K369" s="856"/>
      <c r="L369" s="856"/>
      <c r="M369" s="857"/>
      <c r="N369" s="49"/>
      <c r="O369" s="49"/>
      <c r="P369" s="49"/>
      <c r="Q369" s="49"/>
      <c r="R369" s="49"/>
      <c r="S369" s="49"/>
      <c r="T369" s="49"/>
      <c r="U369" s="49"/>
      <c r="V369" s="49"/>
      <c r="W369" s="49"/>
      <c r="X369" s="49"/>
      <c r="Y369" s="49"/>
    </row>
    <row r="370" spans="1:25" ht="15" customHeight="1" x14ac:dyDescent="0.25">
      <c r="A370" s="833" t="s">
        <v>78</v>
      </c>
      <c r="B370" s="828"/>
      <c r="C370" s="828"/>
      <c r="D370" s="828"/>
      <c r="E370" s="828"/>
      <c r="F370" s="829"/>
      <c r="G370" s="378">
        <v>661</v>
      </c>
      <c r="H370" s="379">
        <v>24.3</v>
      </c>
      <c r="I370" s="380">
        <v>22.7</v>
      </c>
      <c r="J370" s="380">
        <v>87</v>
      </c>
      <c r="K370" s="378">
        <v>240</v>
      </c>
      <c r="L370" s="381">
        <v>4</v>
      </c>
      <c r="M370" s="381">
        <v>1238.9000000000001</v>
      </c>
      <c r="N370" s="49"/>
      <c r="O370" s="49"/>
      <c r="P370" s="49"/>
      <c r="Q370" s="49"/>
      <c r="R370" s="49"/>
      <c r="S370" s="49"/>
      <c r="T370" s="49"/>
      <c r="U370" s="49"/>
      <c r="V370" s="49"/>
      <c r="W370" s="49"/>
      <c r="X370" s="49"/>
      <c r="Y370" s="49"/>
    </row>
    <row r="371" spans="1:25" ht="15" customHeight="1" x14ac:dyDescent="0.25">
      <c r="A371" s="833" t="s">
        <v>79</v>
      </c>
      <c r="B371" s="828"/>
      <c r="C371" s="828"/>
      <c r="D371" s="828"/>
      <c r="E371" s="828"/>
      <c r="F371" s="829"/>
      <c r="G371" s="382">
        <v>1994</v>
      </c>
      <c r="H371" s="383">
        <v>69.8</v>
      </c>
      <c r="I371" s="383">
        <v>66.5</v>
      </c>
      <c r="J371" s="383">
        <v>279.2</v>
      </c>
      <c r="K371" s="383">
        <v>1100</v>
      </c>
      <c r="L371" s="383">
        <v>8.6999999999999993</v>
      </c>
      <c r="M371" s="383">
        <v>1500</v>
      </c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49"/>
      <c r="Y371" s="49"/>
    </row>
    <row r="372" spans="1:25" ht="15" customHeight="1" x14ac:dyDescent="0.25">
      <c r="A372" s="833" t="s">
        <v>80</v>
      </c>
      <c r="B372" s="828"/>
      <c r="C372" s="828"/>
      <c r="D372" s="828"/>
      <c r="E372" s="828"/>
      <c r="F372" s="829"/>
      <c r="G372" s="384">
        <v>0.33</v>
      </c>
      <c r="H372" s="385">
        <v>0.34</v>
      </c>
      <c r="I372" s="385">
        <v>0.33</v>
      </c>
      <c r="J372" s="385">
        <v>0.3</v>
      </c>
      <c r="K372" s="385">
        <v>0.22</v>
      </c>
      <c r="L372" s="385">
        <v>0.46</v>
      </c>
      <c r="M372" s="385">
        <v>0.83</v>
      </c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49"/>
      <c r="Y372" s="49"/>
    </row>
    <row r="373" spans="1:25" ht="15" customHeight="1" x14ac:dyDescent="0.25">
      <c r="A373" s="52"/>
      <c r="B373" s="45"/>
      <c r="C373" s="4"/>
      <c r="D373" s="4"/>
      <c r="E373" s="3"/>
      <c r="F373" s="3"/>
      <c r="G373" s="3"/>
      <c r="H373" s="3"/>
      <c r="I373" s="3"/>
      <c r="J373" s="3"/>
      <c r="K373" s="3"/>
      <c r="L373" s="3"/>
      <c r="M373" s="3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49"/>
      <c r="Y373" s="49"/>
    </row>
    <row r="374" spans="1:25" ht="15" customHeight="1" x14ac:dyDescent="0.25">
      <c r="A374" s="834" t="s">
        <v>81</v>
      </c>
      <c r="B374" s="825"/>
      <c r="C374" s="826"/>
      <c r="D374" s="827" t="s">
        <v>82</v>
      </c>
      <c r="E374" s="828"/>
      <c r="F374" s="828"/>
      <c r="G374" s="828"/>
      <c r="H374" s="828"/>
      <c r="I374" s="828"/>
      <c r="J374" s="828"/>
      <c r="K374" s="828"/>
      <c r="L374" s="828"/>
      <c r="M374" s="829"/>
      <c r="N374" s="49"/>
      <c r="O374" s="49"/>
      <c r="P374" s="49"/>
      <c r="Q374" s="49"/>
      <c r="R374" s="49"/>
      <c r="S374" s="49"/>
      <c r="T374" s="49"/>
      <c r="U374" s="49"/>
      <c r="V374" s="49"/>
      <c r="W374" s="49"/>
      <c r="X374" s="49"/>
      <c r="Y374" s="49"/>
    </row>
    <row r="375" spans="1:25" ht="15" customHeight="1" x14ac:dyDescent="0.25">
      <c r="A375" s="52"/>
      <c r="B375" s="45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1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49"/>
      <c r="Y375" s="49"/>
    </row>
    <row r="376" spans="1:25" ht="30" customHeight="1" x14ac:dyDescent="0.25">
      <c r="A376" s="52" t="s">
        <v>83</v>
      </c>
      <c r="B376" s="827"/>
      <c r="C376" s="828"/>
      <c r="D376" s="828"/>
      <c r="E376" s="829"/>
      <c r="F376" s="1"/>
      <c r="G376" s="824" t="s">
        <v>84</v>
      </c>
      <c r="H376" s="825"/>
      <c r="I376" s="826"/>
      <c r="J376" s="827">
        <v>1088350061</v>
      </c>
      <c r="K376" s="828"/>
      <c r="L376" s="828"/>
      <c r="M376" s="829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49"/>
      <c r="Y376" s="49"/>
    </row>
    <row r="377" spans="1:25" ht="15" customHeight="1" x14ac:dyDescent="0.25">
      <c r="A377" s="366"/>
      <c r="B377" s="49"/>
      <c r="C377" s="59"/>
      <c r="D377" s="59"/>
      <c r="E377" s="1"/>
      <c r="F377" s="1"/>
      <c r="G377" s="1"/>
      <c r="H377" s="1"/>
      <c r="I377" s="1"/>
      <c r="J377" s="1"/>
      <c r="K377" s="1"/>
      <c r="L377" s="1"/>
      <c r="M377" s="1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  <c r="Y377" s="49"/>
    </row>
    <row r="378" spans="1:25" ht="15" customHeight="1" x14ac:dyDescent="0.25">
      <c r="A378" s="367"/>
      <c r="B378" s="55"/>
      <c r="C378" s="368"/>
      <c r="D378" s="368"/>
      <c r="E378" s="142"/>
      <c r="F378" s="142"/>
      <c r="G378" s="142"/>
      <c r="H378" s="142"/>
      <c r="I378" s="142"/>
      <c r="J378" s="142"/>
      <c r="K378" s="142"/>
      <c r="L378" s="142"/>
      <c r="M378" s="142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</row>
    <row r="379" spans="1:25" ht="15" customHeight="1" x14ac:dyDescent="0.25">
      <c r="A379" s="52"/>
      <c r="B379" s="9"/>
      <c r="C379" s="9"/>
      <c r="D379" s="9"/>
      <c r="E379" s="1"/>
      <c r="F379" s="1"/>
      <c r="G379" s="1"/>
      <c r="H379" s="1"/>
      <c r="I379" s="1"/>
      <c r="J379" s="3"/>
      <c r="K379" s="3"/>
      <c r="L379" s="1"/>
      <c r="M379" s="1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49"/>
      <c r="Y379" s="49"/>
    </row>
    <row r="380" spans="1:25" ht="15" customHeight="1" x14ac:dyDescent="0.25">
      <c r="A380" s="369" t="s">
        <v>441</v>
      </c>
      <c r="B380" s="58"/>
      <c r="C380" s="9"/>
      <c r="D380" s="9"/>
      <c r="E380" s="1"/>
      <c r="F380" s="1"/>
      <c r="G380" s="1"/>
      <c r="H380" s="1"/>
      <c r="I380" s="1"/>
      <c r="J380" s="3"/>
      <c r="K380" s="3"/>
      <c r="L380" s="1"/>
      <c r="M380" s="1"/>
      <c r="N380" s="49"/>
      <c r="O380" s="49"/>
      <c r="P380" s="49"/>
      <c r="Q380" s="49"/>
      <c r="R380" s="49"/>
      <c r="S380" s="49"/>
      <c r="T380" s="49"/>
      <c r="U380" s="49"/>
      <c r="V380" s="49"/>
      <c r="W380" s="49"/>
      <c r="X380" s="49"/>
      <c r="Y380" s="49"/>
    </row>
    <row r="381" spans="1:25" ht="15" customHeight="1" x14ac:dyDescent="0.25">
      <c r="A381" s="1440"/>
      <c r="B381" s="825"/>
      <c r="C381" s="825"/>
      <c r="D381" s="825"/>
      <c r="E381" s="825"/>
      <c r="F381" s="825"/>
      <c r="G381" s="825"/>
      <c r="H381" s="825"/>
      <c r="I381" s="825"/>
      <c r="J381" s="825"/>
      <c r="K381" s="825"/>
      <c r="L381" s="825"/>
      <c r="M381" s="825"/>
      <c r="N381" s="825"/>
      <c r="O381" s="825"/>
      <c r="P381" s="825"/>
      <c r="Q381" s="825"/>
      <c r="R381" s="825"/>
      <c r="S381" s="825"/>
      <c r="T381" s="825"/>
      <c r="U381" s="825"/>
      <c r="V381" s="825"/>
      <c r="W381" s="825"/>
      <c r="X381" s="825"/>
      <c r="Y381" s="873"/>
    </row>
    <row r="382" spans="1:25" ht="15" customHeight="1" x14ac:dyDescent="0.25">
      <c r="A382" s="840" t="s">
        <v>14</v>
      </c>
      <c r="B382" s="838" t="s">
        <v>15</v>
      </c>
      <c r="C382" s="838" t="s">
        <v>16</v>
      </c>
      <c r="D382" s="838" t="s">
        <v>17</v>
      </c>
      <c r="E382" s="838" t="s">
        <v>18</v>
      </c>
      <c r="F382" s="838" t="s">
        <v>19</v>
      </c>
      <c r="G382" s="827" t="s">
        <v>20</v>
      </c>
      <c r="H382" s="828"/>
      <c r="I382" s="828"/>
      <c r="J382" s="828"/>
      <c r="K382" s="828"/>
      <c r="L382" s="828"/>
      <c r="M382" s="829"/>
      <c r="N382" s="49"/>
      <c r="O382" s="49"/>
      <c r="P382" s="49"/>
      <c r="Q382" s="49"/>
      <c r="R382" s="49"/>
      <c r="S382" s="49"/>
      <c r="T382" s="49"/>
      <c r="U382" s="49"/>
      <c r="V382" s="49"/>
      <c r="W382" s="49"/>
      <c r="X382" s="49"/>
      <c r="Y382" s="49"/>
    </row>
    <row r="383" spans="1:25" ht="15" customHeight="1" x14ac:dyDescent="0.25">
      <c r="A383" s="837"/>
      <c r="B383" s="837"/>
      <c r="C383" s="837"/>
      <c r="D383" s="837"/>
      <c r="E383" s="837"/>
      <c r="F383" s="837"/>
      <c r="G383" s="16" t="s">
        <v>21</v>
      </c>
      <c r="H383" s="16" t="s">
        <v>22</v>
      </c>
      <c r="I383" s="16" t="s">
        <v>23</v>
      </c>
      <c r="J383" s="16" t="s">
        <v>24</v>
      </c>
      <c r="K383" s="16" t="s">
        <v>25</v>
      </c>
      <c r="L383" s="16" t="s">
        <v>26</v>
      </c>
      <c r="M383" s="16" t="s">
        <v>27</v>
      </c>
      <c r="N383" s="49"/>
      <c r="O383" s="49"/>
      <c r="P383" s="49"/>
      <c r="Q383" s="49"/>
      <c r="R383" s="49"/>
      <c r="S383" s="49"/>
      <c r="T383" s="49"/>
      <c r="U383" s="49"/>
      <c r="V383" s="49"/>
      <c r="W383" s="49"/>
      <c r="X383" s="49"/>
      <c r="Y383" s="49"/>
    </row>
    <row r="384" spans="1:25" ht="15" customHeight="1" x14ac:dyDescent="0.25">
      <c r="A384" s="840" t="s">
        <v>85</v>
      </c>
      <c r="B384" s="843" t="s">
        <v>192</v>
      </c>
      <c r="C384" s="359" t="s">
        <v>193</v>
      </c>
      <c r="D384" s="130" t="s">
        <v>194</v>
      </c>
      <c r="E384" s="283">
        <v>20</v>
      </c>
      <c r="F384" s="284">
        <v>20</v>
      </c>
      <c r="G384" s="22">
        <v>24</v>
      </c>
      <c r="H384" s="101">
        <v>1.54</v>
      </c>
      <c r="I384" s="60">
        <v>0.1</v>
      </c>
      <c r="J384" s="60">
        <v>3.7</v>
      </c>
      <c r="K384" s="21">
        <v>2.8</v>
      </c>
      <c r="L384" s="22">
        <v>0.34</v>
      </c>
      <c r="M384" s="22">
        <v>1.2</v>
      </c>
      <c r="N384" s="49"/>
      <c r="O384" s="49"/>
      <c r="P384" s="49"/>
      <c r="Q384" s="49"/>
      <c r="R384" s="49"/>
      <c r="S384" s="49"/>
      <c r="T384" s="49"/>
      <c r="U384" s="49"/>
      <c r="V384" s="49"/>
      <c r="W384" s="49"/>
      <c r="X384" s="49"/>
      <c r="Y384" s="49"/>
    </row>
    <row r="385" spans="1:13" ht="15" customHeight="1" x14ac:dyDescent="0.25">
      <c r="A385" s="836"/>
      <c r="B385" s="836"/>
      <c r="C385" s="360" t="s">
        <v>114</v>
      </c>
      <c r="D385" s="102" t="s">
        <v>115</v>
      </c>
      <c r="E385" s="279">
        <v>13</v>
      </c>
      <c r="F385" s="287">
        <v>10</v>
      </c>
      <c r="G385" s="28">
        <v>10</v>
      </c>
      <c r="H385" s="62">
        <v>0.23</v>
      </c>
      <c r="I385" s="61">
        <v>0.01</v>
      </c>
      <c r="J385" s="61">
        <v>2.1</v>
      </c>
      <c r="K385" s="24">
        <v>0.8</v>
      </c>
      <c r="L385" s="28">
        <v>0.08</v>
      </c>
      <c r="M385" s="28">
        <v>1.17</v>
      </c>
    </row>
    <row r="386" spans="1:13" ht="15" customHeight="1" x14ac:dyDescent="0.25">
      <c r="A386" s="836"/>
      <c r="B386" s="836"/>
      <c r="C386" s="360" t="s">
        <v>91</v>
      </c>
      <c r="D386" s="102" t="s">
        <v>92</v>
      </c>
      <c r="E386" s="279">
        <v>10</v>
      </c>
      <c r="F386" s="287">
        <v>10</v>
      </c>
      <c r="G386" s="28">
        <v>10</v>
      </c>
      <c r="H386" s="62">
        <v>0.22</v>
      </c>
      <c r="I386" s="61">
        <v>0.01</v>
      </c>
      <c r="J386" s="61">
        <v>2.11</v>
      </c>
      <c r="K386" s="24">
        <v>1.1000000000000001</v>
      </c>
      <c r="L386" s="28">
        <v>0.1</v>
      </c>
      <c r="M386" s="28">
        <v>1.8</v>
      </c>
    </row>
    <row r="387" spans="1:13" ht="15" customHeight="1" x14ac:dyDescent="0.25">
      <c r="A387" s="836"/>
      <c r="B387" s="836"/>
      <c r="C387" s="360" t="s">
        <v>50</v>
      </c>
      <c r="D387" s="102" t="s">
        <v>51</v>
      </c>
      <c r="E387" s="279">
        <v>12</v>
      </c>
      <c r="F387" s="287">
        <v>10.199999999999999</v>
      </c>
      <c r="G387" s="28">
        <v>5</v>
      </c>
      <c r="H387" s="62">
        <v>7.1400000000000005E-2</v>
      </c>
      <c r="I387" s="61">
        <v>1.0200000000000001E-2</v>
      </c>
      <c r="J387" s="61">
        <v>0.96899999999999997</v>
      </c>
      <c r="K387" s="24">
        <v>2.754</v>
      </c>
      <c r="L387" s="28">
        <v>4.0800000000000003E-2</v>
      </c>
      <c r="M387" s="28">
        <v>4.2</v>
      </c>
    </row>
    <row r="388" spans="1:13" ht="15" customHeight="1" x14ac:dyDescent="0.25">
      <c r="A388" s="836"/>
      <c r="B388" s="836"/>
      <c r="C388" s="360" t="s">
        <v>36</v>
      </c>
      <c r="D388" s="102" t="s">
        <v>37</v>
      </c>
      <c r="E388" s="279">
        <v>6</v>
      </c>
      <c r="F388" s="287">
        <v>5.4</v>
      </c>
      <c r="G388" s="28">
        <v>2</v>
      </c>
      <c r="H388" s="62">
        <v>0.1242</v>
      </c>
      <c r="I388" s="61">
        <v>3.2399999999999998E-2</v>
      </c>
      <c r="J388" s="61">
        <v>0.31859999999999999</v>
      </c>
      <c r="K388" s="24">
        <v>4.4279999999999999</v>
      </c>
      <c r="L388" s="28">
        <v>9.7199999999999995E-2</v>
      </c>
      <c r="M388" s="28">
        <v>2.76</v>
      </c>
    </row>
    <row r="389" spans="1:13" ht="15" customHeight="1" x14ac:dyDescent="0.25">
      <c r="A389" s="836"/>
      <c r="B389" s="836"/>
      <c r="C389" s="360" t="s">
        <v>34</v>
      </c>
      <c r="D389" s="102" t="s">
        <v>35</v>
      </c>
      <c r="E389" s="279">
        <v>38</v>
      </c>
      <c r="F389" s="287">
        <v>15.2</v>
      </c>
      <c r="G389" s="28">
        <v>6</v>
      </c>
      <c r="H389" s="62">
        <v>0.18240000000000001</v>
      </c>
      <c r="I389" s="61">
        <v>1.52E-2</v>
      </c>
      <c r="J389" s="61">
        <v>1.0336000000000001</v>
      </c>
      <c r="K389" s="24">
        <v>8.6639999999999997</v>
      </c>
      <c r="L389" s="28">
        <v>7.5999999999999998E-2</v>
      </c>
      <c r="M389" s="28">
        <v>5.7</v>
      </c>
    </row>
    <row r="390" spans="1:13" ht="15" customHeight="1" x14ac:dyDescent="0.25">
      <c r="A390" s="836"/>
      <c r="B390" s="836"/>
      <c r="C390" s="360" t="s">
        <v>32</v>
      </c>
      <c r="D390" s="102" t="s">
        <v>33</v>
      </c>
      <c r="E390" s="279">
        <v>16</v>
      </c>
      <c r="F390" s="287">
        <v>15.2</v>
      </c>
      <c r="G390" s="28">
        <v>6</v>
      </c>
      <c r="H390" s="62">
        <v>0.21279999999999999</v>
      </c>
      <c r="I390" s="61">
        <v>1.52E-2</v>
      </c>
      <c r="J390" s="61">
        <v>1.1704000000000001</v>
      </c>
      <c r="K390" s="24">
        <v>3.6480000000000001</v>
      </c>
      <c r="L390" s="28">
        <v>4.5600000000000002E-2</v>
      </c>
      <c r="M390" s="28">
        <v>0.64</v>
      </c>
    </row>
    <row r="391" spans="1:13" ht="15" customHeight="1" x14ac:dyDescent="0.25">
      <c r="A391" s="836"/>
      <c r="B391" s="836"/>
      <c r="C391" s="360" t="s">
        <v>44</v>
      </c>
      <c r="D391" s="102" t="s">
        <v>45</v>
      </c>
      <c r="E391" s="279">
        <v>0.8</v>
      </c>
      <c r="F391" s="287">
        <v>0.8</v>
      </c>
      <c r="G391" s="28">
        <v>0</v>
      </c>
      <c r="H391" s="62">
        <v>0</v>
      </c>
      <c r="I391" s="61">
        <v>0</v>
      </c>
      <c r="J391" s="61">
        <v>0</v>
      </c>
      <c r="K391" s="24">
        <v>0.192</v>
      </c>
      <c r="L391" s="28">
        <v>2.3999999999999998E-3</v>
      </c>
      <c r="M391" s="28">
        <v>310.24799999999999</v>
      </c>
    </row>
    <row r="392" spans="1:13" ht="15" customHeight="1" x14ac:dyDescent="0.25">
      <c r="A392" s="837"/>
      <c r="B392" s="837"/>
      <c r="C392" s="360" t="s">
        <v>42</v>
      </c>
      <c r="D392" s="131" t="s">
        <v>43</v>
      </c>
      <c r="E392" s="279">
        <v>1</v>
      </c>
      <c r="F392" s="287">
        <v>0.95</v>
      </c>
      <c r="G392" s="28">
        <v>1</v>
      </c>
      <c r="H392" s="62">
        <v>4.4650000000000002E-2</v>
      </c>
      <c r="I392" s="61">
        <v>2.8500000000000001E-3</v>
      </c>
      <c r="J392" s="61">
        <v>0.27834999999999999</v>
      </c>
      <c r="K392" s="24">
        <v>0.38</v>
      </c>
      <c r="L392" s="28">
        <v>1.235E-2</v>
      </c>
      <c r="M392" s="28">
        <v>0.19</v>
      </c>
    </row>
    <row r="393" spans="1:13" ht="15" customHeight="1" x14ac:dyDescent="0.25">
      <c r="A393" s="840" t="s">
        <v>28</v>
      </c>
      <c r="B393" s="860" t="s">
        <v>168</v>
      </c>
      <c r="C393" s="31" t="s">
        <v>119</v>
      </c>
      <c r="D393" s="95" t="s">
        <v>120</v>
      </c>
      <c r="E393" s="92">
        <v>48</v>
      </c>
      <c r="F393" s="93">
        <v>44</v>
      </c>
      <c r="G393" s="94">
        <v>74</v>
      </c>
      <c r="H393" s="94">
        <v>9.24</v>
      </c>
      <c r="I393" s="94">
        <v>4.0999999999999996</v>
      </c>
      <c r="J393" s="94">
        <v>4.3999999999999997E-2</v>
      </c>
      <c r="K393" s="94">
        <v>4.91</v>
      </c>
      <c r="L393" s="94">
        <v>0.33851999999999999</v>
      </c>
      <c r="M393" s="94">
        <v>32.76</v>
      </c>
    </row>
    <row r="394" spans="1:13" ht="15" customHeight="1" x14ac:dyDescent="0.25">
      <c r="A394" s="836"/>
      <c r="B394" s="836"/>
      <c r="C394" s="360" t="s">
        <v>32</v>
      </c>
      <c r="D394" s="61" t="s">
        <v>33</v>
      </c>
      <c r="E394" s="279">
        <v>16</v>
      </c>
      <c r="F394" s="287">
        <v>15.2</v>
      </c>
      <c r="G394" s="28">
        <v>6</v>
      </c>
      <c r="H394" s="62">
        <v>0.21279999999999999</v>
      </c>
      <c r="I394" s="61">
        <v>1.52E-2</v>
      </c>
      <c r="J394" s="61">
        <v>1.1704000000000001</v>
      </c>
      <c r="K394" s="24">
        <v>3.6480000000000001</v>
      </c>
      <c r="L394" s="28">
        <v>4.5600000000000002E-2</v>
      </c>
      <c r="M394" s="28">
        <v>0.64</v>
      </c>
    </row>
    <row r="395" spans="1:13" ht="15" customHeight="1" x14ac:dyDescent="0.25">
      <c r="A395" s="836"/>
      <c r="B395" s="836"/>
      <c r="C395" s="360" t="s">
        <v>34</v>
      </c>
      <c r="D395" s="61" t="s">
        <v>35</v>
      </c>
      <c r="E395" s="279">
        <v>38</v>
      </c>
      <c r="F395" s="287">
        <v>15.2</v>
      </c>
      <c r="G395" s="28">
        <v>6</v>
      </c>
      <c r="H395" s="62">
        <v>0.18240000000000001</v>
      </c>
      <c r="I395" s="61">
        <v>1.52E-2</v>
      </c>
      <c r="J395" s="61">
        <v>1.0336000000000001</v>
      </c>
      <c r="K395" s="24">
        <v>8.6639999999999997</v>
      </c>
      <c r="L395" s="28">
        <v>7.5999999999999998E-2</v>
      </c>
      <c r="M395" s="28">
        <v>5.7</v>
      </c>
    </row>
    <row r="396" spans="1:13" ht="15" customHeight="1" x14ac:dyDescent="0.25">
      <c r="A396" s="836"/>
      <c r="B396" s="836"/>
      <c r="C396" s="360" t="s">
        <v>36</v>
      </c>
      <c r="D396" s="61" t="s">
        <v>37</v>
      </c>
      <c r="E396" s="279">
        <v>6</v>
      </c>
      <c r="F396" s="287">
        <v>5.4</v>
      </c>
      <c r="G396" s="28">
        <v>2</v>
      </c>
      <c r="H396" s="62">
        <v>0.1242</v>
      </c>
      <c r="I396" s="61">
        <v>3.2399999999999998E-2</v>
      </c>
      <c r="J396" s="61">
        <v>0.31859999999999999</v>
      </c>
      <c r="K396" s="24">
        <v>4.4279999999999999</v>
      </c>
      <c r="L396" s="28">
        <v>9.7199999999999995E-2</v>
      </c>
      <c r="M396" s="28">
        <v>2.76</v>
      </c>
    </row>
    <row r="397" spans="1:13" ht="15" customHeight="1" x14ac:dyDescent="0.25">
      <c r="A397" s="836"/>
      <c r="B397" s="836"/>
      <c r="C397" s="360" t="s">
        <v>42</v>
      </c>
      <c r="D397" s="61" t="s">
        <v>43</v>
      </c>
      <c r="E397" s="279">
        <v>1</v>
      </c>
      <c r="F397" s="287">
        <v>0.95</v>
      </c>
      <c r="G397" s="28">
        <v>0</v>
      </c>
      <c r="H397" s="62">
        <v>4.4650000000000002E-2</v>
      </c>
      <c r="I397" s="61">
        <v>2.8500000000000001E-3</v>
      </c>
      <c r="J397" s="61">
        <v>0.27834999999999999</v>
      </c>
      <c r="K397" s="24">
        <v>0.38</v>
      </c>
      <c r="L397" s="28">
        <v>1.235E-2</v>
      </c>
      <c r="M397" s="28">
        <v>0.19</v>
      </c>
    </row>
    <row r="398" spans="1:13" ht="15" customHeight="1" x14ac:dyDescent="0.25">
      <c r="A398" s="836"/>
      <c r="B398" s="836"/>
      <c r="C398" s="360" t="s">
        <v>44</v>
      </c>
      <c r="D398" s="61" t="s">
        <v>45</v>
      </c>
      <c r="E398" s="279">
        <v>0.5</v>
      </c>
      <c r="F398" s="287">
        <v>0.5</v>
      </c>
      <c r="G398" s="28">
        <v>0</v>
      </c>
      <c r="H398" s="62">
        <v>0</v>
      </c>
      <c r="I398" s="61">
        <v>0</v>
      </c>
      <c r="J398" s="61">
        <v>0</v>
      </c>
      <c r="K398" s="24">
        <v>0.12</v>
      </c>
      <c r="L398" s="28">
        <v>1.5E-3</v>
      </c>
      <c r="M398" s="28">
        <v>193.905</v>
      </c>
    </row>
    <row r="399" spans="1:13" ht="15" customHeight="1" x14ac:dyDescent="0.25">
      <c r="A399" s="836"/>
      <c r="B399" s="836"/>
      <c r="C399" s="360" t="s">
        <v>38</v>
      </c>
      <c r="D399" s="61" t="s">
        <v>39</v>
      </c>
      <c r="E399" s="279">
        <v>3</v>
      </c>
      <c r="F399" s="287">
        <v>3</v>
      </c>
      <c r="G399" s="28">
        <v>0</v>
      </c>
      <c r="H399" s="62">
        <v>0</v>
      </c>
      <c r="I399" s="61">
        <v>0</v>
      </c>
      <c r="J399" s="61">
        <v>0.18</v>
      </c>
      <c r="K399" s="24">
        <v>0.21</v>
      </c>
      <c r="L399" s="28">
        <v>1.4999999999999999E-2</v>
      </c>
      <c r="M399" s="28">
        <v>0.15</v>
      </c>
    </row>
    <row r="400" spans="1:13" ht="15" customHeight="1" x14ac:dyDescent="0.25">
      <c r="A400" s="836"/>
      <c r="B400" s="836"/>
      <c r="C400" s="360" t="s">
        <v>40</v>
      </c>
      <c r="D400" s="61" t="s">
        <v>39</v>
      </c>
      <c r="E400" s="279">
        <v>3</v>
      </c>
      <c r="F400" s="287">
        <v>3</v>
      </c>
      <c r="G400" s="28">
        <v>0</v>
      </c>
      <c r="H400" s="62">
        <v>0</v>
      </c>
      <c r="I400" s="61">
        <v>0</v>
      </c>
      <c r="J400" s="61">
        <v>0.18</v>
      </c>
      <c r="K400" s="24">
        <v>0.21</v>
      </c>
      <c r="L400" s="28">
        <v>1.4999999999999999E-2</v>
      </c>
      <c r="M400" s="28">
        <v>0.15</v>
      </c>
    </row>
    <row r="401" spans="1:13" ht="15" customHeight="1" x14ac:dyDescent="0.25">
      <c r="A401" s="836"/>
      <c r="B401" s="836"/>
      <c r="C401" s="360" t="s">
        <v>41</v>
      </c>
      <c r="D401" s="61" t="s">
        <v>39</v>
      </c>
      <c r="E401" s="279">
        <v>3</v>
      </c>
      <c r="F401" s="287">
        <v>3</v>
      </c>
      <c r="G401" s="28">
        <v>1</v>
      </c>
      <c r="H401" s="62">
        <v>0</v>
      </c>
      <c r="I401" s="61">
        <v>0</v>
      </c>
      <c r="J401" s="61">
        <v>0.18</v>
      </c>
      <c r="K401" s="24">
        <v>0.21</v>
      </c>
      <c r="L401" s="28">
        <v>1.4999999999999999E-2</v>
      </c>
      <c r="M401" s="28">
        <v>0.15</v>
      </c>
    </row>
    <row r="402" spans="1:13" ht="15" customHeight="1" x14ac:dyDescent="0.25">
      <c r="A402" s="836"/>
      <c r="B402" s="836"/>
      <c r="C402" s="360" t="s">
        <v>96</v>
      </c>
      <c r="D402" s="61" t="s">
        <v>39</v>
      </c>
      <c r="E402" s="279">
        <v>3</v>
      </c>
      <c r="F402" s="287">
        <v>3</v>
      </c>
      <c r="G402" s="28">
        <v>1</v>
      </c>
      <c r="H402" s="62">
        <v>0</v>
      </c>
      <c r="I402" s="61">
        <v>0</v>
      </c>
      <c r="J402" s="61">
        <v>0.18</v>
      </c>
      <c r="K402" s="24">
        <v>0.21</v>
      </c>
      <c r="L402" s="28">
        <v>1.4999999999999999E-2</v>
      </c>
      <c r="M402" s="28">
        <v>0.15</v>
      </c>
    </row>
    <row r="403" spans="1:13" ht="15" customHeight="1" x14ac:dyDescent="0.25">
      <c r="A403" s="837"/>
      <c r="B403" s="837"/>
      <c r="C403" s="360" t="s">
        <v>52</v>
      </c>
      <c r="D403" s="61" t="s">
        <v>53</v>
      </c>
      <c r="E403" s="279">
        <v>4</v>
      </c>
      <c r="F403" s="287">
        <v>4</v>
      </c>
      <c r="G403" s="28">
        <v>36</v>
      </c>
      <c r="H403" s="62">
        <v>0</v>
      </c>
      <c r="I403" s="61">
        <v>4</v>
      </c>
      <c r="J403" s="61">
        <v>0</v>
      </c>
      <c r="K403" s="24">
        <v>0</v>
      </c>
      <c r="L403" s="28">
        <v>0</v>
      </c>
      <c r="M403" s="28">
        <v>0</v>
      </c>
    </row>
    <row r="404" spans="1:13" ht="15" customHeight="1" x14ac:dyDescent="0.25">
      <c r="A404" s="840" t="s">
        <v>247</v>
      </c>
      <c r="B404" s="1442" t="s">
        <v>55</v>
      </c>
      <c r="C404" s="360" t="s">
        <v>56</v>
      </c>
      <c r="D404" s="102" t="s">
        <v>57</v>
      </c>
      <c r="E404" s="279">
        <v>40</v>
      </c>
      <c r="F404" s="287">
        <v>40</v>
      </c>
      <c r="G404" s="28">
        <v>141</v>
      </c>
      <c r="H404" s="62">
        <v>2.68</v>
      </c>
      <c r="I404" s="61">
        <v>0.16</v>
      </c>
      <c r="J404" s="61">
        <v>32.04</v>
      </c>
      <c r="K404" s="24">
        <v>3.6</v>
      </c>
      <c r="L404" s="28">
        <v>0.32</v>
      </c>
      <c r="M404" s="28">
        <v>0.8</v>
      </c>
    </row>
    <row r="405" spans="1:13" ht="15" customHeight="1" x14ac:dyDescent="0.25">
      <c r="A405" s="836"/>
      <c r="B405" s="836"/>
      <c r="C405" s="360" t="s">
        <v>44</v>
      </c>
      <c r="D405" s="102" t="s">
        <v>45</v>
      </c>
      <c r="E405" s="279">
        <v>0.8</v>
      </c>
      <c r="F405" s="287">
        <v>0.8</v>
      </c>
      <c r="G405" s="28">
        <v>0</v>
      </c>
      <c r="H405" s="62">
        <v>0</v>
      </c>
      <c r="I405" s="61">
        <v>0</v>
      </c>
      <c r="J405" s="61">
        <v>0</v>
      </c>
      <c r="K405" s="24">
        <v>0.192</v>
      </c>
      <c r="L405" s="28">
        <v>2.3999999999999998E-3</v>
      </c>
      <c r="M405" s="28">
        <v>310.24799999999999</v>
      </c>
    </row>
    <row r="406" spans="1:13" ht="15" customHeight="1" x14ac:dyDescent="0.25">
      <c r="A406" s="837"/>
      <c r="B406" s="837"/>
      <c r="C406" s="360" t="s">
        <v>52</v>
      </c>
      <c r="D406" s="102" t="s">
        <v>53</v>
      </c>
      <c r="E406" s="279">
        <v>5</v>
      </c>
      <c r="F406" s="287">
        <v>5</v>
      </c>
      <c r="G406" s="28">
        <v>45</v>
      </c>
      <c r="H406" s="62">
        <v>0</v>
      </c>
      <c r="I406" s="61">
        <v>5</v>
      </c>
      <c r="J406" s="61">
        <v>0</v>
      </c>
      <c r="K406" s="24">
        <v>0</v>
      </c>
      <c r="L406" s="28">
        <v>0</v>
      </c>
      <c r="M406" s="28">
        <v>0</v>
      </c>
    </row>
    <row r="407" spans="1:13" ht="15" customHeight="1" x14ac:dyDescent="0.25">
      <c r="A407" s="840" t="s">
        <v>46</v>
      </c>
      <c r="B407" s="843" t="s">
        <v>195</v>
      </c>
      <c r="C407" s="360" t="s">
        <v>98</v>
      </c>
      <c r="D407" s="102" t="s">
        <v>99</v>
      </c>
      <c r="E407" s="279">
        <v>80</v>
      </c>
      <c r="F407" s="287">
        <v>48</v>
      </c>
      <c r="G407" s="28">
        <v>67</v>
      </c>
      <c r="H407" s="62">
        <v>0.5544</v>
      </c>
      <c r="I407" s="61">
        <v>0.1008</v>
      </c>
      <c r="J407" s="61">
        <v>15.2712</v>
      </c>
      <c r="K407" s="24">
        <v>1.512</v>
      </c>
      <c r="L407" s="28">
        <v>0.252</v>
      </c>
      <c r="M407" s="28">
        <v>2.8</v>
      </c>
    </row>
    <row r="408" spans="1:13" ht="15" customHeight="1" x14ac:dyDescent="0.25">
      <c r="A408" s="837"/>
      <c r="B408" s="837"/>
      <c r="C408" s="361" t="s">
        <v>116</v>
      </c>
      <c r="D408" s="102" t="s">
        <v>117</v>
      </c>
      <c r="E408" s="363">
        <v>5</v>
      </c>
      <c r="F408" s="364">
        <v>5</v>
      </c>
      <c r="G408" s="28">
        <v>37</v>
      </c>
      <c r="H408" s="62">
        <v>0.03</v>
      </c>
      <c r="I408" s="61">
        <v>4.05</v>
      </c>
      <c r="J408" s="61">
        <v>0</v>
      </c>
      <c r="K408" s="24">
        <v>0.15</v>
      </c>
      <c r="L408" s="28">
        <v>5.0000000000000001E-3</v>
      </c>
      <c r="M408" s="28">
        <v>34.25</v>
      </c>
    </row>
    <row r="409" spans="1:13" ht="15" customHeight="1" x14ac:dyDescent="0.25">
      <c r="A409" s="840" t="s">
        <v>58</v>
      </c>
      <c r="B409" s="843" t="s">
        <v>196</v>
      </c>
      <c r="C409" s="359" t="s">
        <v>125</v>
      </c>
      <c r="D409" s="61" t="s">
        <v>126</v>
      </c>
      <c r="E409" s="283">
        <v>54</v>
      </c>
      <c r="F409" s="284">
        <v>40.5</v>
      </c>
      <c r="G409" s="28">
        <v>6</v>
      </c>
      <c r="H409" s="62">
        <v>0.20250000000000001</v>
      </c>
      <c r="I409" s="61">
        <v>4.0500000000000001E-2</v>
      </c>
      <c r="J409" s="61">
        <v>0.93149999999999999</v>
      </c>
      <c r="K409" s="24">
        <v>7.29</v>
      </c>
      <c r="L409" s="28">
        <v>0.1215</v>
      </c>
      <c r="M409" s="28">
        <v>1.08</v>
      </c>
    </row>
    <row r="410" spans="1:13" ht="15" customHeight="1" x14ac:dyDescent="0.25">
      <c r="A410" s="836"/>
      <c r="B410" s="836"/>
      <c r="C410" s="360" t="s">
        <v>139</v>
      </c>
      <c r="D410" s="102" t="s">
        <v>140</v>
      </c>
      <c r="E410" s="279">
        <v>15</v>
      </c>
      <c r="F410" s="287">
        <v>15</v>
      </c>
      <c r="G410" s="28">
        <v>5</v>
      </c>
      <c r="H410" s="62">
        <v>0.15</v>
      </c>
      <c r="I410" s="61">
        <v>0.03</v>
      </c>
      <c r="J410" s="61">
        <v>0.70499999999999996</v>
      </c>
      <c r="K410" s="24">
        <v>6.15</v>
      </c>
      <c r="L410" s="28">
        <v>7.4999999999999997E-2</v>
      </c>
      <c r="M410" s="28">
        <v>0.75</v>
      </c>
    </row>
    <row r="411" spans="1:13" ht="15" customHeight="1" x14ac:dyDescent="0.25">
      <c r="A411" s="836"/>
      <c r="B411" s="836"/>
      <c r="C411" s="360" t="s">
        <v>36</v>
      </c>
      <c r="D411" s="102" t="s">
        <v>37</v>
      </c>
      <c r="E411" s="279">
        <v>6</v>
      </c>
      <c r="F411" s="287">
        <v>5.4</v>
      </c>
      <c r="G411" s="28">
        <v>2</v>
      </c>
      <c r="H411" s="62">
        <v>0.1242</v>
      </c>
      <c r="I411" s="61">
        <v>3.2399999999999998E-2</v>
      </c>
      <c r="J411" s="61">
        <v>0.31859999999999999</v>
      </c>
      <c r="K411" s="24">
        <v>4.4279999999999999</v>
      </c>
      <c r="L411" s="28">
        <v>9.7199999999999995E-2</v>
      </c>
      <c r="M411" s="28">
        <v>2.76</v>
      </c>
    </row>
    <row r="412" spans="1:13" ht="15" customHeight="1" x14ac:dyDescent="0.25">
      <c r="A412" s="836"/>
      <c r="B412" s="836"/>
      <c r="C412" s="360" t="s">
        <v>52</v>
      </c>
      <c r="D412" s="102" t="s">
        <v>53</v>
      </c>
      <c r="E412" s="279">
        <v>2</v>
      </c>
      <c r="F412" s="287">
        <v>2</v>
      </c>
      <c r="G412" s="28">
        <v>18</v>
      </c>
      <c r="H412" s="62">
        <v>0</v>
      </c>
      <c r="I412" s="61">
        <v>2</v>
      </c>
      <c r="J412" s="61">
        <v>0</v>
      </c>
      <c r="K412" s="24">
        <v>0</v>
      </c>
      <c r="L412" s="28">
        <v>0</v>
      </c>
      <c r="M412" s="28">
        <v>0</v>
      </c>
    </row>
    <row r="413" spans="1:13" ht="15" customHeight="1" x14ac:dyDescent="0.25">
      <c r="A413" s="837"/>
      <c r="B413" s="842"/>
      <c r="C413" s="360" t="s">
        <v>62</v>
      </c>
      <c r="D413" s="102" t="s">
        <v>63</v>
      </c>
      <c r="E413" s="279">
        <v>30</v>
      </c>
      <c r="F413" s="287">
        <v>15</v>
      </c>
      <c r="G413" s="28">
        <v>7</v>
      </c>
      <c r="H413" s="62">
        <v>4.4999999999999998E-2</v>
      </c>
      <c r="I413" s="61">
        <v>4.4999999999999998E-2</v>
      </c>
      <c r="J413" s="61">
        <v>1.395</v>
      </c>
      <c r="K413" s="24">
        <v>2.85</v>
      </c>
      <c r="L413" s="28">
        <v>7.4999999999999997E-2</v>
      </c>
      <c r="M413" s="28">
        <v>1.2</v>
      </c>
    </row>
    <row r="414" spans="1:13" ht="15" customHeight="1" x14ac:dyDescent="0.25">
      <c r="A414" s="75" t="s">
        <v>105</v>
      </c>
      <c r="B414" s="76" t="s">
        <v>401</v>
      </c>
      <c r="C414" s="77" t="s">
        <v>197</v>
      </c>
      <c r="D414" s="95" t="s">
        <v>198</v>
      </c>
      <c r="E414" s="92">
        <v>120</v>
      </c>
      <c r="F414" s="93">
        <v>100</v>
      </c>
      <c r="G414" s="94">
        <v>73</v>
      </c>
      <c r="H414" s="94">
        <v>0.30599999999999999</v>
      </c>
      <c r="I414" s="94">
        <v>0.20399999999999999</v>
      </c>
      <c r="J414" s="94">
        <v>16.829999999999998</v>
      </c>
      <c r="K414" s="94">
        <v>16.32</v>
      </c>
      <c r="L414" s="94">
        <v>0.30599999999999999</v>
      </c>
      <c r="M414" s="94">
        <v>2.4</v>
      </c>
    </row>
    <row r="415" spans="1:13" ht="15" customHeight="1" x14ac:dyDescent="0.25">
      <c r="A415" s="876"/>
      <c r="B415" s="856"/>
      <c r="C415" s="856"/>
      <c r="D415" s="856"/>
      <c r="E415" s="856"/>
      <c r="F415" s="856"/>
      <c r="G415" s="856"/>
      <c r="H415" s="856"/>
      <c r="I415" s="856"/>
      <c r="J415" s="856"/>
      <c r="K415" s="856"/>
      <c r="L415" s="856"/>
      <c r="M415" s="857"/>
    </row>
    <row r="416" spans="1:13" ht="15" customHeight="1" x14ac:dyDescent="0.25">
      <c r="A416" s="833" t="s">
        <v>78</v>
      </c>
      <c r="B416" s="828"/>
      <c r="C416" s="828"/>
      <c r="D416" s="828"/>
      <c r="E416" s="828"/>
      <c r="F416" s="829"/>
      <c r="G416" s="370">
        <v>612</v>
      </c>
      <c r="H416" s="371">
        <v>22.1</v>
      </c>
      <c r="I416" s="372">
        <v>19.8</v>
      </c>
      <c r="J416" s="372">
        <v>83</v>
      </c>
      <c r="K416" s="370">
        <v>89</v>
      </c>
      <c r="L416" s="373">
        <v>4.2</v>
      </c>
      <c r="M416" s="373">
        <v>925</v>
      </c>
    </row>
    <row r="417" spans="1:25" ht="15" customHeight="1" x14ac:dyDescent="0.25">
      <c r="A417" s="833" t="s">
        <v>79</v>
      </c>
      <c r="B417" s="828"/>
      <c r="C417" s="828"/>
      <c r="D417" s="828"/>
      <c r="E417" s="828"/>
      <c r="F417" s="829"/>
      <c r="G417" s="374">
        <v>1994</v>
      </c>
      <c r="H417" s="375">
        <v>69.8</v>
      </c>
      <c r="I417" s="375">
        <v>66.5</v>
      </c>
      <c r="J417" s="375">
        <v>279.2</v>
      </c>
      <c r="K417" s="375">
        <v>1100</v>
      </c>
      <c r="L417" s="375">
        <v>8.6999999999999993</v>
      </c>
      <c r="M417" s="375">
        <v>1500</v>
      </c>
      <c r="N417" s="49"/>
      <c r="O417" s="49"/>
      <c r="P417" s="49"/>
      <c r="Q417" s="49"/>
      <c r="R417" s="49"/>
      <c r="S417" s="49"/>
      <c r="T417" s="49"/>
      <c r="U417" s="49"/>
      <c r="V417" s="49"/>
      <c r="W417" s="49"/>
      <c r="X417" s="49"/>
      <c r="Y417" s="49"/>
    </row>
    <row r="418" spans="1:25" ht="15" customHeight="1" x14ac:dyDescent="0.25">
      <c r="A418" s="833" t="s">
        <v>80</v>
      </c>
      <c r="B418" s="828"/>
      <c r="C418" s="828"/>
      <c r="D418" s="828"/>
      <c r="E418" s="828"/>
      <c r="F418" s="829"/>
      <c r="G418" s="376">
        <v>0.31</v>
      </c>
      <c r="H418" s="377">
        <v>0.32</v>
      </c>
      <c r="I418" s="377">
        <v>0.3</v>
      </c>
      <c r="J418" s="377">
        <v>0.3</v>
      </c>
      <c r="K418" s="377">
        <v>0.08</v>
      </c>
      <c r="L418" s="377">
        <v>0.48</v>
      </c>
      <c r="M418" s="377">
        <v>0.62</v>
      </c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49"/>
      <c r="Y418" s="49"/>
    </row>
    <row r="419" spans="1:25" ht="15" customHeight="1" x14ac:dyDescent="0.25">
      <c r="A419" s="52"/>
      <c r="B419" s="4"/>
      <c r="C419" s="4"/>
      <c r="D419" s="4"/>
      <c r="E419" s="3"/>
      <c r="F419" s="3"/>
      <c r="G419" s="3"/>
      <c r="H419" s="3"/>
      <c r="I419" s="3"/>
      <c r="J419" s="3"/>
      <c r="K419" s="3"/>
      <c r="L419" s="3"/>
      <c r="M419" s="3"/>
      <c r="N419" s="49"/>
      <c r="O419" s="49"/>
      <c r="P419" s="49"/>
      <c r="Q419" s="49"/>
      <c r="R419" s="49"/>
      <c r="S419" s="49"/>
      <c r="T419" s="49"/>
      <c r="U419" s="49"/>
      <c r="V419" s="49"/>
      <c r="W419" s="49"/>
      <c r="X419" s="49"/>
      <c r="Y419" s="49"/>
    </row>
    <row r="420" spans="1:25" ht="15" customHeight="1" x14ac:dyDescent="0.25">
      <c r="A420" s="834" t="s">
        <v>81</v>
      </c>
      <c r="B420" s="825"/>
      <c r="C420" s="826"/>
      <c r="D420" s="827" t="s">
        <v>82</v>
      </c>
      <c r="E420" s="828"/>
      <c r="F420" s="828"/>
      <c r="G420" s="828"/>
      <c r="H420" s="828"/>
      <c r="I420" s="828"/>
      <c r="J420" s="828"/>
      <c r="K420" s="828"/>
      <c r="L420" s="828"/>
      <c r="M420" s="829"/>
      <c r="N420" s="49"/>
      <c r="O420" s="49"/>
      <c r="P420" s="49"/>
      <c r="Q420" s="49"/>
      <c r="R420" s="49"/>
      <c r="S420" s="49"/>
      <c r="T420" s="49"/>
      <c r="U420" s="49"/>
      <c r="V420" s="49"/>
      <c r="W420" s="49"/>
      <c r="X420" s="49"/>
      <c r="Y420" s="49"/>
    </row>
    <row r="421" spans="1:25" ht="15" customHeight="1" x14ac:dyDescent="0.25">
      <c r="A421" s="52"/>
      <c r="B421" s="4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1"/>
      <c r="N421" s="49"/>
      <c r="O421" s="49"/>
      <c r="P421" s="49"/>
      <c r="Q421" s="49"/>
      <c r="R421" s="49"/>
      <c r="S421" s="49"/>
      <c r="T421" s="49"/>
      <c r="U421" s="49"/>
      <c r="V421" s="49"/>
      <c r="W421" s="49"/>
      <c r="X421" s="49"/>
      <c r="Y421" s="49"/>
    </row>
    <row r="422" spans="1:25" ht="30" customHeight="1" x14ac:dyDescent="0.25">
      <c r="A422" s="52" t="s">
        <v>83</v>
      </c>
      <c r="B422" s="827"/>
      <c r="C422" s="828"/>
      <c r="D422" s="828"/>
      <c r="E422" s="829"/>
      <c r="F422" s="1"/>
      <c r="G422" s="824" t="s">
        <v>84</v>
      </c>
      <c r="H422" s="825"/>
      <c r="I422" s="826"/>
      <c r="J422" s="827">
        <v>1088350061</v>
      </c>
      <c r="K422" s="828"/>
      <c r="L422" s="828"/>
      <c r="M422" s="829"/>
      <c r="N422" s="49"/>
      <c r="O422" s="49"/>
      <c r="P422" s="49"/>
      <c r="Q422" s="49"/>
      <c r="R422" s="49"/>
      <c r="S422" s="49"/>
      <c r="T422" s="49"/>
      <c r="U422" s="49"/>
      <c r="V422" s="49"/>
      <c r="W422" s="49"/>
      <c r="X422" s="49"/>
      <c r="Y422" s="49"/>
    </row>
    <row r="423" spans="1:25" ht="15" customHeight="1" x14ac:dyDescent="0.25">
      <c r="A423" s="1441"/>
      <c r="B423" s="832"/>
      <c r="C423" s="832"/>
      <c r="D423" s="832"/>
      <c r="E423" s="832"/>
      <c r="F423" s="832"/>
      <c r="G423" s="832"/>
      <c r="H423" s="832"/>
      <c r="I423" s="832"/>
      <c r="J423" s="832"/>
      <c r="K423" s="832"/>
      <c r="L423" s="832"/>
      <c r="M423" s="832"/>
      <c r="N423" s="832"/>
      <c r="O423" s="832"/>
      <c r="P423" s="832"/>
      <c r="Q423" s="832"/>
      <c r="R423" s="832"/>
      <c r="S423" s="832"/>
      <c r="T423" s="832"/>
      <c r="U423" s="832"/>
      <c r="V423" s="832"/>
      <c r="W423" s="832"/>
      <c r="X423" s="832"/>
      <c r="Y423" s="832"/>
    </row>
    <row r="424" spans="1:25" ht="15" customHeight="1" x14ac:dyDescent="0.25">
      <c r="A424" s="367"/>
      <c r="B424" s="143"/>
      <c r="C424" s="368"/>
      <c r="D424" s="368"/>
      <c r="E424" s="142"/>
      <c r="F424" s="142"/>
      <c r="G424" s="142"/>
      <c r="H424" s="142"/>
      <c r="I424" s="142"/>
      <c r="J424" s="142"/>
      <c r="K424" s="142"/>
      <c r="L424" s="142"/>
      <c r="M424" s="142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</row>
    <row r="425" spans="1:25" ht="15" customHeight="1" x14ac:dyDescent="0.25">
      <c r="A425" s="52"/>
      <c r="B425" s="58"/>
      <c r="C425" s="9"/>
      <c r="D425" s="9"/>
      <c r="E425" s="1"/>
      <c r="F425" s="1"/>
      <c r="G425" s="1"/>
      <c r="H425" s="1"/>
      <c r="I425" s="1"/>
      <c r="J425" s="3"/>
      <c r="K425" s="3"/>
      <c r="L425" s="1"/>
      <c r="M425" s="1"/>
      <c r="N425" s="49"/>
      <c r="O425" s="49"/>
      <c r="P425" s="49"/>
      <c r="Q425" s="49"/>
      <c r="R425" s="49"/>
      <c r="S425" s="49"/>
      <c r="T425" s="49"/>
      <c r="U425" s="49"/>
      <c r="V425" s="49"/>
      <c r="W425" s="49"/>
      <c r="X425" s="49"/>
      <c r="Y425" s="49"/>
    </row>
    <row r="426" spans="1:25" ht="15" customHeight="1" x14ac:dyDescent="0.25">
      <c r="A426" s="369" t="s">
        <v>442</v>
      </c>
      <c r="B426" s="9"/>
      <c r="C426" s="58"/>
      <c r="D426" s="58"/>
      <c r="E426" s="3"/>
      <c r="F426" s="3"/>
      <c r="G426" s="3"/>
      <c r="H426" s="3"/>
      <c r="I426" s="3"/>
      <c r="J426" s="3"/>
      <c r="K426" s="3"/>
      <c r="L426" s="1"/>
      <c r="M426" s="1"/>
      <c r="N426" s="49"/>
      <c r="O426" s="49"/>
      <c r="P426" s="49"/>
      <c r="Q426" s="49"/>
      <c r="R426" s="49"/>
      <c r="S426" s="49"/>
      <c r="T426" s="49"/>
      <c r="U426" s="49"/>
      <c r="V426" s="49"/>
      <c r="W426" s="49"/>
      <c r="X426" s="49"/>
      <c r="Y426" s="49"/>
    </row>
    <row r="427" spans="1:25" ht="15" customHeight="1" x14ac:dyDescent="0.25">
      <c r="A427" s="1440"/>
      <c r="B427" s="825"/>
      <c r="C427" s="825"/>
      <c r="D427" s="825"/>
      <c r="E427" s="825"/>
      <c r="F427" s="825"/>
      <c r="G427" s="825"/>
      <c r="H427" s="825"/>
      <c r="I427" s="825"/>
      <c r="J427" s="825"/>
      <c r="K427" s="825"/>
      <c r="L427" s="825"/>
      <c r="M427" s="825"/>
      <c r="N427" s="825"/>
      <c r="O427" s="825"/>
      <c r="P427" s="825"/>
      <c r="Q427" s="825"/>
      <c r="R427" s="825"/>
      <c r="S427" s="825"/>
      <c r="T427" s="825"/>
      <c r="U427" s="825"/>
      <c r="V427" s="825"/>
      <c r="W427" s="825"/>
      <c r="X427" s="825"/>
      <c r="Y427" s="873"/>
    </row>
    <row r="428" spans="1:25" ht="15" customHeight="1" x14ac:dyDescent="0.25">
      <c r="A428" s="840" t="s">
        <v>14</v>
      </c>
      <c r="B428" s="838" t="s">
        <v>15</v>
      </c>
      <c r="C428" s="838" t="s">
        <v>16</v>
      </c>
      <c r="D428" s="838" t="s">
        <v>17</v>
      </c>
      <c r="E428" s="838" t="s">
        <v>18</v>
      </c>
      <c r="F428" s="838" t="s">
        <v>19</v>
      </c>
      <c r="G428" s="827" t="s">
        <v>20</v>
      </c>
      <c r="H428" s="828"/>
      <c r="I428" s="828"/>
      <c r="J428" s="828"/>
      <c r="K428" s="828"/>
      <c r="L428" s="828"/>
      <c r="M428" s="829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49"/>
      <c r="Y428" s="49"/>
    </row>
    <row r="429" spans="1:25" ht="15" customHeight="1" x14ac:dyDescent="0.25">
      <c r="A429" s="837"/>
      <c r="B429" s="837"/>
      <c r="C429" s="837"/>
      <c r="D429" s="837"/>
      <c r="E429" s="837"/>
      <c r="F429" s="837"/>
      <c r="G429" s="16" t="s">
        <v>21</v>
      </c>
      <c r="H429" s="16" t="s">
        <v>22</v>
      </c>
      <c r="I429" s="16" t="s">
        <v>23</v>
      </c>
      <c r="J429" s="16" t="s">
        <v>24</v>
      </c>
      <c r="K429" s="16" t="s">
        <v>25</v>
      </c>
      <c r="L429" s="16" t="s">
        <v>26</v>
      </c>
      <c r="M429" s="16" t="s">
        <v>27</v>
      </c>
      <c r="N429" s="49"/>
      <c r="O429" s="49"/>
      <c r="P429" s="49"/>
      <c r="Q429" s="49"/>
      <c r="R429" s="49"/>
      <c r="S429" s="49"/>
      <c r="T429" s="49"/>
      <c r="U429" s="49"/>
      <c r="V429" s="49"/>
      <c r="W429" s="49"/>
      <c r="X429" s="49"/>
      <c r="Y429" s="49"/>
    </row>
    <row r="430" spans="1:25" ht="15" customHeight="1" x14ac:dyDescent="0.25">
      <c r="A430" s="840" t="s">
        <v>85</v>
      </c>
      <c r="B430" s="843" t="s">
        <v>402</v>
      </c>
      <c r="C430" s="359" t="s">
        <v>200</v>
      </c>
      <c r="D430" s="133" t="s">
        <v>201</v>
      </c>
      <c r="E430" s="283">
        <v>24</v>
      </c>
      <c r="F430" s="284">
        <v>20.399999999999999</v>
      </c>
      <c r="G430" s="22">
        <v>6</v>
      </c>
      <c r="H430" s="101">
        <v>0.16320000000000001</v>
      </c>
      <c r="I430" s="60">
        <v>4.0800000000000003E-2</v>
      </c>
      <c r="J430" s="60">
        <v>1.1832</v>
      </c>
      <c r="K430" s="21">
        <v>4.08</v>
      </c>
      <c r="L430" s="22">
        <v>0.16320000000000001</v>
      </c>
      <c r="M430" s="22">
        <v>0.24</v>
      </c>
      <c r="N430" s="49"/>
      <c r="O430" s="49"/>
      <c r="P430" s="49"/>
      <c r="Q430" s="49"/>
      <c r="R430" s="49"/>
      <c r="S430" s="49"/>
      <c r="T430" s="49"/>
      <c r="U430" s="49"/>
      <c r="V430" s="49"/>
      <c r="W430" s="49"/>
      <c r="X430" s="49"/>
      <c r="Y430" s="49"/>
    </row>
    <row r="431" spans="1:25" ht="15" customHeight="1" x14ac:dyDescent="0.25">
      <c r="A431" s="836"/>
      <c r="B431" s="836"/>
      <c r="C431" s="360" t="s">
        <v>50</v>
      </c>
      <c r="D431" s="133" t="s">
        <v>51</v>
      </c>
      <c r="E431" s="283">
        <v>12</v>
      </c>
      <c r="F431" s="287">
        <v>10.199999999999999</v>
      </c>
      <c r="G431" s="28">
        <v>5</v>
      </c>
      <c r="H431" s="62">
        <v>7.1400000000000005E-2</v>
      </c>
      <c r="I431" s="61">
        <v>1.0200000000000001E-2</v>
      </c>
      <c r="J431" s="61">
        <v>0.96899999999999997</v>
      </c>
      <c r="K431" s="24">
        <v>2.754</v>
      </c>
      <c r="L431" s="28">
        <v>4.0800000000000003E-2</v>
      </c>
      <c r="M431" s="28">
        <v>4.2</v>
      </c>
      <c r="N431" s="49"/>
      <c r="O431" s="49"/>
      <c r="P431" s="49"/>
      <c r="Q431" s="49"/>
      <c r="R431" s="49"/>
      <c r="S431" s="49"/>
      <c r="T431" s="49"/>
      <c r="U431" s="49"/>
      <c r="V431" s="49"/>
      <c r="W431" s="49"/>
      <c r="X431" s="49"/>
      <c r="Y431" s="49"/>
    </row>
    <row r="432" spans="1:25" ht="15" customHeight="1" x14ac:dyDescent="0.25">
      <c r="A432" s="836"/>
      <c r="B432" s="836"/>
      <c r="C432" s="360" t="s">
        <v>91</v>
      </c>
      <c r="D432" s="133" t="s">
        <v>92</v>
      </c>
      <c r="E432" s="283">
        <v>10</v>
      </c>
      <c r="F432" s="287">
        <v>10</v>
      </c>
      <c r="G432" s="28">
        <v>10</v>
      </c>
      <c r="H432" s="62">
        <v>0.22</v>
      </c>
      <c r="I432" s="61">
        <v>0.01</v>
      </c>
      <c r="J432" s="61">
        <v>2.11</v>
      </c>
      <c r="K432" s="24">
        <v>1.1000000000000001</v>
      </c>
      <c r="L432" s="28">
        <v>0.1</v>
      </c>
      <c r="M432" s="28">
        <v>1.8</v>
      </c>
      <c r="N432" s="49"/>
      <c r="O432" s="49"/>
      <c r="P432" s="49"/>
      <c r="Q432" s="49"/>
      <c r="R432" s="49"/>
      <c r="S432" s="49"/>
      <c r="T432" s="49"/>
      <c r="U432" s="49"/>
      <c r="V432" s="49"/>
      <c r="W432" s="49"/>
      <c r="X432" s="49"/>
      <c r="Y432" s="49"/>
    </row>
    <row r="433" spans="1:13" ht="15" customHeight="1" x14ac:dyDescent="0.25">
      <c r="A433" s="836"/>
      <c r="B433" s="836"/>
      <c r="C433" s="360" t="s">
        <v>114</v>
      </c>
      <c r="D433" s="133" t="s">
        <v>115</v>
      </c>
      <c r="E433" s="283">
        <v>13</v>
      </c>
      <c r="F433" s="287">
        <v>10</v>
      </c>
      <c r="G433" s="28">
        <v>10</v>
      </c>
      <c r="H433" s="62">
        <v>0.23</v>
      </c>
      <c r="I433" s="61">
        <v>0.01</v>
      </c>
      <c r="J433" s="61">
        <v>2.1</v>
      </c>
      <c r="K433" s="24">
        <v>0.8</v>
      </c>
      <c r="L433" s="28">
        <v>0.08</v>
      </c>
      <c r="M433" s="28">
        <v>1.17</v>
      </c>
    </row>
    <row r="434" spans="1:13" ht="15" customHeight="1" x14ac:dyDescent="0.25">
      <c r="A434" s="836"/>
      <c r="B434" s="836"/>
      <c r="C434" s="360" t="s">
        <v>32</v>
      </c>
      <c r="D434" s="133" t="s">
        <v>33</v>
      </c>
      <c r="E434" s="283">
        <v>16</v>
      </c>
      <c r="F434" s="287">
        <v>15.2</v>
      </c>
      <c r="G434" s="28">
        <v>6</v>
      </c>
      <c r="H434" s="62">
        <v>0.21279999999999999</v>
      </c>
      <c r="I434" s="61">
        <v>1.52E-2</v>
      </c>
      <c r="J434" s="61">
        <v>1.1704000000000001</v>
      </c>
      <c r="K434" s="24">
        <v>3.6480000000000001</v>
      </c>
      <c r="L434" s="28">
        <v>4.5600000000000002E-2</v>
      </c>
      <c r="M434" s="28">
        <v>0.64</v>
      </c>
    </row>
    <row r="435" spans="1:13" ht="15" customHeight="1" x14ac:dyDescent="0.25">
      <c r="A435" s="836"/>
      <c r="B435" s="836"/>
      <c r="C435" s="360" t="s">
        <v>34</v>
      </c>
      <c r="D435" s="133" t="s">
        <v>35</v>
      </c>
      <c r="E435" s="283">
        <v>38</v>
      </c>
      <c r="F435" s="287">
        <v>15.2</v>
      </c>
      <c r="G435" s="28">
        <v>6</v>
      </c>
      <c r="H435" s="62">
        <v>0.18240000000000001</v>
      </c>
      <c r="I435" s="61">
        <v>1.52E-2</v>
      </c>
      <c r="J435" s="61">
        <v>1.0336000000000001</v>
      </c>
      <c r="K435" s="24">
        <v>8.6639999999999997</v>
      </c>
      <c r="L435" s="28">
        <v>7.5999999999999998E-2</v>
      </c>
      <c r="M435" s="28">
        <v>5.7</v>
      </c>
    </row>
    <row r="436" spans="1:13" ht="15" customHeight="1" x14ac:dyDescent="0.25">
      <c r="A436" s="836"/>
      <c r="B436" s="836"/>
      <c r="C436" s="360" t="s">
        <v>36</v>
      </c>
      <c r="D436" s="133" t="s">
        <v>37</v>
      </c>
      <c r="E436" s="283">
        <v>6</v>
      </c>
      <c r="F436" s="287">
        <v>5.4</v>
      </c>
      <c r="G436" s="28">
        <v>2</v>
      </c>
      <c r="H436" s="62">
        <v>0.1242</v>
      </c>
      <c r="I436" s="61">
        <v>3.2399999999999998E-2</v>
      </c>
      <c r="J436" s="61">
        <v>0.31859999999999999</v>
      </c>
      <c r="K436" s="24">
        <v>4.4279999999999999</v>
      </c>
      <c r="L436" s="28">
        <v>9.7199999999999995E-2</v>
      </c>
      <c r="M436" s="28">
        <v>2.76</v>
      </c>
    </row>
    <row r="437" spans="1:13" ht="15" customHeight="1" x14ac:dyDescent="0.25">
      <c r="A437" s="836"/>
      <c r="B437" s="836"/>
      <c r="C437" s="360" t="s">
        <v>42</v>
      </c>
      <c r="D437" s="133" t="s">
        <v>43</v>
      </c>
      <c r="E437" s="283">
        <v>1</v>
      </c>
      <c r="F437" s="287">
        <v>0.95</v>
      </c>
      <c r="G437" s="28">
        <v>1</v>
      </c>
      <c r="H437" s="62">
        <v>4.4650000000000002E-2</v>
      </c>
      <c r="I437" s="61">
        <v>2.8500000000000001E-3</v>
      </c>
      <c r="J437" s="61">
        <v>0.27834999999999999</v>
      </c>
      <c r="K437" s="24">
        <v>0.38</v>
      </c>
      <c r="L437" s="28">
        <v>1.235E-2</v>
      </c>
      <c r="M437" s="28">
        <v>0.19</v>
      </c>
    </row>
    <row r="438" spans="1:13" ht="15" customHeight="1" x14ac:dyDescent="0.25">
      <c r="A438" s="836"/>
      <c r="B438" s="836"/>
      <c r="C438" s="360" t="s">
        <v>44</v>
      </c>
      <c r="D438" s="133" t="s">
        <v>45</v>
      </c>
      <c r="E438" s="283">
        <v>0.5</v>
      </c>
      <c r="F438" s="287">
        <v>0.5</v>
      </c>
      <c r="G438" s="28">
        <v>0</v>
      </c>
      <c r="H438" s="62">
        <v>0</v>
      </c>
      <c r="I438" s="61">
        <v>0</v>
      </c>
      <c r="J438" s="61">
        <v>0</v>
      </c>
      <c r="K438" s="24">
        <v>0.12</v>
      </c>
      <c r="L438" s="28">
        <v>1.5E-3</v>
      </c>
      <c r="M438" s="28">
        <v>193.905</v>
      </c>
    </row>
    <row r="439" spans="1:13" ht="15" customHeight="1" x14ac:dyDescent="0.25">
      <c r="A439" s="836"/>
      <c r="B439" s="836"/>
      <c r="C439" s="360" t="s">
        <v>116</v>
      </c>
      <c r="D439" s="133" t="s">
        <v>117</v>
      </c>
      <c r="E439" s="283">
        <v>5</v>
      </c>
      <c r="F439" s="287">
        <v>5</v>
      </c>
      <c r="G439" s="28">
        <v>37</v>
      </c>
      <c r="H439" s="62">
        <v>0.03</v>
      </c>
      <c r="I439" s="61">
        <v>4.05</v>
      </c>
      <c r="J439" s="61">
        <v>0</v>
      </c>
      <c r="K439" s="24">
        <v>0.15</v>
      </c>
      <c r="L439" s="28">
        <v>5.0000000000000001E-3</v>
      </c>
      <c r="M439" s="28">
        <v>34.25</v>
      </c>
    </row>
    <row r="440" spans="1:13" ht="15" customHeight="1" x14ac:dyDescent="0.25">
      <c r="A440" s="837"/>
      <c r="B440" s="837"/>
      <c r="C440" s="360" t="s">
        <v>184</v>
      </c>
      <c r="D440" s="133" t="s">
        <v>185</v>
      </c>
      <c r="E440" s="283">
        <v>7</v>
      </c>
      <c r="F440" s="287">
        <v>7</v>
      </c>
      <c r="G440" s="28">
        <v>25</v>
      </c>
      <c r="H440" s="62">
        <v>0.875</v>
      </c>
      <c r="I440" s="61">
        <v>0.11899999999999999</v>
      </c>
      <c r="J440" s="61">
        <v>5.0609999999999999</v>
      </c>
      <c r="K440" s="24">
        <v>1.05</v>
      </c>
      <c r="L440" s="28">
        <v>0.30099999999999999</v>
      </c>
      <c r="M440" s="28">
        <v>0.14000000000000001</v>
      </c>
    </row>
    <row r="441" spans="1:13" ht="15" customHeight="1" x14ac:dyDescent="0.25">
      <c r="A441" s="858" t="s">
        <v>28</v>
      </c>
      <c r="B441" s="843" t="s">
        <v>202</v>
      </c>
      <c r="C441" s="360" t="s">
        <v>94</v>
      </c>
      <c r="D441" s="133" t="s">
        <v>95</v>
      </c>
      <c r="E441" s="283">
        <v>56</v>
      </c>
      <c r="F441" s="287">
        <v>53</v>
      </c>
      <c r="G441" s="28">
        <v>74</v>
      </c>
      <c r="H441" s="62">
        <v>11.342000000000001</v>
      </c>
      <c r="I441" s="61">
        <v>3.18</v>
      </c>
      <c r="J441" s="61">
        <v>0.106</v>
      </c>
      <c r="K441" s="24">
        <v>9.01</v>
      </c>
      <c r="L441" s="28">
        <v>0.42399999999999999</v>
      </c>
      <c r="M441" s="28">
        <v>29.12</v>
      </c>
    </row>
    <row r="442" spans="1:13" ht="15" customHeight="1" x14ac:dyDescent="0.25">
      <c r="A442" s="859"/>
      <c r="B442" s="836"/>
      <c r="C442" s="360" t="s">
        <v>32</v>
      </c>
      <c r="D442" s="133" t="s">
        <v>33</v>
      </c>
      <c r="E442" s="283">
        <v>16</v>
      </c>
      <c r="F442" s="287">
        <v>15.2</v>
      </c>
      <c r="G442" s="28">
        <v>6</v>
      </c>
      <c r="H442" s="62">
        <v>0.21279999999999999</v>
      </c>
      <c r="I442" s="61">
        <v>1.52E-2</v>
      </c>
      <c r="J442" s="61">
        <v>1.1704000000000001</v>
      </c>
      <c r="K442" s="24">
        <v>3.6480000000000001</v>
      </c>
      <c r="L442" s="28">
        <v>4.5600000000000002E-2</v>
      </c>
      <c r="M442" s="28">
        <v>0.64</v>
      </c>
    </row>
    <row r="443" spans="1:13" ht="15" customHeight="1" x14ac:dyDescent="0.25">
      <c r="A443" s="859"/>
      <c r="B443" s="836"/>
      <c r="C443" s="360" t="s">
        <v>34</v>
      </c>
      <c r="D443" s="133" t="s">
        <v>35</v>
      </c>
      <c r="E443" s="283">
        <v>38</v>
      </c>
      <c r="F443" s="287">
        <v>15.2</v>
      </c>
      <c r="G443" s="28">
        <v>6</v>
      </c>
      <c r="H443" s="62">
        <v>0.18240000000000001</v>
      </c>
      <c r="I443" s="61">
        <v>1.52E-2</v>
      </c>
      <c r="J443" s="61">
        <v>1.0336000000000001</v>
      </c>
      <c r="K443" s="24">
        <v>8.6639999999999997</v>
      </c>
      <c r="L443" s="28">
        <v>7.5999999999999998E-2</v>
      </c>
      <c r="M443" s="28">
        <v>5.7</v>
      </c>
    </row>
    <row r="444" spans="1:13" ht="15" customHeight="1" x14ac:dyDescent="0.25">
      <c r="A444" s="859"/>
      <c r="B444" s="836"/>
      <c r="C444" s="360" t="s">
        <v>36</v>
      </c>
      <c r="D444" s="133" t="s">
        <v>37</v>
      </c>
      <c r="E444" s="283">
        <v>6</v>
      </c>
      <c r="F444" s="287">
        <v>5.4</v>
      </c>
      <c r="G444" s="28">
        <v>2</v>
      </c>
      <c r="H444" s="62">
        <v>0.1242</v>
      </c>
      <c r="I444" s="61">
        <v>3.2399999999999998E-2</v>
      </c>
      <c r="J444" s="61">
        <v>0.31859999999999999</v>
      </c>
      <c r="K444" s="24">
        <v>4.4279999999999999</v>
      </c>
      <c r="L444" s="28">
        <v>9.7199999999999995E-2</v>
      </c>
      <c r="M444" s="28">
        <v>2.76</v>
      </c>
    </row>
    <row r="445" spans="1:13" ht="15" customHeight="1" x14ac:dyDescent="0.25">
      <c r="A445" s="859"/>
      <c r="B445" s="836"/>
      <c r="C445" s="99" t="s">
        <v>38</v>
      </c>
      <c r="D445" s="133" t="s">
        <v>203</v>
      </c>
      <c r="E445" s="283">
        <v>3</v>
      </c>
      <c r="F445" s="287">
        <v>3</v>
      </c>
      <c r="G445" s="28">
        <v>0</v>
      </c>
      <c r="H445" s="62">
        <v>0</v>
      </c>
      <c r="I445" s="61">
        <v>0</v>
      </c>
      <c r="J445" s="61">
        <v>0.18</v>
      </c>
      <c r="K445" s="24">
        <v>0.21</v>
      </c>
      <c r="L445" s="28">
        <v>1.4999999999999999E-2</v>
      </c>
      <c r="M445" s="28">
        <v>0.15</v>
      </c>
    </row>
    <row r="446" spans="1:13" ht="15" customHeight="1" x14ac:dyDescent="0.25">
      <c r="A446" s="859"/>
      <c r="B446" s="836"/>
      <c r="C446" s="99" t="s">
        <v>204</v>
      </c>
      <c r="D446" s="133" t="s">
        <v>39</v>
      </c>
      <c r="E446" s="283">
        <v>3</v>
      </c>
      <c r="F446" s="287">
        <v>3</v>
      </c>
      <c r="G446" s="28">
        <v>0</v>
      </c>
      <c r="H446" s="62">
        <v>0</v>
      </c>
      <c r="I446" s="61">
        <v>0</v>
      </c>
      <c r="J446" s="61">
        <v>0.18</v>
      </c>
      <c r="K446" s="24">
        <v>0.21</v>
      </c>
      <c r="L446" s="28">
        <v>1.4999999999999999E-2</v>
      </c>
      <c r="M446" s="28">
        <v>0.15</v>
      </c>
    </row>
    <row r="447" spans="1:13" ht="15" customHeight="1" x14ac:dyDescent="0.25">
      <c r="A447" s="859"/>
      <c r="B447" s="836"/>
      <c r="C447" s="99" t="s">
        <v>40</v>
      </c>
      <c r="D447" s="133" t="s">
        <v>39</v>
      </c>
      <c r="E447" s="283">
        <v>3</v>
      </c>
      <c r="F447" s="287">
        <v>3</v>
      </c>
      <c r="G447" s="28">
        <v>0</v>
      </c>
      <c r="H447" s="62">
        <v>0</v>
      </c>
      <c r="I447" s="61">
        <v>0</v>
      </c>
      <c r="J447" s="61">
        <v>0.18</v>
      </c>
      <c r="K447" s="24">
        <v>0.21</v>
      </c>
      <c r="L447" s="28">
        <v>1.4999999999999999E-2</v>
      </c>
      <c r="M447" s="28">
        <v>0.15</v>
      </c>
    </row>
    <row r="448" spans="1:13" ht="15" customHeight="1" x14ac:dyDescent="0.25">
      <c r="A448" s="859"/>
      <c r="B448" s="836"/>
      <c r="C448" s="99" t="s">
        <v>41</v>
      </c>
      <c r="D448" s="133" t="s">
        <v>39</v>
      </c>
      <c r="E448" s="283">
        <v>3</v>
      </c>
      <c r="F448" s="287">
        <v>3</v>
      </c>
      <c r="G448" s="28">
        <v>0</v>
      </c>
      <c r="H448" s="62">
        <v>0</v>
      </c>
      <c r="I448" s="61">
        <v>0</v>
      </c>
      <c r="J448" s="61">
        <v>0.18</v>
      </c>
      <c r="K448" s="24">
        <v>0.21</v>
      </c>
      <c r="L448" s="28">
        <v>1.4999999999999999E-2</v>
      </c>
      <c r="M448" s="28">
        <v>0.15</v>
      </c>
    </row>
    <row r="449" spans="1:13" ht="15" customHeight="1" x14ac:dyDescent="0.25">
      <c r="A449" s="859"/>
      <c r="B449" s="836"/>
      <c r="C449" s="360" t="s">
        <v>42</v>
      </c>
      <c r="D449" s="133" t="s">
        <v>43</v>
      </c>
      <c r="E449" s="283">
        <v>1</v>
      </c>
      <c r="F449" s="287">
        <v>0.95</v>
      </c>
      <c r="G449" s="28">
        <v>1</v>
      </c>
      <c r="H449" s="62">
        <v>4.4650000000000002E-2</v>
      </c>
      <c r="I449" s="61">
        <v>2.8500000000000001E-3</v>
      </c>
      <c r="J449" s="61">
        <v>0.27834999999999999</v>
      </c>
      <c r="K449" s="24">
        <v>0.38</v>
      </c>
      <c r="L449" s="28">
        <v>1.235E-2</v>
      </c>
      <c r="M449" s="28">
        <v>0.19</v>
      </c>
    </row>
    <row r="450" spans="1:13" ht="15" customHeight="1" x14ac:dyDescent="0.25">
      <c r="A450" s="859"/>
      <c r="B450" s="836"/>
      <c r="C450" s="360" t="s">
        <v>44</v>
      </c>
      <c r="D450" s="133" t="s">
        <v>45</v>
      </c>
      <c r="E450" s="283">
        <v>0.5</v>
      </c>
      <c r="F450" s="287">
        <v>0.5</v>
      </c>
      <c r="G450" s="28">
        <v>0</v>
      </c>
      <c r="H450" s="62">
        <v>0</v>
      </c>
      <c r="I450" s="61">
        <v>0</v>
      </c>
      <c r="J450" s="61">
        <v>0</v>
      </c>
      <c r="K450" s="24">
        <v>0.12</v>
      </c>
      <c r="L450" s="28">
        <v>1.5E-3</v>
      </c>
      <c r="M450" s="28">
        <v>193.905</v>
      </c>
    </row>
    <row r="451" spans="1:13" ht="15" customHeight="1" x14ac:dyDescent="0.25">
      <c r="A451" s="859"/>
      <c r="B451" s="836"/>
      <c r="C451" s="360" t="s">
        <v>205</v>
      </c>
      <c r="D451" s="133" t="s">
        <v>206</v>
      </c>
      <c r="E451" s="283">
        <v>5</v>
      </c>
      <c r="F451" s="287">
        <v>5</v>
      </c>
      <c r="G451" s="28">
        <v>18</v>
      </c>
      <c r="H451" s="62">
        <v>0.03</v>
      </c>
      <c r="I451" s="61">
        <v>5.0000000000000001E-3</v>
      </c>
      <c r="J451" s="61">
        <v>4.51</v>
      </c>
      <c r="K451" s="24">
        <v>2.1</v>
      </c>
      <c r="L451" s="28">
        <v>0.245</v>
      </c>
      <c r="M451" s="28">
        <v>1.95</v>
      </c>
    </row>
    <row r="452" spans="1:13" ht="15" customHeight="1" x14ac:dyDescent="0.25">
      <c r="A452" s="859"/>
      <c r="B452" s="836"/>
      <c r="C452" s="360" t="s">
        <v>52</v>
      </c>
      <c r="D452" s="133" t="s">
        <v>53</v>
      </c>
      <c r="E452" s="283">
        <v>3</v>
      </c>
      <c r="F452" s="287">
        <v>3</v>
      </c>
      <c r="G452" s="28">
        <v>27</v>
      </c>
      <c r="H452" s="62">
        <v>0</v>
      </c>
      <c r="I452" s="61">
        <v>3</v>
      </c>
      <c r="J452" s="61">
        <v>0</v>
      </c>
      <c r="K452" s="24">
        <v>0</v>
      </c>
      <c r="L452" s="28">
        <v>0</v>
      </c>
      <c r="M452" s="28">
        <v>0</v>
      </c>
    </row>
    <row r="453" spans="1:13" ht="15" customHeight="1" x14ac:dyDescent="0.25">
      <c r="A453" s="877"/>
      <c r="B453" s="837"/>
      <c r="C453" s="360" t="s">
        <v>66</v>
      </c>
      <c r="D453" s="133" t="s">
        <v>67</v>
      </c>
      <c r="E453" s="283">
        <v>37</v>
      </c>
      <c r="F453" s="287">
        <v>20.350000000000001</v>
      </c>
      <c r="G453" s="28">
        <v>11</v>
      </c>
      <c r="H453" s="62">
        <v>0.1221</v>
      </c>
      <c r="I453" s="61">
        <v>2.035E-2</v>
      </c>
      <c r="J453" s="61">
        <v>2.5234000000000001</v>
      </c>
      <c r="K453" s="24">
        <v>3.2559999999999998</v>
      </c>
      <c r="L453" s="28">
        <v>0.10174999999999999</v>
      </c>
      <c r="M453" s="28">
        <v>1.1100000000000001</v>
      </c>
    </row>
    <row r="454" spans="1:13" ht="15" customHeight="1" x14ac:dyDescent="0.25">
      <c r="A454" s="840" t="s">
        <v>247</v>
      </c>
      <c r="B454" s="843" t="s">
        <v>55</v>
      </c>
      <c r="C454" s="360" t="s">
        <v>56</v>
      </c>
      <c r="D454" s="21" t="s">
        <v>57</v>
      </c>
      <c r="E454" s="283">
        <v>40</v>
      </c>
      <c r="F454" s="287">
        <v>40</v>
      </c>
      <c r="G454" s="28">
        <v>141</v>
      </c>
      <c r="H454" s="62">
        <v>2.68</v>
      </c>
      <c r="I454" s="61">
        <v>0.16</v>
      </c>
      <c r="J454" s="61">
        <v>32.04</v>
      </c>
      <c r="K454" s="24">
        <v>3.6</v>
      </c>
      <c r="L454" s="28">
        <v>0.32</v>
      </c>
      <c r="M454" s="28">
        <v>0.8</v>
      </c>
    </row>
    <row r="455" spans="1:13" ht="15" customHeight="1" x14ac:dyDescent="0.25">
      <c r="A455" s="836"/>
      <c r="B455" s="836"/>
      <c r="C455" s="360" t="s">
        <v>52</v>
      </c>
      <c r="D455" s="21" t="s">
        <v>53</v>
      </c>
      <c r="E455" s="283">
        <v>5</v>
      </c>
      <c r="F455" s="287">
        <v>5</v>
      </c>
      <c r="G455" s="28">
        <v>45</v>
      </c>
      <c r="H455" s="62">
        <v>0</v>
      </c>
      <c r="I455" s="61">
        <v>5</v>
      </c>
      <c r="J455" s="61">
        <v>0</v>
      </c>
      <c r="K455" s="24">
        <v>0</v>
      </c>
      <c r="L455" s="28">
        <v>0</v>
      </c>
      <c r="M455" s="28">
        <v>0</v>
      </c>
    </row>
    <row r="456" spans="1:13" ht="15" customHeight="1" x14ac:dyDescent="0.25">
      <c r="A456" s="837"/>
      <c r="B456" s="837"/>
      <c r="C456" s="360" t="s">
        <v>44</v>
      </c>
      <c r="D456" s="21" t="s">
        <v>45</v>
      </c>
      <c r="E456" s="283">
        <v>0.8</v>
      </c>
      <c r="F456" s="287">
        <v>0.8</v>
      </c>
      <c r="G456" s="28">
        <v>0</v>
      </c>
      <c r="H456" s="62">
        <v>0</v>
      </c>
      <c r="I456" s="61">
        <v>0</v>
      </c>
      <c r="J456" s="61">
        <v>0</v>
      </c>
      <c r="K456" s="24">
        <v>0.192</v>
      </c>
      <c r="L456" s="28">
        <v>2.3999999999999998E-3</v>
      </c>
      <c r="M456" s="28">
        <v>310.24799999999999</v>
      </c>
    </row>
    <row r="457" spans="1:13" ht="15" customHeight="1" x14ac:dyDescent="0.25">
      <c r="A457" s="840" t="s">
        <v>46</v>
      </c>
      <c r="B457" s="843" t="s">
        <v>207</v>
      </c>
      <c r="C457" s="360" t="s">
        <v>114</v>
      </c>
      <c r="D457" s="21" t="s">
        <v>115</v>
      </c>
      <c r="E457" s="283">
        <v>61</v>
      </c>
      <c r="F457" s="287">
        <v>60</v>
      </c>
      <c r="G457" s="28">
        <v>50</v>
      </c>
      <c r="H457" s="62">
        <v>1.1499999999999999</v>
      </c>
      <c r="I457" s="61">
        <v>0.05</v>
      </c>
      <c r="J457" s="61">
        <v>10.5</v>
      </c>
      <c r="K457" s="24">
        <v>4</v>
      </c>
      <c r="L457" s="28">
        <v>0.4</v>
      </c>
      <c r="M457" s="28">
        <v>4.5</v>
      </c>
    </row>
    <row r="458" spans="1:13" ht="15" customHeight="1" x14ac:dyDescent="0.25">
      <c r="A458" s="837"/>
      <c r="B458" s="837"/>
      <c r="C458" s="361" t="s">
        <v>147</v>
      </c>
      <c r="D458" s="21">
        <v>1534</v>
      </c>
      <c r="E458" s="283">
        <v>0.5</v>
      </c>
      <c r="F458" s="364">
        <v>0.5</v>
      </c>
      <c r="G458" s="28">
        <v>2</v>
      </c>
      <c r="H458" s="62">
        <v>7.3999999999999996E-2</v>
      </c>
      <c r="I458" s="61">
        <v>6.5000000000000002E-2</v>
      </c>
      <c r="J458" s="61">
        <v>0.27850000000000003</v>
      </c>
      <c r="K458" s="24">
        <v>0.88500000000000001</v>
      </c>
      <c r="L458" s="28">
        <v>0.11799999999999999</v>
      </c>
      <c r="M458" s="28">
        <v>0.17</v>
      </c>
    </row>
    <row r="459" spans="1:13" ht="15" customHeight="1" x14ac:dyDescent="0.25">
      <c r="A459" s="840" t="s">
        <v>58</v>
      </c>
      <c r="B459" s="843" t="s">
        <v>208</v>
      </c>
      <c r="C459" s="359" t="s">
        <v>101</v>
      </c>
      <c r="D459" s="21" t="s">
        <v>102</v>
      </c>
      <c r="E459" s="283">
        <v>38</v>
      </c>
      <c r="F459" s="284">
        <v>30.4</v>
      </c>
      <c r="G459" s="28">
        <v>7</v>
      </c>
      <c r="H459" s="62">
        <v>0.27360000000000001</v>
      </c>
      <c r="I459" s="61">
        <v>3.04E-2</v>
      </c>
      <c r="J459" s="61">
        <v>1.2464</v>
      </c>
      <c r="K459" s="24">
        <v>2.7360000000000002</v>
      </c>
      <c r="L459" s="28">
        <v>0.152</v>
      </c>
      <c r="M459" s="28">
        <v>2.2799999999999998</v>
      </c>
    </row>
    <row r="460" spans="1:13" ht="15" customHeight="1" x14ac:dyDescent="0.25">
      <c r="A460" s="836"/>
      <c r="B460" s="836"/>
      <c r="C460" s="360" t="s">
        <v>50</v>
      </c>
      <c r="D460" s="21" t="s">
        <v>51</v>
      </c>
      <c r="E460" s="283">
        <v>30</v>
      </c>
      <c r="F460" s="287">
        <v>25.5</v>
      </c>
      <c r="G460" s="28">
        <v>12</v>
      </c>
      <c r="H460" s="62">
        <v>0.17849999999999999</v>
      </c>
      <c r="I460" s="61">
        <v>2.5499999999999998E-2</v>
      </c>
      <c r="J460" s="61">
        <v>2.4224999999999999</v>
      </c>
      <c r="K460" s="24">
        <v>6.8849999999999998</v>
      </c>
      <c r="L460" s="28">
        <v>0.10199999999999999</v>
      </c>
      <c r="M460" s="28">
        <v>10.5</v>
      </c>
    </row>
    <row r="461" spans="1:13" ht="15" customHeight="1" x14ac:dyDescent="0.25">
      <c r="A461" s="836"/>
      <c r="B461" s="836"/>
      <c r="C461" s="360" t="s">
        <v>36</v>
      </c>
      <c r="D461" s="21" t="s">
        <v>37</v>
      </c>
      <c r="E461" s="283">
        <v>10</v>
      </c>
      <c r="F461" s="287">
        <v>9</v>
      </c>
      <c r="G461" s="28">
        <v>4</v>
      </c>
      <c r="H461" s="62">
        <v>0.20699999999999999</v>
      </c>
      <c r="I461" s="61">
        <v>5.3999999999999999E-2</v>
      </c>
      <c r="J461" s="61">
        <v>0.53100000000000003</v>
      </c>
      <c r="K461" s="24">
        <v>7.38</v>
      </c>
      <c r="L461" s="28">
        <v>0.16200000000000001</v>
      </c>
      <c r="M461" s="28">
        <v>4.5999999999999996</v>
      </c>
    </row>
    <row r="462" spans="1:13" ht="15" customHeight="1" x14ac:dyDescent="0.25">
      <c r="A462" s="837"/>
      <c r="B462" s="837"/>
      <c r="C462" s="360" t="s">
        <v>62</v>
      </c>
      <c r="D462" s="21" t="s">
        <v>63</v>
      </c>
      <c r="E462" s="283">
        <v>30</v>
      </c>
      <c r="F462" s="287">
        <v>15</v>
      </c>
      <c r="G462" s="28">
        <v>7</v>
      </c>
      <c r="H462" s="62">
        <v>4.4999999999999998E-2</v>
      </c>
      <c r="I462" s="61">
        <v>4.4999999999999998E-2</v>
      </c>
      <c r="J462" s="61">
        <v>1.395</v>
      </c>
      <c r="K462" s="24">
        <v>2.85</v>
      </c>
      <c r="L462" s="28">
        <v>7.4999999999999997E-2</v>
      </c>
      <c r="M462" s="28">
        <v>1.2</v>
      </c>
    </row>
    <row r="463" spans="1:13" ht="15" customHeight="1" x14ac:dyDescent="0.25">
      <c r="A463" s="35" t="s">
        <v>105</v>
      </c>
      <c r="B463" s="843" t="s">
        <v>149</v>
      </c>
      <c r="C463" s="360" t="s">
        <v>150</v>
      </c>
      <c r="D463" s="21" t="s">
        <v>151</v>
      </c>
      <c r="E463" s="283">
        <v>80</v>
      </c>
      <c r="F463" s="287">
        <v>60</v>
      </c>
      <c r="G463" s="28">
        <v>43</v>
      </c>
      <c r="H463" s="62">
        <v>0.54</v>
      </c>
      <c r="I463" s="61">
        <v>0.18</v>
      </c>
      <c r="J463" s="61">
        <v>8.0399999999999991</v>
      </c>
      <c r="K463" s="24">
        <v>7.8</v>
      </c>
      <c r="L463" s="28">
        <v>0.18</v>
      </c>
      <c r="M463" s="28">
        <v>2.4</v>
      </c>
    </row>
    <row r="464" spans="1:13" ht="15" customHeight="1" x14ac:dyDescent="0.25">
      <c r="A464" s="35" t="s">
        <v>163</v>
      </c>
      <c r="B464" s="836"/>
      <c r="C464" s="360" t="s">
        <v>72</v>
      </c>
      <c r="D464" s="102" t="s">
        <v>73</v>
      </c>
      <c r="E464" s="279">
        <v>120</v>
      </c>
      <c r="F464" s="287">
        <v>120</v>
      </c>
      <c r="G464" s="28">
        <v>66</v>
      </c>
      <c r="H464" s="62">
        <v>3.84</v>
      </c>
      <c r="I464" s="61">
        <v>3.84</v>
      </c>
      <c r="J464" s="61">
        <v>4.08</v>
      </c>
      <c r="K464" s="24">
        <v>144</v>
      </c>
      <c r="L464" s="28">
        <v>0</v>
      </c>
      <c r="M464" s="28">
        <v>50</v>
      </c>
    </row>
    <row r="465" spans="1:25" ht="15" customHeight="1" x14ac:dyDescent="0.25">
      <c r="A465" s="35" t="s">
        <v>164</v>
      </c>
      <c r="B465" s="837"/>
      <c r="C465" s="360" t="s">
        <v>64</v>
      </c>
      <c r="D465" s="133" t="s">
        <v>65</v>
      </c>
      <c r="E465" s="283">
        <v>6</v>
      </c>
      <c r="F465" s="287">
        <v>6</v>
      </c>
      <c r="G465" s="28">
        <v>24</v>
      </c>
      <c r="H465" s="62">
        <v>0</v>
      </c>
      <c r="I465" s="61">
        <v>0</v>
      </c>
      <c r="J465" s="61">
        <v>5.9580000000000002</v>
      </c>
      <c r="K465" s="24">
        <v>0</v>
      </c>
      <c r="L465" s="28">
        <v>6.0000000000000001E-3</v>
      </c>
      <c r="M465" s="28">
        <v>0</v>
      </c>
      <c r="N465" s="49"/>
      <c r="O465" s="49"/>
      <c r="P465" s="49"/>
      <c r="Q465" s="49"/>
      <c r="R465" s="49"/>
      <c r="S465" s="49"/>
      <c r="T465" s="49"/>
      <c r="U465" s="49"/>
      <c r="V465" s="49"/>
      <c r="W465" s="49"/>
      <c r="X465" s="49"/>
      <c r="Y465" s="49"/>
    </row>
    <row r="466" spans="1:25" ht="15" customHeight="1" x14ac:dyDescent="0.25">
      <c r="A466" s="876"/>
      <c r="B466" s="856"/>
      <c r="C466" s="856"/>
      <c r="D466" s="856"/>
      <c r="E466" s="856"/>
      <c r="F466" s="856"/>
      <c r="G466" s="856"/>
      <c r="H466" s="856"/>
      <c r="I466" s="856"/>
      <c r="J466" s="856"/>
      <c r="K466" s="856"/>
      <c r="L466" s="856"/>
      <c r="M466" s="857"/>
      <c r="N466" s="49"/>
      <c r="O466" s="49"/>
      <c r="P466" s="49"/>
      <c r="Q466" s="49"/>
      <c r="R466" s="49"/>
      <c r="S466" s="49"/>
      <c r="T466" s="49"/>
      <c r="U466" s="49"/>
      <c r="V466" s="49"/>
      <c r="W466" s="49"/>
      <c r="X466" s="49"/>
      <c r="Y466" s="49"/>
    </row>
    <row r="467" spans="1:25" ht="15" customHeight="1" x14ac:dyDescent="0.25">
      <c r="A467" s="833" t="s">
        <v>78</v>
      </c>
      <c r="B467" s="828"/>
      <c r="C467" s="828"/>
      <c r="D467" s="828"/>
      <c r="E467" s="828"/>
      <c r="F467" s="829"/>
      <c r="G467" s="370">
        <v>654</v>
      </c>
      <c r="H467" s="371">
        <v>23.2</v>
      </c>
      <c r="I467" s="372">
        <v>20</v>
      </c>
      <c r="J467" s="372">
        <v>91.4</v>
      </c>
      <c r="K467" s="370">
        <v>216.8</v>
      </c>
      <c r="L467" s="373">
        <v>3.5</v>
      </c>
      <c r="M467" s="373">
        <v>867</v>
      </c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49"/>
      <c r="Y467" s="49"/>
    </row>
    <row r="468" spans="1:25" ht="15" customHeight="1" x14ac:dyDescent="0.25">
      <c r="A468" s="833" t="s">
        <v>79</v>
      </c>
      <c r="B468" s="828"/>
      <c r="C468" s="828"/>
      <c r="D468" s="828"/>
      <c r="E468" s="828"/>
      <c r="F468" s="829"/>
      <c r="G468" s="374">
        <v>1994</v>
      </c>
      <c r="H468" s="375">
        <v>69.8</v>
      </c>
      <c r="I468" s="375">
        <v>66.5</v>
      </c>
      <c r="J468" s="375">
        <v>279.2</v>
      </c>
      <c r="K468" s="375">
        <v>1100</v>
      </c>
      <c r="L468" s="375">
        <v>8.6999999999999993</v>
      </c>
      <c r="M468" s="375">
        <v>1500</v>
      </c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49"/>
      <c r="Y468" s="49"/>
    </row>
    <row r="469" spans="1:25" ht="15" customHeight="1" x14ac:dyDescent="0.25">
      <c r="A469" s="833" t="s">
        <v>80</v>
      </c>
      <c r="B469" s="828"/>
      <c r="C469" s="828"/>
      <c r="D469" s="828"/>
      <c r="E469" s="828"/>
      <c r="F469" s="829"/>
      <c r="G469" s="376">
        <v>0.33</v>
      </c>
      <c r="H469" s="377">
        <v>0.33</v>
      </c>
      <c r="I469" s="377">
        <v>0.3</v>
      </c>
      <c r="J469" s="377">
        <v>0.24</v>
      </c>
      <c r="K469" s="377">
        <v>0.2</v>
      </c>
      <c r="L469" s="377">
        <v>0.41</v>
      </c>
      <c r="M469" s="377">
        <v>0.57999999999999996</v>
      </c>
      <c r="N469" s="49"/>
      <c r="O469" s="49"/>
      <c r="P469" s="49"/>
      <c r="Q469" s="49"/>
      <c r="R469" s="49"/>
      <c r="S469" s="49"/>
      <c r="T469" s="49"/>
      <c r="U469" s="49"/>
      <c r="V469" s="49"/>
      <c r="W469" s="49"/>
      <c r="X469" s="49"/>
      <c r="Y469" s="49"/>
    </row>
    <row r="470" spans="1:25" ht="15" customHeight="1" x14ac:dyDescent="0.25">
      <c r="A470" s="52"/>
      <c r="B470" s="4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1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49"/>
      <c r="Y470" s="49"/>
    </row>
    <row r="471" spans="1:25" ht="15" customHeight="1" x14ac:dyDescent="0.25">
      <c r="A471" s="834" t="s">
        <v>81</v>
      </c>
      <c r="B471" s="825"/>
      <c r="C471" s="826"/>
      <c r="D471" s="827" t="s">
        <v>82</v>
      </c>
      <c r="E471" s="828"/>
      <c r="F471" s="828"/>
      <c r="G471" s="828"/>
      <c r="H471" s="828"/>
      <c r="I471" s="828"/>
      <c r="J471" s="828"/>
      <c r="K471" s="828"/>
      <c r="L471" s="828"/>
      <c r="M471" s="829"/>
      <c r="N471" s="49"/>
      <c r="O471" s="49"/>
      <c r="P471" s="49"/>
      <c r="Q471" s="49"/>
      <c r="R471" s="49"/>
      <c r="S471" s="49"/>
      <c r="T471" s="49"/>
      <c r="U471" s="49"/>
      <c r="V471" s="49"/>
      <c r="W471" s="49"/>
      <c r="X471" s="49"/>
      <c r="Y471" s="49"/>
    </row>
    <row r="472" spans="1:25" ht="15" customHeight="1" x14ac:dyDescent="0.25">
      <c r="A472" s="52"/>
      <c r="B472" s="4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1"/>
      <c r="N472" s="49"/>
      <c r="O472" s="49"/>
      <c r="P472" s="49"/>
      <c r="Q472" s="49"/>
      <c r="R472" s="49"/>
      <c r="S472" s="49"/>
      <c r="T472" s="49"/>
      <c r="U472" s="49"/>
      <c r="V472" s="49"/>
      <c r="W472" s="49"/>
      <c r="X472" s="49"/>
      <c r="Y472" s="49"/>
    </row>
    <row r="473" spans="1:25" ht="30" customHeight="1" x14ac:dyDescent="0.25">
      <c r="A473" s="52" t="s">
        <v>83</v>
      </c>
      <c r="B473" s="827"/>
      <c r="C473" s="828"/>
      <c r="D473" s="828"/>
      <c r="E473" s="829"/>
      <c r="F473" s="1"/>
      <c r="G473" s="824" t="s">
        <v>84</v>
      </c>
      <c r="H473" s="825"/>
      <c r="I473" s="826"/>
      <c r="J473" s="827">
        <v>1088350061</v>
      </c>
      <c r="K473" s="828"/>
      <c r="L473" s="828"/>
      <c r="M473" s="829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49"/>
      <c r="Y473" s="49"/>
    </row>
    <row r="474" spans="1:25" ht="15" customHeight="1" x14ac:dyDescent="0.25">
      <c r="A474" s="1440"/>
      <c r="B474" s="825"/>
      <c r="C474" s="825"/>
      <c r="D474" s="825"/>
      <c r="E474" s="825"/>
      <c r="F474" s="825"/>
      <c r="G474" s="825"/>
      <c r="H474" s="825"/>
      <c r="I474" s="825"/>
      <c r="J474" s="825"/>
      <c r="K474" s="825"/>
      <c r="L474" s="825"/>
      <c r="M474" s="825"/>
      <c r="N474" s="825"/>
      <c r="O474" s="825"/>
      <c r="P474" s="825"/>
      <c r="Q474" s="825"/>
      <c r="R474" s="825"/>
      <c r="S474" s="825"/>
      <c r="T474" s="825"/>
      <c r="U474" s="825"/>
      <c r="V474" s="825"/>
      <c r="W474" s="825"/>
      <c r="X474" s="825"/>
      <c r="Y474" s="873"/>
    </row>
    <row r="475" spans="1:25" ht="15" customHeight="1" x14ac:dyDescent="0.25">
      <c r="A475" s="367"/>
      <c r="B475" s="143"/>
      <c r="C475" s="368"/>
      <c r="D475" s="368"/>
      <c r="E475" s="142"/>
      <c r="F475" s="142"/>
      <c r="G475" s="142"/>
      <c r="H475" s="142"/>
      <c r="I475" s="142"/>
      <c r="J475" s="142"/>
      <c r="K475" s="142"/>
      <c r="L475" s="142"/>
      <c r="M475" s="142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</row>
    <row r="476" spans="1:25" ht="15" customHeight="1" x14ac:dyDescent="0.25">
      <c r="A476" s="366"/>
      <c r="B476" s="58"/>
      <c r="C476" s="59"/>
      <c r="D476" s="59"/>
      <c r="E476" s="1"/>
      <c r="F476" s="1"/>
      <c r="G476" s="1"/>
      <c r="H476" s="1"/>
      <c r="I476" s="1"/>
      <c r="J476" s="1"/>
      <c r="K476" s="1"/>
      <c r="L476" s="1"/>
      <c r="M476" s="1"/>
      <c r="N476" s="49"/>
      <c r="O476" s="49"/>
      <c r="P476" s="49"/>
      <c r="Q476" s="49"/>
      <c r="R476" s="49"/>
      <c r="S476" s="49"/>
      <c r="T476" s="49"/>
      <c r="U476" s="49"/>
      <c r="V476" s="49"/>
      <c r="W476" s="49"/>
      <c r="X476" s="49"/>
      <c r="Y476" s="49"/>
    </row>
    <row r="477" spans="1:25" ht="15" customHeight="1" x14ac:dyDescent="0.25">
      <c r="A477" s="369" t="s">
        <v>443</v>
      </c>
      <c r="B477" s="9"/>
      <c r="C477" s="58"/>
      <c r="D477" s="58"/>
      <c r="E477" s="3"/>
      <c r="F477" s="3"/>
      <c r="G477" s="3"/>
      <c r="H477" s="3"/>
      <c r="I477" s="3"/>
      <c r="J477" s="3"/>
      <c r="K477" s="3"/>
      <c r="L477" s="1"/>
      <c r="M477" s="1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49"/>
      <c r="Y477" s="49"/>
    </row>
    <row r="478" spans="1:25" ht="15" customHeight="1" x14ac:dyDescent="0.25">
      <c r="A478" s="366"/>
      <c r="B478" s="9"/>
      <c r="C478" s="58"/>
      <c r="D478" s="58"/>
      <c r="E478" s="3"/>
      <c r="F478" s="3"/>
      <c r="G478" s="3"/>
      <c r="H478" s="3"/>
      <c r="I478" s="3"/>
      <c r="J478" s="3"/>
      <c r="K478" s="3"/>
      <c r="L478" s="1"/>
      <c r="M478" s="1"/>
      <c r="N478" s="49"/>
      <c r="O478" s="49"/>
      <c r="P478" s="49"/>
      <c r="Q478" s="49"/>
      <c r="R478" s="49"/>
      <c r="S478" s="49"/>
      <c r="T478" s="49"/>
      <c r="U478" s="49"/>
      <c r="V478" s="49"/>
      <c r="W478" s="49"/>
      <c r="X478" s="49"/>
      <c r="Y478" s="49"/>
    </row>
    <row r="479" spans="1:25" ht="15" customHeight="1" x14ac:dyDescent="0.25">
      <c r="A479" s="840" t="s">
        <v>14</v>
      </c>
      <c r="B479" s="838" t="s">
        <v>15</v>
      </c>
      <c r="C479" s="838" t="s">
        <v>16</v>
      </c>
      <c r="D479" s="838" t="s">
        <v>17</v>
      </c>
      <c r="E479" s="838" t="s">
        <v>18</v>
      </c>
      <c r="F479" s="838" t="s">
        <v>19</v>
      </c>
      <c r="G479" s="827" t="s">
        <v>20</v>
      </c>
      <c r="H479" s="828"/>
      <c r="I479" s="828"/>
      <c r="J479" s="828"/>
      <c r="K479" s="828"/>
      <c r="L479" s="828"/>
      <c r="M479" s="829"/>
      <c r="N479" s="49"/>
      <c r="O479" s="49"/>
      <c r="P479" s="49"/>
      <c r="Q479" s="49"/>
      <c r="R479" s="49"/>
      <c r="S479" s="49"/>
      <c r="T479" s="49"/>
      <c r="U479" s="49"/>
      <c r="V479" s="49"/>
      <c r="W479" s="49"/>
      <c r="X479" s="49"/>
      <c r="Y479" s="49"/>
    </row>
    <row r="480" spans="1:25" ht="15" customHeight="1" x14ac:dyDescent="0.25">
      <c r="A480" s="837"/>
      <c r="B480" s="837"/>
      <c r="C480" s="837"/>
      <c r="D480" s="837"/>
      <c r="E480" s="837"/>
      <c r="F480" s="837"/>
      <c r="G480" s="16" t="s">
        <v>21</v>
      </c>
      <c r="H480" s="16" t="s">
        <v>22</v>
      </c>
      <c r="I480" s="16" t="s">
        <v>23</v>
      </c>
      <c r="J480" s="16" t="s">
        <v>24</v>
      </c>
      <c r="K480" s="16" t="s">
        <v>25</v>
      </c>
      <c r="L480" s="16" t="s">
        <v>26</v>
      </c>
      <c r="M480" s="16" t="s">
        <v>27</v>
      </c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49"/>
      <c r="Y480" s="49"/>
    </row>
    <row r="481" spans="1:13" ht="15" customHeight="1" x14ac:dyDescent="0.25">
      <c r="A481" s="1444" t="s">
        <v>28</v>
      </c>
      <c r="B481" s="844" t="s">
        <v>209</v>
      </c>
      <c r="C481" s="359" t="s">
        <v>434</v>
      </c>
      <c r="D481" s="387" t="s">
        <v>120</v>
      </c>
      <c r="E481" s="79">
        <v>69</v>
      </c>
      <c r="F481" s="388">
        <v>65</v>
      </c>
      <c r="G481" s="22">
        <v>108</v>
      </c>
      <c r="H481" s="101">
        <v>13.455</v>
      </c>
      <c r="I481" s="60">
        <v>5.98</v>
      </c>
      <c r="J481" s="60">
        <v>6.5000000000000002E-2</v>
      </c>
      <c r="K481" s="21">
        <v>7.15</v>
      </c>
      <c r="L481" s="22">
        <v>0.45500000000000002</v>
      </c>
      <c r="M481" s="22">
        <v>43.47</v>
      </c>
    </row>
    <row r="482" spans="1:13" ht="15" customHeight="1" x14ac:dyDescent="0.25">
      <c r="A482" s="836"/>
      <c r="B482" s="836"/>
      <c r="C482" s="360" t="s">
        <v>32</v>
      </c>
      <c r="D482" s="389" t="s">
        <v>33</v>
      </c>
      <c r="E482" s="80">
        <v>16</v>
      </c>
      <c r="F482" s="134">
        <v>15.2</v>
      </c>
      <c r="G482" s="28">
        <v>6</v>
      </c>
      <c r="H482" s="62">
        <v>0.21279999999999999</v>
      </c>
      <c r="I482" s="61">
        <v>1.52E-2</v>
      </c>
      <c r="J482" s="61">
        <v>1.1704000000000001</v>
      </c>
      <c r="K482" s="24">
        <v>3.6480000000000001</v>
      </c>
      <c r="L482" s="28">
        <v>4.5600000000000002E-2</v>
      </c>
      <c r="M482" s="28">
        <v>0.64</v>
      </c>
    </row>
    <row r="483" spans="1:13" ht="15" customHeight="1" x14ac:dyDescent="0.25">
      <c r="A483" s="836"/>
      <c r="B483" s="836"/>
      <c r="C483" s="360" t="s">
        <v>34</v>
      </c>
      <c r="D483" s="389" t="s">
        <v>35</v>
      </c>
      <c r="E483" s="80">
        <v>38</v>
      </c>
      <c r="F483" s="134">
        <v>15.2</v>
      </c>
      <c r="G483" s="28">
        <v>6</v>
      </c>
      <c r="H483" s="62">
        <v>0.18240000000000001</v>
      </c>
      <c r="I483" s="61">
        <v>1.52E-2</v>
      </c>
      <c r="J483" s="61">
        <v>1.0336000000000001</v>
      </c>
      <c r="K483" s="24">
        <v>8.6639999999999997</v>
      </c>
      <c r="L483" s="28">
        <v>7.5999999999999998E-2</v>
      </c>
      <c r="M483" s="28">
        <v>5.7</v>
      </c>
    </row>
    <row r="484" spans="1:13" ht="15" customHeight="1" x14ac:dyDescent="0.25">
      <c r="A484" s="836"/>
      <c r="B484" s="836"/>
      <c r="C484" s="360" t="s">
        <v>36</v>
      </c>
      <c r="D484" s="389" t="s">
        <v>37</v>
      </c>
      <c r="E484" s="80">
        <v>6</v>
      </c>
      <c r="F484" s="134">
        <v>5.4</v>
      </c>
      <c r="G484" s="28">
        <v>2</v>
      </c>
      <c r="H484" s="62">
        <v>0.1242</v>
      </c>
      <c r="I484" s="61">
        <v>3.2399999999999998E-2</v>
      </c>
      <c r="J484" s="61">
        <v>0.31859999999999999</v>
      </c>
      <c r="K484" s="24">
        <v>4.4279999999999999</v>
      </c>
      <c r="L484" s="28">
        <v>9.7199999999999995E-2</v>
      </c>
      <c r="M484" s="28">
        <v>2.76</v>
      </c>
    </row>
    <row r="485" spans="1:13" ht="15" customHeight="1" x14ac:dyDescent="0.25">
      <c r="A485" s="836"/>
      <c r="B485" s="836"/>
      <c r="C485" s="360" t="s">
        <v>228</v>
      </c>
      <c r="D485" s="389" t="s">
        <v>39</v>
      </c>
      <c r="E485" s="80">
        <v>1</v>
      </c>
      <c r="F485" s="134">
        <v>1</v>
      </c>
      <c r="G485" s="28">
        <v>0</v>
      </c>
      <c r="H485" s="62">
        <v>0</v>
      </c>
      <c r="I485" s="61">
        <v>0</v>
      </c>
      <c r="J485" s="61">
        <v>0.06</v>
      </c>
      <c r="K485" s="24">
        <v>7.0000000000000007E-2</v>
      </c>
      <c r="L485" s="28">
        <v>5.0000000000000001E-3</v>
      </c>
      <c r="M485" s="28">
        <v>0.05</v>
      </c>
    </row>
    <row r="486" spans="1:13" ht="15" customHeight="1" x14ac:dyDescent="0.25">
      <c r="A486" s="836"/>
      <c r="B486" s="836"/>
      <c r="C486" s="360" t="s">
        <v>38</v>
      </c>
      <c r="D486" s="389" t="s">
        <v>39</v>
      </c>
      <c r="E486" s="80">
        <v>3</v>
      </c>
      <c r="F486" s="134">
        <v>3</v>
      </c>
      <c r="G486" s="28">
        <v>0</v>
      </c>
      <c r="H486" s="62">
        <v>0</v>
      </c>
      <c r="I486" s="61">
        <v>0</v>
      </c>
      <c r="J486" s="61">
        <v>0.18</v>
      </c>
      <c r="K486" s="24">
        <v>0.21</v>
      </c>
      <c r="L486" s="28">
        <v>1.4999999999999999E-2</v>
      </c>
      <c r="M486" s="28">
        <v>0.15</v>
      </c>
    </row>
    <row r="487" spans="1:13" ht="15" customHeight="1" x14ac:dyDescent="0.25">
      <c r="A487" s="836"/>
      <c r="B487" s="836"/>
      <c r="C487" s="360" t="s">
        <v>40</v>
      </c>
      <c r="D487" s="389" t="s">
        <v>39</v>
      </c>
      <c r="E487" s="80">
        <v>3</v>
      </c>
      <c r="F487" s="134">
        <v>3</v>
      </c>
      <c r="G487" s="28">
        <v>0</v>
      </c>
      <c r="H487" s="62">
        <v>0</v>
      </c>
      <c r="I487" s="61">
        <v>0</v>
      </c>
      <c r="J487" s="61">
        <v>0.18</v>
      </c>
      <c r="K487" s="24">
        <v>0.21</v>
      </c>
      <c r="L487" s="28">
        <v>1.4999999999999999E-2</v>
      </c>
      <c r="M487" s="28">
        <v>0.15</v>
      </c>
    </row>
    <row r="488" spans="1:13" ht="15" customHeight="1" x14ac:dyDescent="0.25">
      <c r="A488" s="836"/>
      <c r="B488" s="836"/>
      <c r="C488" s="360" t="s">
        <v>41</v>
      </c>
      <c r="D488" s="389" t="s">
        <v>39</v>
      </c>
      <c r="E488" s="80">
        <v>3</v>
      </c>
      <c r="F488" s="134">
        <v>3</v>
      </c>
      <c r="G488" s="28">
        <v>0</v>
      </c>
      <c r="H488" s="62">
        <v>0</v>
      </c>
      <c r="I488" s="61">
        <v>0</v>
      </c>
      <c r="J488" s="61">
        <v>0.18</v>
      </c>
      <c r="K488" s="24">
        <v>0.21</v>
      </c>
      <c r="L488" s="28">
        <v>1.4999999999999999E-2</v>
      </c>
      <c r="M488" s="28">
        <v>0.15</v>
      </c>
    </row>
    <row r="489" spans="1:13" ht="15" customHeight="1" x14ac:dyDescent="0.25">
      <c r="A489" s="836"/>
      <c r="B489" s="836"/>
      <c r="C489" s="360" t="s">
        <v>42</v>
      </c>
      <c r="D489" s="389" t="s">
        <v>43</v>
      </c>
      <c r="E489" s="80">
        <v>3</v>
      </c>
      <c r="F489" s="134">
        <v>2.85</v>
      </c>
      <c r="G489" s="28">
        <v>4</v>
      </c>
      <c r="H489" s="62">
        <v>0.13395000000000001</v>
      </c>
      <c r="I489" s="61">
        <v>8.5500000000000003E-3</v>
      </c>
      <c r="J489" s="61">
        <v>0.83504999999999996</v>
      </c>
      <c r="K489" s="24">
        <v>1.1399999999999999</v>
      </c>
      <c r="L489" s="28">
        <v>3.705E-2</v>
      </c>
      <c r="M489" s="28">
        <v>0.56999999999999995</v>
      </c>
    </row>
    <row r="490" spans="1:13" ht="15" customHeight="1" x14ac:dyDescent="0.25">
      <c r="A490" s="837"/>
      <c r="B490" s="837"/>
      <c r="C490" s="360" t="s">
        <v>44</v>
      </c>
      <c r="D490" s="389" t="s">
        <v>45</v>
      </c>
      <c r="E490" s="80">
        <v>0.5</v>
      </c>
      <c r="F490" s="134">
        <v>0.5</v>
      </c>
      <c r="G490" s="28">
        <v>0</v>
      </c>
      <c r="H490" s="62">
        <v>0</v>
      </c>
      <c r="I490" s="61">
        <v>0</v>
      </c>
      <c r="J490" s="61">
        <v>0</v>
      </c>
      <c r="K490" s="24">
        <v>0.12</v>
      </c>
      <c r="L490" s="28">
        <v>1.5E-3</v>
      </c>
      <c r="M490" s="28">
        <v>193.905</v>
      </c>
    </row>
    <row r="491" spans="1:13" ht="15" customHeight="1" x14ac:dyDescent="0.25">
      <c r="A491" s="840" t="s">
        <v>46</v>
      </c>
      <c r="B491" s="843" t="s">
        <v>210</v>
      </c>
      <c r="C491" s="360" t="s">
        <v>48</v>
      </c>
      <c r="D491" s="389" t="s">
        <v>49</v>
      </c>
      <c r="E491" s="80">
        <v>81</v>
      </c>
      <c r="F491" s="134">
        <v>74</v>
      </c>
      <c r="G491" s="28">
        <v>62</v>
      </c>
      <c r="H491" s="62">
        <v>1.47</v>
      </c>
      <c r="I491" s="61">
        <v>7.0000000000000007E-2</v>
      </c>
      <c r="J491" s="61">
        <v>13.23</v>
      </c>
      <c r="K491" s="24">
        <v>8.4</v>
      </c>
      <c r="L491" s="28">
        <v>0.56000000000000005</v>
      </c>
      <c r="M491" s="28">
        <v>4.2</v>
      </c>
    </row>
    <row r="492" spans="1:13" ht="15" customHeight="1" x14ac:dyDescent="0.25">
      <c r="A492" s="836"/>
      <c r="B492" s="836"/>
      <c r="C492" s="360" t="s">
        <v>50</v>
      </c>
      <c r="D492" s="389" t="s">
        <v>51</v>
      </c>
      <c r="E492" s="80">
        <v>12</v>
      </c>
      <c r="F492" s="134">
        <v>10.199999999999999</v>
      </c>
      <c r="G492" s="28">
        <v>5</v>
      </c>
      <c r="H492" s="62">
        <v>7.1400000000000005E-2</v>
      </c>
      <c r="I492" s="61">
        <v>1.0200000000000001E-2</v>
      </c>
      <c r="J492" s="61">
        <v>0.96899999999999997</v>
      </c>
      <c r="K492" s="24">
        <v>2.754</v>
      </c>
      <c r="L492" s="28">
        <v>4.0800000000000003E-2</v>
      </c>
      <c r="M492" s="28">
        <v>4.2</v>
      </c>
    </row>
    <row r="493" spans="1:13" ht="15" customHeight="1" x14ac:dyDescent="0.25">
      <c r="A493" s="836"/>
      <c r="B493" s="836"/>
      <c r="C493" s="360" t="s">
        <v>42</v>
      </c>
      <c r="D493" s="389" t="s">
        <v>43</v>
      </c>
      <c r="E493" s="80">
        <v>1</v>
      </c>
      <c r="F493" s="134">
        <v>0.95</v>
      </c>
      <c r="G493" s="28">
        <v>1</v>
      </c>
      <c r="H493" s="62">
        <v>4.4650000000000002E-2</v>
      </c>
      <c r="I493" s="61">
        <v>2.8500000000000001E-3</v>
      </c>
      <c r="J493" s="61">
        <v>0.27834999999999999</v>
      </c>
      <c r="K493" s="24">
        <v>0.38</v>
      </c>
      <c r="L493" s="28">
        <v>1.235E-2</v>
      </c>
      <c r="M493" s="28">
        <v>0.19</v>
      </c>
    </row>
    <row r="494" spans="1:13" ht="15" customHeight="1" x14ac:dyDescent="0.25">
      <c r="A494" s="836"/>
      <c r="B494" s="836"/>
      <c r="C494" s="360" t="s">
        <v>32</v>
      </c>
      <c r="D494" s="389" t="s">
        <v>33</v>
      </c>
      <c r="E494" s="80">
        <v>16</v>
      </c>
      <c r="F494" s="134">
        <v>15.2</v>
      </c>
      <c r="G494" s="28">
        <v>6</v>
      </c>
      <c r="H494" s="62">
        <v>0.21279999999999999</v>
      </c>
      <c r="I494" s="61">
        <v>1.52E-2</v>
      </c>
      <c r="J494" s="61">
        <v>1.1704000000000001</v>
      </c>
      <c r="K494" s="24">
        <v>3.6480000000000001</v>
      </c>
      <c r="L494" s="28">
        <v>4.5600000000000002E-2</v>
      </c>
      <c r="M494" s="28">
        <v>0.64</v>
      </c>
    </row>
    <row r="495" spans="1:13" ht="15" customHeight="1" x14ac:dyDescent="0.25">
      <c r="A495" s="836"/>
      <c r="B495" s="836"/>
      <c r="C495" s="360" t="s">
        <v>34</v>
      </c>
      <c r="D495" s="389" t="s">
        <v>35</v>
      </c>
      <c r="E495" s="80">
        <v>38</v>
      </c>
      <c r="F495" s="134">
        <v>15.2</v>
      </c>
      <c r="G495" s="28">
        <v>6</v>
      </c>
      <c r="H495" s="62">
        <v>0.18240000000000001</v>
      </c>
      <c r="I495" s="61">
        <v>1.52E-2</v>
      </c>
      <c r="J495" s="61">
        <v>1.0336000000000001</v>
      </c>
      <c r="K495" s="24">
        <v>8.6639999999999997</v>
      </c>
      <c r="L495" s="28">
        <v>7.5999999999999998E-2</v>
      </c>
      <c r="M495" s="28">
        <v>5.7</v>
      </c>
    </row>
    <row r="496" spans="1:13" ht="15" customHeight="1" x14ac:dyDescent="0.25">
      <c r="A496" s="836"/>
      <c r="B496" s="836"/>
      <c r="C496" s="360" t="s">
        <v>36</v>
      </c>
      <c r="D496" s="389" t="s">
        <v>37</v>
      </c>
      <c r="E496" s="80">
        <v>6</v>
      </c>
      <c r="F496" s="134">
        <v>5.4</v>
      </c>
      <c r="G496" s="28">
        <v>2</v>
      </c>
      <c r="H496" s="62">
        <v>0.1242</v>
      </c>
      <c r="I496" s="61">
        <v>3.2399999999999998E-2</v>
      </c>
      <c r="J496" s="61">
        <v>0.31859999999999999</v>
      </c>
      <c r="K496" s="24">
        <v>4.4279999999999999</v>
      </c>
      <c r="L496" s="28">
        <v>9.7199999999999995E-2</v>
      </c>
      <c r="M496" s="28">
        <v>2.76</v>
      </c>
    </row>
    <row r="497" spans="1:13" ht="15" customHeight="1" x14ac:dyDescent="0.25">
      <c r="A497" s="836"/>
      <c r="B497" s="836"/>
      <c r="C497" s="360" t="s">
        <v>44</v>
      </c>
      <c r="D497" s="389" t="s">
        <v>45</v>
      </c>
      <c r="E497" s="80">
        <v>0.5</v>
      </c>
      <c r="F497" s="134">
        <v>0.5</v>
      </c>
      <c r="G497" s="28">
        <v>0</v>
      </c>
      <c r="H497" s="62">
        <v>0</v>
      </c>
      <c r="I497" s="61">
        <v>0</v>
      </c>
      <c r="J497" s="61">
        <v>0</v>
      </c>
      <c r="K497" s="24">
        <v>0.12</v>
      </c>
      <c r="L497" s="28">
        <v>1.5E-3</v>
      </c>
      <c r="M497" s="28">
        <v>193.905</v>
      </c>
    </row>
    <row r="498" spans="1:13" ht="15" customHeight="1" x14ac:dyDescent="0.25">
      <c r="A498" s="837"/>
      <c r="B498" s="837"/>
      <c r="C498" s="360" t="s">
        <v>52</v>
      </c>
      <c r="D498" s="389" t="s">
        <v>53</v>
      </c>
      <c r="E498" s="80">
        <v>4</v>
      </c>
      <c r="F498" s="134">
        <v>4</v>
      </c>
      <c r="G498" s="28">
        <v>36</v>
      </c>
      <c r="H498" s="62">
        <v>0</v>
      </c>
      <c r="I498" s="61">
        <v>4</v>
      </c>
      <c r="J498" s="61">
        <v>0</v>
      </c>
      <c r="K498" s="24">
        <v>0</v>
      </c>
      <c r="L498" s="28">
        <v>0</v>
      </c>
      <c r="M498" s="28">
        <v>0</v>
      </c>
    </row>
    <row r="499" spans="1:13" ht="15" customHeight="1" x14ac:dyDescent="0.25">
      <c r="A499" s="840" t="s">
        <v>54</v>
      </c>
      <c r="B499" s="843" t="s">
        <v>55</v>
      </c>
      <c r="C499" s="360" t="s">
        <v>56</v>
      </c>
      <c r="D499" s="389" t="s">
        <v>57</v>
      </c>
      <c r="E499" s="80">
        <v>40</v>
      </c>
      <c r="F499" s="134">
        <v>40</v>
      </c>
      <c r="G499" s="28">
        <v>141</v>
      </c>
      <c r="H499" s="62">
        <v>2.68</v>
      </c>
      <c r="I499" s="61">
        <v>0.16</v>
      </c>
      <c r="J499" s="61">
        <v>32.04</v>
      </c>
      <c r="K499" s="24">
        <v>3.6</v>
      </c>
      <c r="L499" s="28">
        <v>0.32</v>
      </c>
      <c r="M499" s="28">
        <v>0.8</v>
      </c>
    </row>
    <row r="500" spans="1:13" ht="15" customHeight="1" x14ac:dyDescent="0.25">
      <c r="A500" s="836"/>
      <c r="B500" s="836"/>
      <c r="C500" s="360" t="s">
        <v>44</v>
      </c>
      <c r="D500" s="389" t="s">
        <v>45</v>
      </c>
      <c r="E500" s="80">
        <v>0.8</v>
      </c>
      <c r="F500" s="134">
        <v>0.8</v>
      </c>
      <c r="G500" s="28">
        <v>0</v>
      </c>
      <c r="H500" s="62">
        <v>0</v>
      </c>
      <c r="I500" s="61">
        <v>0</v>
      </c>
      <c r="J500" s="61">
        <v>0</v>
      </c>
      <c r="K500" s="24">
        <v>0.192</v>
      </c>
      <c r="L500" s="28">
        <v>2.3999999999999998E-3</v>
      </c>
      <c r="M500" s="28">
        <v>310.24799999999999</v>
      </c>
    </row>
    <row r="501" spans="1:13" ht="15" customHeight="1" x14ac:dyDescent="0.25">
      <c r="A501" s="837"/>
      <c r="B501" s="837"/>
      <c r="C501" s="360" t="s">
        <v>52</v>
      </c>
      <c r="D501" s="389" t="s">
        <v>53</v>
      </c>
      <c r="E501" s="80">
        <v>5</v>
      </c>
      <c r="F501" s="134">
        <v>5</v>
      </c>
      <c r="G501" s="28">
        <v>45</v>
      </c>
      <c r="H501" s="62">
        <v>0</v>
      </c>
      <c r="I501" s="61">
        <v>5</v>
      </c>
      <c r="J501" s="61">
        <v>0</v>
      </c>
      <c r="K501" s="24">
        <v>0</v>
      </c>
      <c r="L501" s="28">
        <v>0</v>
      </c>
      <c r="M501" s="28">
        <v>0</v>
      </c>
    </row>
    <row r="502" spans="1:13" ht="15" customHeight="1" x14ac:dyDescent="0.25">
      <c r="A502" s="840" t="s">
        <v>58</v>
      </c>
      <c r="B502" s="843" t="s">
        <v>211</v>
      </c>
      <c r="C502" s="360" t="s">
        <v>125</v>
      </c>
      <c r="D502" s="389" t="s">
        <v>126</v>
      </c>
      <c r="E502" s="80">
        <v>54</v>
      </c>
      <c r="F502" s="134">
        <v>40.5</v>
      </c>
      <c r="G502" s="28">
        <v>6</v>
      </c>
      <c r="H502" s="62">
        <v>0.20250000000000001</v>
      </c>
      <c r="I502" s="61">
        <v>4.0500000000000001E-2</v>
      </c>
      <c r="J502" s="61">
        <v>0.93149999999999999</v>
      </c>
      <c r="K502" s="24">
        <v>7.29</v>
      </c>
      <c r="L502" s="28">
        <v>0.1215</v>
      </c>
      <c r="M502" s="28">
        <v>1.08</v>
      </c>
    </row>
    <row r="503" spans="1:13" ht="15" customHeight="1" x14ac:dyDescent="0.25">
      <c r="A503" s="836"/>
      <c r="B503" s="836"/>
      <c r="C503" s="360" t="s">
        <v>103</v>
      </c>
      <c r="D503" s="389" t="s">
        <v>104</v>
      </c>
      <c r="E503" s="80">
        <v>30</v>
      </c>
      <c r="F503" s="134">
        <v>15</v>
      </c>
      <c r="G503" s="28">
        <v>12</v>
      </c>
      <c r="H503" s="62">
        <v>0.09</v>
      </c>
      <c r="I503" s="61">
        <v>0</v>
      </c>
      <c r="J503" s="61">
        <v>2.5649999999999999</v>
      </c>
      <c r="K503" s="24">
        <v>2.25</v>
      </c>
      <c r="L503" s="28">
        <v>7.4999999999999997E-2</v>
      </c>
      <c r="M503" s="28">
        <v>1.2</v>
      </c>
    </row>
    <row r="504" spans="1:13" ht="15" customHeight="1" x14ac:dyDescent="0.25">
      <c r="A504" s="836"/>
      <c r="B504" s="836"/>
      <c r="C504" s="360" t="s">
        <v>52</v>
      </c>
      <c r="D504" s="390" t="s">
        <v>53</v>
      </c>
      <c r="E504" s="80">
        <v>3</v>
      </c>
      <c r="F504" s="134">
        <v>3</v>
      </c>
      <c r="G504" s="28">
        <v>27</v>
      </c>
      <c r="H504" s="62">
        <v>0</v>
      </c>
      <c r="I504" s="61">
        <v>3</v>
      </c>
      <c r="J504" s="61">
        <v>0</v>
      </c>
      <c r="K504" s="24">
        <v>0</v>
      </c>
      <c r="L504" s="28">
        <v>0</v>
      </c>
      <c r="M504" s="28">
        <v>0</v>
      </c>
    </row>
    <row r="505" spans="1:13" ht="15" customHeight="1" x14ac:dyDescent="0.25">
      <c r="A505" s="836"/>
      <c r="B505" s="836"/>
      <c r="C505" s="360" t="s">
        <v>127</v>
      </c>
      <c r="D505" s="390" t="s">
        <v>128</v>
      </c>
      <c r="E505" s="80">
        <v>3</v>
      </c>
      <c r="F505" s="134">
        <v>3</v>
      </c>
      <c r="G505" s="28">
        <v>1</v>
      </c>
      <c r="H505" s="62">
        <v>0</v>
      </c>
      <c r="I505" s="61">
        <v>0</v>
      </c>
      <c r="J505" s="61">
        <v>0.18</v>
      </c>
      <c r="K505" s="24">
        <v>0.21</v>
      </c>
      <c r="L505" s="28">
        <v>1.4999999999999999E-2</v>
      </c>
      <c r="M505" s="28">
        <v>0.15</v>
      </c>
    </row>
    <row r="506" spans="1:13" ht="15" customHeight="1" x14ac:dyDescent="0.25">
      <c r="A506" s="836"/>
      <c r="B506" s="836"/>
      <c r="C506" s="360" t="s">
        <v>64</v>
      </c>
      <c r="D506" s="390" t="s">
        <v>65</v>
      </c>
      <c r="E506" s="80">
        <v>3</v>
      </c>
      <c r="F506" s="134">
        <v>3</v>
      </c>
      <c r="G506" s="28">
        <v>12</v>
      </c>
      <c r="H506" s="62">
        <v>0</v>
      </c>
      <c r="I506" s="61">
        <v>0</v>
      </c>
      <c r="J506" s="61">
        <v>2.9790000000000001</v>
      </c>
      <c r="K506" s="24">
        <v>0</v>
      </c>
      <c r="L506" s="28">
        <v>3.0000000000000001E-3</v>
      </c>
      <c r="M506" s="28">
        <v>0</v>
      </c>
    </row>
    <row r="507" spans="1:13" ht="15" customHeight="1" x14ac:dyDescent="0.25">
      <c r="A507" s="836"/>
      <c r="B507" s="836"/>
      <c r="C507" s="360" t="s">
        <v>44</v>
      </c>
      <c r="D507" s="390" t="s">
        <v>45</v>
      </c>
      <c r="E507" s="80">
        <v>0.5</v>
      </c>
      <c r="F507" s="134">
        <v>0.5</v>
      </c>
      <c r="G507" s="28">
        <v>0</v>
      </c>
      <c r="H507" s="62">
        <v>0</v>
      </c>
      <c r="I507" s="61">
        <v>0</v>
      </c>
      <c r="J507" s="61">
        <v>0</v>
      </c>
      <c r="K507" s="24">
        <v>0.12</v>
      </c>
      <c r="L507" s="28">
        <v>1.5E-3</v>
      </c>
      <c r="M507" s="28">
        <v>193.905</v>
      </c>
    </row>
    <row r="508" spans="1:13" ht="15" customHeight="1" x14ac:dyDescent="0.25">
      <c r="A508" s="837"/>
      <c r="B508" s="837"/>
      <c r="C508" s="360" t="s">
        <v>212</v>
      </c>
      <c r="D508" s="390" t="s">
        <v>39</v>
      </c>
      <c r="E508" s="80">
        <v>0.5</v>
      </c>
      <c r="F508" s="134">
        <v>0.2</v>
      </c>
      <c r="G508" s="28">
        <v>0</v>
      </c>
      <c r="H508" s="62">
        <v>0</v>
      </c>
      <c r="I508" s="61">
        <v>0</v>
      </c>
      <c r="J508" s="61">
        <v>1.2E-2</v>
      </c>
      <c r="K508" s="24">
        <v>1.4E-2</v>
      </c>
      <c r="L508" s="28">
        <v>1E-3</v>
      </c>
      <c r="M508" s="28">
        <v>2.5000000000000001E-2</v>
      </c>
    </row>
    <row r="509" spans="1:13" ht="15" customHeight="1" x14ac:dyDescent="0.25">
      <c r="A509" s="840" t="s">
        <v>68</v>
      </c>
      <c r="B509" s="844" t="s">
        <v>69</v>
      </c>
      <c r="C509" s="360" t="s">
        <v>70</v>
      </c>
      <c r="D509" s="389" t="s">
        <v>71</v>
      </c>
      <c r="E509" s="80">
        <v>25</v>
      </c>
      <c r="F509" s="134">
        <v>25</v>
      </c>
      <c r="G509" s="28">
        <v>89</v>
      </c>
      <c r="H509" s="62">
        <v>2.1749999999999998</v>
      </c>
      <c r="I509" s="61">
        <v>0.22500000000000001</v>
      </c>
      <c r="J509" s="61">
        <v>19.475000000000001</v>
      </c>
      <c r="K509" s="24">
        <v>2.5</v>
      </c>
      <c r="L509" s="28">
        <v>0.5</v>
      </c>
      <c r="M509" s="28">
        <v>1.5</v>
      </c>
    </row>
    <row r="510" spans="1:13" ht="15" customHeight="1" x14ac:dyDescent="0.25">
      <c r="A510" s="837"/>
      <c r="B510" s="837"/>
      <c r="C510" s="68" t="s">
        <v>72</v>
      </c>
      <c r="D510" s="129" t="s">
        <v>73</v>
      </c>
      <c r="E510" s="128">
        <v>120</v>
      </c>
      <c r="F510" s="70">
        <v>120</v>
      </c>
      <c r="G510" s="71">
        <v>66</v>
      </c>
      <c r="H510" s="72">
        <v>3.84</v>
      </c>
      <c r="I510" s="73">
        <v>3.84</v>
      </c>
      <c r="J510" s="73">
        <v>4.08</v>
      </c>
      <c r="K510" s="74">
        <v>144</v>
      </c>
      <c r="L510" s="71">
        <v>0</v>
      </c>
      <c r="M510" s="71">
        <v>50.4</v>
      </c>
    </row>
    <row r="511" spans="1:13" ht="15" customHeight="1" x14ac:dyDescent="0.25">
      <c r="A511" s="35" t="s">
        <v>444</v>
      </c>
      <c r="B511" s="36" t="s">
        <v>213</v>
      </c>
      <c r="C511" s="360" t="s">
        <v>214</v>
      </c>
      <c r="D511" s="61" t="s">
        <v>215</v>
      </c>
      <c r="E511" s="80">
        <v>10</v>
      </c>
      <c r="F511" s="134">
        <v>10</v>
      </c>
      <c r="G511" s="28">
        <v>33</v>
      </c>
      <c r="H511" s="62">
        <v>0.04</v>
      </c>
      <c r="I511" s="61">
        <v>0.05</v>
      </c>
      <c r="J511" s="61">
        <v>7.96</v>
      </c>
      <c r="K511" s="24">
        <v>2.5</v>
      </c>
      <c r="L511" s="28">
        <v>0.12</v>
      </c>
      <c r="M511" s="28">
        <v>0</v>
      </c>
    </row>
    <row r="512" spans="1:13" ht="15" customHeight="1" x14ac:dyDescent="0.25">
      <c r="A512" s="830"/>
      <c r="B512" s="825"/>
      <c r="C512" s="825"/>
      <c r="D512" s="825"/>
      <c r="E512" s="825"/>
      <c r="F512" s="825"/>
      <c r="G512" s="825"/>
      <c r="H512" s="825"/>
      <c r="I512" s="825"/>
      <c r="J512" s="825"/>
      <c r="K512" s="826"/>
      <c r="L512" s="96"/>
      <c r="M512" s="96"/>
    </row>
    <row r="513" spans="1:25" ht="15" customHeight="1" x14ac:dyDescent="0.25">
      <c r="A513" s="833" t="s">
        <v>78</v>
      </c>
      <c r="B513" s="828"/>
      <c r="C513" s="828"/>
      <c r="D513" s="828"/>
      <c r="E513" s="828"/>
      <c r="F513" s="829"/>
      <c r="G513" s="135">
        <v>665.7</v>
      </c>
      <c r="H513" s="135">
        <v>24.6</v>
      </c>
      <c r="I513" s="135">
        <v>21.9</v>
      </c>
      <c r="J513" s="135">
        <v>90.6</v>
      </c>
      <c r="K513" s="135">
        <v>192.9</v>
      </c>
      <c r="L513" s="136">
        <v>2.8</v>
      </c>
      <c r="M513" s="136">
        <v>1010</v>
      </c>
      <c r="N513" s="49"/>
      <c r="O513" s="49"/>
      <c r="P513" s="49"/>
      <c r="Q513" s="49"/>
      <c r="R513" s="49"/>
      <c r="S513" s="49"/>
      <c r="T513" s="49"/>
      <c r="U513" s="49"/>
      <c r="V513" s="49"/>
      <c r="W513" s="49"/>
      <c r="X513" s="49"/>
      <c r="Y513" s="49"/>
    </row>
    <row r="514" spans="1:25" ht="15" customHeight="1" x14ac:dyDescent="0.25">
      <c r="A514" s="833" t="s">
        <v>79</v>
      </c>
      <c r="B514" s="828"/>
      <c r="C514" s="828"/>
      <c r="D514" s="828"/>
      <c r="E514" s="828"/>
      <c r="F514" s="829"/>
      <c r="G514" s="135">
        <v>1994</v>
      </c>
      <c r="H514" s="135">
        <v>69.8</v>
      </c>
      <c r="I514" s="135">
        <v>66.5</v>
      </c>
      <c r="J514" s="135">
        <v>279.2</v>
      </c>
      <c r="K514" s="135">
        <v>1100</v>
      </c>
      <c r="L514" s="136">
        <v>8.6999999999999993</v>
      </c>
      <c r="M514" s="136">
        <v>1500</v>
      </c>
      <c r="N514" s="49"/>
      <c r="O514" s="49"/>
      <c r="P514" s="49"/>
      <c r="Q514" s="49"/>
      <c r="R514" s="49"/>
      <c r="S514" s="49"/>
      <c r="T514" s="49"/>
      <c r="U514" s="49"/>
      <c r="V514" s="49"/>
      <c r="W514" s="49"/>
      <c r="X514" s="49"/>
      <c r="Y514" s="49"/>
    </row>
    <row r="515" spans="1:25" ht="15" customHeight="1" x14ac:dyDescent="0.25">
      <c r="A515" s="833" t="s">
        <v>80</v>
      </c>
      <c r="B515" s="828"/>
      <c r="C515" s="828"/>
      <c r="D515" s="828"/>
      <c r="E515" s="828"/>
      <c r="F515" s="829"/>
      <c r="G515" s="137">
        <v>0.33</v>
      </c>
      <c r="H515" s="137">
        <v>0.35</v>
      </c>
      <c r="I515" s="137">
        <v>0.33</v>
      </c>
      <c r="J515" s="137">
        <v>0.32</v>
      </c>
      <c r="K515" s="137">
        <v>0.18</v>
      </c>
      <c r="L515" s="138">
        <v>0.32</v>
      </c>
      <c r="M515" s="138">
        <v>0.67</v>
      </c>
      <c r="N515" s="49"/>
      <c r="O515" s="49"/>
      <c r="P515" s="49"/>
      <c r="Q515" s="49"/>
      <c r="R515" s="49"/>
      <c r="S515" s="49"/>
      <c r="T515" s="49"/>
      <c r="U515" s="49"/>
      <c r="V515" s="49"/>
      <c r="W515" s="49"/>
      <c r="X515" s="49"/>
      <c r="Y515" s="49"/>
    </row>
    <row r="516" spans="1:25" ht="15" customHeight="1" x14ac:dyDescent="0.25">
      <c r="A516" s="52"/>
      <c r="B516" s="4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1"/>
      <c r="N516" s="49"/>
      <c r="O516" s="49"/>
      <c r="P516" s="49"/>
      <c r="Q516" s="49"/>
      <c r="R516" s="49"/>
      <c r="S516" s="49"/>
      <c r="T516" s="49"/>
      <c r="U516" s="49"/>
      <c r="V516" s="49"/>
      <c r="W516" s="49"/>
      <c r="X516" s="49"/>
      <c r="Y516" s="49"/>
    </row>
    <row r="517" spans="1:25" ht="15" customHeight="1" x14ac:dyDescent="0.25">
      <c r="A517" s="834" t="s">
        <v>81</v>
      </c>
      <c r="B517" s="825"/>
      <c r="C517" s="826"/>
      <c r="D517" s="827" t="s">
        <v>82</v>
      </c>
      <c r="E517" s="828"/>
      <c r="F517" s="828"/>
      <c r="G517" s="828"/>
      <c r="H517" s="828"/>
      <c r="I517" s="828"/>
      <c r="J517" s="828"/>
      <c r="K517" s="828"/>
      <c r="L517" s="828"/>
      <c r="M517" s="829"/>
      <c r="N517" s="49"/>
      <c r="O517" s="49"/>
      <c r="P517" s="49"/>
      <c r="Q517" s="49"/>
      <c r="R517" s="49"/>
      <c r="S517" s="49"/>
      <c r="T517" s="49"/>
      <c r="U517" s="49"/>
      <c r="V517" s="49"/>
      <c r="W517" s="49"/>
      <c r="X517" s="49"/>
      <c r="Y517" s="49"/>
    </row>
    <row r="518" spans="1:25" ht="15" customHeight="1" x14ac:dyDescent="0.25">
      <c r="A518" s="52"/>
      <c r="B518" s="4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1"/>
      <c r="N518" s="49"/>
      <c r="O518" s="49"/>
      <c r="P518" s="49"/>
      <c r="Q518" s="49"/>
      <c r="R518" s="49"/>
      <c r="S518" s="49"/>
      <c r="T518" s="49"/>
      <c r="U518" s="49"/>
      <c r="V518" s="49"/>
      <c r="W518" s="49"/>
      <c r="X518" s="49"/>
      <c r="Y518" s="49"/>
    </row>
    <row r="519" spans="1:25" ht="30" customHeight="1" x14ac:dyDescent="0.25">
      <c r="A519" s="52" t="s">
        <v>83</v>
      </c>
      <c r="B519" s="827"/>
      <c r="C519" s="828"/>
      <c r="D519" s="828"/>
      <c r="E519" s="829"/>
      <c r="F519" s="1"/>
      <c r="G519" s="824" t="s">
        <v>84</v>
      </c>
      <c r="H519" s="825"/>
      <c r="I519" s="826"/>
      <c r="J519" s="827">
        <v>1088350061</v>
      </c>
      <c r="K519" s="828"/>
      <c r="L519" s="828"/>
      <c r="M519" s="829"/>
      <c r="N519" s="49"/>
      <c r="O519" s="49"/>
      <c r="P519" s="49"/>
      <c r="Q519" s="49"/>
      <c r="R519" s="49"/>
      <c r="S519" s="49"/>
      <c r="T519" s="49"/>
      <c r="U519" s="49"/>
      <c r="V519" s="49"/>
      <c r="W519" s="49"/>
      <c r="X519" s="49"/>
      <c r="Y519" s="49"/>
    </row>
    <row r="520" spans="1:25" ht="15" customHeight="1" x14ac:dyDescent="0.25">
      <c r="A520" s="1441"/>
      <c r="B520" s="832"/>
      <c r="C520" s="832"/>
      <c r="D520" s="832"/>
      <c r="E520" s="832"/>
      <c r="F520" s="832"/>
      <c r="G520" s="832"/>
      <c r="H520" s="832"/>
      <c r="I520" s="832"/>
      <c r="J520" s="832"/>
      <c r="K520" s="832"/>
      <c r="L520" s="832"/>
      <c r="M520" s="832"/>
      <c r="N520" s="832"/>
      <c r="O520" s="832"/>
      <c r="P520" s="832"/>
      <c r="Q520" s="832"/>
      <c r="R520" s="832"/>
      <c r="S520" s="832"/>
      <c r="T520" s="832"/>
      <c r="U520" s="832"/>
      <c r="V520" s="832"/>
      <c r="W520" s="832"/>
      <c r="X520" s="832"/>
      <c r="Y520" s="832"/>
    </row>
    <row r="521" spans="1:25" ht="15" customHeight="1" x14ac:dyDescent="0.25">
      <c r="A521" s="262"/>
      <c r="B521" s="263"/>
      <c r="C521" s="263"/>
      <c r="D521" s="263"/>
      <c r="E521" s="264"/>
      <c r="F521" s="264"/>
      <c r="G521" s="264"/>
      <c r="H521" s="264"/>
      <c r="I521" s="264"/>
      <c r="J521" s="265"/>
      <c r="K521" s="265"/>
      <c r="L521" s="264"/>
      <c r="M521" s="264"/>
      <c r="N521" s="260"/>
      <c r="O521" s="260"/>
      <c r="P521" s="260"/>
      <c r="Q521" s="260"/>
      <c r="R521" s="260"/>
      <c r="S521" s="260"/>
      <c r="T521" s="260"/>
      <c r="U521" s="260"/>
      <c r="V521" s="260"/>
      <c r="W521" s="260"/>
      <c r="X521" s="260"/>
      <c r="Y521" s="260"/>
    </row>
    <row r="522" spans="1:25" ht="15" customHeight="1" x14ac:dyDescent="0.25">
      <c r="A522" s="52"/>
      <c r="B522" s="58"/>
      <c r="C522" s="9"/>
      <c r="D522" s="9"/>
      <c r="E522" s="1"/>
      <c r="F522" s="1"/>
      <c r="G522" s="1"/>
      <c r="H522" s="1"/>
      <c r="I522" s="1"/>
      <c r="J522" s="3"/>
      <c r="K522" s="3"/>
      <c r="L522" s="1"/>
      <c r="M522" s="1"/>
      <c r="N522" s="49"/>
      <c r="O522" s="49"/>
      <c r="P522" s="49"/>
      <c r="Q522" s="49"/>
      <c r="R522" s="49"/>
      <c r="S522" s="49"/>
      <c r="T522" s="49"/>
      <c r="U522" s="49"/>
      <c r="V522" s="49"/>
      <c r="W522" s="49"/>
      <c r="X522" s="49"/>
      <c r="Y522" s="49"/>
    </row>
    <row r="523" spans="1:25" ht="15" customHeight="1" x14ac:dyDescent="0.25">
      <c r="A523" s="369" t="s">
        <v>445</v>
      </c>
      <c r="B523" s="9"/>
      <c r="C523" s="58"/>
      <c r="D523" s="58"/>
      <c r="E523" s="3"/>
      <c r="F523" s="3"/>
      <c r="G523" s="3"/>
      <c r="H523" s="3"/>
      <c r="I523" s="3"/>
      <c r="J523" s="3"/>
      <c r="K523" s="3"/>
      <c r="L523" s="1"/>
      <c r="M523" s="1"/>
      <c r="N523" s="49"/>
      <c r="O523" s="49"/>
      <c r="P523" s="49"/>
      <c r="Q523" s="49"/>
      <c r="R523" s="49"/>
      <c r="S523" s="49"/>
      <c r="T523" s="49"/>
      <c r="U523" s="49"/>
      <c r="V523" s="49"/>
      <c r="W523" s="49"/>
      <c r="X523" s="49"/>
      <c r="Y523" s="49"/>
    </row>
    <row r="524" spans="1:25" ht="15" customHeight="1" x14ac:dyDescent="0.25">
      <c r="A524" s="824" t="s">
        <v>15</v>
      </c>
      <c r="B524" s="825"/>
      <c r="C524" s="825"/>
      <c r="D524" s="825"/>
      <c r="E524" s="825"/>
      <c r="F524" s="825"/>
      <c r="G524" s="825"/>
      <c r="H524" s="825"/>
      <c r="I524" s="825"/>
      <c r="J524" s="825"/>
      <c r="K524" s="825"/>
      <c r="L524" s="825"/>
      <c r="M524" s="825"/>
      <c r="N524" s="825"/>
      <c r="O524" s="825"/>
      <c r="P524" s="825"/>
      <c r="Q524" s="825"/>
      <c r="R524" s="825"/>
      <c r="S524" s="825"/>
      <c r="T524" s="825"/>
      <c r="U524" s="825"/>
      <c r="V524" s="825"/>
      <c r="W524" s="825"/>
      <c r="X524" s="825"/>
      <c r="Y524" s="873"/>
    </row>
    <row r="525" spans="1:25" ht="15" customHeight="1" x14ac:dyDescent="0.25">
      <c r="A525" s="840" t="s">
        <v>14</v>
      </c>
      <c r="B525" s="838" t="s">
        <v>15</v>
      </c>
      <c r="C525" s="838" t="s">
        <v>16</v>
      </c>
      <c r="D525" s="838" t="s">
        <v>17</v>
      </c>
      <c r="E525" s="838" t="s">
        <v>18</v>
      </c>
      <c r="F525" s="838" t="s">
        <v>19</v>
      </c>
      <c r="G525" s="827" t="s">
        <v>20</v>
      </c>
      <c r="H525" s="828"/>
      <c r="I525" s="828"/>
      <c r="J525" s="828"/>
      <c r="K525" s="828"/>
      <c r="L525" s="828"/>
      <c r="M525" s="829"/>
      <c r="N525" s="49"/>
      <c r="O525" s="49"/>
      <c r="P525" s="49"/>
      <c r="Q525" s="49"/>
      <c r="R525" s="49"/>
      <c r="S525" s="49"/>
      <c r="T525" s="49"/>
      <c r="U525" s="49"/>
      <c r="V525" s="49"/>
      <c r="W525" s="49"/>
      <c r="X525" s="49"/>
      <c r="Y525" s="49"/>
    </row>
    <row r="526" spans="1:25" ht="15" customHeight="1" x14ac:dyDescent="0.25">
      <c r="A526" s="837"/>
      <c r="B526" s="837"/>
      <c r="C526" s="837"/>
      <c r="D526" s="837"/>
      <c r="E526" s="837"/>
      <c r="F526" s="837"/>
      <c r="G526" s="16" t="s">
        <v>21</v>
      </c>
      <c r="H526" s="16" t="s">
        <v>22</v>
      </c>
      <c r="I526" s="16" t="s">
        <v>23</v>
      </c>
      <c r="J526" s="16" t="s">
        <v>24</v>
      </c>
      <c r="K526" s="16" t="s">
        <v>25</v>
      </c>
      <c r="L526" s="16" t="s">
        <v>26</v>
      </c>
      <c r="M526" s="16" t="s">
        <v>27</v>
      </c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49"/>
      <c r="Y526" s="49"/>
    </row>
    <row r="527" spans="1:25" ht="15" customHeight="1" x14ac:dyDescent="0.25">
      <c r="A527" s="840" t="s">
        <v>85</v>
      </c>
      <c r="B527" s="843" t="s">
        <v>216</v>
      </c>
      <c r="C527" s="359" t="s">
        <v>87</v>
      </c>
      <c r="D527" s="18" t="s">
        <v>88</v>
      </c>
      <c r="E527" s="283">
        <v>20</v>
      </c>
      <c r="F527" s="284">
        <v>20</v>
      </c>
      <c r="G527" s="22">
        <v>77</v>
      </c>
      <c r="H527" s="101">
        <v>4.5599999999999996</v>
      </c>
      <c r="I527" s="60">
        <v>0.3</v>
      </c>
      <c r="J527" s="60">
        <v>12.08</v>
      </c>
      <c r="K527" s="21">
        <v>23.8</v>
      </c>
      <c r="L527" s="22">
        <v>1.06</v>
      </c>
      <c r="M527" s="22">
        <v>2</v>
      </c>
      <c r="N527" s="49"/>
      <c r="O527" s="49"/>
      <c r="P527" s="49"/>
      <c r="Q527" s="49"/>
      <c r="R527" s="49"/>
      <c r="S527" s="49"/>
      <c r="T527" s="49"/>
      <c r="U527" s="49"/>
      <c r="V527" s="49"/>
      <c r="W527" s="49"/>
      <c r="X527" s="49"/>
      <c r="Y527" s="49"/>
    </row>
    <row r="528" spans="1:25" ht="15" customHeight="1" x14ac:dyDescent="0.25">
      <c r="A528" s="836"/>
      <c r="B528" s="836"/>
      <c r="C528" s="360" t="s">
        <v>98</v>
      </c>
      <c r="D528" s="18" t="s">
        <v>99</v>
      </c>
      <c r="E528" s="279">
        <v>28</v>
      </c>
      <c r="F528" s="287">
        <v>20.16</v>
      </c>
      <c r="G528" s="28">
        <v>27</v>
      </c>
      <c r="H528" s="62">
        <v>0.22176000000000001</v>
      </c>
      <c r="I528" s="61">
        <v>4.0320000000000002E-2</v>
      </c>
      <c r="J528" s="61">
        <v>6.1084800000000001</v>
      </c>
      <c r="K528" s="24">
        <v>0.6048</v>
      </c>
      <c r="L528" s="28">
        <v>0.1008</v>
      </c>
      <c r="M528" s="28">
        <v>1.1200000000000001</v>
      </c>
      <c r="N528" s="49"/>
      <c r="O528" s="49"/>
      <c r="P528" s="49"/>
      <c r="Q528" s="49"/>
      <c r="R528" s="49"/>
      <c r="S528" s="49"/>
      <c r="T528" s="49"/>
      <c r="U528" s="49"/>
      <c r="V528" s="49"/>
      <c r="W528" s="49"/>
      <c r="X528" s="49"/>
      <c r="Y528" s="49"/>
    </row>
    <row r="529" spans="1:25" ht="15" customHeight="1" x14ac:dyDescent="0.25">
      <c r="A529" s="836"/>
      <c r="B529" s="836"/>
      <c r="C529" s="360" t="s">
        <v>50</v>
      </c>
      <c r="D529" s="18" t="s">
        <v>51</v>
      </c>
      <c r="E529" s="279">
        <v>12</v>
      </c>
      <c r="F529" s="287">
        <v>10.199999999999999</v>
      </c>
      <c r="G529" s="28">
        <v>5</v>
      </c>
      <c r="H529" s="62">
        <v>7.1400000000000005E-2</v>
      </c>
      <c r="I529" s="61">
        <v>1.0200000000000001E-2</v>
      </c>
      <c r="J529" s="61">
        <v>0.96899999999999997</v>
      </c>
      <c r="K529" s="24">
        <v>2.754</v>
      </c>
      <c r="L529" s="28">
        <v>4.0800000000000003E-2</v>
      </c>
      <c r="M529" s="28">
        <v>4.2</v>
      </c>
      <c r="N529" s="49"/>
      <c r="O529" s="49"/>
      <c r="P529" s="49"/>
      <c r="Q529" s="49"/>
      <c r="R529" s="49"/>
      <c r="S529" s="49"/>
      <c r="T529" s="49"/>
      <c r="U529" s="49"/>
      <c r="V529" s="49"/>
      <c r="W529" s="49"/>
      <c r="X529" s="49"/>
      <c r="Y529" s="49"/>
    </row>
    <row r="530" spans="1:25" ht="15" customHeight="1" x14ac:dyDescent="0.25">
      <c r="A530" s="836"/>
      <c r="B530" s="836"/>
      <c r="C530" s="360" t="s">
        <v>91</v>
      </c>
      <c r="D530" s="18" t="s">
        <v>92</v>
      </c>
      <c r="E530" s="279">
        <v>5</v>
      </c>
      <c r="F530" s="287">
        <v>5</v>
      </c>
      <c r="G530" s="28">
        <v>5</v>
      </c>
      <c r="H530" s="62">
        <v>0.11</v>
      </c>
      <c r="I530" s="61">
        <v>5.0000000000000001E-3</v>
      </c>
      <c r="J530" s="61">
        <v>1.0549999999999999</v>
      </c>
      <c r="K530" s="24">
        <v>0.55000000000000004</v>
      </c>
      <c r="L530" s="28">
        <v>0.05</v>
      </c>
      <c r="M530" s="28">
        <v>0.9</v>
      </c>
      <c r="N530" s="49"/>
      <c r="O530" s="49"/>
      <c r="P530" s="49"/>
      <c r="Q530" s="49"/>
      <c r="R530" s="49"/>
      <c r="S530" s="49"/>
      <c r="T530" s="49"/>
      <c r="U530" s="49"/>
      <c r="V530" s="49"/>
      <c r="W530" s="49"/>
      <c r="X530" s="49"/>
      <c r="Y530" s="49"/>
    </row>
    <row r="531" spans="1:25" ht="15" customHeight="1" x14ac:dyDescent="0.25">
      <c r="A531" s="836"/>
      <c r="B531" s="836"/>
      <c r="C531" s="360" t="s">
        <v>38</v>
      </c>
      <c r="D531" s="18" t="s">
        <v>39</v>
      </c>
      <c r="E531" s="279">
        <v>3</v>
      </c>
      <c r="F531" s="287">
        <v>3</v>
      </c>
      <c r="G531" s="28">
        <v>0</v>
      </c>
      <c r="H531" s="62">
        <v>0</v>
      </c>
      <c r="I531" s="61">
        <v>0</v>
      </c>
      <c r="J531" s="61">
        <v>0.18</v>
      </c>
      <c r="K531" s="24">
        <v>0.21</v>
      </c>
      <c r="L531" s="28">
        <v>1.4999999999999999E-2</v>
      </c>
      <c r="M531" s="28">
        <v>0.15</v>
      </c>
      <c r="N531" s="49"/>
      <c r="O531" s="49"/>
      <c r="P531" s="49"/>
      <c r="Q531" s="49"/>
      <c r="R531" s="49"/>
      <c r="S531" s="49"/>
      <c r="T531" s="49"/>
      <c r="U531" s="49"/>
      <c r="V531" s="49"/>
      <c r="W531" s="49"/>
      <c r="X531" s="49"/>
      <c r="Y531" s="49"/>
    </row>
    <row r="532" spans="1:25" ht="15" customHeight="1" x14ac:dyDescent="0.25">
      <c r="A532" s="836"/>
      <c r="B532" s="836"/>
      <c r="C532" s="360" t="s">
        <v>40</v>
      </c>
      <c r="D532" s="18" t="s">
        <v>39</v>
      </c>
      <c r="E532" s="279">
        <v>3</v>
      </c>
      <c r="F532" s="287">
        <v>3</v>
      </c>
      <c r="G532" s="28">
        <v>0</v>
      </c>
      <c r="H532" s="62">
        <v>0</v>
      </c>
      <c r="I532" s="61">
        <v>0</v>
      </c>
      <c r="J532" s="61">
        <v>0.18</v>
      </c>
      <c r="K532" s="24">
        <v>0.21</v>
      </c>
      <c r="L532" s="28">
        <v>1.4999999999999999E-2</v>
      </c>
      <c r="M532" s="28">
        <v>0.15</v>
      </c>
      <c r="N532" s="49"/>
      <c r="O532" s="49"/>
      <c r="P532" s="49"/>
      <c r="Q532" s="49"/>
      <c r="R532" s="49"/>
      <c r="S532" s="49"/>
      <c r="T532" s="49"/>
      <c r="U532" s="49"/>
      <c r="V532" s="49"/>
      <c r="W532" s="49"/>
      <c r="X532" s="49"/>
      <c r="Y532" s="49"/>
    </row>
    <row r="533" spans="1:25" ht="15" customHeight="1" x14ac:dyDescent="0.25">
      <c r="A533" s="836"/>
      <c r="B533" s="836"/>
      <c r="C533" s="360" t="s">
        <v>36</v>
      </c>
      <c r="D533" s="18" t="s">
        <v>37</v>
      </c>
      <c r="E533" s="279">
        <v>6</v>
      </c>
      <c r="F533" s="287">
        <v>5.4</v>
      </c>
      <c r="G533" s="28">
        <v>2</v>
      </c>
      <c r="H533" s="62">
        <v>0.1242</v>
      </c>
      <c r="I533" s="61">
        <v>3.2399999999999998E-2</v>
      </c>
      <c r="J533" s="61">
        <v>0.31859999999999999</v>
      </c>
      <c r="K533" s="24">
        <v>4.4279999999999999</v>
      </c>
      <c r="L533" s="28">
        <v>9.7199999999999995E-2</v>
      </c>
      <c r="M533" s="28">
        <v>2.76</v>
      </c>
      <c r="N533" s="49"/>
      <c r="O533" s="49"/>
      <c r="P533" s="49"/>
      <c r="Q533" s="49"/>
      <c r="R533" s="49"/>
      <c r="S533" s="49"/>
      <c r="T533" s="49"/>
      <c r="U533" s="49"/>
      <c r="V533" s="49"/>
      <c r="W533" s="49"/>
      <c r="X533" s="49"/>
      <c r="Y533" s="49"/>
    </row>
    <row r="534" spans="1:25" ht="15" customHeight="1" x14ac:dyDescent="0.25">
      <c r="A534" s="836"/>
      <c r="B534" s="836"/>
      <c r="C534" s="360" t="s">
        <v>34</v>
      </c>
      <c r="D534" s="18" t="s">
        <v>35</v>
      </c>
      <c r="E534" s="279">
        <v>38</v>
      </c>
      <c r="F534" s="287">
        <v>15.2</v>
      </c>
      <c r="G534" s="28">
        <v>6</v>
      </c>
      <c r="H534" s="62">
        <v>0.18240000000000001</v>
      </c>
      <c r="I534" s="61">
        <v>1.52E-2</v>
      </c>
      <c r="J534" s="61">
        <v>1.0336000000000001</v>
      </c>
      <c r="K534" s="24">
        <v>8.6639999999999997</v>
      </c>
      <c r="L534" s="28">
        <v>7.5999999999999998E-2</v>
      </c>
      <c r="M534" s="28">
        <v>5.7</v>
      </c>
      <c r="N534" s="49"/>
      <c r="O534" s="49"/>
      <c r="P534" s="49"/>
      <c r="Q534" s="49"/>
      <c r="R534" s="49"/>
      <c r="S534" s="49"/>
      <c r="T534" s="49"/>
      <c r="U534" s="49"/>
      <c r="V534" s="49"/>
      <c r="W534" s="49"/>
      <c r="X534" s="49"/>
      <c r="Y534" s="49"/>
    </row>
    <row r="535" spans="1:25" ht="15" customHeight="1" x14ac:dyDescent="0.25">
      <c r="A535" s="836"/>
      <c r="B535" s="836"/>
      <c r="C535" s="360" t="s">
        <v>205</v>
      </c>
      <c r="D535" s="18" t="s">
        <v>206</v>
      </c>
      <c r="E535" s="279">
        <v>3</v>
      </c>
      <c r="F535" s="287">
        <v>3</v>
      </c>
      <c r="G535" s="28">
        <v>11</v>
      </c>
      <c r="H535" s="62">
        <v>1.7999999999999999E-2</v>
      </c>
      <c r="I535" s="61">
        <v>3.0000000000000001E-3</v>
      </c>
      <c r="J535" s="61">
        <v>2.706</v>
      </c>
      <c r="K535" s="24">
        <v>1.26</v>
      </c>
      <c r="L535" s="28">
        <v>0.14699999999999999</v>
      </c>
      <c r="M535" s="28">
        <v>1.17</v>
      </c>
      <c r="N535" s="49"/>
      <c r="O535" s="49"/>
      <c r="P535" s="49"/>
      <c r="Q535" s="49"/>
      <c r="R535" s="49"/>
      <c r="S535" s="49"/>
      <c r="T535" s="49"/>
      <c r="U535" s="49"/>
      <c r="V535" s="49"/>
      <c r="W535" s="49"/>
      <c r="X535" s="49"/>
      <c r="Y535" s="49"/>
    </row>
    <row r="536" spans="1:25" ht="15" customHeight="1" x14ac:dyDescent="0.25">
      <c r="A536" s="837"/>
      <c r="B536" s="837"/>
      <c r="C536" s="360" t="s">
        <v>44</v>
      </c>
      <c r="D536" s="18" t="s">
        <v>45</v>
      </c>
      <c r="E536" s="279">
        <v>0.8</v>
      </c>
      <c r="F536" s="287">
        <v>0.8</v>
      </c>
      <c r="G536" s="28">
        <v>0</v>
      </c>
      <c r="H536" s="62">
        <v>0</v>
      </c>
      <c r="I536" s="61">
        <v>0</v>
      </c>
      <c r="J536" s="61">
        <v>0</v>
      </c>
      <c r="K536" s="24">
        <v>0.192</v>
      </c>
      <c r="L536" s="28">
        <v>2.3999999999999998E-3</v>
      </c>
      <c r="M536" s="28">
        <v>310.24799999999999</v>
      </c>
      <c r="N536" s="49"/>
      <c r="O536" s="49"/>
      <c r="P536" s="49"/>
      <c r="Q536" s="49"/>
      <c r="R536" s="49"/>
      <c r="S536" s="49"/>
      <c r="T536" s="49"/>
      <c r="U536" s="49"/>
      <c r="V536" s="49"/>
      <c r="W536" s="49"/>
      <c r="X536" s="49"/>
      <c r="Y536" s="49"/>
    </row>
    <row r="537" spans="1:25" ht="15" customHeight="1" x14ac:dyDescent="0.25">
      <c r="A537" s="840" t="s">
        <v>28</v>
      </c>
      <c r="B537" s="843" t="s">
        <v>217</v>
      </c>
      <c r="C537" s="360" t="s">
        <v>94</v>
      </c>
      <c r="D537" s="18" t="s">
        <v>95</v>
      </c>
      <c r="E537" s="279">
        <v>62</v>
      </c>
      <c r="F537" s="287">
        <v>58</v>
      </c>
      <c r="G537" s="28">
        <v>81</v>
      </c>
      <c r="H537" s="62">
        <v>12.412000000000001</v>
      </c>
      <c r="I537" s="61">
        <v>3.48</v>
      </c>
      <c r="J537" s="61">
        <v>0.11600000000000001</v>
      </c>
      <c r="K537" s="24">
        <v>9.86</v>
      </c>
      <c r="L537" s="28">
        <v>0.46400000000000002</v>
      </c>
      <c r="M537" s="28">
        <v>32.24</v>
      </c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49"/>
      <c r="Y537" s="49"/>
    </row>
    <row r="538" spans="1:25" ht="15" customHeight="1" x14ac:dyDescent="0.25">
      <c r="A538" s="836"/>
      <c r="B538" s="836"/>
      <c r="C538" s="360" t="s">
        <v>34</v>
      </c>
      <c r="D538" s="18" t="s">
        <v>35</v>
      </c>
      <c r="E538" s="279">
        <v>38</v>
      </c>
      <c r="F538" s="287">
        <v>15.2</v>
      </c>
      <c r="G538" s="28">
        <v>6</v>
      </c>
      <c r="H538" s="62">
        <v>0.18240000000000001</v>
      </c>
      <c r="I538" s="61">
        <v>1.52E-2</v>
      </c>
      <c r="J538" s="61">
        <v>1.0336000000000001</v>
      </c>
      <c r="K538" s="24">
        <v>8.6639999999999997</v>
      </c>
      <c r="L538" s="28">
        <v>7.5999999999999998E-2</v>
      </c>
      <c r="M538" s="28">
        <v>5.7</v>
      </c>
      <c r="N538" s="49"/>
      <c r="O538" s="49"/>
      <c r="P538" s="49"/>
      <c r="Q538" s="49"/>
      <c r="R538" s="49"/>
      <c r="S538" s="49"/>
      <c r="T538" s="49"/>
      <c r="U538" s="49"/>
      <c r="V538" s="49"/>
      <c r="W538" s="49"/>
      <c r="X538" s="49"/>
      <c r="Y538" s="49"/>
    </row>
    <row r="539" spans="1:25" ht="15" customHeight="1" x14ac:dyDescent="0.25">
      <c r="A539" s="836"/>
      <c r="B539" s="836"/>
      <c r="C539" s="360" t="s">
        <v>36</v>
      </c>
      <c r="D539" s="18" t="s">
        <v>37</v>
      </c>
      <c r="E539" s="279">
        <v>6</v>
      </c>
      <c r="F539" s="287">
        <v>5.4</v>
      </c>
      <c r="G539" s="28">
        <v>2</v>
      </c>
      <c r="H539" s="62">
        <v>0.1242</v>
      </c>
      <c r="I539" s="61">
        <v>3.2399999999999998E-2</v>
      </c>
      <c r="J539" s="61">
        <v>0.31859999999999999</v>
      </c>
      <c r="K539" s="24">
        <v>4.4279999999999999</v>
      </c>
      <c r="L539" s="28">
        <v>9.7199999999999995E-2</v>
      </c>
      <c r="M539" s="28">
        <v>2.76</v>
      </c>
      <c r="N539" s="49"/>
      <c r="O539" s="49"/>
      <c r="P539" s="49"/>
      <c r="Q539" s="49"/>
      <c r="R539" s="49"/>
      <c r="S539" s="49"/>
      <c r="T539" s="49"/>
      <c r="U539" s="49"/>
      <c r="V539" s="49"/>
      <c r="W539" s="49"/>
      <c r="X539" s="49"/>
      <c r="Y539" s="49"/>
    </row>
    <row r="540" spans="1:25" ht="15" customHeight="1" x14ac:dyDescent="0.25">
      <c r="A540" s="836"/>
      <c r="B540" s="836"/>
      <c r="C540" s="360" t="s">
        <v>38</v>
      </c>
      <c r="D540" s="18" t="s">
        <v>39</v>
      </c>
      <c r="E540" s="279">
        <v>3</v>
      </c>
      <c r="F540" s="287">
        <v>3</v>
      </c>
      <c r="G540" s="28">
        <v>0</v>
      </c>
      <c r="H540" s="62">
        <v>0</v>
      </c>
      <c r="I540" s="61">
        <v>0</v>
      </c>
      <c r="J540" s="61">
        <v>0.18</v>
      </c>
      <c r="K540" s="24">
        <v>0.21</v>
      </c>
      <c r="L540" s="28">
        <v>1.4999999999999999E-2</v>
      </c>
      <c r="M540" s="28">
        <v>0.15</v>
      </c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49"/>
      <c r="Y540" s="49"/>
    </row>
    <row r="541" spans="1:25" ht="15" customHeight="1" x14ac:dyDescent="0.25">
      <c r="A541" s="836"/>
      <c r="B541" s="836"/>
      <c r="C541" s="360" t="s">
        <v>40</v>
      </c>
      <c r="D541" s="18" t="s">
        <v>39</v>
      </c>
      <c r="E541" s="279">
        <v>3</v>
      </c>
      <c r="F541" s="287">
        <v>3</v>
      </c>
      <c r="G541" s="28">
        <v>0</v>
      </c>
      <c r="H541" s="62">
        <v>0</v>
      </c>
      <c r="I541" s="61">
        <v>0</v>
      </c>
      <c r="J541" s="61">
        <v>0.18</v>
      </c>
      <c r="K541" s="24">
        <v>0.21</v>
      </c>
      <c r="L541" s="28">
        <v>1.4999999999999999E-2</v>
      </c>
      <c r="M541" s="28">
        <v>0.15</v>
      </c>
      <c r="N541" s="49"/>
      <c r="O541" s="49"/>
      <c r="P541" s="49"/>
      <c r="Q541" s="49"/>
      <c r="R541" s="49"/>
      <c r="S541" s="49"/>
      <c r="T541" s="49"/>
      <c r="U541" s="49"/>
      <c r="V541" s="49"/>
      <c r="W541" s="49"/>
      <c r="X541" s="49"/>
      <c r="Y541" s="49"/>
    </row>
    <row r="542" spans="1:25" ht="15" customHeight="1" x14ac:dyDescent="0.25">
      <c r="A542" s="836"/>
      <c r="B542" s="836"/>
      <c r="C542" s="360" t="s">
        <v>41</v>
      </c>
      <c r="D542" s="18" t="s">
        <v>39</v>
      </c>
      <c r="E542" s="279">
        <v>3</v>
      </c>
      <c r="F542" s="287">
        <v>3</v>
      </c>
      <c r="G542" s="28">
        <v>0</v>
      </c>
      <c r="H542" s="62">
        <v>0</v>
      </c>
      <c r="I542" s="61">
        <v>0</v>
      </c>
      <c r="J542" s="61">
        <v>0.18</v>
      </c>
      <c r="K542" s="24">
        <v>0.21</v>
      </c>
      <c r="L542" s="28">
        <v>1.4999999999999999E-2</v>
      </c>
      <c r="M542" s="28">
        <v>0.15</v>
      </c>
      <c r="N542" s="49"/>
      <c r="O542" s="49"/>
      <c r="P542" s="49"/>
      <c r="Q542" s="49"/>
      <c r="R542" s="49"/>
      <c r="S542" s="49"/>
      <c r="T542" s="49"/>
      <c r="U542" s="49"/>
      <c r="V542" s="49"/>
      <c r="W542" s="49"/>
      <c r="X542" s="49"/>
      <c r="Y542" s="49"/>
    </row>
    <row r="543" spans="1:25" ht="15" customHeight="1" x14ac:dyDescent="0.25">
      <c r="A543" s="836"/>
      <c r="B543" s="836"/>
      <c r="C543" s="360" t="s">
        <v>96</v>
      </c>
      <c r="D543" s="18" t="s">
        <v>39</v>
      </c>
      <c r="E543" s="279">
        <v>3</v>
      </c>
      <c r="F543" s="287">
        <v>3</v>
      </c>
      <c r="G543" s="28">
        <v>0</v>
      </c>
      <c r="H543" s="62">
        <v>0</v>
      </c>
      <c r="I543" s="61">
        <v>0</v>
      </c>
      <c r="J543" s="61">
        <v>0.18</v>
      </c>
      <c r="K543" s="24">
        <v>0.21</v>
      </c>
      <c r="L543" s="28">
        <v>1.4999999999999999E-2</v>
      </c>
      <c r="M543" s="28">
        <v>0.15</v>
      </c>
      <c r="N543" s="49"/>
      <c r="O543" s="49"/>
      <c r="P543" s="49"/>
      <c r="Q543" s="49"/>
      <c r="R543" s="49"/>
      <c r="S543" s="49"/>
      <c r="T543" s="49"/>
      <c r="U543" s="49"/>
      <c r="V543" s="49"/>
      <c r="W543" s="49"/>
      <c r="X543" s="49"/>
      <c r="Y543" s="49"/>
    </row>
    <row r="544" spans="1:25" ht="15" customHeight="1" x14ac:dyDescent="0.25">
      <c r="A544" s="836"/>
      <c r="B544" s="836"/>
      <c r="C544" s="360" t="s">
        <v>44</v>
      </c>
      <c r="D544" s="18" t="s">
        <v>45</v>
      </c>
      <c r="E544" s="279">
        <v>0.5</v>
      </c>
      <c r="F544" s="287">
        <v>0.5</v>
      </c>
      <c r="G544" s="28">
        <v>0</v>
      </c>
      <c r="H544" s="62">
        <v>0</v>
      </c>
      <c r="I544" s="61">
        <v>0</v>
      </c>
      <c r="J544" s="61">
        <v>0</v>
      </c>
      <c r="K544" s="24">
        <v>0.12</v>
      </c>
      <c r="L544" s="28">
        <v>1.5E-3</v>
      </c>
      <c r="M544" s="28">
        <v>193.905</v>
      </c>
      <c r="N544" s="49"/>
      <c r="O544" s="49"/>
      <c r="P544" s="49"/>
      <c r="Q544" s="49"/>
      <c r="R544" s="49"/>
      <c r="S544" s="49"/>
      <c r="T544" s="49"/>
      <c r="U544" s="49"/>
      <c r="V544" s="49"/>
      <c r="W544" s="49"/>
      <c r="X544" s="49"/>
      <c r="Y544" s="49"/>
    </row>
    <row r="545" spans="1:25" ht="15" customHeight="1" x14ac:dyDescent="0.25">
      <c r="A545" s="837"/>
      <c r="B545" s="837"/>
      <c r="C545" s="360" t="s">
        <v>116</v>
      </c>
      <c r="D545" s="18" t="s">
        <v>117</v>
      </c>
      <c r="E545" s="279">
        <v>5</v>
      </c>
      <c r="F545" s="287">
        <v>5</v>
      </c>
      <c r="G545" s="28">
        <v>37</v>
      </c>
      <c r="H545" s="62">
        <v>0.03</v>
      </c>
      <c r="I545" s="61">
        <v>4.05</v>
      </c>
      <c r="J545" s="61">
        <v>0</v>
      </c>
      <c r="K545" s="24">
        <v>0.15</v>
      </c>
      <c r="L545" s="28">
        <v>5.0000000000000001E-3</v>
      </c>
      <c r="M545" s="28">
        <v>34.25</v>
      </c>
      <c r="N545" s="49"/>
      <c r="O545" s="49"/>
      <c r="P545" s="49"/>
      <c r="Q545" s="49"/>
      <c r="R545" s="49"/>
      <c r="S545" s="49"/>
      <c r="T545" s="49"/>
      <c r="U545" s="49"/>
      <c r="V545" s="49"/>
      <c r="W545" s="49"/>
      <c r="X545" s="49"/>
      <c r="Y545" s="49"/>
    </row>
    <row r="546" spans="1:25" ht="15" customHeight="1" x14ac:dyDescent="0.25">
      <c r="A546" s="840" t="s">
        <v>54</v>
      </c>
      <c r="B546" s="843" t="s">
        <v>55</v>
      </c>
      <c r="C546" s="360" t="s">
        <v>56</v>
      </c>
      <c r="D546" s="18" t="s">
        <v>57</v>
      </c>
      <c r="E546" s="279">
        <v>40</v>
      </c>
      <c r="F546" s="287">
        <v>40</v>
      </c>
      <c r="G546" s="28">
        <v>141</v>
      </c>
      <c r="H546" s="62">
        <v>2.68</v>
      </c>
      <c r="I546" s="61">
        <v>0.16</v>
      </c>
      <c r="J546" s="61">
        <v>32.04</v>
      </c>
      <c r="K546" s="24">
        <v>3.6</v>
      </c>
      <c r="L546" s="28">
        <v>0.32</v>
      </c>
      <c r="M546" s="28">
        <v>0.8</v>
      </c>
      <c r="N546" s="49"/>
      <c r="O546" s="49"/>
      <c r="P546" s="49"/>
      <c r="Q546" s="49"/>
      <c r="R546" s="49"/>
      <c r="S546" s="49"/>
      <c r="T546" s="49"/>
      <c r="U546" s="49"/>
      <c r="V546" s="49"/>
      <c r="W546" s="49"/>
      <c r="X546" s="49"/>
      <c r="Y546" s="49"/>
    </row>
    <row r="547" spans="1:25" ht="15" customHeight="1" x14ac:dyDescent="0.25">
      <c r="A547" s="836"/>
      <c r="B547" s="836"/>
      <c r="C547" s="360" t="s">
        <v>44</v>
      </c>
      <c r="D547" s="18" t="s">
        <v>45</v>
      </c>
      <c r="E547" s="279">
        <v>0.8</v>
      </c>
      <c r="F547" s="287">
        <v>0.8</v>
      </c>
      <c r="G547" s="28">
        <v>0</v>
      </c>
      <c r="H547" s="62">
        <v>0</v>
      </c>
      <c r="I547" s="61">
        <v>0</v>
      </c>
      <c r="J547" s="61">
        <v>0</v>
      </c>
      <c r="K547" s="24">
        <v>0.192</v>
      </c>
      <c r="L547" s="28">
        <v>2.3999999999999998E-3</v>
      </c>
      <c r="M547" s="28">
        <v>310.24799999999999</v>
      </c>
      <c r="N547" s="49"/>
      <c r="O547" s="49"/>
      <c r="P547" s="49"/>
      <c r="Q547" s="49"/>
      <c r="R547" s="49"/>
      <c r="S547" s="49"/>
      <c r="T547" s="49"/>
      <c r="U547" s="49"/>
      <c r="V547" s="49"/>
      <c r="W547" s="49"/>
      <c r="X547" s="49"/>
      <c r="Y547" s="49"/>
    </row>
    <row r="548" spans="1:25" ht="15" customHeight="1" x14ac:dyDescent="0.25">
      <c r="A548" s="837"/>
      <c r="B548" s="837"/>
      <c r="C548" s="360" t="s">
        <v>52</v>
      </c>
      <c r="D548" s="18" t="s">
        <v>53</v>
      </c>
      <c r="E548" s="279">
        <v>5</v>
      </c>
      <c r="F548" s="287">
        <v>5</v>
      </c>
      <c r="G548" s="28">
        <v>45</v>
      </c>
      <c r="H548" s="62">
        <v>0</v>
      </c>
      <c r="I548" s="61">
        <v>5</v>
      </c>
      <c r="J548" s="61">
        <v>0</v>
      </c>
      <c r="K548" s="24">
        <v>0</v>
      </c>
      <c r="L548" s="28">
        <v>0</v>
      </c>
      <c r="M548" s="28">
        <v>0</v>
      </c>
      <c r="N548" s="49"/>
      <c r="O548" s="49"/>
      <c r="P548" s="49"/>
      <c r="Q548" s="49"/>
      <c r="R548" s="49"/>
      <c r="S548" s="49"/>
      <c r="T548" s="49"/>
      <c r="U548" s="49"/>
      <c r="V548" s="49"/>
      <c r="W548" s="49"/>
      <c r="X548" s="49"/>
      <c r="Y548" s="49"/>
    </row>
    <row r="549" spans="1:25" ht="15" customHeight="1" x14ac:dyDescent="0.25">
      <c r="A549" s="840" t="s">
        <v>46</v>
      </c>
      <c r="B549" s="843" t="s">
        <v>218</v>
      </c>
      <c r="C549" s="360" t="s">
        <v>98</v>
      </c>
      <c r="D549" s="18" t="s">
        <v>99</v>
      </c>
      <c r="E549" s="279">
        <v>93</v>
      </c>
      <c r="F549" s="287">
        <v>55</v>
      </c>
      <c r="G549" s="28">
        <v>67</v>
      </c>
      <c r="H549" s="62">
        <v>0.5544</v>
      </c>
      <c r="I549" s="61">
        <v>0.1008</v>
      </c>
      <c r="J549" s="61">
        <v>15.2712</v>
      </c>
      <c r="K549" s="24">
        <v>1.512</v>
      </c>
      <c r="L549" s="28">
        <v>0.252</v>
      </c>
      <c r="M549" s="28">
        <v>2.8</v>
      </c>
      <c r="N549" s="49"/>
      <c r="O549" s="49"/>
      <c r="P549" s="49"/>
      <c r="Q549" s="49"/>
      <c r="R549" s="49"/>
      <c r="S549" s="49"/>
      <c r="T549" s="49"/>
      <c r="U549" s="49"/>
      <c r="V549" s="49"/>
      <c r="W549" s="49"/>
      <c r="X549" s="49"/>
      <c r="Y549" s="49"/>
    </row>
    <row r="550" spans="1:25" ht="15" customHeight="1" x14ac:dyDescent="0.25">
      <c r="A550" s="842"/>
      <c r="B550" s="837"/>
      <c r="C550" s="360" t="s">
        <v>52</v>
      </c>
      <c r="D550" s="18" t="s">
        <v>53</v>
      </c>
      <c r="E550" s="279">
        <v>5</v>
      </c>
      <c r="F550" s="287">
        <v>5</v>
      </c>
      <c r="G550" s="28">
        <v>45</v>
      </c>
      <c r="H550" s="62">
        <v>0</v>
      </c>
      <c r="I550" s="61">
        <v>5</v>
      </c>
      <c r="J550" s="61">
        <v>0</v>
      </c>
      <c r="K550" s="24">
        <v>0</v>
      </c>
      <c r="L550" s="28">
        <v>0</v>
      </c>
      <c r="M550" s="28">
        <v>0</v>
      </c>
      <c r="N550" s="49"/>
      <c r="O550" s="49"/>
      <c r="P550" s="49"/>
      <c r="Q550" s="49"/>
      <c r="R550" s="49"/>
      <c r="S550" s="49"/>
      <c r="T550" s="49"/>
      <c r="U550" s="49"/>
      <c r="V550" s="49"/>
      <c r="W550" s="49"/>
      <c r="X550" s="49"/>
      <c r="Y550" s="49"/>
    </row>
    <row r="551" spans="1:25" ht="15" customHeight="1" x14ac:dyDescent="0.25">
      <c r="A551" s="840" t="s">
        <v>58</v>
      </c>
      <c r="B551" s="843" t="s">
        <v>219</v>
      </c>
      <c r="C551" s="360" t="s">
        <v>50</v>
      </c>
      <c r="D551" s="18" t="s">
        <v>51</v>
      </c>
      <c r="E551" s="279">
        <v>30</v>
      </c>
      <c r="F551" s="287">
        <v>25.5</v>
      </c>
      <c r="G551" s="28">
        <v>12</v>
      </c>
      <c r="H551" s="62">
        <v>0.17849999999999999</v>
      </c>
      <c r="I551" s="61">
        <v>2.5499999999999998E-2</v>
      </c>
      <c r="J551" s="61">
        <v>2.4224999999999999</v>
      </c>
      <c r="K551" s="24">
        <v>6.8849999999999998</v>
      </c>
      <c r="L551" s="28">
        <v>0.10199999999999999</v>
      </c>
      <c r="M551" s="28">
        <v>10.5</v>
      </c>
      <c r="N551" s="49"/>
      <c r="O551" s="49"/>
      <c r="P551" s="49"/>
      <c r="Q551" s="49"/>
      <c r="R551" s="49"/>
      <c r="S551" s="49"/>
      <c r="T551" s="49"/>
      <c r="U551" s="49"/>
      <c r="V551" s="49"/>
      <c r="W551" s="49"/>
      <c r="X551" s="49"/>
      <c r="Y551" s="49"/>
    </row>
    <row r="552" spans="1:25" ht="15" customHeight="1" x14ac:dyDescent="0.25">
      <c r="A552" s="836"/>
      <c r="B552" s="836"/>
      <c r="C552" s="360" t="s">
        <v>101</v>
      </c>
      <c r="D552" s="18" t="s">
        <v>102</v>
      </c>
      <c r="E552" s="279">
        <v>32</v>
      </c>
      <c r="F552" s="287">
        <v>25.6</v>
      </c>
      <c r="G552" s="28">
        <v>6</v>
      </c>
      <c r="H552" s="62">
        <v>0.23039999999999999</v>
      </c>
      <c r="I552" s="61">
        <v>2.5600000000000001E-2</v>
      </c>
      <c r="J552" s="61">
        <v>1.0496000000000001</v>
      </c>
      <c r="K552" s="24">
        <v>2.3039999999999998</v>
      </c>
      <c r="L552" s="28">
        <v>0.128</v>
      </c>
      <c r="M552" s="28">
        <v>1.92</v>
      </c>
      <c r="N552" s="49"/>
      <c r="O552" s="49"/>
      <c r="P552" s="49"/>
      <c r="Q552" s="49"/>
      <c r="R552" s="49"/>
      <c r="S552" s="49"/>
      <c r="T552" s="49"/>
      <c r="U552" s="49"/>
      <c r="V552" s="49"/>
      <c r="W552" s="49"/>
      <c r="X552" s="49"/>
      <c r="Y552" s="49"/>
    </row>
    <row r="553" spans="1:25" ht="15" customHeight="1" x14ac:dyDescent="0.25">
      <c r="A553" s="836"/>
      <c r="B553" s="836"/>
      <c r="C553" s="360" t="s">
        <v>62</v>
      </c>
      <c r="D553" s="18" t="s">
        <v>63</v>
      </c>
      <c r="E553" s="279">
        <v>30</v>
      </c>
      <c r="F553" s="287">
        <v>15</v>
      </c>
      <c r="G553" s="28">
        <v>7</v>
      </c>
      <c r="H553" s="62">
        <v>4.4999999999999998E-2</v>
      </c>
      <c r="I553" s="61">
        <v>4.4999999999999998E-2</v>
      </c>
      <c r="J553" s="61">
        <v>1.395</v>
      </c>
      <c r="K553" s="24">
        <v>2.85</v>
      </c>
      <c r="L553" s="28">
        <v>7.4999999999999997E-2</v>
      </c>
      <c r="M553" s="28">
        <v>1.2</v>
      </c>
      <c r="N553" s="49"/>
      <c r="O553" s="49"/>
      <c r="P553" s="49"/>
      <c r="Q553" s="49"/>
      <c r="R553" s="49"/>
      <c r="S553" s="49"/>
      <c r="T553" s="49"/>
      <c r="U553" s="49"/>
      <c r="V553" s="49"/>
      <c r="W553" s="49"/>
      <c r="X553" s="49"/>
      <c r="Y553" s="49"/>
    </row>
    <row r="554" spans="1:25" ht="15" customHeight="1" x14ac:dyDescent="0.25">
      <c r="A554" s="842"/>
      <c r="B554" s="837"/>
      <c r="C554" s="360" t="s">
        <v>36</v>
      </c>
      <c r="D554" s="18" t="s">
        <v>37</v>
      </c>
      <c r="E554" s="279">
        <v>6</v>
      </c>
      <c r="F554" s="287">
        <v>5.4</v>
      </c>
      <c r="G554" s="28">
        <v>2</v>
      </c>
      <c r="H554" s="62">
        <v>0.1242</v>
      </c>
      <c r="I554" s="61">
        <v>3.2399999999999998E-2</v>
      </c>
      <c r="J554" s="61">
        <v>0.31859999999999999</v>
      </c>
      <c r="K554" s="24">
        <v>4.4279999999999999</v>
      </c>
      <c r="L554" s="28">
        <v>9.7199999999999995E-2</v>
      </c>
      <c r="M554" s="28">
        <v>2.76</v>
      </c>
      <c r="N554" s="49"/>
      <c r="O554" s="49"/>
      <c r="P554" s="49"/>
      <c r="Q554" s="49"/>
      <c r="R554" s="49"/>
      <c r="S554" s="49"/>
      <c r="T554" s="49"/>
      <c r="U554" s="49"/>
      <c r="V554" s="49"/>
      <c r="W554" s="49"/>
      <c r="X554" s="49"/>
      <c r="Y554" s="49"/>
    </row>
    <row r="555" spans="1:25" ht="15" customHeight="1" x14ac:dyDescent="0.25">
      <c r="A555" s="35" t="s">
        <v>105</v>
      </c>
      <c r="B555" s="843" t="s">
        <v>220</v>
      </c>
      <c r="C555" s="360" t="s">
        <v>62</v>
      </c>
      <c r="D555" s="18" t="s">
        <v>63</v>
      </c>
      <c r="E555" s="279">
        <v>120</v>
      </c>
      <c r="F555" s="287">
        <v>60</v>
      </c>
      <c r="G555" s="28">
        <v>26</v>
      </c>
      <c r="H555" s="62">
        <v>0.18</v>
      </c>
      <c r="I555" s="61">
        <v>0.18</v>
      </c>
      <c r="J555" s="61">
        <v>5.58</v>
      </c>
      <c r="K555" s="24">
        <v>11.4</v>
      </c>
      <c r="L555" s="28">
        <v>0.3</v>
      </c>
      <c r="M555" s="28">
        <v>4.8</v>
      </c>
      <c r="N555" s="49"/>
      <c r="O555" s="49"/>
      <c r="P555" s="49"/>
      <c r="Q555" s="49"/>
      <c r="R555" s="49"/>
      <c r="S555" s="49"/>
      <c r="T555" s="49"/>
      <c r="U555" s="49"/>
      <c r="V555" s="49"/>
      <c r="W555" s="49"/>
      <c r="X555" s="49"/>
      <c r="Y555" s="49"/>
    </row>
    <row r="556" spans="1:25" ht="15" customHeight="1" x14ac:dyDescent="0.25">
      <c r="A556" s="840" t="s">
        <v>164</v>
      </c>
      <c r="B556" s="836"/>
      <c r="C556" s="360" t="s">
        <v>205</v>
      </c>
      <c r="D556" s="18" t="s">
        <v>206</v>
      </c>
      <c r="E556" s="279">
        <v>10</v>
      </c>
      <c r="F556" s="287">
        <v>10</v>
      </c>
      <c r="G556" s="28">
        <v>36</v>
      </c>
      <c r="H556" s="62">
        <v>0.06</v>
      </c>
      <c r="I556" s="61">
        <v>0.01</v>
      </c>
      <c r="J556" s="61">
        <v>9.02</v>
      </c>
      <c r="K556" s="24">
        <v>4.2</v>
      </c>
      <c r="L556" s="28">
        <v>0.49</v>
      </c>
      <c r="M556" s="28">
        <v>3.9</v>
      </c>
      <c r="N556" s="49"/>
      <c r="O556" s="49"/>
      <c r="P556" s="49"/>
      <c r="Q556" s="49"/>
      <c r="R556" s="49"/>
      <c r="S556" s="49"/>
      <c r="T556" s="49"/>
      <c r="U556" s="49"/>
      <c r="V556" s="49"/>
      <c r="W556" s="49"/>
      <c r="X556" s="49"/>
      <c r="Y556" s="49"/>
    </row>
    <row r="557" spans="1:25" ht="15" customHeight="1" x14ac:dyDescent="0.25">
      <c r="A557" s="837"/>
      <c r="B557" s="837"/>
      <c r="C557" s="360" t="s">
        <v>110</v>
      </c>
      <c r="D557" s="18" t="s">
        <v>39</v>
      </c>
      <c r="E557" s="279">
        <v>2</v>
      </c>
      <c r="F557" s="287">
        <v>2</v>
      </c>
      <c r="G557" s="28">
        <v>0</v>
      </c>
      <c r="H557" s="62">
        <v>0</v>
      </c>
      <c r="I557" s="61">
        <v>0</v>
      </c>
      <c r="J557" s="61">
        <v>0.12</v>
      </c>
      <c r="K557" s="24">
        <v>0.14000000000000001</v>
      </c>
      <c r="L557" s="28">
        <v>0.01</v>
      </c>
      <c r="M557" s="28">
        <v>0.1</v>
      </c>
      <c r="N557" s="49"/>
      <c r="O557" s="49"/>
      <c r="P557" s="49"/>
      <c r="Q557" s="49"/>
      <c r="R557" s="49"/>
      <c r="S557" s="49"/>
      <c r="T557" s="49"/>
      <c r="U557" s="49"/>
      <c r="V557" s="49"/>
      <c r="W557" s="49"/>
      <c r="X557" s="49"/>
      <c r="Y557" s="49"/>
    </row>
    <row r="558" spans="1:25" ht="15" customHeight="1" x14ac:dyDescent="0.25">
      <c r="A558" s="830"/>
      <c r="B558" s="825"/>
      <c r="C558" s="825"/>
      <c r="D558" s="825"/>
      <c r="E558" s="825"/>
      <c r="F558" s="825"/>
      <c r="G558" s="825"/>
      <c r="H558" s="825"/>
      <c r="I558" s="825"/>
      <c r="J558" s="825"/>
      <c r="K558" s="826"/>
      <c r="L558" s="96"/>
      <c r="M558" s="96"/>
      <c r="N558" s="49"/>
      <c r="O558" s="49"/>
      <c r="P558" s="49"/>
      <c r="Q558" s="49"/>
      <c r="R558" s="49"/>
      <c r="S558" s="49"/>
      <c r="T558" s="49"/>
      <c r="U558" s="49"/>
      <c r="V558" s="49"/>
      <c r="W558" s="49"/>
      <c r="X558" s="49"/>
      <c r="Y558" s="49"/>
    </row>
    <row r="559" spans="1:25" ht="15" customHeight="1" x14ac:dyDescent="0.25">
      <c r="A559" s="833" t="s">
        <v>78</v>
      </c>
      <c r="B559" s="828"/>
      <c r="C559" s="828"/>
      <c r="D559" s="828"/>
      <c r="E559" s="828"/>
      <c r="F559" s="829"/>
      <c r="G559" s="135">
        <v>645.9</v>
      </c>
      <c r="H559" s="135">
        <v>22.1</v>
      </c>
      <c r="I559" s="135">
        <v>18.600000000000001</v>
      </c>
      <c r="J559" s="135">
        <v>94</v>
      </c>
      <c r="K559" s="135">
        <v>104.2</v>
      </c>
      <c r="L559" s="136">
        <v>4.0999999999999996</v>
      </c>
      <c r="M559" s="136">
        <v>936.9</v>
      </c>
      <c r="N559" s="49"/>
      <c r="O559" s="49"/>
      <c r="P559" s="49"/>
      <c r="Q559" s="49"/>
      <c r="R559" s="49"/>
      <c r="S559" s="49"/>
      <c r="T559" s="49"/>
      <c r="U559" s="49"/>
      <c r="V559" s="49"/>
      <c r="W559" s="49"/>
      <c r="X559" s="49"/>
      <c r="Y559" s="49"/>
    </row>
    <row r="560" spans="1:25" ht="15" customHeight="1" x14ac:dyDescent="0.25">
      <c r="A560" s="833" t="s">
        <v>79</v>
      </c>
      <c r="B560" s="828"/>
      <c r="C560" s="828"/>
      <c r="D560" s="828"/>
      <c r="E560" s="828"/>
      <c r="F560" s="829"/>
      <c r="G560" s="135">
        <v>1994</v>
      </c>
      <c r="H560" s="135">
        <v>69.8</v>
      </c>
      <c r="I560" s="135">
        <v>66.5</v>
      </c>
      <c r="J560" s="135">
        <v>279.2</v>
      </c>
      <c r="K560" s="135">
        <v>1100</v>
      </c>
      <c r="L560" s="136">
        <v>8.6999999999999993</v>
      </c>
      <c r="M560" s="136">
        <v>1500</v>
      </c>
      <c r="N560" s="49"/>
      <c r="O560" s="49"/>
      <c r="P560" s="49"/>
      <c r="Q560" s="49"/>
      <c r="R560" s="49"/>
      <c r="S560" s="49"/>
      <c r="T560" s="49"/>
      <c r="U560" s="49"/>
      <c r="V560" s="49"/>
      <c r="W560" s="49"/>
      <c r="X560" s="49"/>
      <c r="Y560" s="49"/>
    </row>
    <row r="561" spans="1:25" ht="15" customHeight="1" x14ac:dyDescent="0.25">
      <c r="A561" s="833" t="s">
        <v>80</v>
      </c>
      <c r="B561" s="828"/>
      <c r="C561" s="828"/>
      <c r="D561" s="828"/>
      <c r="E561" s="828"/>
      <c r="F561" s="829"/>
      <c r="G561" s="137">
        <v>0.32</v>
      </c>
      <c r="H561" s="137">
        <v>0.32</v>
      </c>
      <c r="I561" s="137">
        <v>0.28000000000000003</v>
      </c>
      <c r="J561" s="137">
        <v>0.34</v>
      </c>
      <c r="K561" s="137">
        <v>0.09</v>
      </c>
      <c r="L561" s="138">
        <v>0.47</v>
      </c>
      <c r="M561" s="138">
        <v>0.62</v>
      </c>
      <c r="N561" s="49"/>
      <c r="O561" s="49"/>
      <c r="P561" s="49"/>
      <c r="Q561" s="49"/>
      <c r="R561" s="49"/>
      <c r="S561" s="49"/>
      <c r="T561" s="49"/>
      <c r="U561" s="49"/>
      <c r="V561" s="49"/>
      <c r="W561" s="49"/>
      <c r="X561" s="49"/>
      <c r="Y561" s="49"/>
    </row>
    <row r="562" spans="1:25" ht="15" customHeight="1" x14ac:dyDescent="0.25">
      <c r="A562" s="52"/>
      <c r="B562" s="4"/>
      <c r="C562" s="4"/>
      <c r="D562" s="4"/>
      <c r="E562" s="3"/>
      <c r="F562" s="3"/>
      <c r="G562" s="3"/>
      <c r="H562" s="3"/>
      <c r="I562" s="3"/>
      <c r="J562" s="3"/>
      <c r="K562" s="3"/>
      <c r="L562" s="3"/>
      <c r="M562" s="3"/>
      <c r="N562" s="49"/>
      <c r="O562" s="49"/>
      <c r="P562" s="49"/>
      <c r="Q562" s="49"/>
      <c r="R562" s="49"/>
      <c r="S562" s="49"/>
      <c r="T562" s="49"/>
      <c r="U562" s="49"/>
      <c r="V562" s="49"/>
      <c r="W562" s="49"/>
      <c r="X562" s="49"/>
      <c r="Y562" s="49"/>
    </row>
    <row r="563" spans="1:25" ht="15" customHeight="1" x14ac:dyDescent="0.25">
      <c r="A563" s="834" t="s">
        <v>81</v>
      </c>
      <c r="B563" s="825"/>
      <c r="C563" s="826"/>
      <c r="D563" s="827" t="s">
        <v>82</v>
      </c>
      <c r="E563" s="828"/>
      <c r="F563" s="828"/>
      <c r="G563" s="828"/>
      <c r="H563" s="828"/>
      <c r="I563" s="828"/>
      <c r="J563" s="828"/>
      <c r="K563" s="828"/>
      <c r="L563" s="828"/>
      <c r="M563" s="829"/>
      <c r="N563" s="49"/>
      <c r="O563" s="49"/>
      <c r="P563" s="49"/>
      <c r="Q563" s="49"/>
      <c r="R563" s="49"/>
      <c r="S563" s="49"/>
      <c r="T563" s="49"/>
      <c r="U563" s="49"/>
      <c r="V563" s="49"/>
      <c r="W563" s="49"/>
      <c r="X563" s="49"/>
      <c r="Y563" s="49"/>
    </row>
    <row r="564" spans="1:25" ht="15" customHeight="1" x14ac:dyDescent="0.25">
      <c r="A564" s="52"/>
      <c r="B564" s="4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1"/>
      <c r="N564" s="49"/>
      <c r="O564" s="49"/>
      <c r="P564" s="49"/>
      <c r="Q564" s="49"/>
      <c r="R564" s="49"/>
      <c r="S564" s="49"/>
      <c r="T564" s="49"/>
      <c r="U564" s="49"/>
      <c r="V564" s="49"/>
      <c r="W564" s="49"/>
      <c r="X564" s="49"/>
      <c r="Y564" s="49"/>
    </row>
    <row r="565" spans="1:25" ht="30" customHeight="1" x14ac:dyDescent="0.25">
      <c r="A565" s="52" t="s">
        <v>83</v>
      </c>
      <c r="B565" s="827"/>
      <c r="C565" s="828"/>
      <c r="D565" s="828"/>
      <c r="E565" s="829"/>
      <c r="F565" s="1"/>
      <c r="G565" s="824" t="s">
        <v>84</v>
      </c>
      <c r="H565" s="825"/>
      <c r="I565" s="826"/>
      <c r="J565" s="827">
        <v>1088350061</v>
      </c>
      <c r="K565" s="828"/>
      <c r="L565" s="828"/>
      <c r="M565" s="829"/>
      <c r="N565" s="49"/>
      <c r="O565" s="49"/>
      <c r="P565" s="49"/>
      <c r="Q565" s="49"/>
      <c r="R565" s="49"/>
      <c r="S565" s="49"/>
      <c r="T565" s="49"/>
      <c r="U565" s="49"/>
      <c r="V565" s="49"/>
      <c r="W565" s="49"/>
      <c r="X565" s="49"/>
      <c r="Y565" s="49"/>
    </row>
    <row r="566" spans="1:25" ht="15" customHeight="1" x14ac:dyDescent="0.25">
      <c r="A566" s="1440"/>
      <c r="B566" s="825"/>
      <c r="C566" s="825"/>
      <c r="D566" s="825"/>
      <c r="E566" s="825"/>
      <c r="F566" s="825"/>
      <c r="G566" s="825"/>
      <c r="H566" s="825"/>
      <c r="I566" s="825"/>
      <c r="J566" s="825"/>
      <c r="K566" s="825"/>
      <c r="L566" s="825"/>
      <c r="M566" s="825"/>
      <c r="N566" s="825"/>
      <c r="O566" s="825"/>
      <c r="P566" s="825"/>
      <c r="Q566" s="825"/>
      <c r="R566" s="825"/>
      <c r="S566" s="825"/>
      <c r="T566" s="825"/>
      <c r="U566" s="825"/>
      <c r="V566" s="825"/>
      <c r="W566" s="825"/>
      <c r="X566" s="825"/>
      <c r="Y566" s="873"/>
    </row>
    <row r="567" spans="1:25" ht="15" customHeight="1" x14ac:dyDescent="0.25">
      <c r="A567" s="391"/>
      <c r="B567" s="263"/>
      <c r="C567" s="392"/>
      <c r="D567" s="392"/>
      <c r="E567" s="264"/>
      <c r="F567" s="264"/>
      <c r="G567" s="264"/>
      <c r="H567" s="264"/>
      <c r="I567" s="264"/>
      <c r="J567" s="264"/>
      <c r="K567" s="264"/>
      <c r="L567" s="264"/>
      <c r="M567" s="264"/>
      <c r="N567" s="260"/>
      <c r="O567" s="260"/>
      <c r="P567" s="260"/>
      <c r="Q567" s="260"/>
      <c r="R567" s="260"/>
      <c r="S567" s="260"/>
      <c r="T567" s="260"/>
      <c r="U567" s="260"/>
      <c r="V567" s="260"/>
      <c r="W567" s="260"/>
      <c r="X567" s="260"/>
      <c r="Y567" s="260"/>
    </row>
    <row r="568" spans="1:25" ht="15" customHeight="1" x14ac:dyDescent="0.25">
      <c r="A568" s="52"/>
      <c r="B568" s="58"/>
      <c r="C568" s="9"/>
      <c r="D568" s="9"/>
      <c r="E568" s="1"/>
      <c r="F568" s="1"/>
      <c r="G568" s="1"/>
      <c r="H568" s="1"/>
      <c r="I568" s="1"/>
      <c r="J568" s="3"/>
      <c r="K568" s="3"/>
      <c r="L568" s="1"/>
      <c r="M568" s="1"/>
      <c r="N568" s="49"/>
      <c r="O568" s="49"/>
      <c r="P568" s="49"/>
      <c r="Q568" s="49"/>
      <c r="R568" s="49"/>
      <c r="S568" s="49"/>
      <c r="T568" s="49"/>
      <c r="U568" s="49"/>
      <c r="V568" s="49"/>
      <c r="W568" s="49"/>
      <c r="X568" s="49"/>
      <c r="Y568" s="49"/>
    </row>
    <row r="569" spans="1:25" ht="15" customHeight="1" x14ac:dyDescent="0.25">
      <c r="A569" s="369" t="s">
        <v>446</v>
      </c>
      <c r="B569" s="9"/>
      <c r="C569" s="58"/>
      <c r="D569" s="58"/>
      <c r="E569" s="3"/>
      <c r="F569" s="3"/>
      <c r="G569" s="3"/>
      <c r="H569" s="3"/>
      <c r="I569" s="3"/>
      <c r="J569" s="3"/>
      <c r="K569" s="3"/>
      <c r="L569" s="1"/>
      <c r="M569" s="1"/>
      <c r="N569" s="49"/>
      <c r="O569" s="49"/>
      <c r="P569" s="49"/>
      <c r="Q569" s="49"/>
      <c r="R569" s="49"/>
      <c r="S569" s="49"/>
      <c r="T569" s="49"/>
      <c r="U569" s="49"/>
      <c r="V569" s="49"/>
      <c r="W569" s="49"/>
      <c r="X569" s="49"/>
      <c r="Y569" s="49"/>
    </row>
    <row r="570" spans="1:25" ht="15" customHeight="1" x14ac:dyDescent="0.25">
      <c r="A570" s="824" t="s">
        <v>15</v>
      </c>
      <c r="B570" s="825"/>
      <c r="C570" s="825"/>
      <c r="D570" s="825"/>
      <c r="E570" s="825"/>
      <c r="F570" s="825"/>
      <c r="G570" s="825"/>
      <c r="H570" s="825"/>
      <c r="I570" s="825"/>
      <c r="J570" s="825"/>
      <c r="K570" s="825"/>
      <c r="L570" s="825"/>
      <c r="M570" s="825"/>
      <c r="N570" s="825"/>
      <c r="O570" s="825"/>
      <c r="P570" s="825"/>
      <c r="Q570" s="825"/>
      <c r="R570" s="825"/>
      <c r="S570" s="825"/>
      <c r="T570" s="825"/>
      <c r="U570" s="825"/>
      <c r="V570" s="825"/>
      <c r="W570" s="825"/>
      <c r="X570" s="825"/>
      <c r="Y570" s="873"/>
    </row>
    <row r="571" spans="1:25" ht="15" customHeight="1" x14ac:dyDescent="0.25">
      <c r="A571" s="840" t="s">
        <v>14</v>
      </c>
      <c r="B571" s="838" t="s">
        <v>15</v>
      </c>
      <c r="C571" s="838" t="s">
        <v>16</v>
      </c>
      <c r="D571" s="838" t="s">
        <v>17</v>
      </c>
      <c r="E571" s="838" t="s">
        <v>18</v>
      </c>
      <c r="F571" s="838" t="s">
        <v>19</v>
      </c>
      <c r="G571" s="827" t="s">
        <v>20</v>
      </c>
      <c r="H571" s="828"/>
      <c r="I571" s="828"/>
      <c r="J571" s="828"/>
      <c r="K571" s="828"/>
      <c r="L571" s="828"/>
      <c r="M571" s="829"/>
      <c r="N571" s="49"/>
      <c r="O571" s="49"/>
      <c r="P571" s="49"/>
      <c r="Q571" s="49"/>
      <c r="R571" s="49"/>
      <c r="S571" s="49"/>
      <c r="T571" s="49"/>
      <c r="U571" s="49"/>
      <c r="V571" s="49"/>
      <c r="W571" s="49"/>
      <c r="X571" s="49"/>
      <c r="Y571" s="49"/>
    </row>
    <row r="572" spans="1:25" ht="15" customHeight="1" x14ac:dyDescent="0.25">
      <c r="A572" s="837"/>
      <c r="B572" s="837"/>
      <c r="C572" s="837"/>
      <c r="D572" s="837"/>
      <c r="E572" s="837"/>
      <c r="F572" s="837"/>
      <c r="G572" s="16" t="s">
        <v>21</v>
      </c>
      <c r="H572" s="16" t="s">
        <v>22</v>
      </c>
      <c r="I572" s="16" t="s">
        <v>23</v>
      </c>
      <c r="J572" s="16" t="s">
        <v>24</v>
      </c>
      <c r="K572" s="16" t="s">
        <v>25</v>
      </c>
      <c r="L572" s="16" t="s">
        <v>26</v>
      </c>
      <c r="M572" s="16" t="s">
        <v>27</v>
      </c>
      <c r="N572" s="49"/>
      <c r="O572" s="49"/>
      <c r="P572" s="49"/>
      <c r="Q572" s="49"/>
      <c r="R572" s="49"/>
      <c r="S572" s="49"/>
      <c r="T572" s="49"/>
      <c r="U572" s="49"/>
      <c r="V572" s="49"/>
      <c r="W572" s="49"/>
      <c r="X572" s="49"/>
      <c r="Y572" s="49"/>
    </row>
    <row r="573" spans="1:25" ht="15" customHeight="1" x14ac:dyDescent="0.25">
      <c r="A573" s="840" t="s">
        <v>221</v>
      </c>
      <c r="B573" s="843" t="s">
        <v>222</v>
      </c>
      <c r="C573" s="359" t="s">
        <v>434</v>
      </c>
      <c r="D573" s="18" t="s">
        <v>120</v>
      </c>
      <c r="E573" s="283">
        <v>69</v>
      </c>
      <c r="F573" s="284">
        <v>65</v>
      </c>
      <c r="G573" s="22">
        <v>108</v>
      </c>
      <c r="H573" s="101">
        <v>13.455</v>
      </c>
      <c r="I573" s="60">
        <v>5.98</v>
      </c>
      <c r="J573" s="60">
        <v>6.5000000000000002E-2</v>
      </c>
      <c r="K573" s="21">
        <v>7.15</v>
      </c>
      <c r="L573" s="22">
        <v>0.45500000000000002</v>
      </c>
      <c r="M573" s="22">
        <v>43.47</v>
      </c>
      <c r="N573" s="49"/>
      <c r="O573" s="49"/>
      <c r="P573" s="49"/>
      <c r="Q573" s="49"/>
      <c r="R573" s="49"/>
      <c r="S573" s="49"/>
      <c r="T573" s="49"/>
      <c r="U573" s="49"/>
      <c r="V573" s="49"/>
      <c r="W573" s="49"/>
      <c r="X573" s="49"/>
      <c r="Y573" s="49"/>
    </row>
    <row r="574" spans="1:25" ht="15" customHeight="1" x14ac:dyDescent="0.25">
      <c r="A574" s="836"/>
      <c r="B574" s="836"/>
      <c r="C574" s="360" t="s">
        <v>32</v>
      </c>
      <c r="D574" s="18" t="s">
        <v>33</v>
      </c>
      <c r="E574" s="279">
        <v>16</v>
      </c>
      <c r="F574" s="287">
        <v>15.2</v>
      </c>
      <c r="G574" s="28">
        <v>6</v>
      </c>
      <c r="H574" s="62">
        <v>0.21279999999999999</v>
      </c>
      <c r="I574" s="61">
        <v>1.52E-2</v>
      </c>
      <c r="J574" s="61">
        <v>1.1704000000000001</v>
      </c>
      <c r="K574" s="24">
        <v>3.6480000000000001</v>
      </c>
      <c r="L574" s="28">
        <v>4.5600000000000002E-2</v>
      </c>
      <c r="M574" s="28">
        <v>0.64</v>
      </c>
      <c r="N574" s="49"/>
      <c r="O574" s="49"/>
      <c r="P574" s="49"/>
      <c r="Q574" s="49"/>
      <c r="R574" s="49"/>
      <c r="S574" s="49"/>
      <c r="T574" s="49"/>
      <c r="U574" s="49"/>
      <c r="V574" s="49"/>
      <c r="W574" s="49"/>
      <c r="X574" s="49"/>
      <c r="Y574" s="49"/>
    </row>
    <row r="575" spans="1:25" ht="15" customHeight="1" x14ac:dyDescent="0.25">
      <c r="A575" s="836"/>
      <c r="B575" s="836"/>
      <c r="C575" s="360" t="s">
        <v>34</v>
      </c>
      <c r="D575" s="18" t="s">
        <v>35</v>
      </c>
      <c r="E575" s="279">
        <v>38</v>
      </c>
      <c r="F575" s="287">
        <v>15.2</v>
      </c>
      <c r="G575" s="28">
        <v>6</v>
      </c>
      <c r="H575" s="62">
        <v>0.18240000000000001</v>
      </c>
      <c r="I575" s="61">
        <v>1.52E-2</v>
      </c>
      <c r="J575" s="61">
        <v>1.0336000000000001</v>
      </c>
      <c r="K575" s="24">
        <v>8.6639999999999997</v>
      </c>
      <c r="L575" s="28">
        <v>7.5999999999999998E-2</v>
      </c>
      <c r="M575" s="28">
        <v>5.7</v>
      </c>
      <c r="N575" s="49"/>
      <c r="O575" s="49"/>
      <c r="P575" s="49"/>
      <c r="Q575" s="49"/>
      <c r="R575" s="49"/>
      <c r="S575" s="49"/>
      <c r="T575" s="49"/>
      <c r="U575" s="49"/>
      <c r="V575" s="49"/>
      <c r="W575" s="49"/>
      <c r="X575" s="49"/>
      <c r="Y575" s="49"/>
    </row>
    <row r="576" spans="1:25" ht="15" customHeight="1" x14ac:dyDescent="0.25">
      <c r="A576" s="836"/>
      <c r="B576" s="836"/>
      <c r="C576" s="360" t="s">
        <v>36</v>
      </c>
      <c r="D576" s="18" t="s">
        <v>37</v>
      </c>
      <c r="E576" s="279">
        <v>6</v>
      </c>
      <c r="F576" s="287">
        <v>5.4</v>
      </c>
      <c r="G576" s="28">
        <v>2</v>
      </c>
      <c r="H576" s="62">
        <v>0.1242</v>
      </c>
      <c r="I576" s="61">
        <v>3.2399999999999998E-2</v>
      </c>
      <c r="J576" s="61">
        <v>0.31859999999999999</v>
      </c>
      <c r="K576" s="24">
        <v>4.4279999999999999</v>
      </c>
      <c r="L576" s="28">
        <v>9.7199999999999995E-2</v>
      </c>
      <c r="M576" s="28">
        <v>2.76</v>
      </c>
      <c r="N576" s="49"/>
      <c r="O576" s="49"/>
      <c r="P576" s="49"/>
      <c r="Q576" s="49"/>
      <c r="R576" s="49"/>
      <c r="S576" s="49"/>
      <c r="T576" s="49"/>
      <c r="U576" s="49"/>
      <c r="V576" s="49"/>
      <c r="W576" s="49"/>
      <c r="X576" s="49"/>
      <c r="Y576" s="49"/>
    </row>
    <row r="577" spans="1:25" ht="15" customHeight="1" x14ac:dyDescent="0.25">
      <c r="A577" s="836"/>
      <c r="B577" s="836"/>
      <c r="C577" s="360" t="s">
        <v>38</v>
      </c>
      <c r="D577" s="18" t="s">
        <v>39</v>
      </c>
      <c r="E577" s="279">
        <v>3</v>
      </c>
      <c r="F577" s="287">
        <v>3</v>
      </c>
      <c r="G577" s="28">
        <v>0</v>
      </c>
      <c r="H577" s="62">
        <v>0</v>
      </c>
      <c r="I577" s="61">
        <v>0</v>
      </c>
      <c r="J577" s="61">
        <v>0.18</v>
      </c>
      <c r="K577" s="24">
        <v>0.21</v>
      </c>
      <c r="L577" s="28">
        <v>1.4999999999999999E-2</v>
      </c>
      <c r="M577" s="28">
        <v>0.15</v>
      </c>
      <c r="N577" s="49"/>
      <c r="O577" s="49"/>
      <c r="P577" s="49"/>
      <c r="Q577" s="49"/>
      <c r="R577" s="49"/>
      <c r="S577" s="49"/>
      <c r="T577" s="49"/>
      <c r="U577" s="49"/>
      <c r="V577" s="49"/>
      <c r="W577" s="49"/>
      <c r="X577" s="49"/>
      <c r="Y577" s="49"/>
    </row>
    <row r="578" spans="1:25" ht="15" customHeight="1" x14ac:dyDescent="0.25">
      <c r="A578" s="836"/>
      <c r="B578" s="836"/>
      <c r="C578" s="360" t="s">
        <v>40</v>
      </c>
      <c r="D578" s="18" t="s">
        <v>39</v>
      </c>
      <c r="E578" s="279">
        <v>3</v>
      </c>
      <c r="F578" s="287">
        <v>3</v>
      </c>
      <c r="G578" s="28">
        <v>0</v>
      </c>
      <c r="H578" s="62">
        <v>0</v>
      </c>
      <c r="I578" s="61">
        <v>0</v>
      </c>
      <c r="J578" s="61">
        <v>0.18</v>
      </c>
      <c r="K578" s="24">
        <v>0.21</v>
      </c>
      <c r="L578" s="28">
        <v>1.4999999999999999E-2</v>
      </c>
      <c r="M578" s="28">
        <v>0.15</v>
      </c>
      <c r="N578" s="49"/>
      <c r="O578" s="49"/>
      <c r="P578" s="49"/>
      <c r="Q578" s="49"/>
      <c r="R578" s="49"/>
      <c r="S578" s="49"/>
      <c r="T578" s="49"/>
      <c r="U578" s="49"/>
      <c r="V578" s="49"/>
      <c r="W578" s="49"/>
      <c r="X578" s="49"/>
      <c r="Y578" s="49"/>
    </row>
    <row r="579" spans="1:25" ht="15" customHeight="1" x14ac:dyDescent="0.25">
      <c r="A579" s="836"/>
      <c r="B579" s="836"/>
      <c r="C579" s="360" t="s">
        <v>41</v>
      </c>
      <c r="D579" s="18" t="s">
        <v>39</v>
      </c>
      <c r="E579" s="279">
        <v>3</v>
      </c>
      <c r="F579" s="287">
        <v>3</v>
      </c>
      <c r="G579" s="28">
        <v>0</v>
      </c>
      <c r="H579" s="62">
        <v>0</v>
      </c>
      <c r="I579" s="61">
        <v>0</v>
      </c>
      <c r="J579" s="61">
        <v>0.18</v>
      </c>
      <c r="K579" s="24">
        <v>0.21</v>
      </c>
      <c r="L579" s="28">
        <v>1.4999999999999999E-2</v>
      </c>
      <c r="M579" s="28">
        <v>0.15</v>
      </c>
      <c r="N579" s="49"/>
      <c r="O579" s="49"/>
      <c r="P579" s="49"/>
      <c r="Q579" s="49"/>
      <c r="R579" s="49"/>
      <c r="S579" s="49"/>
      <c r="T579" s="49"/>
      <c r="U579" s="49"/>
      <c r="V579" s="49"/>
      <c r="W579" s="49"/>
      <c r="X579" s="49"/>
      <c r="Y579" s="49"/>
    </row>
    <row r="580" spans="1:25" ht="15" customHeight="1" x14ac:dyDescent="0.25">
      <c r="A580" s="836"/>
      <c r="B580" s="836"/>
      <c r="C580" s="360" t="s">
        <v>223</v>
      </c>
      <c r="D580" s="18" t="s">
        <v>224</v>
      </c>
      <c r="E580" s="279">
        <v>3</v>
      </c>
      <c r="F580" s="287">
        <v>1.05</v>
      </c>
      <c r="G580" s="28">
        <v>1</v>
      </c>
      <c r="H580" s="62">
        <v>3.3599999999999998E-2</v>
      </c>
      <c r="I580" s="61">
        <v>5.2500000000000003E-3</v>
      </c>
      <c r="J580" s="61">
        <v>8.7150000000000005E-2</v>
      </c>
      <c r="K580" s="24">
        <v>2.5724999999999998</v>
      </c>
      <c r="L580" s="28">
        <v>7.4550000000000005E-2</v>
      </c>
      <c r="M580" s="28">
        <v>0</v>
      </c>
      <c r="N580" s="49"/>
      <c r="O580" s="49"/>
      <c r="P580" s="49"/>
      <c r="Q580" s="49"/>
      <c r="R580" s="49"/>
      <c r="S580" s="49"/>
      <c r="T580" s="49"/>
      <c r="U580" s="49"/>
      <c r="V580" s="49"/>
      <c r="W580" s="49"/>
      <c r="X580" s="49"/>
      <c r="Y580" s="49"/>
    </row>
    <row r="581" spans="1:25" ht="15" customHeight="1" x14ac:dyDescent="0.25">
      <c r="A581" s="836"/>
      <c r="B581" s="836"/>
      <c r="C581" s="360" t="s">
        <v>42</v>
      </c>
      <c r="D581" s="18" t="s">
        <v>43</v>
      </c>
      <c r="E581" s="279">
        <v>1</v>
      </c>
      <c r="F581" s="287">
        <v>0.95</v>
      </c>
      <c r="G581" s="28">
        <v>1</v>
      </c>
      <c r="H581" s="62">
        <v>4.4650000000000002E-2</v>
      </c>
      <c r="I581" s="61">
        <v>2.8500000000000001E-3</v>
      </c>
      <c r="J581" s="61">
        <v>0.27834999999999999</v>
      </c>
      <c r="K581" s="24">
        <v>0.38</v>
      </c>
      <c r="L581" s="28">
        <v>1.235E-2</v>
      </c>
      <c r="M581" s="28">
        <v>0.19</v>
      </c>
      <c r="N581" s="49"/>
      <c r="O581" s="49"/>
      <c r="P581" s="49"/>
      <c r="Q581" s="49"/>
      <c r="R581" s="49"/>
      <c r="S581" s="49"/>
      <c r="T581" s="49"/>
      <c r="U581" s="49"/>
      <c r="V581" s="49"/>
      <c r="W581" s="49"/>
      <c r="X581" s="49"/>
      <c r="Y581" s="49"/>
    </row>
    <row r="582" spans="1:25" ht="15" customHeight="1" x14ac:dyDescent="0.25">
      <c r="A582" s="837"/>
      <c r="B582" s="837"/>
      <c r="C582" s="360" t="s">
        <v>44</v>
      </c>
      <c r="D582" s="18" t="s">
        <v>45</v>
      </c>
      <c r="E582" s="279">
        <v>0.5</v>
      </c>
      <c r="F582" s="287">
        <v>0.5</v>
      </c>
      <c r="G582" s="28">
        <v>0</v>
      </c>
      <c r="H582" s="62">
        <v>0</v>
      </c>
      <c r="I582" s="61">
        <v>0</v>
      </c>
      <c r="J582" s="61">
        <v>0</v>
      </c>
      <c r="K582" s="24">
        <v>0.12</v>
      </c>
      <c r="L582" s="28">
        <v>1.5E-3</v>
      </c>
      <c r="M582" s="28">
        <v>193.905</v>
      </c>
      <c r="N582" s="49"/>
      <c r="O582" s="49"/>
      <c r="P582" s="49"/>
      <c r="Q582" s="49"/>
      <c r="R582" s="49"/>
      <c r="S582" s="49"/>
      <c r="T582" s="49"/>
      <c r="U582" s="49"/>
      <c r="V582" s="49"/>
      <c r="W582" s="49"/>
      <c r="X582" s="49"/>
      <c r="Y582" s="49"/>
    </row>
    <row r="583" spans="1:25" ht="15" customHeight="1" x14ac:dyDescent="0.25">
      <c r="A583" s="846" t="s">
        <v>46</v>
      </c>
      <c r="B583" s="843" t="s">
        <v>225</v>
      </c>
      <c r="C583" s="386" t="s">
        <v>114</v>
      </c>
      <c r="D583" s="18" t="s">
        <v>115</v>
      </c>
      <c r="E583" s="279">
        <v>30</v>
      </c>
      <c r="F583" s="287">
        <v>30</v>
      </c>
      <c r="G583" s="28">
        <v>30</v>
      </c>
      <c r="H583" s="62">
        <v>0.69</v>
      </c>
      <c r="I583" s="61">
        <v>0.03</v>
      </c>
      <c r="J583" s="61">
        <v>6.3</v>
      </c>
      <c r="K583" s="24">
        <v>2.4</v>
      </c>
      <c r="L583" s="28">
        <v>0.24</v>
      </c>
      <c r="M583" s="28">
        <v>2.7</v>
      </c>
      <c r="N583" s="49"/>
      <c r="O583" s="49"/>
      <c r="P583" s="49"/>
      <c r="Q583" s="49"/>
      <c r="R583" s="49"/>
      <c r="S583" s="49"/>
      <c r="T583" s="49"/>
      <c r="U583" s="49"/>
      <c r="V583" s="49"/>
      <c r="W583" s="49"/>
      <c r="X583" s="49"/>
      <c r="Y583" s="49"/>
    </row>
    <row r="584" spans="1:25" ht="15" customHeight="1" x14ac:dyDescent="0.25">
      <c r="A584" s="847"/>
      <c r="B584" s="836"/>
      <c r="C584" s="386" t="s">
        <v>48</v>
      </c>
      <c r="D584" s="18" t="s">
        <v>49</v>
      </c>
      <c r="E584" s="279">
        <v>20</v>
      </c>
      <c r="F584" s="287">
        <v>20</v>
      </c>
      <c r="G584" s="28">
        <v>18</v>
      </c>
      <c r="H584" s="62">
        <v>0.42</v>
      </c>
      <c r="I584" s="61">
        <v>0.02</v>
      </c>
      <c r="J584" s="61">
        <v>3.78</v>
      </c>
      <c r="K584" s="24">
        <v>2.4</v>
      </c>
      <c r="L584" s="28">
        <v>0.16</v>
      </c>
      <c r="M584" s="28">
        <v>1.2</v>
      </c>
      <c r="N584" s="49"/>
      <c r="O584" s="49"/>
      <c r="P584" s="49"/>
      <c r="Q584" s="49"/>
      <c r="R584" s="49"/>
      <c r="S584" s="49"/>
      <c r="T584" s="49"/>
      <c r="U584" s="49"/>
      <c r="V584" s="49"/>
      <c r="W584" s="49"/>
      <c r="X584" s="49"/>
      <c r="Y584" s="49"/>
    </row>
    <row r="585" spans="1:25" ht="15" customHeight="1" x14ac:dyDescent="0.25">
      <c r="A585" s="847"/>
      <c r="B585" s="836"/>
      <c r="C585" s="386" t="s">
        <v>91</v>
      </c>
      <c r="D585" s="18" t="s">
        <v>92</v>
      </c>
      <c r="E585" s="279">
        <v>20</v>
      </c>
      <c r="F585" s="287">
        <v>20</v>
      </c>
      <c r="G585" s="28">
        <v>19</v>
      </c>
      <c r="H585" s="62">
        <v>0.44</v>
      </c>
      <c r="I585" s="61">
        <v>0.02</v>
      </c>
      <c r="J585" s="61">
        <v>4.22</v>
      </c>
      <c r="K585" s="24">
        <v>2.2000000000000002</v>
      </c>
      <c r="L585" s="28">
        <v>0.2</v>
      </c>
      <c r="M585" s="28">
        <v>3.6</v>
      </c>
      <c r="N585" s="49"/>
      <c r="O585" s="49"/>
      <c r="P585" s="49"/>
      <c r="Q585" s="49"/>
      <c r="R585" s="49"/>
      <c r="S585" s="49"/>
      <c r="T585" s="49"/>
      <c r="U585" s="49"/>
      <c r="V585" s="49"/>
      <c r="W585" s="49"/>
      <c r="X585" s="49"/>
      <c r="Y585" s="49"/>
    </row>
    <row r="586" spans="1:25" ht="15" customHeight="1" x14ac:dyDescent="0.25">
      <c r="A586" s="847"/>
      <c r="B586" s="836"/>
      <c r="C586" s="386" t="s">
        <v>50</v>
      </c>
      <c r="D586" s="18" t="s">
        <v>51</v>
      </c>
      <c r="E586" s="279">
        <v>12</v>
      </c>
      <c r="F586" s="287">
        <v>10.199999999999999</v>
      </c>
      <c r="G586" s="28">
        <v>5</v>
      </c>
      <c r="H586" s="62">
        <v>7.1400000000000005E-2</v>
      </c>
      <c r="I586" s="61">
        <v>1.0200000000000001E-2</v>
      </c>
      <c r="J586" s="61">
        <v>0.96899999999999997</v>
      </c>
      <c r="K586" s="24">
        <v>2.754</v>
      </c>
      <c r="L586" s="28">
        <v>4.0800000000000003E-2</v>
      </c>
      <c r="M586" s="28">
        <v>4.2</v>
      </c>
      <c r="N586" s="49"/>
      <c r="O586" s="49"/>
      <c r="P586" s="49"/>
      <c r="Q586" s="49"/>
      <c r="R586" s="49"/>
      <c r="S586" s="49"/>
      <c r="T586" s="49"/>
      <c r="U586" s="49"/>
      <c r="V586" s="49"/>
      <c r="W586" s="49"/>
      <c r="X586" s="49"/>
      <c r="Y586" s="49"/>
    </row>
    <row r="587" spans="1:25" ht="15" customHeight="1" x14ac:dyDescent="0.25">
      <c r="A587" s="847"/>
      <c r="B587" s="836"/>
      <c r="C587" s="386" t="s">
        <v>223</v>
      </c>
      <c r="D587" s="18" t="s">
        <v>224</v>
      </c>
      <c r="E587" s="279">
        <v>5</v>
      </c>
      <c r="F587" s="287">
        <v>1.75</v>
      </c>
      <c r="G587" s="28">
        <v>1</v>
      </c>
      <c r="H587" s="62">
        <v>5.6000000000000001E-2</v>
      </c>
      <c r="I587" s="61">
        <v>8.7500000000000008E-3</v>
      </c>
      <c r="J587" s="61">
        <v>0.14524999999999999</v>
      </c>
      <c r="K587" s="24">
        <v>4.2874999999999996</v>
      </c>
      <c r="L587" s="28">
        <v>0.12425</v>
      </c>
      <c r="M587" s="28">
        <v>0</v>
      </c>
      <c r="N587" s="49"/>
      <c r="O587" s="49"/>
      <c r="P587" s="49"/>
      <c r="Q587" s="49"/>
      <c r="R587" s="49"/>
      <c r="S587" s="49"/>
      <c r="T587" s="49"/>
      <c r="U587" s="49"/>
      <c r="V587" s="49"/>
      <c r="W587" s="49"/>
      <c r="X587" s="49"/>
      <c r="Y587" s="49"/>
    </row>
    <row r="588" spans="1:25" ht="15" customHeight="1" x14ac:dyDescent="0.25">
      <c r="A588" s="847"/>
      <c r="B588" s="836"/>
      <c r="C588" s="386" t="s">
        <v>34</v>
      </c>
      <c r="D588" s="18" t="s">
        <v>35</v>
      </c>
      <c r="E588" s="279">
        <v>38</v>
      </c>
      <c r="F588" s="287">
        <v>15.2</v>
      </c>
      <c r="G588" s="28">
        <v>6</v>
      </c>
      <c r="H588" s="62">
        <v>0.18240000000000001</v>
      </c>
      <c r="I588" s="61">
        <v>1.52E-2</v>
      </c>
      <c r="J588" s="61">
        <v>1.0336000000000001</v>
      </c>
      <c r="K588" s="24">
        <v>8.6639999999999997</v>
      </c>
      <c r="L588" s="28">
        <v>7.5999999999999998E-2</v>
      </c>
      <c r="M588" s="28">
        <v>5.7</v>
      </c>
      <c r="N588" s="49"/>
      <c r="O588" s="49"/>
      <c r="P588" s="49"/>
      <c r="Q588" s="49"/>
      <c r="R588" s="49"/>
      <c r="S588" s="49"/>
      <c r="T588" s="49"/>
      <c r="U588" s="49"/>
      <c r="V588" s="49"/>
      <c r="W588" s="49"/>
      <c r="X588" s="49"/>
      <c r="Y588" s="49"/>
    </row>
    <row r="589" spans="1:25" ht="15" customHeight="1" x14ac:dyDescent="0.25">
      <c r="A589" s="847"/>
      <c r="B589" s="836"/>
      <c r="C589" s="386" t="s">
        <v>32</v>
      </c>
      <c r="D589" s="18" t="s">
        <v>33</v>
      </c>
      <c r="E589" s="279">
        <v>16</v>
      </c>
      <c r="F589" s="287">
        <v>15.2</v>
      </c>
      <c r="G589" s="28">
        <v>6</v>
      </c>
      <c r="H589" s="62">
        <v>0.21279999999999999</v>
      </c>
      <c r="I589" s="61">
        <v>1.52E-2</v>
      </c>
      <c r="J589" s="61">
        <v>1.1704000000000001</v>
      </c>
      <c r="K589" s="24">
        <v>3.6480000000000001</v>
      </c>
      <c r="L589" s="28">
        <v>4.5600000000000002E-2</v>
      </c>
      <c r="M589" s="28">
        <v>0.64</v>
      </c>
      <c r="N589" s="49"/>
      <c r="O589" s="49"/>
      <c r="P589" s="49"/>
      <c r="Q589" s="49"/>
      <c r="R589" s="49"/>
      <c r="S589" s="49"/>
      <c r="T589" s="49"/>
      <c r="U589" s="49"/>
      <c r="V589" s="49"/>
      <c r="W589" s="49"/>
      <c r="X589" s="49"/>
      <c r="Y589" s="49"/>
    </row>
    <row r="590" spans="1:25" ht="15" customHeight="1" x14ac:dyDescent="0.25">
      <c r="A590" s="847"/>
      <c r="B590" s="836"/>
      <c r="C590" s="386" t="s">
        <v>36</v>
      </c>
      <c r="D590" s="18" t="s">
        <v>37</v>
      </c>
      <c r="E590" s="279">
        <v>6</v>
      </c>
      <c r="F590" s="287">
        <v>5.4</v>
      </c>
      <c r="G590" s="28">
        <v>2</v>
      </c>
      <c r="H590" s="62">
        <v>0.1242</v>
      </c>
      <c r="I590" s="61">
        <v>3.2399999999999998E-2</v>
      </c>
      <c r="J590" s="61">
        <v>0.31859999999999999</v>
      </c>
      <c r="K590" s="24">
        <v>4.4279999999999999</v>
      </c>
      <c r="L590" s="28">
        <v>9.7199999999999995E-2</v>
      </c>
      <c r="M590" s="28">
        <v>2.76</v>
      </c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49"/>
      <c r="Y590" s="49"/>
    </row>
    <row r="591" spans="1:25" ht="15" customHeight="1" x14ac:dyDescent="0.25">
      <c r="A591" s="847"/>
      <c r="B591" s="836"/>
      <c r="C591" s="386" t="s">
        <v>42</v>
      </c>
      <c r="D591" s="18" t="s">
        <v>43</v>
      </c>
      <c r="E591" s="279">
        <v>1</v>
      </c>
      <c r="F591" s="287">
        <v>0.95</v>
      </c>
      <c r="G591" s="28">
        <v>1</v>
      </c>
      <c r="H591" s="62">
        <v>4.4650000000000002E-2</v>
      </c>
      <c r="I591" s="61">
        <v>2.8500000000000001E-3</v>
      </c>
      <c r="J591" s="61">
        <v>0.27834999999999999</v>
      </c>
      <c r="K591" s="24">
        <v>0.38</v>
      </c>
      <c r="L591" s="28">
        <v>1.235E-2</v>
      </c>
      <c r="M591" s="28">
        <v>0.19</v>
      </c>
      <c r="N591" s="49"/>
      <c r="O591" s="49"/>
      <c r="P591" s="49"/>
      <c r="Q591" s="49"/>
      <c r="R591" s="49"/>
      <c r="S591" s="49"/>
      <c r="T591" s="49"/>
      <c r="U591" s="49"/>
      <c r="V591" s="49"/>
      <c r="W591" s="49"/>
      <c r="X591" s="49"/>
      <c r="Y591" s="49"/>
    </row>
    <row r="592" spans="1:25" ht="15" customHeight="1" x14ac:dyDescent="0.25">
      <c r="A592" s="847"/>
      <c r="B592" s="836"/>
      <c r="C592" s="386" t="s">
        <v>44</v>
      </c>
      <c r="D592" s="18" t="s">
        <v>45</v>
      </c>
      <c r="E592" s="279">
        <v>0.8</v>
      </c>
      <c r="F592" s="287">
        <v>0.8</v>
      </c>
      <c r="G592" s="28">
        <v>0</v>
      </c>
      <c r="H592" s="62">
        <v>0</v>
      </c>
      <c r="I592" s="61">
        <v>0</v>
      </c>
      <c r="J592" s="61">
        <v>0</v>
      </c>
      <c r="K592" s="24">
        <v>0.192</v>
      </c>
      <c r="L592" s="28">
        <v>2.3999999999999998E-3</v>
      </c>
      <c r="M592" s="28">
        <v>310.24799999999999</v>
      </c>
      <c r="N592" s="49"/>
      <c r="O592" s="49"/>
      <c r="P592" s="49"/>
      <c r="Q592" s="49"/>
      <c r="R592" s="49"/>
      <c r="S592" s="49"/>
      <c r="T592" s="49"/>
      <c r="U592" s="49"/>
      <c r="V592" s="49"/>
      <c r="W592" s="49"/>
      <c r="X592" s="49"/>
      <c r="Y592" s="49"/>
    </row>
    <row r="593" spans="1:25" ht="15" customHeight="1" x14ac:dyDescent="0.25">
      <c r="A593" s="848"/>
      <c r="B593" s="837"/>
      <c r="C593" s="386" t="s">
        <v>226</v>
      </c>
      <c r="D593" s="18" t="s">
        <v>227</v>
      </c>
      <c r="E593" s="279">
        <v>5</v>
      </c>
      <c r="F593" s="287">
        <v>5</v>
      </c>
      <c r="G593" s="28">
        <v>17</v>
      </c>
      <c r="H593" s="62">
        <v>0.105</v>
      </c>
      <c r="I593" s="61">
        <v>1.75</v>
      </c>
      <c r="J593" s="61">
        <v>8.5000000000000006E-2</v>
      </c>
      <c r="K593" s="24">
        <v>3.4</v>
      </c>
      <c r="L593" s="28">
        <v>0</v>
      </c>
      <c r="M593" s="28">
        <v>2.2999999999999998</v>
      </c>
      <c r="N593" s="49"/>
      <c r="O593" s="49"/>
      <c r="P593" s="49"/>
      <c r="Q593" s="49"/>
      <c r="R593" s="49"/>
      <c r="S593" s="49"/>
      <c r="T593" s="49"/>
      <c r="U593" s="49"/>
      <c r="V593" s="49"/>
      <c r="W593" s="49"/>
      <c r="X593" s="49"/>
      <c r="Y593" s="49"/>
    </row>
    <row r="594" spans="1:25" ht="15" customHeight="1" x14ac:dyDescent="0.25">
      <c r="A594" s="840" t="s">
        <v>54</v>
      </c>
      <c r="B594" s="860" t="s">
        <v>169</v>
      </c>
      <c r="C594" s="360" t="s">
        <v>56</v>
      </c>
      <c r="D594" s="18" t="s">
        <v>57</v>
      </c>
      <c r="E594" s="279">
        <v>40</v>
      </c>
      <c r="F594" s="287">
        <v>40</v>
      </c>
      <c r="G594" s="28">
        <v>141</v>
      </c>
      <c r="H594" s="62">
        <v>2.68</v>
      </c>
      <c r="I594" s="61">
        <v>0.16</v>
      </c>
      <c r="J594" s="61">
        <v>32.04</v>
      </c>
      <c r="K594" s="24">
        <v>3.6</v>
      </c>
      <c r="L594" s="28">
        <v>0.32</v>
      </c>
      <c r="M594" s="28">
        <v>0.8</v>
      </c>
      <c r="N594" s="49"/>
      <c r="O594" s="49"/>
      <c r="P594" s="49"/>
      <c r="Q594" s="49"/>
      <c r="R594" s="49"/>
      <c r="S594" s="49"/>
      <c r="T594" s="49"/>
      <c r="U594" s="49"/>
      <c r="V594" s="49"/>
      <c r="W594" s="49"/>
      <c r="X594" s="49"/>
      <c r="Y594" s="49"/>
    </row>
    <row r="595" spans="1:25" ht="15" customHeight="1" x14ac:dyDescent="0.25">
      <c r="A595" s="836"/>
      <c r="B595" s="836"/>
      <c r="C595" s="360" t="s">
        <v>228</v>
      </c>
      <c r="D595" s="18" t="s">
        <v>39</v>
      </c>
      <c r="E595" s="279">
        <v>1</v>
      </c>
      <c r="F595" s="287">
        <v>1</v>
      </c>
      <c r="G595" s="28">
        <v>0</v>
      </c>
      <c r="H595" s="62">
        <v>0</v>
      </c>
      <c r="I595" s="61">
        <v>0</v>
      </c>
      <c r="J595" s="61">
        <v>0.06</v>
      </c>
      <c r="K595" s="24">
        <v>7.0000000000000007E-2</v>
      </c>
      <c r="L595" s="28">
        <v>5.0000000000000001E-3</v>
      </c>
      <c r="M595" s="28">
        <v>0.05</v>
      </c>
      <c r="N595" s="49"/>
      <c r="O595" s="49"/>
      <c r="P595" s="49"/>
      <c r="Q595" s="49"/>
      <c r="R595" s="49"/>
      <c r="S595" s="49"/>
      <c r="T595" s="49"/>
      <c r="U595" s="49"/>
      <c r="V595" s="49"/>
      <c r="W595" s="49"/>
      <c r="X595" s="49"/>
      <c r="Y595" s="49"/>
    </row>
    <row r="596" spans="1:25" ht="15" customHeight="1" x14ac:dyDescent="0.25">
      <c r="A596" s="836"/>
      <c r="B596" s="836"/>
      <c r="C596" s="360" t="s">
        <v>44</v>
      </c>
      <c r="D596" s="18" t="s">
        <v>45</v>
      </c>
      <c r="E596" s="279">
        <v>0.8</v>
      </c>
      <c r="F596" s="287">
        <v>0.8</v>
      </c>
      <c r="G596" s="28">
        <v>0</v>
      </c>
      <c r="H596" s="62">
        <v>0</v>
      </c>
      <c r="I596" s="61">
        <v>0</v>
      </c>
      <c r="J596" s="61">
        <v>0</v>
      </c>
      <c r="K596" s="24">
        <v>0.192</v>
      </c>
      <c r="L596" s="28">
        <v>2.3999999999999998E-3</v>
      </c>
      <c r="M596" s="28">
        <v>310.24799999999999</v>
      </c>
      <c r="N596" s="49"/>
      <c r="O596" s="49"/>
      <c r="P596" s="49"/>
      <c r="Q596" s="49"/>
      <c r="R596" s="49"/>
      <c r="S596" s="49"/>
      <c r="T596" s="49"/>
      <c r="U596" s="49"/>
      <c r="V596" s="49"/>
      <c r="W596" s="49"/>
      <c r="X596" s="49"/>
      <c r="Y596" s="49"/>
    </row>
    <row r="597" spans="1:25" ht="15" customHeight="1" x14ac:dyDescent="0.25">
      <c r="A597" s="842"/>
      <c r="B597" s="837"/>
      <c r="C597" s="360" t="s">
        <v>52</v>
      </c>
      <c r="D597" s="18" t="s">
        <v>53</v>
      </c>
      <c r="E597" s="279">
        <v>6</v>
      </c>
      <c r="F597" s="287">
        <v>6</v>
      </c>
      <c r="G597" s="28">
        <v>54</v>
      </c>
      <c r="H597" s="62">
        <v>0</v>
      </c>
      <c r="I597" s="61">
        <v>6</v>
      </c>
      <c r="J597" s="61">
        <v>0</v>
      </c>
      <c r="K597" s="24">
        <v>0</v>
      </c>
      <c r="L597" s="28">
        <v>0</v>
      </c>
      <c r="M597" s="28">
        <v>0</v>
      </c>
      <c r="N597" s="49"/>
      <c r="O597" s="49"/>
      <c r="P597" s="49"/>
      <c r="Q597" s="49"/>
      <c r="R597" s="49"/>
      <c r="S597" s="49"/>
      <c r="T597" s="49"/>
      <c r="U597" s="49"/>
      <c r="V597" s="49"/>
      <c r="W597" s="49"/>
      <c r="X597" s="49"/>
      <c r="Y597" s="49"/>
    </row>
    <row r="598" spans="1:25" ht="15" customHeight="1" x14ac:dyDescent="0.25">
      <c r="A598" s="840" t="s">
        <v>58</v>
      </c>
      <c r="B598" s="835" t="s">
        <v>229</v>
      </c>
      <c r="C598" s="360" t="s">
        <v>50</v>
      </c>
      <c r="D598" s="18" t="s">
        <v>51</v>
      </c>
      <c r="E598" s="287">
        <v>30</v>
      </c>
      <c r="F598" s="287">
        <v>25.5</v>
      </c>
      <c r="G598" s="28">
        <v>12</v>
      </c>
      <c r="H598" s="62">
        <v>0.17849999999999999</v>
      </c>
      <c r="I598" s="61">
        <v>2.5499999999999998E-2</v>
      </c>
      <c r="J598" s="61">
        <v>2.4224999999999999</v>
      </c>
      <c r="K598" s="24">
        <v>6.8849999999999998</v>
      </c>
      <c r="L598" s="28">
        <v>0.10199999999999999</v>
      </c>
      <c r="M598" s="28">
        <v>10.5</v>
      </c>
      <c r="N598" s="49"/>
      <c r="O598" s="49"/>
      <c r="P598" s="49"/>
      <c r="Q598" s="49"/>
      <c r="R598" s="49"/>
      <c r="S598" s="49"/>
      <c r="T598" s="49"/>
      <c r="U598" s="49"/>
      <c r="V598" s="49"/>
      <c r="W598" s="49"/>
      <c r="X598" s="49"/>
      <c r="Y598" s="49"/>
    </row>
    <row r="599" spans="1:25" ht="15" customHeight="1" x14ac:dyDescent="0.25">
      <c r="A599" s="836"/>
      <c r="B599" s="836"/>
      <c r="C599" s="360" t="s">
        <v>60</v>
      </c>
      <c r="D599" s="18" t="s">
        <v>61</v>
      </c>
      <c r="E599" s="279">
        <v>43</v>
      </c>
      <c r="F599" s="287">
        <v>30.1</v>
      </c>
      <c r="G599" s="28">
        <v>12</v>
      </c>
      <c r="H599" s="62">
        <v>0.54179999999999995</v>
      </c>
      <c r="I599" s="61">
        <v>9.0300000000000005E-2</v>
      </c>
      <c r="J599" s="61">
        <v>1.9263999999999999</v>
      </c>
      <c r="K599" s="24">
        <v>13.244</v>
      </c>
      <c r="L599" s="28">
        <v>0.15049999999999999</v>
      </c>
      <c r="M599" s="28">
        <v>7.74</v>
      </c>
      <c r="N599" s="49"/>
      <c r="O599" s="49"/>
      <c r="P599" s="49"/>
      <c r="Q599" s="49"/>
      <c r="R599" s="49"/>
      <c r="S599" s="49"/>
      <c r="T599" s="49"/>
      <c r="U599" s="49"/>
      <c r="V599" s="49"/>
      <c r="W599" s="49"/>
      <c r="X599" s="49"/>
      <c r="Y599" s="49"/>
    </row>
    <row r="600" spans="1:25" ht="15" customHeight="1" x14ac:dyDescent="0.25">
      <c r="A600" s="836"/>
      <c r="B600" s="836"/>
      <c r="C600" s="360" t="s">
        <v>174</v>
      </c>
      <c r="D600" s="18" t="s">
        <v>175</v>
      </c>
      <c r="E600" s="279">
        <v>5</v>
      </c>
      <c r="F600" s="287">
        <v>5</v>
      </c>
      <c r="G600" s="28">
        <v>16</v>
      </c>
      <c r="H600" s="62">
        <v>4.4999999999999998E-2</v>
      </c>
      <c r="I600" s="61">
        <v>1.67</v>
      </c>
      <c r="J600" s="61">
        <v>0.27</v>
      </c>
      <c r="K600" s="24">
        <v>0.7</v>
      </c>
      <c r="L600" s="28">
        <v>0.01</v>
      </c>
      <c r="M600" s="28">
        <v>35.549999999999997</v>
      </c>
      <c r="N600" s="49"/>
      <c r="O600" s="49"/>
      <c r="P600" s="49"/>
      <c r="Q600" s="49"/>
      <c r="R600" s="49"/>
      <c r="S600" s="49"/>
      <c r="T600" s="49"/>
      <c r="U600" s="49"/>
      <c r="V600" s="49"/>
      <c r="W600" s="49"/>
      <c r="X600" s="49"/>
      <c r="Y600" s="49"/>
    </row>
    <row r="601" spans="1:25" ht="15" customHeight="1" x14ac:dyDescent="0.25">
      <c r="A601" s="842"/>
      <c r="B601" s="837"/>
      <c r="C601" s="360" t="s">
        <v>127</v>
      </c>
      <c r="D601" s="18" t="s">
        <v>128</v>
      </c>
      <c r="E601" s="279">
        <v>2</v>
      </c>
      <c r="F601" s="287">
        <v>2</v>
      </c>
      <c r="G601" s="28">
        <v>0</v>
      </c>
      <c r="H601" s="62">
        <v>0</v>
      </c>
      <c r="I601" s="61">
        <v>0</v>
      </c>
      <c r="J601" s="61">
        <v>0.12</v>
      </c>
      <c r="K601" s="24">
        <v>0.14000000000000001</v>
      </c>
      <c r="L601" s="28">
        <v>0.01</v>
      </c>
      <c r="M601" s="28">
        <v>0.1</v>
      </c>
      <c r="N601" s="49"/>
      <c r="O601" s="49"/>
      <c r="P601" s="49"/>
      <c r="Q601" s="49"/>
      <c r="R601" s="49"/>
      <c r="S601" s="49"/>
      <c r="T601" s="49"/>
      <c r="U601" s="49"/>
      <c r="V601" s="49"/>
      <c r="W601" s="49"/>
      <c r="X601" s="49"/>
      <c r="Y601" s="49"/>
    </row>
    <row r="602" spans="1:25" ht="15" customHeight="1" x14ac:dyDescent="0.25">
      <c r="A602" s="35" t="s">
        <v>68</v>
      </c>
      <c r="B602" s="36" t="s">
        <v>447</v>
      </c>
      <c r="C602" s="360" t="s">
        <v>72</v>
      </c>
      <c r="D602" s="18" t="s">
        <v>73</v>
      </c>
      <c r="E602" s="279">
        <v>180</v>
      </c>
      <c r="F602" s="287">
        <v>180</v>
      </c>
      <c r="G602" s="28">
        <v>83</v>
      </c>
      <c r="H602" s="62">
        <v>4.8</v>
      </c>
      <c r="I602" s="61">
        <v>4.8</v>
      </c>
      <c r="J602" s="61">
        <v>5.0999999999999996</v>
      </c>
      <c r="K602" s="24">
        <v>180</v>
      </c>
      <c r="L602" s="28">
        <v>0</v>
      </c>
      <c r="M602" s="28">
        <v>63</v>
      </c>
      <c r="N602" s="49"/>
      <c r="O602" s="49"/>
      <c r="P602" s="49"/>
      <c r="Q602" s="49"/>
      <c r="R602" s="49"/>
      <c r="S602" s="49"/>
      <c r="T602" s="49"/>
      <c r="U602" s="49"/>
      <c r="V602" s="49"/>
      <c r="W602" s="49"/>
      <c r="X602" s="49"/>
      <c r="Y602" s="49"/>
    </row>
    <row r="603" spans="1:25" ht="15" customHeight="1" x14ac:dyDescent="0.25">
      <c r="A603" s="35" t="s">
        <v>105</v>
      </c>
      <c r="B603" s="393" t="s">
        <v>231</v>
      </c>
      <c r="C603" s="360" t="s">
        <v>161</v>
      </c>
      <c r="D603" s="18" t="s">
        <v>162</v>
      </c>
      <c r="E603" s="279">
        <v>86</v>
      </c>
      <c r="F603" s="287">
        <v>60.2</v>
      </c>
      <c r="G603" s="28">
        <v>61</v>
      </c>
      <c r="H603" s="62">
        <v>0.90300000000000002</v>
      </c>
      <c r="I603" s="61">
        <v>6.0199999999999997E-2</v>
      </c>
      <c r="J603" s="61">
        <v>13.4246</v>
      </c>
      <c r="K603" s="24">
        <v>4.8159999999999998</v>
      </c>
      <c r="L603" s="28">
        <v>0.54179999999999995</v>
      </c>
      <c r="M603" s="28">
        <v>2.58</v>
      </c>
      <c r="N603" s="49"/>
      <c r="O603" s="49"/>
      <c r="P603" s="49"/>
      <c r="Q603" s="49"/>
      <c r="R603" s="49"/>
      <c r="S603" s="49"/>
      <c r="T603" s="49"/>
      <c r="U603" s="49"/>
      <c r="V603" s="49"/>
      <c r="W603" s="49"/>
      <c r="X603" s="49"/>
      <c r="Y603" s="49"/>
    </row>
    <row r="604" spans="1:25" ht="15" customHeight="1" x14ac:dyDescent="0.25">
      <c r="A604" s="830"/>
      <c r="B604" s="825"/>
      <c r="C604" s="825"/>
      <c r="D604" s="825"/>
      <c r="E604" s="825"/>
      <c r="F604" s="825"/>
      <c r="G604" s="825"/>
      <c r="H604" s="825"/>
      <c r="I604" s="825"/>
      <c r="J604" s="825"/>
      <c r="K604" s="826"/>
      <c r="L604" s="96"/>
      <c r="M604" s="96"/>
      <c r="N604" s="49"/>
      <c r="O604" s="49"/>
      <c r="P604" s="49"/>
      <c r="Q604" s="49"/>
      <c r="R604" s="49"/>
      <c r="S604" s="49"/>
      <c r="T604" s="49"/>
      <c r="U604" s="49"/>
      <c r="V604" s="49"/>
      <c r="W604" s="49"/>
      <c r="X604" s="49"/>
      <c r="Y604" s="49"/>
    </row>
    <row r="605" spans="1:25" ht="15" customHeight="1" x14ac:dyDescent="0.25">
      <c r="A605" s="833" t="s">
        <v>78</v>
      </c>
      <c r="B605" s="828"/>
      <c r="C605" s="828"/>
      <c r="D605" s="828"/>
      <c r="E605" s="828"/>
      <c r="F605" s="829"/>
      <c r="G605" s="135">
        <v>607.70000000000005</v>
      </c>
      <c r="H605" s="135">
        <v>25.5</v>
      </c>
      <c r="I605" s="135">
        <v>20.8</v>
      </c>
      <c r="J605" s="135">
        <v>77.2</v>
      </c>
      <c r="K605" s="135">
        <v>272</v>
      </c>
      <c r="L605" s="136">
        <v>2.9</v>
      </c>
      <c r="M605" s="136">
        <v>1011.2</v>
      </c>
      <c r="N605" s="49"/>
      <c r="O605" s="49"/>
      <c r="P605" s="49"/>
      <c r="Q605" s="49"/>
      <c r="R605" s="49"/>
      <c r="S605" s="49"/>
      <c r="T605" s="49"/>
      <c r="U605" s="49"/>
      <c r="V605" s="49"/>
      <c r="W605" s="49"/>
      <c r="X605" s="49"/>
      <c r="Y605" s="49"/>
    </row>
    <row r="606" spans="1:25" ht="15" customHeight="1" x14ac:dyDescent="0.25">
      <c r="A606" s="833" t="s">
        <v>79</v>
      </c>
      <c r="B606" s="828"/>
      <c r="C606" s="828"/>
      <c r="D606" s="828"/>
      <c r="E606" s="828"/>
      <c r="F606" s="829"/>
      <c r="G606" s="135">
        <v>1994</v>
      </c>
      <c r="H606" s="135">
        <v>69.8</v>
      </c>
      <c r="I606" s="135">
        <v>66.5</v>
      </c>
      <c r="J606" s="135">
        <v>279.2</v>
      </c>
      <c r="K606" s="135">
        <v>1100</v>
      </c>
      <c r="L606" s="136">
        <v>8.6999999999999993</v>
      </c>
      <c r="M606" s="136">
        <v>1500</v>
      </c>
      <c r="N606" s="49"/>
      <c r="O606" s="49"/>
      <c r="P606" s="49"/>
      <c r="Q606" s="49"/>
      <c r="R606" s="49"/>
      <c r="S606" s="49"/>
      <c r="T606" s="49"/>
      <c r="U606" s="49"/>
      <c r="V606" s="49"/>
      <c r="W606" s="49"/>
      <c r="X606" s="49"/>
      <c r="Y606" s="49"/>
    </row>
    <row r="607" spans="1:25" ht="15" customHeight="1" x14ac:dyDescent="0.25">
      <c r="A607" s="833" t="s">
        <v>80</v>
      </c>
      <c r="B607" s="828"/>
      <c r="C607" s="828"/>
      <c r="D607" s="828"/>
      <c r="E607" s="828"/>
      <c r="F607" s="829"/>
      <c r="G607" s="137">
        <v>0.3</v>
      </c>
      <c r="H607" s="137">
        <v>0.37</v>
      </c>
      <c r="I607" s="137">
        <v>0.31</v>
      </c>
      <c r="J607" s="137">
        <v>0.28000000000000003</v>
      </c>
      <c r="K607" s="137">
        <v>0.25</v>
      </c>
      <c r="L607" s="138">
        <v>0.34</v>
      </c>
      <c r="M607" s="138">
        <v>0.67</v>
      </c>
      <c r="N607" s="49"/>
      <c r="O607" s="49"/>
      <c r="P607" s="49"/>
      <c r="Q607" s="49"/>
      <c r="R607" s="49"/>
      <c r="S607" s="49"/>
      <c r="T607" s="49"/>
      <c r="U607" s="49"/>
      <c r="V607" s="49"/>
      <c r="W607" s="49"/>
      <c r="X607" s="49"/>
      <c r="Y607" s="49"/>
    </row>
    <row r="609" spans="1:25" ht="15" customHeight="1" x14ac:dyDescent="0.25">
      <c r="A609" s="834" t="s">
        <v>81</v>
      </c>
      <c r="B609" s="825"/>
      <c r="C609" s="826"/>
      <c r="D609" s="827" t="s">
        <v>82</v>
      </c>
      <c r="E609" s="828"/>
      <c r="F609" s="828"/>
      <c r="G609" s="828"/>
      <c r="H609" s="828"/>
      <c r="I609" s="828"/>
      <c r="J609" s="828"/>
      <c r="K609" s="828"/>
      <c r="L609" s="828"/>
      <c r="M609" s="829"/>
      <c r="N609" s="49"/>
      <c r="O609" s="49"/>
      <c r="P609" s="49"/>
      <c r="Q609" s="49"/>
      <c r="R609" s="49"/>
      <c r="S609" s="49"/>
      <c r="T609" s="49"/>
      <c r="U609" s="49"/>
      <c r="V609" s="49"/>
      <c r="W609" s="49"/>
      <c r="X609" s="49"/>
      <c r="Y609" s="49"/>
    </row>
    <row r="610" spans="1:25" ht="15" customHeight="1" x14ac:dyDescent="0.25">
      <c r="A610" s="52"/>
      <c r="B610" s="4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1"/>
      <c r="N610" s="49"/>
      <c r="O610" s="49"/>
      <c r="P610" s="49"/>
      <c r="Q610" s="49"/>
      <c r="R610" s="49"/>
      <c r="S610" s="49"/>
      <c r="T610" s="49"/>
      <c r="U610" s="49"/>
      <c r="V610" s="49"/>
      <c r="W610" s="49"/>
      <c r="X610" s="49"/>
      <c r="Y610" s="49"/>
    </row>
    <row r="611" spans="1:25" ht="30" customHeight="1" x14ac:dyDescent="0.25">
      <c r="A611" s="52" t="s">
        <v>83</v>
      </c>
      <c r="B611" s="827"/>
      <c r="C611" s="828"/>
      <c r="D611" s="828"/>
      <c r="E611" s="829"/>
      <c r="F611" s="1"/>
      <c r="G611" s="824" t="s">
        <v>84</v>
      </c>
      <c r="H611" s="825"/>
      <c r="I611" s="826"/>
      <c r="J611" s="827">
        <v>1088350061</v>
      </c>
      <c r="K611" s="828"/>
      <c r="L611" s="828"/>
      <c r="M611" s="829"/>
      <c r="N611" s="49"/>
      <c r="O611" s="49"/>
      <c r="P611" s="49"/>
      <c r="Q611" s="49"/>
      <c r="R611" s="49"/>
      <c r="S611" s="49"/>
      <c r="T611" s="49"/>
      <c r="U611" s="49"/>
      <c r="V611" s="49"/>
      <c r="W611" s="49"/>
      <c r="X611" s="49"/>
      <c r="Y611" s="49"/>
    </row>
    <row r="612" spans="1:25" ht="15" customHeight="1" x14ac:dyDescent="0.25">
      <c r="A612" s="1440"/>
      <c r="B612" s="825"/>
      <c r="C612" s="825"/>
      <c r="D612" s="825"/>
      <c r="E612" s="825"/>
      <c r="F612" s="825"/>
      <c r="G612" s="825"/>
      <c r="H612" s="825"/>
      <c r="I612" s="825"/>
      <c r="J612" s="825"/>
      <c r="K612" s="825"/>
      <c r="L612" s="825"/>
      <c r="M612" s="825"/>
      <c r="N612" s="825"/>
      <c r="O612" s="825"/>
      <c r="P612" s="825"/>
      <c r="Q612" s="825"/>
      <c r="R612" s="825"/>
      <c r="S612" s="825"/>
      <c r="T612" s="825"/>
      <c r="U612" s="825"/>
      <c r="V612" s="825"/>
      <c r="W612" s="825"/>
      <c r="X612" s="825"/>
      <c r="Y612" s="873"/>
    </row>
    <row r="613" spans="1:25" ht="15" customHeight="1" x14ac:dyDescent="0.25">
      <c r="A613" s="262"/>
      <c r="B613" s="263"/>
      <c r="C613" s="263"/>
      <c r="D613" s="263"/>
      <c r="E613" s="264"/>
      <c r="F613" s="264"/>
      <c r="G613" s="264"/>
      <c r="H613" s="264"/>
      <c r="I613" s="264"/>
      <c r="J613" s="265"/>
      <c r="K613" s="265"/>
      <c r="L613" s="264"/>
      <c r="M613" s="264"/>
      <c r="N613" s="260"/>
      <c r="O613" s="260"/>
      <c r="P613" s="260"/>
      <c r="Q613" s="260"/>
      <c r="R613" s="260"/>
      <c r="S613" s="260"/>
      <c r="T613" s="260"/>
      <c r="U613" s="260"/>
      <c r="V613" s="260"/>
      <c r="W613" s="260"/>
      <c r="X613" s="260"/>
      <c r="Y613" s="260"/>
    </row>
    <row r="614" spans="1:25" ht="15" customHeight="1" x14ac:dyDescent="0.25">
      <c r="A614" s="52"/>
      <c r="B614" s="58"/>
      <c r="C614" s="9"/>
      <c r="D614" s="9"/>
      <c r="E614" s="1"/>
      <c r="F614" s="1"/>
      <c r="G614" s="1"/>
      <c r="H614" s="1"/>
      <c r="I614" s="1"/>
      <c r="J614" s="3"/>
      <c r="K614" s="3"/>
      <c r="L614" s="1"/>
      <c r="M614" s="1"/>
      <c r="N614" s="49"/>
      <c r="O614" s="49"/>
      <c r="P614" s="49"/>
      <c r="Q614" s="49"/>
      <c r="R614" s="49"/>
      <c r="S614" s="49"/>
      <c r="T614" s="49"/>
      <c r="U614" s="49"/>
      <c r="V614" s="49"/>
      <c r="W614" s="49"/>
      <c r="X614" s="49"/>
      <c r="Y614" s="49"/>
    </row>
    <row r="615" spans="1:25" ht="15" customHeight="1" x14ac:dyDescent="0.25">
      <c r="A615" s="369" t="s">
        <v>448</v>
      </c>
      <c r="B615" s="9"/>
      <c r="C615" s="58"/>
      <c r="D615" s="58"/>
      <c r="E615" s="3"/>
      <c r="F615" s="3"/>
      <c r="G615" s="3"/>
      <c r="H615" s="3"/>
      <c r="I615" s="3"/>
      <c r="J615" s="3"/>
      <c r="K615" s="3"/>
      <c r="L615" s="1"/>
      <c r="M615" s="1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49"/>
      <c r="Y615" s="49"/>
    </row>
    <row r="616" spans="1:25" ht="15" customHeight="1" x14ac:dyDescent="0.25">
      <c r="A616" s="366"/>
      <c r="B616" s="9"/>
      <c r="C616" s="58"/>
      <c r="D616" s="58"/>
      <c r="E616" s="3"/>
      <c r="F616" s="3"/>
      <c r="G616" s="3"/>
      <c r="H616" s="3"/>
      <c r="I616" s="3"/>
      <c r="J616" s="3"/>
      <c r="K616" s="3"/>
      <c r="L616" s="1"/>
      <c r="M616" s="1"/>
      <c r="N616" s="49"/>
      <c r="O616" s="49"/>
      <c r="P616" s="49"/>
      <c r="Q616" s="49"/>
      <c r="R616" s="49"/>
      <c r="S616" s="49"/>
      <c r="T616" s="49"/>
      <c r="U616" s="49"/>
      <c r="V616" s="49"/>
      <c r="W616" s="49"/>
      <c r="X616" s="49"/>
      <c r="Y616" s="49"/>
    </row>
    <row r="617" spans="1:25" ht="15" customHeight="1" x14ac:dyDescent="0.25">
      <c r="A617" s="840" t="s">
        <v>14</v>
      </c>
      <c r="B617" s="838" t="s">
        <v>15</v>
      </c>
      <c r="C617" s="838" t="s">
        <v>16</v>
      </c>
      <c r="D617" s="838" t="s">
        <v>17</v>
      </c>
      <c r="E617" s="838" t="s">
        <v>18</v>
      </c>
      <c r="F617" s="838" t="s">
        <v>19</v>
      </c>
      <c r="G617" s="827" t="s">
        <v>20</v>
      </c>
      <c r="H617" s="828"/>
      <c r="I617" s="828"/>
      <c r="J617" s="828"/>
      <c r="K617" s="828"/>
      <c r="L617" s="828"/>
      <c r="M617" s="829"/>
      <c r="N617" s="49"/>
      <c r="O617" s="49"/>
      <c r="P617" s="49"/>
      <c r="Q617" s="49"/>
      <c r="R617" s="49"/>
      <c r="S617" s="49"/>
      <c r="T617" s="49"/>
      <c r="U617" s="49"/>
      <c r="V617" s="49"/>
      <c r="W617" s="49"/>
      <c r="X617" s="49"/>
      <c r="Y617" s="49"/>
    </row>
    <row r="618" spans="1:25" ht="15" customHeight="1" x14ac:dyDescent="0.25">
      <c r="A618" s="837"/>
      <c r="B618" s="837"/>
      <c r="C618" s="837"/>
      <c r="D618" s="837"/>
      <c r="E618" s="837"/>
      <c r="F618" s="837"/>
      <c r="G618" s="16" t="s">
        <v>21</v>
      </c>
      <c r="H618" s="16" t="s">
        <v>22</v>
      </c>
      <c r="I618" s="16" t="s">
        <v>23</v>
      </c>
      <c r="J618" s="16" t="s">
        <v>24</v>
      </c>
      <c r="K618" s="16" t="s">
        <v>25</v>
      </c>
      <c r="L618" s="16" t="s">
        <v>26</v>
      </c>
      <c r="M618" s="16" t="s">
        <v>27</v>
      </c>
      <c r="N618" s="49"/>
      <c r="O618" s="49"/>
      <c r="P618" s="49"/>
      <c r="Q618" s="49"/>
      <c r="R618" s="49"/>
      <c r="S618" s="49"/>
      <c r="T618" s="49"/>
      <c r="U618" s="49"/>
      <c r="V618" s="49"/>
      <c r="W618" s="49"/>
      <c r="X618" s="49"/>
      <c r="Y618" s="49"/>
    </row>
    <row r="619" spans="1:25" ht="15" customHeight="1" x14ac:dyDescent="0.25">
      <c r="A619" s="845" t="s">
        <v>232</v>
      </c>
      <c r="B619" s="854" t="s">
        <v>501</v>
      </c>
      <c r="C619" s="31" t="s">
        <v>505</v>
      </c>
      <c r="D619" s="544" t="s">
        <v>506</v>
      </c>
      <c r="E619" s="26">
        <v>12</v>
      </c>
      <c r="F619" s="29">
        <v>10.8</v>
      </c>
      <c r="G619" s="28">
        <v>5</v>
      </c>
      <c r="H619" s="62">
        <v>0.22600000000000001</v>
      </c>
      <c r="I619" s="61">
        <v>0</v>
      </c>
      <c r="J619" s="61">
        <v>0.77</v>
      </c>
      <c r="K619" s="24">
        <v>4.32</v>
      </c>
      <c r="L619" s="28">
        <v>0.108</v>
      </c>
      <c r="M619" s="28">
        <v>0.64800000000000002</v>
      </c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5"/>
    </row>
    <row r="620" spans="1:25" ht="15" customHeight="1" x14ac:dyDescent="0.25">
      <c r="A620" s="836"/>
      <c r="B620" s="836"/>
      <c r="C620" s="31" t="s">
        <v>133</v>
      </c>
      <c r="D620" s="18" t="s">
        <v>134</v>
      </c>
      <c r="E620" s="88">
        <v>13</v>
      </c>
      <c r="F620" s="89">
        <v>10.4</v>
      </c>
      <c r="G620" s="90">
        <v>8</v>
      </c>
      <c r="H620" s="90">
        <v>0.1976</v>
      </c>
      <c r="I620" s="90">
        <v>1.04E-2</v>
      </c>
      <c r="J620" s="90">
        <v>1.5911999999999999</v>
      </c>
      <c r="K620" s="90">
        <v>1.456</v>
      </c>
      <c r="L620" s="90">
        <v>3.1199999999999999E-2</v>
      </c>
      <c r="M620" s="91">
        <v>1.43</v>
      </c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5"/>
    </row>
    <row r="621" spans="1:25" ht="15" customHeight="1" x14ac:dyDescent="0.25">
      <c r="A621" s="836"/>
      <c r="B621" s="836"/>
      <c r="C621" s="31" t="s">
        <v>91</v>
      </c>
      <c r="D621" s="23" t="s">
        <v>92</v>
      </c>
      <c r="E621" s="92">
        <v>10</v>
      </c>
      <c r="F621" s="93">
        <v>10</v>
      </c>
      <c r="G621" s="94">
        <v>10</v>
      </c>
      <c r="H621" s="94">
        <v>0.22</v>
      </c>
      <c r="I621" s="94">
        <v>0.01</v>
      </c>
      <c r="J621" s="94">
        <v>2.11</v>
      </c>
      <c r="K621" s="94">
        <v>1.1000000000000001</v>
      </c>
      <c r="L621" s="94">
        <v>0.1</v>
      </c>
      <c r="M621" s="91">
        <v>1.8</v>
      </c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5"/>
    </row>
    <row r="622" spans="1:25" ht="15" customHeight="1" x14ac:dyDescent="0.25">
      <c r="A622" s="836"/>
      <c r="B622" s="836"/>
      <c r="C622" s="31" t="s">
        <v>50</v>
      </c>
      <c r="D622" s="23" t="s">
        <v>51</v>
      </c>
      <c r="E622" s="92">
        <v>12</v>
      </c>
      <c r="F622" s="93">
        <v>10.199999999999999</v>
      </c>
      <c r="G622" s="94">
        <v>5</v>
      </c>
      <c r="H622" s="94">
        <v>7.1400000000000005E-2</v>
      </c>
      <c r="I622" s="94">
        <v>1.0200000000000001E-2</v>
      </c>
      <c r="J622" s="94">
        <v>0.96899999999999997</v>
      </c>
      <c r="K622" s="94">
        <v>2.754</v>
      </c>
      <c r="L622" s="94">
        <v>4.0800000000000003E-2</v>
      </c>
      <c r="M622" s="91">
        <v>4.2</v>
      </c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5"/>
    </row>
    <row r="623" spans="1:25" ht="15" customHeight="1" x14ac:dyDescent="0.25">
      <c r="A623" s="836"/>
      <c r="B623" s="836"/>
      <c r="C623" s="31" t="s">
        <v>36</v>
      </c>
      <c r="D623" s="23" t="s">
        <v>37</v>
      </c>
      <c r="E623" s="92">
        <v>6</v>
      </c>
      <c r="F623" s="93">
        <v>5.4</v>
      </c>
      <c r="G623" s="94">
        <v>2</v>
      </c>
      <c r="H623" s="94">
        <v>0.1242</v>
      </c>
      <c r="I623" s="94">
        <v>3.2399999999999998E-2</v>
      </c>
      <c r="J623" s="94">
        <v>0.31859999999999999</v>
      </c>
      <c r="K623" s="94">
        <v>4.4279999999999999</v>
      </c>
      <c r="L623" s="94">
        <v>9.7199999999999995E-2</v>
      </c>
      <c r="M623" s="91">
        <v>2.76</v>
      </c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5"/>
    </row>
    <row r="624" spans="1:25" ht="15" customHeight="1" x14ac:dyDescent="0.25">
      <c r="A624" s="836"/>
      <c r="B624" s="836"/>
      <c r="C624" s="31" t="s">
        <v>34</v>
      </c>
      <c r="D624" s="23" t="s">
        <v>35</v>
      </c>
      <c r="E624" s="92">
        <v>38</v>
      </c>
      <c r="F624" s="93">
        <v>15.2</v>
      </c>
      <c r="G624" s="94">
        <v>6</v>
      </c>
      <c r="H624" s="94">
        <v>0.18240000000000001</v>
      </c>
      <c r="I624" s="94">
        <v>1.52E-2</v>
      </c>
      <c r="J624" s="94">
        <v>1.0336000000000001</v>
      </c>
      <c r="K624" s="94">
        <v>8.6639999999999997</v>
      </c>
      <c r="L624" s="94">
        <v>7.5999999999999998E-2</v>
      </c>
      <c r="M624" s="91">
        <v>5.7</v>
      </c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5"/>
    </row>
    <row r="625" spans="1:13" ht="15" customHeight="1" x14ac:dyDescent="0.25">
      <c r="A625" s="836"/>
      <c r="B625" s="836"/>
      <c r="C625" s="31" t="s">
        <v>32</v>
      </c>
      <c r="D625" s="23" t="s">
        <v>33</v>
      </c>
      <c r="E625" s="92">
        <v>16</v>
      </c>
      <c r="F625" s="93">
        <v>15.2</v>
      </c>
      <c r="G625" s="94">
        <v>6</v>
      </c>
      <c r="H625" s="94">
        <v>0.21279999999999999</v>
      </c>
      <c r="I625" s="94">
        <v>1.52E-2</v>
      </c>
      <c r="J625" s="94">
        <v>1.1704000000000001</v>
      </c>
      <c r="K625" s="94">
        <v>3.6480000000000001</v>
      </c>
      <c r="L625" s="94">
        <v>4.5600000000000002E-2</v>
      </c>
      <c r="M625" s="91">
        <v>0.64</v>
      </c>
    </row>
    <row r="626" spans="1:13" ht="15" customHeight="1" x14ac:dyDescent="0.25">
      <c r="A626" s="836"/>
      <c r="B626" s="836"/>
      <c r="C626" s="31" t="s">
        <v>44</v>
      </c>
      <c r="D626" s="23" t="s">
        <v>45</v>
      </c>
      <c r="E626" s="92">
        <v>0.8</v>
      </c>
      <c r="F626" s="93">
        <v>0.8</v>
      </c>
      <c r="G626" s="94">
        <v>0</v>
      </c>
      <c r="H626" s="94">
        <v>0</v>
      </c>
      <c r="I626" s="94">
        <v>0</v>
      </c>
      <c r="J626" s="94">
        <v>0</v>
      </c>
      <c r="K626" s="94">
        <v>0.192</v>
      </c>
      <c r="L626" s="94">
        <v>2.3999999999999998E-3</v>
      </c>
      <c r="M626" s="91">
        <v>310.24799999999999</v>
      </c>
    </row>
    <row r="627" spans="1:13" ht="15" customHeight="1" x14ac:dyDescent="0.25">
      <c r="A627" s="836"/>
      <c r="B627" s="836"/>
      <c r="C627" s="31" t="s">
        <v>42</v>
      </c>
      <c r="D627" s="87" t="s">
        <v>43</v>
      </c>
      <c r="E627" s="88">
        <v>1</v>
      </c>
      <c r="F627" s="89">
        <v>0.95</v>
      </c>
      <c r="G627" s="90">
        <v>1</v>
      </c>
      <c r="H627" s="90">
        <v>4.4650000000000002E-2</v>
      </c>
      <c r="I627" s="90">
        <v>2.8500000000000001E-3</v>
      </c>
      <c r="J627" s="90">
        <v>0.27834999999999999</v>
      </c>
      <c r="K627" s="90">
        <v>0.38</v>
      </c>
      <c r="L627" s="90">
        <v>1.235E-2</v>
      </c>
      <c r="M627" s="94">
        <v>0.19</v>
      </c>
    </row>
    <row r="628" spans="1:13" ht="15" customHeight="1" x14ac:dyDescent="0.25">
      <c r="A628" s="837"/>
      <c r="B628" s="842"/>
      <c r="C628" s="116" t="s">
        <v>116</v>
      </c>
      <c r="D628" s="117" t="s">
        <v>117</v>
      </c>
      <c r="E628" s="118">
        <v>2</v>
      </c>
      <c r="F628" s="118">
        <v>2</v>
      </c>
      <c r="G628" s="119">
        <v>15</v>
      </c>
      <c r="H628" s="120">
        <v>1.2E-2</v>
      </c>
      <c r="I628" s="121">
        <v>1.62</v>
      </c>
      <c r="J628" s="121">
        <v>0</v>
      </c>
      <c r="K628" s="96">
        <v>0.06</v>
      </c>
      <c r="L628" s="119">
        <v>2E-3</v>
      </c>
      <c r="M628" s="119">
        <v>13.7</v>
      </c>
    </row>
    <row r="629" spans="1:13" ht="15" customHeight="1" x14ac:dyDescent="0.25">
      <c r="A629" s="840" t="s">
        <v>28</v>
      </c>
      <c r="B629" s="843" t="s">
        <v>233</v>
      </c>
      <c r="C629" s="25" t="s">
        <v>94</v>
      </c>
      <c r="D629" s="61" t="s">
        <v>95</v>
      </c>
      <c r="E629" s="26">
        <v>46</v>
      </c>
      <c r="F629" s="29">
        <v>43</v>
      </c>
      <c r="G629" s="28">
        <v>60</v>
      </c>
      <c r="H629" s="28">
        <v>9.202</v>
      </c>
      <c r="I629" s="28">
        <v>2.58</v>
      </c>
      <c r="J629" s="28">
        <v>8.5999999999999993E-2</v>
      </c>
      <c r="K629" s="28">
        <v>8.33</v>
      </c>
      <c r="L629" s="28">
        <v>0.39200000000000002</v>
      </c>
      <c r="M629" s="28">
        <v>27.04</v>
      </c>
    </row>
    <row r="630" spans="1:13" ht="15" customHeight="1" x14ac:dyDescent="0.25">
      <c r="A630" s="836"/>
      <c r="B630" s="836"/>
      <c r="C630" s="360" t="s">
        <v>32</v>
      </c>
      <c r="D630" s="18" t="s">
        <v>33</v>
      </c>
      <c r="E630" s="279">
        <v>16</v>
      </c>
      <c r="F630" s="287">
        <v>15.2</v>
      </c>
      <c r="G630" s="28">
        <v>6</v>
      </c>
      <c r="H630" s="62">
        <v>0.21279999999999999</v>
      </c>
      <c r="I630" s="61">
        <v>1.52E-2</v>
      </c>
      <c r="J630" s="61">
        <v>1.1704000000000001</v>
      </c>
      <c r="K630" s="24">
        <v>3.6480000000000001</v>
      </c>
      <c r="L630" s="28">
        <v>4.5600000000000002E-2</v>
      </c>
      <c r="M630" s="28">
        <v>0.64</v>
      </c>
    </row>
    <row r="631" spans="1:13" ht="15" customHeight="1" x14ac:dyDescent="0.25">
      <c r="A631" s="836"/>
      <c r="B631" s="836"/>
      <c r="C631" s="360" t="s">
        <v>34</v>
      </c>
      <c r="D631" s="18" t="s">
        <v>35</v>
      </c>
      <c r="E631" s="279">
        <v>38</v>
      </c>
      <c r="F631" s="287">
        <v>15.2</v>
      </c>
      <c r="G631" s="28">
        <v>6</v>
      </c>
      <c r="H631" s="62">
        <v>0.18240000000000001</v>
      </c>
      <c r="I631" s="61">
        <v>1.52E-2</v>
      </c>
      <c r="J631" s="61">
        <v>1.0336000000000001</v>
      </c>
      <c r="K631" s="24">
        <v>8.6639999999999997</v>
      </c>
      <c r="L631" s="28">
        <v>7.5999999999999998E-2</v>
      </c>
      <c r="M631" s="28">
        <v>5.7</v>
      </c>
    </row>
    <row r="632" spans="1:13" ht="15" customHeight="1" x14ac:dyDescent="0.25">
      <c r="A632" s="836"/>
      <c r="B632" s="836"/>
      <c r="C632" s="360" t="s">
        <v>36</v>
      </c>
      <c r="D632" s="18" t="s">
        <v>37</v>
      </c>
      <c r="E632" s="279">
        <v>6</v>
      </c>
      <c r="F632" s="287">
        <v>5.4</v>
      </c>
      <c r="G632" s="28">
        <v>2</v>
      </c>
      <c r="H632" s="62">
        <v>0.1242</v>
      </c>
      <c r="I632" s="61">
        <v>3.2399999999999998E-2</v>
      </c>
      <c r="J632" s="61">
        <v>0.31859999999999999</v>
      </c>
      <c r="K632" s="24">
        <v>4.4279999999999999</v>
      </c>
      <c r="L632" s="28">
        <v>9.7199999999999995E-2</v>
      </c>
      <c r="M632" s="28">
        <v>2.76</v>
      </c>
    </row>
    <row r="633" spans="1:13" ht="15" customHeight="1" x14ac:dyDescent="0.25">
      <c r="A633" s="836"/>
      <c r="B633" s="836"/>
      <c r="C633" s="360" t="s">
        <v>38</v>
      </c>
      <c r="D633" s="18" t="s">
        <v>39</v>
      </c>
      <c r="E633" s="279">
        <v>3</v>
      </c>
      <c r="F633" s="287">
        <v>3</v>
      </c>
      <c r="G633" s="28">
        <v>0</v>
      </c>
      <c r="H633" s="62">
        <v>0</v>
      </c>
      <c r="I633" s="61">
        <v>0</v>
      </c>
      <c r="J633" s="61">
        <v>0.18</v>
      </c>
      <c r="K633" s="24">
        <v>0.21</v>
      </c>
      <c r="L633" s="28">
        <v>1.4999999999999999E-2</v>
      </c>
      <c r="M633" s="28">
        <v>0.15</v>
      </c>
    </row>
    <row r="634" spans="1:13" ht="15" customHeight="1" x14ac:dyDescent="0.25">
      <c r="A634" s="836"/>
      <c r="B634" s="836"/>
      <c r="C634" s="360" t="s">
        <v>40</v>
      </c>
      <c r="D634" s="18" t="s">
        <v>39</v>
      </c>
      <c r="E634" s="279">
        <v>3</v>
      </c>
      <c r="F634" s="287">
        <v>3</v>
      </c>
      <c r="G634" s="28">
        <v>0</v>
      </c>
      <c r="H634" s="62">
        <v>0</v>
      </c>
      <c r="I634" s="61">
        <v>0</v>
      </c>
      <c r="J634" s="61">
        <v>0.18</v>
      </c>
      <c r="K634" s="24">
        <v>0.21</v>
      </c>
      <c r="L634" s="28">
        <v>1.4999999999999999E-2</v>
      </c>
      <c r="M634" s="28">
        <v>0.15</v>
      </c>
    </row>
    <row r="635" spans="1:13" ht="15" customHeight="1" x14ac:dyDescent="0.25">
      <c r="A635" s="836"/>
      <c r="B635" s="836"/>
      <c r="C635" s="360" t="s">
        <v>41</v>
      </c>
      <c r="D635" s="18" t="s">
        <v>39</v>
      </c>
      <c r="E635" s="279">
        <v>3</v>
      </c>
      <c r="F635" s="287">
        <v>3</v>
      </c>
      <c r="G635" s="28">
        <v>0</v>
      </c>
      <c r="H635" s="62">
        <v>0</v>
      </c>
      <c r="I635" s="61">
        <v>0</v>
      </c>
      <c r="J635" s="61">
        <v>0.18</v>
      </c>
      <c r="K635" s="24">
        <v>0.21</v>
      </c>
      <c r="L635" s="28">
        <v>1.4999999999999999E-2</v>
      </c>
      <c r="M635" s="28">
        <v>0.15</v>
      </c>
    </row>
    <row r="636" spans="1:13" ht="15" customHeight="1" x14ac:dyDescent="0.25">
      <c r="A636" s="836"/>
      <c r="B636" s="836"/>
      <c r="C636" s="360" t="s">
        <v>42</v>
      </c>
      <c r="D636" s="18" t="s">
        <v>43</v>
      </c>
      <c r="E636" s="279">
        <v>3</v>
      </c>
      <c r="F636" s="287">
        <v>2.85</v>
      </c>
      <c r="G636" s="28">
        <v>4</v>
      </c>
      <c r="H636" s="62">
        <v>0.13395000000000001</v>
      </c>
      <c r="I636" s="61">
        <v>8.5500000000000003E-3</v>
      </c>
      <c r="J636" s="61">
        <v>0.83504999999999996</v>
      </c>
      <c r="K636" s="24">
        <v>1.1399999999999999</v>
      </c>
      <c r="L636" s="28">
        <v>3.705E-2</v>
      </c>
      <c r="M636" s="28">
        <v>0.56999999999999995</v>
      </c>
    </row>
    <row r="637" spans="1:13" ht="15" customHeight="1" x14ac:dyDescent="0.25">
      <c r="A637" s="836"/>
      <c r="B637" s="836"/>
      <c r="C637" s="360" t="s">
        <v>44</v>
      </c>
      <c r="D637" s="18" t="s">
        <v>45</v>
      </c>
      <c r="E637" s="279">
        <v>0.5</v>
      </c>
      <c r="F637" s="287">
        <v>0.5</v>
      </c>
      <c r="G637" s="28">
        <v>0</v>
      </c>
      <c r="H637" s="62">
        <v>0</v>
      </c>
      <c r="I637" s="61">
        <v>0</v>
      </c>
      <c r="J637" s="61">
        <v>0</v>
      </c>
      <c r="K637" s="24">
        <v>0.12</v>
      </c>
      <c r="L637" s="28">
        <v>1.5E-3</v>
      </c>
      <c r="M637" s="28">
        <v>193.905</v>
      </c>
    </row>
    <row r="638" spans="1:13" ht="15" customHeight="1" x14ac:dyDescent="0.25">
      <c r="A638" s="837"/>
      <c r="B638" s="837"/>
      <c r="C638" s="360" t="s">
        <v>52</v>
      </c>
      <c r="D638" s="18" t="s">
        <v>53</v>
      </c>
      <c r="E638" s="279">
        <v>3</v>
      </c>
      <c r="F638" s="287">
        <v>3</v>
      </c>
      <c r="G638" s="28">
        <v>27</v>
      </c>
      <c r="H638" s="62">
        <v>0</v>
      </c>
      <c r="I638" s="61">
        <v>3</v>
      </c>
      <c r="J638" s="61">
        <v>0</v>
      </c>
      <c r="K638" s="24">
        <v>0</v>
      </c>
      <c r="L638" s="28">
        <v>0</v>
      </c>
      <c r="M638" s="28">
        <v>0</v>
      </c>
    </row>
    <row r="639" spans="1:13" ht="15" customHeight="1" x14ac:dyDescent="0.25">
      <c r="A639" s="840" t="s">
        <v>54</v>
      </c>
      <c r="B639" s="843" t="s">
        <v>55</v>
      </c>
      <c r="C639" s="360" t="s">
        <v>56</v>
      </c>
      <c r="D639" s="18" t="s">
        <v>57</v>
      </c>
      <c r="E639" s="279">
        <v>40</v>
      </c>
      <c r="F639" s="287">
        <v>40</v>
      </c>
      <c r="G639" s="28">
        <v>141</v>
      </c>
      <c r="H639" s="62">
        <v>2.68</v>
      </c>
      <c r="I639" s="61">
        <v>0.16</v>
      </c>
      <c r="J639" s="61">
        <v>32.04</v>
      </c>
      <c r="K639" s="24">
        <v>3.6</v>
      </c>
      <c r="L639" s="28">
        <v>0.32</v>
      </c>
      <c r="M639" s="28">
        <v>0.8</v>
      </c>
    </row>
    <row r="640" spans="1:13" ht="15" customHeight="1" x14ac:dyDescent="0.25">
      <c r="A640" s="836"/>
      <c r="B640" s="836"/>
      <c r="C640" s="360" t="s">
        <v>52</v>
      </c>
      <c r="D640" s="18" t="s">
        <v>53</v>
      </c>
      <c r="E640" s="279">
        <v>5</v>
      </c>
      <c r="F640" s="287">
        <v>5</v>
      </c>
      <c r="G640" s="28">
        <v>45</v>
      </c>
      <c r="H640" s="62">
        <v>0</v>
      </c>
      <c r="I640" s="61">
        <v>5</v>
      </c>
      <c r="J640" s="61">
        <v>0</v>
      </c>
      <c r="K640" s="24">
        <v>0</v>
      </c>
      <c r="L640" s="28">
        <v>0</v>
      </c>
      <c r="M640" s="28">
        <v>0</v>
      </c>
    </row>
    <row r="641" spans="1:13" ht="15" customHeight="1" x14ac:dyDescent="0.25">
      <c r="A641" s="837"/>
      <c r="B641" s="842"/>
      <c r="C641" s="360" t="s">
        <v>44</v>
      </c>
      <c r="D641" s="18" t="s">
        <v>45</v>
      </c>
      <c r="E641" s="279">
        <v>0.8</v>
      </c>
      <c r="F641" s="287">
        <v>0.8</v>
      </c>
      <c r="G641" s="28">
        <v>0</v>
      </c>
      <c r="H641" s="62">
        <v>0</v>
      </c>
      <c r="I641" s="61">
        <v>0</v>
      </c>
      <c r="J641" s="61">
        <v>0</v>
      </c>
      <c r="K641" s="24">
        <v>0.192</v>
      </c>
      <c r="L641" s="28">
        <v>2.3999999999999998E-3</v>
      </c>
      <c r="M641" s="28">
        <v>310.24799999999999</v>
      </c>
    </row>
    <row r="642" spans="1:13" ht="15" customHeight="1" x14ac:dyDescent="0.25">
      <c r="A642" s="846" t="s">
        <v>46</v>
      </c>
      <c r="B642" s="843" t="s">
        <v>234</v>
      </c>
      <c r="C642" s="394" t="s">
        <v>98</v>
      </c>
      <c r="D642" s="18" t="s">
        <v>99</v>
      </c>
      <c r="E642" s="283">
        <v>80</v>
      </c>
      <c r="F642" s="283">
        <v>48</v>
      </c>
      <c r="G642" s="21">
        <v>93</v>
      </c>
      <c r="H642" s="21">
        <v>0.77615999999999996</v>
      </c>
      <c r="I642" s="21">
        <v>0.14112</v>
      </c>
      <c r="J642" s="21">
        <v>21.37968</v>
      </c>
      <c r="K642" s="21">
        <v>2.1168</v>
      </c>
      <c r="L642" s="21">
        <v>0.3528</v>
      </c>
      <c r="M642" s="28">
        <v>3.92</v>
      </c>
    </row>
    <row r="643" spans="1:13" ht="15" customHeight="1" x14ac:dyDescent="0.25">
      <c r="A643" s="847"/>
      <c r="B643" s="836"/>
      <c r="C643" s="394" t="s">
        <v>235</v>
      </c>
      <c r="D643" s="18" t="s">
        <v>236</v>
      </c>
      <c r="E643" s="283">
        <v>4</v>
      </c>
      <c r="F643" s="283">
        <v>4</v>
      </c>
      <c r="G643" s="21">
        <v>29</v>
      </c>
      <c r="H643" s="21">
        <v>2.4E-2</v>
      </c>
      <c r="I643" s="21">
        <v>3.2440000000000002</v>
      </c>
      <c r="J643" s="21">
        <v>0</v>
      </c>
      <c r="K643" s="21">
        <v>0.56000000000000005</v>
      </c>
      <c r="L643" s="21">
        <v>0</v>
      </c>
      <c r="M643" s="28">
        <v>35.08</v>
      </c>
    </row>
    <row r="644" spans="1:13" ht="15" customHeight="1" x14ac:dyDescent="0.25">
      <c r="A644" s="874"/>
      <c r="B644" s="837"/>
      <c r="C644" s="394" t="s">
        <v>205</v>
      </c>
      <c r="D644" s="18" t="s">
        <v>206</v>
      </c>
      <c r="E644" s="283">
        <v>4</v>
      </c>
      <c r="F644" s="283">
        <v>4</v>
      </c>
      <c r="G644" s="21">
        <v>15</v>
      </c>
      <c r="H644" s="21">
        <v>2.4E-2</v>
      </c>
      <c r="I644" s="21">
        <v>4.0000000000000001E-3</v>
      </c>
      <c r="J644" s="21">
        <v>3.6080000000000001</v>
      </c>
      <c r="K644" s="21">
        <v>1.68</v>
      </c>
      <c r="L644" s="21">
        <v>0.19600000000000001</v>
      </c>
      <c r="M644" s="28">
        <v>1.56</v>
      </c>
    </row>
    <row r="645" spans="1:13" ht="15" customHeight="1" x14ac:dyDescent="0.25">
      <c r="A645" s="1443"/>
      <c r="B645" s="860" t="s">
        <v>449</v>
      </c>
      <c r="C645" s="359" t="s">
        <v>101</v>
      </c>
      <c r="D645" s="18" t="s">
        <v>102</v>
      </c>
      <c r="E645" s="283">
        <v>26</v>
      </c>
      <c r="F645" s="283">
        <v>20.8</v>
      </c>
      <c r="G645" s="21">
        <v>5</v>
      </c>
      <c r="H645" s="21">
        <v>0.18720000000000001</v>
      </c>
      <c r="I645" s="21">
        <v>2.0799999999999999E-2</v>
      </c>
      <c r="J645" s="21">
        <v>0.8528</v>
      </c>
      <c r="K645" s="21">
        <v>1.8720000000000001</v>
      </c>
      <c r="L645" s="21">
        <v>0.104</v>
      </c>
      <c r="M645" s="28">
        <v>1.56</v>
      </c>
    </row>
    <row r="646" spans="1:13" ht="15" customHeight="1" x14ac:dyDescent="0.25">
      <c r="A646" s="836"/>
      <c r="B646" s="836"/>
      <c r="C646" s="359" t="s">
        <v>125</v>
      </c>
      <c r="D646" s="18" t="s">
        <v>126</v>
      </c>
      <c r="E646" s="283">
        <v>27</v>
      </c>
      <c r="F646" s="283">
        <v>20.25</v>
      </c>
      <c r="G646" s="21">
        <v>3</v>
      </c>
      <c r="H646" s="21">
        <v>0.10125000000000001</v>
      </c>
      <c r="I646" s="21">
        <v>2.0250000000000001E-2</v>
      </c>
      <c r="J646" s="21">
        <v>0.46575</v>
      </c>
      <c r="K646" s="21">
        <v>3.645</v>
      </c>
      <c r="L646" s="21">
        <v>6.0749999999999998E-2</v>
      </c>
      <c r="M646" s="28">
        <v>0.54</v>
      </c>
    </row>
    <row r="647" spans="1:13" ht="15" customHeight="1" x14ac:dyDescent="0.25">
      <c r="A647" s="836"/>
      <c r="B647" s="836"/>
      <c r="C647" s="395" t="s">
        <v>450</v>
      </c>
      <c r="D647" s="18" t="s">
        <v>33</v>
      </c>
      <c r="E647" s="283">
        <v>16</v>
      </c>
      <c r="F647" s="283">
        <v>15.2</v>
      </c>
      <c r="G647" s="21">
        <v>6</v>
      </c>
      <c r="H647" s="21">
        <v>0.21279999999999999</v>
      </c>
      <c r="I647" s="21">
        <v>1.52E-2</v>
      </c>
      <c r="J647" s="21">
        <v>1.1704000000000001</v>
      </c>
      <c r="K647" s="21">
        <v>3.6480000000000001</v>
      </c>
      <c r="L647" s="21">
        <v>4.5600000000000002E-2</v>
      </c>
      <c r="M647" s="28">
        <v>0.64</v>
      </c>
    </row>
    <row r="648" spans="1:13" ht="15" customHeight="1" x14ac:dyDescent="0.25">
      <c r="A648" s="836"/>
      <c r="B648" s="836"/>
      <c r="C648" s="359" t="s">
        <v>52</v>
      </c>
      <c r="D648" s="18" t="s">
        <v>53</v>
      </c>
      <c r="E648" s="283">
        <v>3</v>
      </c>
      <c r="F648" s="283">
        <v>3</v>
      </c>
      <c r="G648" s="21">
        <v>27</v>
      </c>
      <c r="H648" s="21">
        <v>0</v>
      </c>
      <c r="I648" s="21">
        <v>3</v>
      </c>
      <c r="J648" s="21">
        <v>0</v>
      </c>
      <c r="K648" s="21">
        <v>0</v>
      </c>
      <c r="L648" s="21">
        <v>0</v>
      </c>
      <c r="M648" s="28">
        <v>0</v>
      </c>
    </row>
    <row r="649" spans="1:13" ht="15" customHeight="1" x14ac:dyDescent="0.25">
      <c r="A649" s="836"/>
      <c r="B649" s="836"/>
      <c r="C649" s="359" t="s">
        <v>44</v>
      </c>
      <c r="D649" s="18" t="s">
        <v>45</v>
      </c>
      <c r="E649" s="283">
        <v>0.5</v>
      </c>
      <c r="F649" s="283">
        <v>0.5</v>
      </c>
      <c r="G649" s="21">
        <v>0</v>
      </c>
      <c r="H649" s="21">
        <v>0</v>
      </c>
      <c r="I649" s="21">
        <v>0</v>
      </c>
      <c r="J649" s="21">
        <v>0</v>
      </c>
      <c r="K649" s="21">
        <v>0.12</v>
      </c>
      <c r="L649" s="21">
        <v>1.5E-3</v>
      </c>
      <c r="M649" s="28">
        <v>193.905</v>
      </c>
    </row>
    <row r="650" spans="1:13" ht="15" customHeight="1" x14ac:dyDescent="0.25">
      <c r="A650" s="836"/>
      <c r="B650" s="836"/>
      <c r="C650" s="359" t="s">
        <v>62</v>
      </c>
      <c r="D650" s="18" t="s">
        <v>63</v>
      </c>
      <c r="E650" s="283">
        <v>30</v>
      </c>
      <c r="F650" s="283">
        <v>15</v>
      </c>
      <c r="G650" s="21">
        <v>7</v>
      </c>
      <c r="H650" s="21">
        <v>4.4999999999999998E-2</v>
      </c>
      <c r="I650" s="21">
        <v>4.4999999999999998E-2</v>
      </c>
      <c r="J650" s="21">
        <v>1.395</v>
      </c>
      <c r="K650" s="21">
        <v>2.85</v>
      </c>
      <c r="L650" s="21">
        <v>7.4999999999999997E-2</v>
      </c>
      <c r="M650" s="28">
        <v>1.2</v>
      </c>
    </row>
    <row r="651" spans="1:13" ht="15" customHeight="1" x14ac:dyDescent="0.25">
      <c r="A651" s="837"/>
      <c r="B651" s="837"/>
      <c r="C651" s="359" t="s">
        <v>36</v>
      </c>
      <c r="D651" s="18" t="s">
        <v>37</v>
      </c>
      <c r="E651" s="283">
        <v>6</v>
      </c>
      <c r="F651" s="283">
        <v>5.4</v>
      </c>
      <c r="G651" s="21">
        <v>2</v>
      </c>
      <c r="H651" s="21">
        <v>0.1242</v>
      </c>
      <c r="I651" s="21">
        <v>3.2399999999999998E-2</v>
      </c>
      <c r="J651" s="21">
        <v>0.31859999999999999</v>
      </c>
      <c r="K651" s="21">
        <v>4.4279999999999999</v>
      </c>
      <c r="L651" s="21">
        <v>9.7199999999999995E-2</v>
      </c>
      <c r="M651" s="28">
        <v>2.76</v>
      </c>
    </row>
    <row r="652" spans="1:13" ht="15" customHeight="1" x14ac:dyDescent="0.25">
      <c r="A652" s="35" t="s">
        <v>105</v>
      </c>
      <c r="B652" s="76" t="s">
        <v>239</v>
      </c>
      <c r="C652" s="31" t="s">
        <v>240</v>
      </c>
      <c r="D652" s="18" t="s">
        <v>178</v>
      </c>
      <c r="E652" s="26">
        <v>100</v>
      </c>
      <c r="F652" s="29">
        <v>60</v>
      </c>
      <c r="G652" s="28">
        <v>35</v>
      </c>
      <c r="H652" s="62">
        <v>1.02</v>
      </c>
      <c r="I652" s="61">
        <v>0.06</v>
      </c>
      <c r="J652" s="61">
        <v>7.5</v>
      </c>
      <c r="K652" s="24">
        <v>6</v>
      </c>
      <c r="L652" s="28">
        <v>0.48</v>
      </c>
      <c r="M652" s="28">
        <v>1</v>
      </c>
    </row>
    <row r="653" spans="1:13" ht="15" customHeight="1" x14ac:dyDescent="0.25">
      <c r="A653" s="876"/>
      <c r="B653" s="856"/>
      <c r="C653" s="856"/>
      <c r="D653" s="856"/>
      <c r="E653" s="856"/>
      <c r="F653" s="856"/>
      <c r="G653" s="856"/>
      <c r="H653" s="856"/>
      <c r="I653" s="856"/>
      <c r="J653" s="856"/>
      <c r="K653" s="856"/>
      <c r="L653" s="856"/>
      <c r="M653" s="857"/>
    </row>
    <row r="654" spans="1:13" ht="15" customHeight="1" x14ac:dyDescent="0.25">
      <c r="A654" s="833" t="s">
        <v>78</v>
      </c>
      <c r="B654" s="828"/>
      <c r="C654" s="828"/>
      <c r="D654" s="828"/>
      <c r="E654" s="828"/>
      <c r="F654" s="829"/>
      <c r="G654" s="103">
        <v>679</v>
      </c>
      <c r="H654" s="104">
        <v>25</v>
      </c>
      <c r="I654" s="105">
        <v>21</v>
      </c>
      <c r="J654" s="105">
        <v>92</v>
      </c>
      <c r="K654" s="103">
        <v>100</v>
      </c>
      <c r="L654" s="106">
        <v>5.6</v>
      </c>
      <c r="M654" s="106">
        <v>1141</v>
      </c>
    </row>
    <row r="655" spans="1:13" ht="15" customHeight="1" x14ac:dyDescent="0.25">
      <c r="A655" s="833" t="s">
        <v>79</v>
      </c>
      <c r="B655" s="828"/>
      <c r="C655" s="828"/>
      <c r="D655" s="828"/>
      <c r="E655" s="828"/>
      <c r="F655" s="829"/>
      <c r="G655" s="107">
        <v>1994</v>
      </c>
      <c r="H655" s="108">
        <v>69.8</v>
      </c>
      <c r="I655" s="108">
        <v>66.5</v>
      </c>
      <c r="J655" s="108">
        <v>279.2</v>
      </c>
      <c r="K655" s="108">
        <v>1100</v>
      </c>
      <c r="L655" s="108">
        <v>8.6999999999999993</v>
      </c>
      <c r="M655" s="108">
        <v>1500</v>
      </c>
    </row>
    <row r="656" spans="1:13" ht="15" customHeight="1" x14ac:dyDescent="0.25">
      <c r="A656" s="833" t="s">
        <v>80</v>
      </c>
      <c r="B656" s="828"/>
      <c r="C656" s="828"/>
      <c r="D656" s="828"/>
      <c r="E656" s="828"/>
      <c r="F656" s="829"/>
      <c r="G656" s="109">
        <v>0.34</v>
      </c>
      <c r="H656" s="110">
        <v>0.35</v>
      </c>
      <c r="I656" s="110">
        <v>0.32</v>
      </c>
      <c r="J656" s="110">
        <v>0.33</v>
      </c>
      <c r="K656" s="110">
        <v>0.09</v>
      </c>
      <c r="L656" s="110">
        <v>0.64</v>
      </c>
      <c r="M656" s="110">
        <v>0.76</v>
      </c>
    </row>
    <row r="658" spans="1:25" ht="15" customHeight="1" x14ac:dyDescent="0.25">
      <c r="A658" s="834" t="s">
        <v>81</v>
      </c>
      <c r="B658" s="825"/>
      <c r="C658" s="826"/>
      <c r="D658" s="827" t="s">
        <v>82</v>
      </c>
      <c r="E658" s="828"/>
      <c r="F658" s="828"/>
      <c r="G658" s="828"/>
      <c r="H658" s="828"/>
      <c r="I658" s="828"/>
      <c r="J658" s="828"/>
      <c r="K658" s="828"/>
      <c r="L658" s="828"/>
      <c r="M658" s="829"/>
      <c r="N658" s="49"/>
      <c r="O658" s="49"/>
      <c r="P658" s="49"/>
      <c r="Q658" s="49"/>
      <c r="R658" s="49"/>
      <c r="S658" s="49"/>
      <c r="T658" s="49"/>
      <c r="U658" s="49"/>
      <c r="V658" s="49"/>
      <c r="W658" s="49"/>
      <c r="X658" s="49"/>
      <c r="Y658" s="49"/>
    </row>
    <row r="659" spans="1:25" ht="15" customHeight="1" x14ac:dyDescent="0.25">
      <c r="A659" s="52"/>
      <c r="B659" s="4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1"/>
      <c r="N659" s="49"/>
      <c r="O659" s="49"/>
      <c r="P659" s="49"/>
      <c r="Q659" s="49"/>
      <c r="R659" s="49"/>
      <c r="S659" s="49"/>
      <c r="T659" s="49"/>
      <c r="U659" s="49"/>
      <c r="V659" s="49"/>
      <c r="W659" s="49"/>
      <c r="X659" s="49"/>
      <c r="Y659" s="49"/>
    </row>
    <row r="660" spans="1:25" ht="30" customHeight="1" x14ac:dyDescent="0.25">
      <c r="A660" s="52" t="s">
        <v>83</v>
      </c>
      <c r="B660" s="827"/>
      <c r="C660" s="828"/>
      <c r="D660" s="828"/>
      <c r="E660" s="829"/>
      <c r="F660" s="1"/>
      <c r="G660" s="824" t="s">
        <v>84</v>
      </c>
      <c r="H660" s="825"/>
      <c r="I660" s="826"/>
      <c r="J660" s="827">
        <v>1088350061</v>
      </c>
      <c r="K660" s="828"/>
      <c r="L660" s="828"/>
      <c r="M660" s="829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49"/>
      <c r="Y660" s="49"/>
    </row>
    <row r="661" spans="1:25" ht="15" customHeight="1" x14ac:dyDescent="0.25">
      <c r="A661" s="1440"/>
      <c r="B661" s="825"/>
      <c r="C661" s="825"/>
      <c r="D661" s="825"/>
      <c r="E661" s="825"/>
      <c r="F661" s="825"/>
      <c r="G661" s="825"/>
      <c r="H661" s="825"/>
      <c r="I661" s="825"/>
      <c r="J661" s="825"/>
      <c r="K661" s="825"/>
      <c r="L661" s="825"/>
      <c r="M661" s="825"/>
      <c r="N661" s="825"/>
      <c r="O661" s="825"/>
      <c r="P661" s="825"/>
      <c r="Q661" s="825"/>
      <c r="R661" s="825"/>
      <c r="S661" s="825"/>
      <c r="T661" s="825"/>
      <c r="U661" s="825"/>
      <c r="V661" s="825"/>
      <c r="W661" s="825"/>
      <c r="X661" s="825"/>
      <c r="Y661" s="873"/>
    </row>
    <row r="662" spans="1:25" ht="15" customHeight="1" x14ac:dyDescent="0.25">
      <c r="A662" s="391"/>
      <c r="B662" s="263"/>
      <c r="C662" s="392"/>
      <c r="D662" s="392"/>
      <c r="E662" s="264"/>
      <c r="F662" s="264"/>
      <c r="G662" s="264"/>
      <c r="H662" s="264"/>
      <c r="I662" s="264"/>
      <c r="J662" s="264"/>
      <c r="K662" s="264"/>
      <c r="L662" s="264"/>
      <c r="M662" s="264"/>
      <c r="N662" s="260"/>
      <c r="O662" s="260"/>
      <c r="P662" s="260"/>
      <c r="Q662" s="260"/>
      <c r="R662" s="260"/>
      <c r="S662" s="260"/>
      <c r="T662" s="260"/>
      <c r="U662" s="260"/>
      <c r="V662" s="260"/>
      <c r="W662" s="260"/>
      <c r="X662" s="260"/>
      <c r="Y662" s="260"/>
    </row>
    <row r="663" spans="1:25" ht="15" customHeight="1" x14ac:dyDescent="0.25">
      <c r="A663" s="366"/>
      <c r="B663" s="58"/>
      <c r="C663" s="59"/>
      <c r="D663" s="59"/>
      <c r="E663" s="1"/>
      <c r="F663" s="1"/>
      <c r="G663" s="1"/>
      <c r="H663" s="1"/>
      <c r="I663" s="1"/>
      <c r="J663" s="1"/>
      <c r="K663" s="1"/>
      <c r="L663" s="1"/>
      <c r="M663" s="1"/>
      <c r="N663" s="49"/>
      <c r="O663" s="49"/>
      <c r="P663" s="49"/>
      <c r="Q663" s="49"/>
      <c r="R663" s="49"/>
      <c r="S663" s="49"/>
      <c r="T663" s="49"/>
      <c r="U663" s="49"/>
      <c r="V663" s="49"/>
      <c r="W663" s="49"/>
      <c r="X663" s="49"/>
      <c r="Y663" s="49"/>
    </row>
    <row r="664" spans="1:25" ht="15" customHeight="1" x14ac:dyDescent="0.25">
      <c r="A664" s="369" t="s">
        <v>451</v>
      </c>
      <c r="B664" s="9"/>
      <c r="C664" s="58"/>
      <c r="D664" s="58"/>
      <c r="E664" s="3"/>
      <c r="F664" s="3"/>
      <c r="G664" s="3"/>
      <c r="H664" s="3"/>
      <c r="I664" s="3"/>
      <c r="J664" s="3"/>
      <c r="K664" s="3"/>
      <c r="L664" s="1"/>
      <c r="M664" s="1"/>
      <c r="N664" s="49"/>
      <c r="O664" s="49"/>
      <c r="P664" s="49"/>
      <c r="Q664" s="49"/>
      <c r="R664" s="49"/>
      <c r="S664" s="49"/>
      <c r="T664" s="49"/>
      <c r="U664" s="49"/>
      <c r="V664" s="49"/>
      <c r="W664" s="49"/>
      <c r="X664" s="49"/>
      <c r="Y664" s="49"/>
    </row>
    <row r="665" spans="1:25" ht="15" customHeight="1" x14ac:dyDescent="0.25">
      <c r="A665" s="1440"/>
      <c r="B665" s="825"/>
      <c r="C665" s="825"/>
      <c r="D665" s="825"/>
      <c r="E665" s="825"/>
      <c r="F665" s="825"/>
      <c r="G665" s="825"/>
      <c r="H665" s="825"/>
      <c r="I665" s="825"/>
      <c r="J665" s="825"/>
      <c r="K665" s="825"/>
      <c r="L665" s="825"/>
      <c r="M665" s="825"/>
      <c r="N665" s="825"/>
      <c r="O665" s="825"/>
      <c r="P665" s="825"/>
      <c r="Q665" s="825"/>
      <c r="R665" s="825"/>
      <c r="S665" s="825"/>
      <c r="T665" s="825"/>
      <c r="U665" s="825"/>
      <c r="V665" s="825"/>
      <c r="W665" s="825"/>
      <c r="X665" s="825"/>
      <c r="Y665" s="873"/>
    </row>
    <row r="666" spans="1:25" ht="15" customHeight="1" x14ac:dyDescent="0.25">
      <c r="A666" s="840" t="s">
        <v>14</v>
      </c>
      <c r="B666" s="838" t="s">
        <v>15</v>
      </c>
      <c r="C666" s="838" t="s">
        <v>16</v>
      </c>
      <c r="D666" s="838" t="s">
        <v>17</v>
      </c>
      <c r="E666" s="838" t="s">
        <v>18</v>
      </c>
      <c r="F666" s="838" t="s">
        <v>19</v>
      </c>
      <c r="G666" s="827" t="s">
        <v>20</v>
      </c>
      <c r="H666" s="828"/>
      <c r="I666" s="828"/>
      <c r="J666" s="828"/>
      <c r="K666" s="828"/>
      <c r="L666" s="828"/>
      <c r="M666" s="829"/>
      <c r="N666" s="49"/>
      <c r="O666" s="49"/>
      <c r="P666" s="49"/>
      <c r="Q666" s="49"/>
      <c r="R666" s="49"/>
      <c r="S666" s="49"/>
      <c r="T666" s="49"/>
      <c r="U666" s="49"/>
      <c r="V666" s="49"/>
      <c r="W666" s="49"/>
      <c r="X666" s="49"/>
      <c r="Y666" s="49"/>
    </row>
    <row r="667" spans="1:25" ht="15" customHeight="1" x14ac:dyDescent="0.25">
      <c r="A667" s="837"/>
      <c r="B667" s="837"/>
      <c r="C667" s="837"/>
      <c r="D667" s="837"/>
      <c r="E667" s="837"/>
      <c r="F667" s="837"/>
      <c r="G667" s="16" t="s">
        <v>21</v>
      </c>
      <c r="H667" s="16" t="s">
        <v>22</v>
      </c>
      <c r="I667" s="16" t="s">
        <v>23</v>
      </c>
      <c r="J667" s="16" t="s">
        <v>24</v>
      </c>
      <c r="K667" s="16" t="s">
        <v>25</v>
      </c>
      <c r="L667" s="16" t="s">
        <v>26</v>
      </c>
      <c r="M667" s="16" t="s">
        <v>27</v>
      </c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49"/>
      <c r="Y667" s="49"/>
    </row>
    <row r="668" spans="1:25" ht="15" customHeight="1" x14ac:dyDescent="0.25">
      <c r="A668" s="840" t="s">
        <v>28</v>
      </c>
      <c r="B668" s="843" t="s">
        <v>241</v>
      </c>
      <c r="C668" s="359" t="s">
        <v>94</v>
      </c>
      <c r="D668" s="18" t="s">
        <v>95</v>
      </c>
      <c r="E668" s="283">
        <v>69</v>
      </c>
      <c r="F668" s="283">
        <v>65</v>
      </c>
      <c r="G668" s="21">
        <v>81</v>
      </c>
      <c r="H668" s="21">
        <v>12.412000000000001</v>
      </c>
      <c r="I668" s="21">
        <v>3.48</v>
      </c>
      <c r="J668" s="21">
        <v>0.11600000000000001</v>
      </c>
      <c r="K668" s="21">
        <v>9.86</v>
      </c>
      <c r="L668" s="22">
        <v>0.46400000000000002</v>
      </c>
      <c r="M668" s="22">
        <v>32.24</v>
      </c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49"/>
      <c r="Y668" s="49"/>
    </row>
    <row r="669" spans="1:25" ht="15" customHeight="1" x14ac:dyDescent="0.25">
      <c r="A669" s="836"/>
      <c r="B669" s="836"/>
      <c r="C669" s="359" t="s">
        <v>32</v>
      </c>
      <c r="D669" s="18" t="s">
        <v>33</v>
      </c>
      <c r="E669" s="283">
        <v>16</v>
      </c>
      <c r="F669" s="283">
        <v>15.2</v>
      </c>
      <c r="G669" s="21">
        <v>6</v>
      </c>
      <c r="H669" s="21">
        <v>0.21279999999999999</v>
      </c>
      <c r="I669" s="21">
        <v>1.52E-2</v>
      </c>
      <c r="J669" s="21">
        <v>1.1704000000000001</v>
      </c>
      <c r="K669" s="21">
        <v>3.6480000000000001</v>
      </c>
      <c r="L669" s="28">
        <v>4.5600000000000002E-2</v>
      </c>
      <c r="M669" s="28">
        <v>0.64</v>
      </c>
      <c r="N669" s="49"/>
      <c r="O669" s="49"/>
      <c r="P669" s="49"/>
      <c r="Q669" s="49"/>
      <c r="R669" s="49"/>
      <c r="S669" s="49"/>
      <c r="T669" s="49"/>
      <c r="U669" s="49"/>
      <c r="V669" s="49"/>
      <c r="W669" s="49"/>
      <c r="X669" s="49"/>
      <c r="Y669" s="49"/>
    </row>
    <row r="670" spans="1:25" ht="15" customHeight="1" x14ac:dyDescent="0.25">
      <c r="A670" s="836"/>
      <c r="B670" s="836"/>
      <c r="C670" s="359" t="s">
        <v>34</v>
      </c>
      <c r="D670" s="18" t="s">
        <v>35</v>
      </c>
      <c r="E670" s="283">
        <v>38</v>
      </c>
      <c r="F670" s="283">
        <v>15.2</v>
      </c>
      <c r="G670" s="21">
        <v>6</v>
      </c>
      <c r="H670" s="21">
        <v>0.18240000000000001</v>
      </c>
      <c r="I670" s="21">
        <v>1.52E-2</v>
      </c>
      <c r="J670" s="21">
        <v>1.0336000000000001</v>
      </c>
      <c r="K670" s="21">
        <v>8.6639999999999997</v>
      </c>
      <c r="L670" s="28">
        <v>7.5999999999999998E-2</v>
      </c>
      <c r="M670" s="28">
        <v>5.7</v>
      </c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49"/>
      <c r="Y670" s="49"/>
    </row>
    <row r="671" spans="1:25" ht="15" customHeight="1" x14ac:dyDescent="0.25">
      <c r="A671" s="836"/>
      <c r="B671" s="836"/>
      <c r="C671" s="359" t="s">
        <v>36</v>
      </c>
      <c r="D671" s="18" t="s">
        <v>37</v>
      </c>
      <c r="E671" s="283">
        <v>6</v>
      </c>
      <c r="F671" s="283">
        <v>5.4</v>
      </c>
      <c r="G671" s="21">
        <v>2</v>
      </c>
      <c r="H671" s="21">
        <v>0.1242</v>
      </c>
      <c r="I671" s="21">
        <v>3.2399999999999998E-2</v>
      </c>
      <c r="J671" s="21">
        <v>0.31859999999999999</v>
      </c>
      <c r="K671" s="21">
        <v>4.4279999999999999</v>
      </c>
      <c r="L671" s="28">
        <v>9.7199999999999995E-2</v>
      </c>
      <c r="M671" s="28">
        <v>2.76</v>
      </c>
      <c r="N671" s="49"/>
      <c r="O671" s="49"/>
      <c r="P671" s="49"/>
      <c r="Q671" s="49"/>
      <c r="R671" s="49"/>
      <c r="S671" s="49"/>
      <c r="T671" s="49"/>
      <c r="U671" s="49"/>
      <c r="V671" s="49"/>
      <c r="W671" s="49"/>
      <c r="X671" s="49"/>
      <c r="Y671" s="49"/>
    </row>
    <row r="672" spans="1:25" ht="15" customHeight="1" x14ac:dyDescent="0.25">
      <c r="A672" s="836"/>
      <c r="B672" s="836"/>
      <c r="C672" s="359" t="s">
        <v>38</v>
      </c>
      <c r="D672" s="18" t="s">
        <v>39</v>
      </c>
      <c r="E672" s="283">
        <v>3</v>
      </c>
      <c r="F672" s="283">
        <v>3</v>
      </c>
      <c r="G672" s="21">
        <v>0</v>
      </c>
      <c r="H672" s="21">
        <v>0</v>
      </c>
      <c r="I672" s="21">
        <v>0</v>
      </c>
      <c r="J672" s="21">
        <v>0.18</v>
      </c>
      <c r="K672" s="21">
        <v>0.21</v>
      </c>
      <c r="L672" s="28">
        <v>1.4999999999999999E-2</v>
      </c>
      <c r="M672" s="28">
        <v>0.15</v>
      </c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49"/>
      <c r="Y672" s="49"/>
    </row>
    <row r="673" spans="1:13" ht="15" customHeight="1" x14ac:dyDescent="0.25">
      <c r="A673" s="836"/>
      <c r="B673" s="836"/>
      <c r="C673" s="359" t="s">
        <v>40</v>
      </c>
      <c r="D673" s="18" t="s">
        <v>39</v>
      </c>
      <c r="E673" s="283">
        <v>3</v>
      </c>
      <c r="F673" s="283">
        <v>3</v>
      </c>
      <c r="G673" s="21">
        <v>0</v>
      </c>
      <c r="H673" s="21">
        <v>0</v>
      </c>
      <c r="I673" s="21">
        <v>0</v>
      </c>
      <c r="J673" s="21">
        <v>0.18</v>
      </c>
      <c r="K673" s="21">
        <v>0.21</v>
      </c>
      <c r="L673" s="28">
        <v>1.4999999999999999E-2</v>
      </c>
      <c r="M673" s="28">
        <v>0.15</v>
      </c>
    </row>
    <row r="674" spans="1:13" ht="15" customHeight="1" x14ac:dyDescent="0.25">
      <c r="A674" s="836"/>
      <c r="B674" s="836"/>
      <c r="C674" s="359" t="s">
        <v>41</v>
      </c>
      <c r="D674" s="18" t="s">
        <v>39</v>
      </c>
      <c r="E674" s="283">
        <v>3</v>
      </c>
      <c r="F674" s="283">
        <v>3</v>
      </c>
      <c r="G674" s="21">
        <v>0</v>
      </c>
      <c r="H674" s="21">
        <v>0</v>
      </c>
      <c r="I674" s="21">
        <v>0</v>
      </c>
      <c r="J674" s="21">
        <v>0.18</v>
      </c>
      <c r="K674" s="21">
        <v>0.21</v>
      </c>
      <c r="L674" s="28">
        <v>1.4999999999999999E-2</v>
      </c>
      <c r="M674" s="28">
        <v>0.15</v>
      </c>
    </row>
    <row r="675" spans="1:13" ht="15" customHeight="1" x14ac:dyDescent="0.25">
      <c r="A675" s="836"/>
      <c r="B675" s="836"/>
      <c r="C675" s="359" t="s">
        <v>42</v>
      </c>
      <c r="D675" s="18" t="s">
        <v>43</v>
      </c>
      <c r="E675" s="283">
        <v>1</v>
      </c>
      <c r="F675" s="283">
        <v>0.95</v>
      </c>
      <c r="G675" s="21">
        <v>1</v>
      </c>
      <c r="H675" s="21">
        <v>4.4650000000000002E-2</v>
      </c>
      <c r="I675" s="21">
        <v>2.8500000000000001E-3</v>
      </c>
      <c r="J675" s="21">
        <v>0.27834999999999999</v>
      </c>
      <c r="K675" s="21">
        <v>0.38</v>
      </c>
      <c r="L675" s="28">
        <v>1.235E-2</v>
      </c>
      <c r="M675" s="28">
        <v>0.19</v>
      </c>
    </row>
    <row r="676" spans="1:13" ht="15" customHeight="1" x14ac:dyDescent="0.25">
      <c r="A676" s="836"/>
      <c r="B676" s="836"/>
      <c r="C676" s="359" t="s">
        <v>44</v>
      </c>
      <c r="D676" s="18" t="s">
        <v>45</v>
      </c>
      <c r="E676" s="283">
        <v>0.5</v>
      </c>
      <c r="F676" s="283">
        <v>0.5</v>
      </c>
      <c r="G676" s="21">
        <v>0</v>
      </c>
      <c r="H676" s="21">
        <v>0</v>
      </c>
      <c r="I676" s="21">
        <v>0</v>
      </c>
      <c r="J676" s="21">
        <v>0</v>
      </c>
      <c r="K676" s="21">
        <v>0.12</v>
      </c>
      <c r="L676" s="28">
        <v>1.5E-3</v>
      </c>
      <c r="M676" s="28">
        <v>193.905</v>
      </c>
    </row>
    <row r="677" spans="1:13" ht="15" customHeight="1" x14ac:dyDescent="0.25">
      <c r="A677" s="836"/>
      <c r="B677" s="836"/>
      <c r="C677" s="359" t="s">
        <v>142</v>
      </c>
      <c r="D677" s="18" t="s">
        <v>143</v>
      </c>
      <c r="E677" s="283">
        <v>10</v>
      </c>
      <c r="F677" s="283">
        <v>10</v>
      </c>
      <c r="G677" s="21">
        <v>36</v>
      </c>
      <c r="H677" s="21">
        <v>1.32</v>
      </c>
      <c r="I677" s="21">
        <v>0.19</v>
      </c>
      <c r="J677" s="21">
        <v>7.21</v>
      </c>
      <c r="K677" s="21">
        <v>1.8</v>
      </c>
      <c r="L677" s="28">
        <v>0.51</v>
      </c>
      <c r="M677" s="28">
        <v>0.2</v>
      </c>
    </row>
    <row r="678" spans="1:13" ht="15" customHeight="1" x14ac:dyDescent="0.25">
      <c r="A678" s="836"/>
      <c r="B678" s="836"/>
      <c r="C678" s="359" t="s">
        <v>52</v>
      </c>
      <c r="D678" s="18" t="s">
        <v>53</v>
      </c>
      <c r="E678" s="283">
        <v>5</v>
      </c>
      <c r="F678" s="283">
        <v>5</v>
      </c>
      <c r="G678" s="21">
        <v>45</v>
      </c>
      <c r="H678" s="21">
        <v>0</v>
      </c>
      <c r="I678" s="21">
        <v>5</v>
      </c>
      <c r="J678" s="21">
        <v>0</v>
      </c>
      <c r="K678" s="21">
        <v>0</v>
      </c>
      <c r="L678" s="28">
        <v>0</v>
      </c>
      <c r="M678" s="28">
        <v>0</v>
      </c>
    </row>
    <row r="679" spans="1:13" ht="15" customHeight="1" x14ac:dyDescent="0.25">
      <c r="A679" s="837"/>
      <c r="B679" s="837"/>
      <c r="C679" s="359" t="s">
        <v>144</v>
      </c>
      <c r="D679" s="18" t="s">
        <v>145</v>
      </c>
      <c r="E679" s="283">
        <v>15</v>
      </c>
      <c r="F679" s="283">
        <v>13.5</v>
      </c>
      <c r="G679" s="21">
        <v>20</v>
      </c>
      <c r="H679" s="21">
        <v>1.7010000000000001</v>
      </c>
      <c r="I679" s="21">
        <v>1.458</v>
      </c>
      <c r="J679" s="21">
        <v>4.0500000000000001E-2</v>
      </c>
      <c r="K679" s="21">
        <v>7.1550000000000002</v>
      </c>
      <c r="L679" s="28">
        <v>0.22950000000000001</v>
      </c>
      <c r="M679" s="28">
        <v>20.85</v>
      </c>
    </row>
    <row r="680" spans="1:13" ht="15" customHeight="1" x14ac:dyDescent="0.25">
      <c r="A680" s="840" t="s">
        <v>247</v>
      </c>
      <c r="B680" s="843" t="s">
        <v>55</v>
      </c>
      <c r="C680" s="359" t="s">
        <v>56</v>
      </c>
      <c r="D680" s="18" t="s">
        <v>57</v>
      </c>
      <c r="E680" s="283">
        <v>40</v>
      </c>
      <c r="F680" s="283">
        <v>40</v>
      </c>
      <c r="G680" s="21">
        <v>141</v>
      </c>
      <c r="H680" s="21">
        <v>2.68</v>
      </c>
      <c r="I680" s="21">
        <v>0.16</v>
      </c>
      <c r="J680" s="21">
        <v>32.04</v>
      </c>
      <c r="K680" s="21">
        <v>3.6</v>
      </c>
      <c r="L680" s="28">
        <v>0.32</v>
      </c>
      <c r="M680" s="28">
        <v>0.8</v>
      </c>
    </row>
    <row r="681" spans="1:13" ht="15" customHeight="1" x14ac:dyDescent="0.25">
      <c r="A681" s="836"/>
      <c r="B681" s="836"/>
      <c r="C681" s="359" t="s">
        <v>52</v>
      </c>
      <c r="D681" s="18" t="s">
        <v>53</v>
      </c>
      <c r="E681" s="283">
        <v>5</v>
      </c>
      <c r="F681" s="283">
        <v>5</v>
      </c>
      <c r="G681" s="21">
        <v>45</v>
      </c>
      <c r="H681" s="21">
        <v>0</v>
      </c>
      <c r="I681" s="21">
        <v>5</v>
      </c>
      <c r="J681" s="21">
        <v>0</v>
      </c>
      <c r="K681" s="21">
        <v>0</v>
      </c>
      <c r="L681" s="28">
        <v>0</v>
      </c>
      <c r="M681" s="28">
        <v>0</v>
      </c>
    </row>
    <row r="682" spans="1:13" ht="15" customHeight="1" x14ac:dyDescent="0.25">
      <c r="A682" s="837"/>
      <c r="B682" s="837"/>
      <c r="C682" s="359" t="s">
        <v>44</v>
      </c>
      <c r="D682" s="18" t="s">
        <v>45</v>
      </c>
      <c r="E682" s="283">
        <v>0.8</v>
      </c>
      <c r="F682" s="283">
        <v>0.8</v>
      </c>
      <c r="G682" s="21">
        <v>0</v>
      </c>
      <c r="H682" s="21">
        <v>0</v>
      </c>
      <c r="I682" s="21">
        <v>0</v>
      </c>
      <c r="J682" s="21">
        <v>0</v>
      </c>
      <c r="K682" s="21">
        <v>0.192</v>
      </c>
      <c r="L682" s="28">
        <v>2.3999999999999998E-3</v>
      </c>
      <c r="M682" s="28">
        <v>310.24799999999999</v>
      </c>
    </row>
    <row r="683" spans="1:13" ht="15" customHeight="1" x14ac:dyDescent="0.25">
      <c r="A683" s="840" t="s">
        <v>46</v>
      </c>
      <c r="B683" s="844" t="s">
        <v>242</v>
      </c>
      <c r="C683" s="359" t="s">
        <v>91</v>
      </c>
      <c r="D683" s="18" t="s">
        <v>92</v>
      </c>
      <c r="E683" s="283">
        <v>81</v>
      </c>
      <c r="F683" s="283">
        <v>72</v>
      </c>
      <c r="G683" s="21">
        <v>48</v>
      </c>
      <c r="H683" s="21">
        <v>1.1000000000000001</v>
      </c>
      <c r="I683" s="21">
        <v>0.05</v>
      </c>
      <c r="J683" s="21">
        <v>10.55</v>
      </c>
      <c r="K683" s="21">
        <v>5.5</v>
      </c>
      <c r="L683" s="28">
        <v>0.5</v>
      </c>
      <c r="M683" s="28">
        <v>9</v>
      </c>
    </row>
    <row r="684" spans="1:13" ht="15" customHeight="1" x14ac:dyDescent="0.25">
      <c r="A684" s="836"/>
      <c r="B684" s="836"/>
      <c r="C684" s="32" t="s">
        <v>116</v>
      </c>
      <c r="D684" s="18" t="s">
        <v>117</v>
      </c>
      <c r="E684" s="283">
        <v>3</v>
      </c>
      <c r="F684" s="283">
        <v>3</v>
      </c>
      <c r="G684" s="21">
        <v>22</v>
      </c>
      <c r="H684" s="21">
        <v>1.7999999999999999E-2</v>
      </c>
      <c r="I684" s="21">
        <v>2.4300000000000002</v>
      </c>
      <c r="J684" s="21">
        <v>0</v>
      </c>
      <c r="K684" s="21">
        <v>0.09</v>
      </c>
      <c r="L684" s="28">
        <v>3.0000000000000001E-3</v>
      </c>
      <c r="M684" s="28">
        <v>20.55</v>
      </c>
    </row>
    <row r="685" spans="1:13" ht="15" customHeight="1" x14ac:dyDescent="0.25">
      <c r="A685" s="837"/>
      <c r="B685" s="837"/>
      <c r="C685" s="359" t="s">
        <v>36</v>
      </c>
      <c r="D685" s="18" t="s">
        <v>37</v>
      </c>
      <c r="E685" s="283">
        <v>6</v>
      </c>
      <c r="F685" s="283">
        <v>5.4</v>
      </c>
      <c r="G685" s="21">
        <v>2</v>
      </c>
      <c r="H685" s="21">
        <v>0.1242</v>
      </c>
      <c r="I685" s="21">
        <v>3.2399999999999998E-2</v>
      </c>
      <c r="J685" s="21">
        <v>0.31859999999999999</v>
      </c>
      <c r="K685" s="21">
        <v>4.4279999999999999</v>
      </c>
      <c r="L685" s="28">
        <v>9.7199999999999995E-2</v>
      </c>
      <c r="M685" s="28">
        <v>2.76</v>
      </c>
    </row>
    <row r="686" spans="1:13" ht="15" customHeight="1" x14ac:dyDescent="0.25">
      <c r="A686" s="840" t="s">
        <v>58</v>
      </c>
      <c r="B686" s="843" t="s">
        <v>243</v>
      </c>
      <c r="C686" s="359" t="s">
        <v>50</v>
      </c>
      <c r="D686" s="18" t="s">
        <v>51</v>
      </c>
      <c r="E686" s="283">
        <v>42</v>
      </c>
      <c r="F686" s="283">
        <v>35.700000000000003</v>
      </c>
      <c r="G686" s="21">
        <v>17</v>
      </c>
      <c r="H686" s="21">
        <v>0.24990000000000001</v>
      </c>
      <c r="I686" s="21">
        <v>3.5700000000000003E-2</v>
      </c>
      <c r="J686" s="21">
        <v>3.3915000000000002</v>
      </c>
      <c r="K686" s="21">
        <v>9.6389999999999993</v>
      </c>
      <c r="L686" s="28">
        <v>0.14280000000000001</v>
      </c>
      <c r="M686" s="28">
        <v>14.7</v>
      </c>
    </row>
    <row r="687" spans="1:13" ht="15" customHeight="1" x14ac:dyDescent="0.25">
      <c r="A687" s="836"/>
      <c r="B687" s="836"/>
      <c r="C687" s="359" t="s">
        <v>103</v>
      </c>
      <c r="D687" s="18" t="s">
        <v>104</v>
      </c>
      <c r="E687" s="283">
        <v>40</v>
      </c>
      <c r="F687" s="283">
        <v>20</v>
      </c>
      <c r="G687" s="21">
        <v>16</v>
      </c>
      <c r="H687" s="21">
        <v>0.12</v>
      </c>
      <c r="I687" s="21">
        <v>0</v>
      </c>
      <c r="J687" s="21">
        <v>3.42</v>
      </c>
      <c r="K687" s="21">
        <v>3</v>
      </c>
      <c r="L687" s="28">
        <v>0.1</v>
      </c>
      <c r="M687" s="28">
        <v>1.6</v>
      </c>
    </row>
    <row r="688" spans="1:13" ht="15" customHeight="1" x14ac:dyDescent="0.25">
      <c r="A688" s="836"/>
      <c r="B688" s="836"/>
      <c r="C688" s="359" t="s">
        <v>62</v>
      </c>
      <c r="D688" s="18" t="s">
        <v>63</v>
      </c>
      <c r="E688" s="283">
        <v>30</v>
      </c>
      <c r="F688" s="283">
        <v>15</v>
      </c>
      <c r="G688" s="21">
        <v>7</v>
      </c>
      <c r="H688" s="21">
        <v>4.4999999999999998E-2</v>
      </c>
      <c r="I688" s="21">
        <v>4.4999999999999998E-2</v>
      </c>
      <c r="J688" s="21">
        <v>1.395</v>
      </c>
      <c r="K688" s="21">
        <v>2.85</v>
      </c>
      <c r="L688" s="28">
        <v>7.4999999999999997E-2</v>
      </c>
      <c r="M688" s="28">
        <v>1.2</v>
      </c>
    </row>
    <row r="689" spans="1:25" ht="15" customHeight="1" x14ac:dyDescent="0.25">
      <c r="A689" s="837"/>
      <c r="B689" s="837"/>
      <c r="C689" s="359" t="s">
        <v>64</v>
      </c>
      <c r="D689" s="18" t="s">
        <v>65</v>
      </c>
      <c r="E689" s="283">
        <v>2</v>
      </c>
      <c r="F689" s="283">
        <v>2</v>
      </c>
      <c r="G689" s="21">
        <v>8</v>
      </c>
      <c r="H689" s="21">
        <v>0</v>
      </c>
      <c r="I689" s="21">
        <v>0</v>
      </c>
      <c r="J689" s="21">
        <v>1.986</v>
      </c>
      <c r="K689" s="21">
        <v>0</v>
      </c>
      <c r="L689" s="28">
        <v>2E-3</v>
      </c>
      <c r="M689" s="28">
        <v>0</v>
      </c>
      <c r="N689" s="49"/>
      <c r="O689" s="49"/>
      <c r="P689" s="49"/>
      <c r="Q689" s="49"/>
      <c r="R689" s="49"/>
      <c r="S689" s="49"/>
      <c r="T689" s="49"/>
      <c r="U689" s="49"/>
      <c r="V689" s="49"/>
      <c r="W689" s="49"/>
      <c r="X689" s="49"/>
      <c r="Y689" s="49"/>
    </row>
    <row r="690" spans="1:25" ht="15" customHeight="1" x14ac:dyDescent="0.25">
      <c r="A690" s="126" t="s">
        <v>105</v>
      </c>
      <c r="B690" s="843" t="s">
        <v>149</v>
      </c>
      <c r="C690" s="68" t="s">
        <v>150</v>
      </c>
      <c r="D690" s="127" t="s">
        <v>151</v>
      </c>
      <c r="E690" s="128">
        <v>80</v>
      </c>
      <c r="F690" s="70">
        <v>60</v>
      </c>
      <c r="G690" s="71">
        <v>43</v>
      </c>
      <c r="H690" s="72">
        <v>0.54</v>
      </c>
      <c r="I690" s="73">
        <v>0.18</v>
      </c>
      <c r="J690" s="73">
        <v>8.0399999999999991</v>
      </c>
      <c r="K690" s="74">
        <v>7.8</v>
      </c>
      <c r="L690" s="71">
        <v>0.18</v>
      </c>
      <c r="M690" s="71">
        <v>2.4</v>
      </c>
      <c r="N690" s="49"/>
      <c r="O690" s="49"/>
      <c r="P690" s="49"/>
      <c r="Q690" s="49"/>
      <c r="R690" s="49"/>
      <c r="S690" s="49"/>
      <c r="T690" s="49"/>
      <c r="U690" s="49"/>
      <c r="V690" s="49"/>
      <c r="W690" s="49"/>
      <c r="X690" s="49"/>
      <c r="Y690" s="49"/>
    </row>
    <row r="691" spans="1:25" ht="15" customHeight="1" x14ac:dyDescent="0.25">
      <c r="A691" s="126" t="s">
        <v>163</v>
      </c>
      <c r="B691" s="836"/>
      <c r="C691" s="68" t="s">
        <v>72</v>
      </c>
      <c r="D691" s="129" t="s">
        <v>73</v>
      </c>
      <c r="E691" s="128">
        <v>120</v>
      </c>
      <c r="F691" s="70">
        <v>120</v>
      </c>
      <c r="G691" s="71">
        <v>66</v>
      </c>
      <c r="H691" s="72">
        <v>3.84</v>
      </c>
      <c r="I691" s="73">
        <v>3.84</v>
      </c>
      <c r="J691" s="73">
        <v>4.08</v>
      </c>
      <c r="K691" s="74">
        <v>144</v>
      </c>
      <c r="L691" s="71">
        <v>0</v>
      </c>
      <c r="M691" s="71">
        <v>50.4</v>
      </c>
      <c r="N691" s="49"/>
      <c r="O691" s="49"/>
      <c r="P691" s="49"/>
      <c r="Q691" s="49"/>
      <c r="R691" s="49"/>
      <c r="S691" s="49"/>
      <c r="T691" s="49"/>
      <c r="U691" s="49"/>
      <c r="V691" s="49"/>
      <c r="W691" s="49"/>
      <c r="X691" s="49"/>
      <c r="Y691" s="49"/>
    </row>
    <row r="692" spans="1:25" ht="15" customHeight="1" x14ac:dyDescent="0.25">
      <c r="A692" s="126" t="s">
        <v>164</v>
      </c>
      <c r="B692" s="837"/>
      <c r="C692" s="68" t="s">
        <v>64</v>
      </c>
      <c r="D692" s="129" t="s">
        <v>65</v>
      </c>
      <c r="E692" s="128">
        <v>6</v>
      </c>
      <c r="F692" s="70">
        <v>6</v>
      </c>
      <c r="G692" s="71">
        <v>24</v>
      </c>
      <c r="H692" s="72">
        <v>0</v>
      </c>
      <c r="I692" s="73">
        <v>0</v>
      </c>
      <c r="J692" s="73">
        <v>5.9580000000000002</v>
      </c>
      <c r="K692" s="74">
        <v>0</v>
      </c>
      <c r="L692" s="71">
        <v>6.0000000000000001E-3</v>
      </c>
      <c r="M692" s="71">
        <v>0</v>
      </c>
      <c r="N692" s="49"/>
      <c r="O692" s="49"/>
      <c r="P692" s="49"/>
      <c r="Q692" s="49"/>
      <c r="R692" s="49"/>
      <c r="S692" s="49"/>
      <c r="T692" s="49"/>
      <c r="U692" s="49"/>
      <c r="V692" s="49"/>
      <c r="W692" s="49"/>
      <c r="X692" s="49"/>
      <c r="Y692" s="49"/>
    </row>
    <row r="693" spans="1:25" ht="15" customHeight="1" x14ac:dyDescent="0.25">
      <c r="A693" s="876"/>
      <c r="B693" s="856"/>
      <c r="C693" s="856"/>
      <c r="D693" s="856"/>
      <c r="E693" s="856"/>
      <c r="F693" s="856"/>
      <c r="G693" s="856"/>
      <c r="H693" s="856"/>
      <c r="I693" s="856"/>
      <c r="J693" s="856"/>
      <c r="K693" s="856"/>
      <c r="L693" s="856"/>
      <c r="M693" s="857"/>
      <c r="N693" s="49"/>
      <c r="O693" s="49"/>
      <c r="P693" s="49"/>
      <c r="Q693" s="49"/>
      <c r="R693" s="49"/>
      <c r="S693" s="49"/>
      <c r="T693" s="49"/>
      <c r="U693" s="49"/>
      <c r="V693" s="49"/>
      <c r="W693" s="49"/>
      <c r="X693" s="49"/>
      <c r="Y693" s="49"/>
    </row>
    <row r="694" spans="1:25" ht="15" customHeight="1" x14ac:dyDescent="0.25">
      <c r="A694" s="833" t="s">
        <v>78</v>
      </c>
      <c r="B694" s="828"/>
      <c r="C694" s="828"/>
      <c r="D694" s="828"/>
      <c r="E694" s="828"/>
      <c r="F694" s="829"/>
      <c r="G694" s="135">
        <v>627.1</v>
      </c>
      <c r="H694" s="135">
        <v>24.1</v>
      </c>
      <c r="I694" s="135">
        <v>21.2</v>
      </c>
      <c r="J694" s="135">
        <v>82</v>
      </c>
      <c r="K694" s="135">
        <v>211.3</v>
      </c>
      <c r="L694" s="136">
        <v>3.8</v>
      </c>
      <c r="M694" s="136">
        <v>660.5</v>
      </c>
      <c r="N694" s="49"/>
      <c r="O694" s="49"/>
      <c r="P694" s="49"/>
      <c r="Q694" s="49"/>
      <c r="R694" s="49"/>
      <c r="S694" s="49"/>
      <c r="T694" s="49"/>
      <c r="U694" s="49"/>
      <c r="V694" s="49"/>
      <c r="W694" s="49"/>
      <c r="X694" s="49"/>
      <c r="Y694" s="49"/>
    </row>
    <row r="695" spans="1:25" ht="15" customHeight="1" x14ac:dyDescent="0.25">
      <c r="A695" s="833" t="s">
        <v>79</v>
      </c>
      <c r="B695" s="828"/>
      <c r="C695" s="828"/>
      <c r="D695" s="828"/>
      <c r="E695" s="828"/>
      <c r="F695" s="829"/>
      <c r="G695" s="135">
        <v>1994</v>
      </c>
      <c r="H695" s="135">
        <v>69.8</v>
      </c>
      <c r="I695" s="135">
        <v>66.5</v>
      </c>
      <c r="J695" s="135">
        <v>279.2</v>
      </c>
      <c r="K695" s="135">
        <v>1100</v>
      </c>
      <c r="L695" s="136">
        <v>8.6999999999999993</v>
      </c>
      <c r="M695" s="136">
        <v>1500</v>
      </c>
      <c r="N695" s="49"/>
      <c r="O695" s="49"/>
      <c r="P695" s="49"/>
      <c r="Q695" s="49"/>
      <c r="R695" s="49"/>
      <c r="S695" s="49"/>
      <c r="T695" s="49"/>
      <c r="U695" s="49"/>
      <c r="V695" s="49"/>
      <c r="W695" s="49"/>
      <c r="X695" s="49"/>
      <c r="Y695" s="49"/>
    </row>
    <row r="696" spans="1:25" ht="15" customHeight="1" x14ac:dyDescent="0.25">
      <c r="A696" s="833" t="s">
        <v>80</v>
      </c>
      <c r="B696" s="828"/>
      <c r="C696" s="828"/>
      <c r="D696" s="828"/>
      <c r="E696" s="828"/>
      <c r="F696" s="829"/>
      <c r="G696" s="137">
        <v>0.31</v>
      </c>
      <c r="H696" s="137">
        <v>0.35</v>
      </c>
      <c r="I696" s="137">
        <v>0.32</v>
      </c>
      <c r="J696" s="137">
        <v>0.28999999999999998</v>
      </c>
      <c r="K696" s="137">
        <v>0.19</v>
      </c>
      <c r="L696" s="138">
        <v>0.43</v>
      </c>
      <c r="M696" s="138">
        <v>0.44</v>
      </c>
      <c r="N696" s="49"/>
      <c r="O696" s="49"/>
      <c r="P696" s="49"/>
      <c r="Q696" s="49"/>
      <c r="R696" s="49"/>
      <c r="S696" s="49"/>
      <c r="T696" s="49"/>
      <c r="U696" s="49"/>
      <c r="V696" s="49"/>
      <c r="W696" s="49"/>
      <c r="X696" s="49"/>
      <c r="Y696" s="49"/>
    </row>
    <row r="697" spans="1:25" ht="15" customHeight="1" x14ac:dyDescent="0.25">
      <c r="A697" s="52"/>
      <c r="B697" s="4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1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49"/>
      <c r="Y697" s="49"/>
    </row>
    <row r="698" spans="1:25" ht="15" customHeight="1" x14ac:dyDescent="0.25">
      <c r="A698" s="834" t="s">
        <v>81</v>
      </c>
      <c r="B698" s="825"/>
      <c r="C698" s="826"/>
      <c r="D698" s="827" t="s">
        <v>82</v>
      </c>
      <c r="E698" s="828"/>
      <c r="F698" s="828"/>
      <c r="G698" s="828"/>
      <c r="H698" s="828"/>
      <c r="I698" s="828"/>
      <c r="J698" s="828"/>
      <c r="K698" s="828"/>
      <c r="L698" s="828"/>
      <c r="M698" s="829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  <c r="Y698" s="49"/>
    </row>
    <row r="699" spans="1:25" ht="15" customHeight="1" x14ac:dyDescent="0.25">
      <c r="A699" s="52"/>
      <c r="B699" s="4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1"/>
      <c r="N699" s="49"/>
      <c r="O699" s="49"/>
      <c r="P699" s="49"/>
      <c r="Q699" s="49"/>
      <c r="R699" s="49"/>
      <c r="S699" s="49"/>
      <c r="T699" s="49"/>
      <c r="U699" s="49"/>
      <c r="V699" s="49"/>
      <c r="W699" s="49"/>
      <c r="X699" s="49"/>
      <c r="Y699" s="49"/>
    </row>
    <row r="700" spans="1:25" ht="30" customHeight="1" x14ac:dyDescent="0.25">
      <c r="A700" s="52" t="s">
        <v>83</v>
      </c>
      <c r="B700" s="827"/>
      <c r="C700" s="828"/>
      <c r="D700" s="828"/>
      <c r="E700" s="829"/>
      <c r="F700" s="1"/>
      <c r="G700" s="824" t="s">
        <v>84</v>
      </c>
      <c r="H700" s="825"/>
      <c r="I700" s="826"/>
      <c r="J700" s="827">
        <v>1088350061</v>
      </c>
      <c r="K700" s="828"/>
      <c r="L700" s="828"/>
      <c r="M700" s="829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49"/>
      <c r="Y700" s="49"/>
    </row>
    <row r="701" spans="1:25" ht="15" customHeight="1" x14ac:dyDescent="0.25">
      <c r="A701" s="1440"/>
      <c r="B701" s="825"/>
      <c r="C701" s="825"/>
      <c r="D701" s="825"/>
      <c r="E701" s="825"/>
      <c r="F701" s="825"/>
      <c r="G701" s="825"/>
      <c r="H701" s="825"/>
      <c r="I701" s="825"/>
      <c r="J701" s="825"/>
      <c r="K701" s="825"/>
      <c r="L701" s="825"/>
      <c r="M701" s="825"/>
      <c r="N701" s="825"/>
      <c r="O701" s="825"/>
      <c r="P701" s="825"/>
      <c r="Q701" s="825"/>
      <c r="R701" s="825"/>
      <c r="S701" s="825"/>
      <c r="T701" s="825"/>
      <c r="U701" s="825"/>
      <c r="V701" s="825"/>
      <c r="W701" s="825"/>
      <c r="X701" s="825"/>
      <c r="Y701" s="873"/>
    </row>
    <row r="702" spans="1:25" ht="15" customHeight="1" x14ac:dyDescent="0.25">
      <c r="A702" s="262"/>
      <c r="B702" s="263"/>
      <c r="C702" s="263"/>
      <c r="D702" s="263"/>
      <c r="E702" s="264"/>
      <c r="F702" s="264"/>
      <c r="G702" s="264"/>
      <c r="H702" s="264"/>
      <c r="I702" s="264"/>
      <c r="J702" s="265"/>
      <c r="K702" s="265"/>
      <c r="L702" s="264"/>
      <c r="M702" s="264"/>
      <c r="N702" s="260"/>
      <c r="O702" s="260"/>
      <c r="P702" s="260"/>
      <c r="Q702" s="260"/>
      <c r="R702" s="260"/>
      <c r="S702" s="260"/>
      <c r="T702" s="260"/>
      <c r="U702" s="260"/>
      <c r="V702" s="260"/>
      <c r="W702" s="260"/>
      <c r="X702" s="260"/>
      <c r="Y702" s="260"/>
    </row>
    <row r="703" spans="1:25" ht="15" customHeight="1" x14ac:dyDescent="0.25">
      <c r="A703" s="52"/>
      <c r="B703" s="58"/>
      <c r="C703" s="9"/>
      <c r="D703" s="9"/>
      <c r="E703" s="1"/>
      <c r="F703" s="1"/>
      <c r="G703" s="1"/>
      <c r="H703" s="1"/>
      <c r="I703" s="1"/>
      <c r="J703" s="3"/>
      <c r="K703" s="3"/>
      <c r="L703" s="1"/>
      <c r="M703" s="1"/>
      <c r="N703" s="49"/>
      <c r="O703" s="49"/>
      <c r="P703" s="49"/>
      <c r="Q703" s="49"/>
      <c r="R703" s="49"/>
      <c r="S703" s="49"/>
      <c r="T703" s="49"/>
      <c r="U703" s="49"/>
      <c r="V703" s="49"/>
      <c r="W703" s="49"/>
      <c r="X703" s="49"/>
      <c r="Y703" s="49"/>
    </row>
    <row r="704" spans="1:25" ht="15" customHeight="1" x14ac:dyDescent="0.25">
      <c r="A704" s="369" t="s">
        <v>452</v>
      </c>
      <c r="B704" s="9"/>
      <c r="C704" s="58"/>
      <c r="D704" s="58"/>
      <c r="E704" s="3"/>
      <c r="F704" s="3"/>
      <c r="G704" s="3"/>
      <c r="H704" s="3"/>
      <c r="I704" s="3"/>
      <c r="J704" s="3"/>
      <c r="K704" s="3"/>
      <c r="L704" s="1"/>
      <c r="M704" s="1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49"/>
      <c r="Y704" s="49"/>
    </row>
    <row r="705" spans="1:25" ht="15" customHeight="1" x14ac:dyDescent="0.25">
      <c r="A705" s="1440"/>
      <c r="B705" s="825"/>
      <c r="C705" s="825"/>
      <c r="D705" s="825"/>
      <c r="E705" s="825"/>
      <c r="F705" s="825"/>
      <c r="G705" s="825"/>
      <c r="H705" s="825"/>
      <c r="I705" s="825"/>
      <c r="J705" s="825"/>
      <c r="K705" s="825"/>
      <c r="L705" s="825"/>
      <c r="M705" s="825"/>
      <c r="N705" s="825"/>
      <c r="O705" s="825"/>
      <c r="P705" s="825"/>
      <c r="Q705" s="825"/>
      <c r="R705" s="825"/>
      <c r="S705" s="825"/>
      <c r="T705" s="825"/>
      <c r="U705" s="825"/>
      <c r="V705" s="825"/>
      <c r="W705" s="825"/>
      <c r="X705" s="825"/>
      <c r="Y705" s="873"/>
    </row>
    <row r="706" spans="1:25" ht="15" customHeight="1" x14ac:dyDescent="0.25">
      <c r="A706" s="840" t="s">
        <v>14</v>
      </c>
      <c r="B706" s="838" t="s">
        <v>15</v>
      </c>
      <c r="C706" s="838" t="s">
        <v>16</v>
      </c>
      <c r="D706" s="838" t="s">
        <v>17</v>
      </c>
      <c r="E706" s="838" t="s">
        <v>18</v>
      </c>
      <c r="F706" s="838" t="s">
        <v>19</v>
      </c>
      <c r="G706" s="827" t="s">
        <v>20</v>
      </c>
      <c r="H706" s="828"/>
      <c r="I706" s="828"/>
      <c r="J706" s="828"/>
      <c r="K706" s="828"/>
      <c r="L706" s="828"/>
      <c r="M706" s="829"/>
      <c r="N706" s="49"/>
      <c r="O706" s="49"/>
      <c r="P706" s="49"/>
      <c r="Q706" s="49"/>
      <c r="R706" s="49"/>
      <c r="S706" s="49"/>
      <c r="T706" s="49"/>
      <c r="U706" s="49"/>
      <c r="V706" s="49"/>
      <c r="W706" s="49"/>
      <c r="X706" s="49"/>
      <c r="Y706" s="49"/>
    </row>
    <row r="707" spans="1:25" ht="15" customHeight="1" x14ac:dyDescent="0.25">
      <c r="A707" s="837"/>
      <c r="B707" s="837"/>
      <c r="C707" s="837"/>
      <c r="D707" s="837"/>
      <c r="E707" s="837"/>
      <c r="F707" s="837"/>
      <c r="G707" s="16" t="s">
        <v>21</v>
      </c>
      <c r="H707" s="16" t="s">
        <v>22</v>
      </c>
      <c r="I707" s="16" t="s">
        <v>23</v>
      </c>
      <c r="J707" s="16" t="s">
        <v>24</v>
      </c>
      <c r="K707" s="16" t="s">
        <v>25</v>
      </c>
      <c r="L707" s="16" t="s">
        <v>26</v>
      </c>
      <c r="M707" s="16" t="s">
        <v>27</v>
      </c>
      <c r="N707" s="49"/>
      <c r="O707" s="49"/>
      <c r="P707" s="49"/>
      <c r="Q707" s="49"/>
      <c r="R707" s="49"/>
      <c r="S707" s="49"/>
      <c r="T707" s="49"/>
      <c r="U707" s="49"/>
      <c r="V707" s="49"/>
      <c r="W707" s="49"/>
      <c r="X707" s="49"/>
      <c r="Y707" s="49"/>
    </row>
    <row r="708" spans="1:25" ht="15" customHeight="1" x14ac:dyDescent="0.25">
      <c r="A708" s="840" t="s">
        <v>221</v>
      </c>
      <c r="B708" s="844" t="s">
        <v>244</v>
      </c>
      <c r="C708" s="359" t="s">
        <v>434</v>
      </c>
      <c r="D708" s="18" t="s">
        <v>120</v>
      </c>
      <c r="E708" s="283">
        <v>69</v>
      </c>
      <c r="F708" s="283">
        <v>65</v>
      </c>
      <c r="G708" s="21">
        <v>108</v>
      </c>
      <c r="H708" s="21">
        <v>13.455</v>
      </c>
      <c r="I708" s="21">
        <v>5.98</v>
      </c>
      <c r="J708" s="21">
        <v>6.5000000000000002E-2</v>
      </c>
      <c r="K708" s="21">
        <v>7.15</v>
      </c>
      <c r="L708" s="22">
        <v>0.45500000000000002</v>
      </c>
      <c r="M708" s="22">
        <v>43.47</v>
      </c>
      <c r="N708" s="49"/>
      <c r="O708" s="49"/>
      <c r="P708" s="49"/>
      <c r="Q708" s="49"/>
      <c r="R708" s="49"/>
      <c r="S708" s="49"/>
      <c r="T708" s="49"/>
      <c r="U708" s="49"/>
      <c r="V708" s="49"/>
      <c r="W708" s="49"/>
      <c r="X708" s="49"/>
      <c r="Y708" s="49"/>
    </row>
    <row r="709" spans="1:25" ht="15" customHeight="1" x14ac:dyDescent="0.25">
      <c r="A709" s="836"/>
      <c r="B709" s="836"/>
      <c r="C709" s="359" t="s">
        <v>32</v>
      </c>
      <c r="D709" s="18" t="s">
        <v>33</v>
      </c>
      <c r="E709" s="283">
        <v>16</v>
      </c>
      <c r="F709" s="283">
        <v>15.2</v>
      </c>
      <c r="G709" s="21">
        <v>6</v>
      </c>
      <c r="H709" s="21">
        <v>0.21279999999999999</v>
      </c>
      <c r="I709" s="21">
        <v>1.52E-2</v>
      </c>
      <c r="J709" s="21">
        <v>1.1704000000000001</v>
      </c>
      <c r="K709" s="21">
        <v>3.6480000000000001</v>
      </c>
      <c r="L709" s="28">
        <v>4.5600000000000002E-2</v>
      </c>
      <c r="M709" s="28">
        <v>0.64</v>
      </c>
      <c r="N709" s="49"/>
      <c r="O709" s="49"/>
      <c r="P709" s="49"/>
      <c r="Q709" s="49"/>
      <c r="R709" s="49"/>
      <c r="S709" s="49"/>
      <c r="T709" s="49"/>
      <c r="U709" s="49"/>
      <c r="V709" s="49"/>
      <c r="W709" s="49"/>
      <c r="X709" s="49"/>
      <c r="Y709" s="49"/>
    </row>
    <row r="710" spans="1:25" ht="15" customHeight="1" x14ac:dyDescent="0.25">
      <c r="A710" s="836"/>
      <c r="B710" s="836"/>
      <c r="C710" s="359" t="s">
        <v>34</v>
      </c>
      <c r="D710" s="18" t="s">
        <v>35</v>
      </c>
      <c r="E710" s="283">
        <v>38</v>
      </c>
      <c r="F710" s="283">
        <v>15.2</v>
      </c>
      <c r="G710" s="21">
        <v>6</v>
      </c>
      <c r="H710" s="21">
        <v>0.18240000000000001</v>
      </c>
      <c r="I710" s="21">
        <v>1.52E-2</v>
      </c>
      <c r="J710" s="21">
        <v>1.0336000000000001</v>
      </c>
      <c r="K710" s="21">
        <v>8.6639999999999997</v>
      </c>
      <c r="L710" s="28">
        <v>7.5999999999999998E-2</v>
      </c>
      <c r="M710" s="28">
        <v>5.7</v>
      </c>
      <c r="N710" s="49"/>
      <c r="O710" s="49"/>
      <c r="P710" s="49"/>
      <c r="Q710" s="49"/>
      <c r="R710" s="49"/>
      <c r="S710" s="49"/>
      <c r="T710" s="49"/>
      <c r="U710" s="49"/>
      <c r="V710" s="49"/>
      <c r="W710" s="49"/>
      <c r="X710" s="49"/>
      <c r="Y710" s="49"/>
    </row>
    <row r="711" spans="1:25" ht="15" customHeight="1" x14ac:dyDescent="0.25">
      <c r="A711" s="836"/>
      <c r="B711" s="836"/>
      <c r="C711" s="359" t="s">
        <v>38</v>
      </c>
      <c r="D711" s="18" t="s">
        <v>39</v>
      </c>
      <c r="E711" s="283">
        <v>3</v>
      </c>
      <c r="F711" s="283">
        <v>3</v>
      </c>
      <c r="G711" s="21">
        <v>0</v>
      </c>
      <c r="H711" s="21">
        <v>0</v>
      </c>
      <c r="I711" s="21">
        <v>0</v>
      </c>
      <c r="J711" s="21">
        <v>0.18</v>
      </c>
      <c r="K711" s="21">
        <v>0.21</v>
      </c>
      <c r="L711" s="28">
        <v>1.4999999999999999E-2</v>
      </c>
      <c r="M711" s="28">
        <v>0.15</v>
      </c>
      <c r="N711" s="49"/>
      <c r="O711" s="49"/>
      <c r="P711" s="49"/>
      <c r="Q711" s="49"/>
      <c r="R711" s="49"/>
      <c r="S711" s="49"/>
      <c r="T711" s="49"/>
      <c r="U711" s="49"/>
      <c r="V711" s="49"/>
      <c r="W711" s="49"/>
      <c r="X711" s="49"/>
      <c r="Y711" s="49"/>
    </row>
    <row r="712" spans="1:25" ht="15" customHeight="1" x14ac:dyDescent="0.25">
      <c r="A712" s="836"/>
      <c r="B712" s="836"/>
      <c r="C712" s="359" t="s">
        <v>40</v>
      </c>
      <c r="D712" s="18" t="s">
        <v>39</v>
      </c>
      <c r="E712" s="283">
        <v>3</v>
      </c>
      <c r="F712" s="283">
        <v>3</v>
      </c>
      <c r="G712" s="21">
        <v>0</v>
      </c>
      <c r="H712" s="21">
        <v>0</v>
      </c>
      <c r="I712" s="21">
        <v>0</v>
      </c>
      <c r="J712" s="21">
        <v>0.18</v>
      </c>
      <c r="K712" s="21">
        <v>0.21</v>
      </c>
      <c r="L712" s="28">
        <v>1.4999999999999999E-2</v>
      </c>
      <c r="M712" s="28">
        <v>0.15</v>
      </c>
      <c r="N712" s="49"/>
      <c r="O712" s="49"/>
      <c r="P712" s="49"/>
      <c r="Q712" s="49"/>
      <c r="R712" s="49"/>
      <c r="S712" s="49"/>
      <c r="T712" s="49"/>
      <c r="U712" s="49"/>
      <c r="V712" s="49"/>
      <c r="W712" s="49"/>
      <c r="X712" s="49"/>
      <c r="Y712" s="49"/>
    </row>
    <row r="713" spans="1:25" ht="15" customHeight="1" x14ac:dyDescent="0.25">
      <c r="A713" s="836"/>
      <c r="B713" s="836"/>
      <c r="C713" s="359" t="s">
        <v>41</v>
      </c>
      <c r="D713" s="18" t="s">
        <v>39</v>
      </c>
      <c r="E713" s="283">
        <v>3</v>
      </c>
      <c r="F713" s="283">
        <v>3</v>
      </c>
      <c r="G713" s="21">
        <v>0</v>
      </c>
      <c r="H713" s="21">
        <v>0</v>
      </c>
      <c r="I713" s="21">
        <v>0</v>
      </c>
      <c r="J713" s="21">
        <v>0.18</v>
      </c>
      <c r="K713" s="21">
        <v>0.21</v>
      </c>
      <c r="L713" s="28">
        <v>1.4999999999999999E-2</v>
      </c>
      <c r="M713" s="28">
        <v>0.15</v>
      </c>
      <c r="N713" s="49"/>
      <c r="O713" s="49"/>
      <c r="P713" s="49"/>
      <c r="Q713" s="49"/>
      <c r="R713" s="49"/>
      <c r="S713" s="49"/>
      <c r="T713" s="49"/>
      <c r="U713" s="49"/>
      <c r="V713" s="49"/>
      <c r="W713" s="49"/>
      <c r="X713" s="49"/>
      <c r="Y713" s="49"/>
    </row>
    <row r="714" spans="1:25" ht="15" customHeight="1" x14ac:dyDescent="0.25">
      <c r="A714" s="836"/>
      <c r="B714" s="836"/>
      <c r="C714" s="359" t="s">
        <v>42</v>
      </c>
      <c r="D714" s="18" t="s">
        <v>43</v>
      </c>
      <c r="E714" s="283">
        <v>1</v>
      </c>
      <c r="F714" s="283">
        <v>0.95</v>
      </c>
      <c r="G714" s="21">
        <v>1</v>
      </c>
      <c r="H714" s="21">
        <v>4.4650000000000002E-2</v>
      </c>
      <c r="I714" s="21">
        <v>2.8500000000000001E-3</v>
      </c>
      <c r="J714" s="21">
        <v>0.27834999999999999</v>
      </c>
      <c r="K714" s="21">
        <v>0.38</v>
      </c>
      <c r="L714" s="28">
        <v>1.235E-2</v>
      </c>
      <c r="M714" s="28">
        <v>0.19</v>
      </c>
      <c r="N714" s="49"/>
      <c r="O714" s="49"/>
      <c r="P714" s="49"/>
      <c r="Q714" s="49"/>
      <c r="R714" s="49"/>
      <c r="S714" s="49"/>
      <c r="T714" s="49"/>
      <c r="U714" s="49"/>
      <c r="V714" s="49"/>
      <c r="W714" s="49"/>
      <c r="X714" s="49"/>
      <c r="Y714" s="49"/>
    </row>
    <row r="715" spans="1:25" ht="15" customHeight="1" x14ac:dyDescent="0.25">
      <c r="A715" s="836"/>
      <c r="B715" s="836"/>
      <c r="C715" s="359" t="s">
        <v>36</v>
      </c>
      <c r="D715" s="18" t="s">
        <v>37</v>
      </c>
      <c r="E715" s="283">
        <v>6</v>
      </c>
      <c r="F715" s="283">
        <v>5.4</v>
      </c>
      <c r="G715" s="21">
        <v>2</v>
      </c>
      <c r="H715" s="21">
        <v>0.1242</v>
      </c>
      <c r="I715" s="21">
        <v>3.2399999999999998E-2</v>
      </c>
      <c r="J715" s="21">
        <v>0.31859999999999999</v>
      </c>
      <c r="K715" s="21">
        <v>4.4279999999999999</v>
      </c>
      <c r="L715" s="28">
        <v>9.7199999999999995E-2</v>
      </c>
      <c r="M715" s="28">
        <v>2.76</v>
      </c>
      <c r="N715" s="49"/>
      <c r="O715" s="49"/>
      <c r="P715" s="49"/>
      <c r="Q715" s="49"/>
      <c r="R715" s="49"/>
      <c r="S715" s="49"/>
      <c r="T715" s="49"/>
      <c r="U715" s="49"/>
      <c r="V715" s="49"/>
      <c r="W715" s="49"/>
      <c r="X715" s="49"/>
      <c r="Y715" s="49"/>
    </row>
    <row r="716" spans="1:25" ht="15" customHeight="1" x14ac:dyDescent="0.25">
      <c r="A716" s="837"/>
      <c r="B716" s="837"/>
      <c r="C716" s="359" t="s">
        <v>44</v>
      </c>
      <c r="D716" s="18" t="s">
        <v>45</v>
      </c>
      <c r="E716" s="283">
        <v>0.5</v>
      </c>
      <c r="F716" s="283">
        <v>0.5</v>
      </c>
      <c r="G716" s="21">
        <v>0</v>
      </c>
      <c r="H716" s="21">
        <v>0</v>
      </c>
      <c r="I716" s="21">
        <v>0</v>
      </c>
      <c r="J716" s="21">
        <v>0</v>
      </c>
      <c r="K716" s="21">
        <v>0.12</v>
      </c>
      <c r="L716" s="28">
        <v>1.5E-3</v>
      </c>
      <c r="M716" s="28">
        <v>193.905</v>
      </c>
      <c r="N716" s="49"/>
      <c r="O716" s="49"/>
      <c r="P716" s="49"/>
      <c r="Q716" s="49"/>
      <c r="R716" s="49"/>
      <c r="S716" s="49"/>
      <c r="T716" s="49"/>
      <c r="U716" s="49"/>
      <c r="V716" s="49"/>
      <c r="W716" s="49"/>
      <c r="X716" s="49"/>
      <c r="Y716" s="49"/>
    </row>
    <row r="717" spans="1:25" ht="15" customHeight="1" x14ac:dyDescent="0.25">
      <c r="A717" s="840" t="s">
        <v>46</v>
      </c>
      <c r="B717" s="844" t="s">
        <v>246</v>
      </c>
      <c r="C717" s="359" t="s">
        <v>114</v>
      </c>
      <c r="D717" s="18" t="s">
        <v>115</v>
      </c>
      <c r="E717" s="283">
        <v>40</v>
      </c>
      <c r="F717" s="283">
        <v>40</v>
      </c>
      <c r="G717" s="21">
        <v>40</v>
      </c>
      <c r="H717" s="21">
        <v>0.92</v>
      </c>
      <c r="I717" s="21">
        <v>0.04</v>
      </c>
      <c r="J717" s="21">
        <v>8.4</v>
      </c>
      <c r="K717" s="21">
        <v>3.2</v>
      </c>
      <c r="L717" s="28">
        <v>0.32</v>
      </c>
      <c r="M717" s="28">
        <v>3.6</v>
      </c>
      <c r="N717" s="49"/>
      <c r="O717" s="49"/>
      <c r="P717" s="49"/>
      <c r="Q717" s="49"/>
      <c r="R717" s="49"/>
      <c r="S717" s="49"/>
      <c r="T717" s="49"/>
      <c r="U717" s="49"/>
      <c r="V717" s="49"/>
      <c r="W717" s="49"/>
      <c r="X717" s="49"/>
      <c r="Y717" s="49"/>
    </row>
    <row r="718" spans="1:25" ht="15" customHeight="1" x14ac:dyDescent="0.25">
      <c r="A718" s="836"/>
      <c r="B718" s="836"/>
      <c r="C718" s="359" t="s">
        <v>155</v>
      </c>
      <c r="D718" s="18" t="s">
        <v>156</v>
      </c>
      <c r="E718" s="283">
        <v>5</v>
      </c>
      <c r="F718" s="283">
        <v>4</v>
      </c>
      <c r="G718" s="21">
        <v>4</v>
      </c>
      <c r="H718" s="21">
        <v>3.5999999999999997E-2</v>
      </c>
      <c r="I718" s="21">
        <v>4.0000000000000001E-3</v>
      </c>
      <c r="J718" s="21">
        <v>1.052</v>
      </c>
      <c r="K718" s="21">
        <v>0.84</v>
      </c>
      <c r="L718" s="28">
        <v>3.5999999999999997E-2</v>
      </c>
      <c r="M718" s="28">
        <v>0.05</v>
      </c>
      <c r="N718" s="49"/>
      <c r="O718" s="49"/>
      <c r="P718" s="49"/>
      <c r="Q718" s="49"/>
      <c r="R718" s="49"/>
      <c r="S718" s="49"/>
      <c r="T718" s="49"/>
      <c r="U718" s="49"/>
      <c r="V718" s="49"/>
      <c r="W718" s="49"/>
      <c r="X718" s="49"/>
      <c r="Y718" s="49"/>
    </row>
    <row r="719" spans="1:25" ht="15" customHeight="1" x14ac:dyDescent="0.25">
      <c r="A719" s="836"/>
      <c r="B719" s="836"/>
      <c r="C719" s="359" t="s">
        <v>157</v>
      </c>
      <c r="D719" s="18" t="s">
        <v>158</v>
      </c>
      <c r="E719" s="283">
        <v>19</v>
      </c>
      <c r="F719" s="283">
        <v>15.2</v>
      </c>
      <c r="G719" s="21">
        <v>24</v>
      </c>
      <c r="H719" s="21">
        <v>0.1368</v>
      </c>
      <c r="I719" s="21">
        <v>4.5600000000000002E-2</v>
      </c>
      <c r="J719" s="21">
        <v>5.6848000000000001</v>
      </c>
      <c r="K719" s="21">
        <v>2.4319999999999999</v>
      </c>
      <c r="L719" s="28">
        <v>4.5600000000000002E-2</v>
      </c>
      <c r="M719" s="28">
        <v>2.66</v>
      </c>
      <c r="N719" s="49"/>
      <c r="O719" s="49"/>
      <c r="P719" s="49"/>
      <c r="Q719" s="49"/>
      <c r="R719" s="49"/>
      <c r="S719" s="49"/>
      <c r="T719" s="49"/>
      <c r="U719" s="49"/>
      <c r="V719" s="49"/>
      <c r="W719" s="49"/>
      <c r="X719" s="49"/>
      <c r="Y719" s="49"/>
    </row>
    <row r="720" spans="1:25" ht="15" customHeight="1" x14ac:dyDescent="0.25">
      <c r="A720" s="836"/>
      <c r="B720" s="836"/>
      <c r="C720" s="359" t="s">
        <v>89</v>
      </c>
      <c r="D720" s="18" t="s">
        <v>90</v>
      </c>
      <c r="E720" s="283">
        <v>23</v>
      </c>
      <c r="F720" s="283">
        <v>15.64</v>
      </c>
      <c r="G720" s="21">
        <v>26</v>
      </c>
      <c r="H720" s="21">
        <v>0.18768000000000001</v>
      </c>
      <c r="I720" s="21">
        <v>3.1280000000000002E-2</v>
      </c>
      <c r="J720" s="21">
        <v>6.1465199999999998</v>
      </c>
      <c r="K720" s="21">
        <v>1.2512000000000001</v>
      </c>
      <c r="L720" s="28">
        <v>6.2560000000000004E-2</v>
      </c>
      <c r="M720" s="28">
        <v>5.98</v>
      </c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  <c r="Y720" s="49"/>
    </row>
    <row r="721" spans="1:13" ht="15" customHeight="1" x14ac:dyDescent="0.25">
      <c r="A721" s="836"/>
      <c r="B721" s="836"/>
      <c r="C721" s="359" t="s">
        <v>50</v>
      </c>
      <c r="D721" s="18" t="s">
        <v>51</v>
      </c>
      <c r="E721" s="283">
        <v>12</v>
      </c>
      <c r="F721" s="283">
        <v>10.199999999999999</v>
      </c>
      <c r="G721" s="21">
        <v>5</v>
      </c>
      <c r="H721" s="21">
        <v>7.1400000000000005E-2</v>
      </c>
      <c r="I721" s="21">
        <v>1.0200000000000001E-2</v>
      </c>
      <c r="J721" s="21">
        <v>0.96899999999999997</v>
      </c>
      <c r="K721" s="21">
        <v>2.754</v>
      </c>
      <c r="L721" s="28">
        <v>4.0800000000000003E-2</v>
      </c>
      <c r="M721" s="28">
        <v>4.2</v>
      </c>
    </row>
    <row r="722" spans="1:13" ht="15" customHeight="1" x14ac:dyDescent="0.25">
      <c r="A722" s="836"/>
      <c r="B722" s="836"/>
      <c r="C722" s="359" t="s">
        <v>32</v>
      </c>
      <c r="D722" s="18" t="s">
        <v>33</v>
      </c>
      <c r="E722" s="283">
        <v>11</v>
      </c>
      <c r="F722" s="283">
        <v>10.45</v>
      </c>
      <c r="G722" s="21">
        <v>4</v>
      </c>
      <c r="H722" s="21">
        <v>0.14630000000000001</v>
      </c>
      <c r="I722" s="21">
        <v>1.0449999999999999E-2</v>
      </c>
      <c r="J722" s="21">
        <v>0.80464999999999998</v>
      </c>
      <c r="K722" s="21">
        <v>2.508</v>
      </c>
      <c r="L722" s="28">
        <v>3.1350000000000003E-2</v>
      </c>
      <c r="M722" s="28">
        <v>0.44</v>
      </c>
    </row>
    <row r="723" spans="1:13" ht="15" customHeight="1" x14ac:dyDescent="0.25">
      <c r="A723" s="836"/>
      <c r="B723" s="836"/>
      <c r="C723" s="359" t="s">
        <v>34</v>
      </c>
      <c r="D723" s="18" t="s">
        <v>35</v>
      </c>
      <c r="E723" s="283">
        <v>25</v>
      </c>
      <c r="F723" s="283">
        <v>10</v>
      </c>
      <c r="G723" s="21">
        <v>4</v>
      </c>
      <c r="H723" s="21">
        <v>0.12</v>
      </c>
      <c r="I723" s="21">
        <v>0.01</v>
      </c>
      <c r="J723" s="21">
        <v>0.68</v>
      </c>
      <c r="K723" s="21">
        <v>5.7</v>
      </c>
      <c r="L723" s="28">
        <v>0.05</v>
      </c>
      <c r="M723" s="28">
        <v>3.75</v>
      </c>
    </row>
    <row r="724" spans="1:13" ht="15" customHeight="1" x14ac:dyDescent="0.25">
      <c r="A724" s="836"/>
      <c r="B724" s="836"/>
      <c r="C724" s="359" t="s">
        <v>36</v>
      </c>
      <c r="D724" s="18" t="s">
        <v>37</v>
      </c>
      <c r="E724" s="283">
        <v>5</v>
      </c>
      <c r="F724" s="283">
        <v>4.5</v>
      </c>
      <c r="G724" s="21">
        <v>2</v>
      </c>
      <c r="H724" s="21">
        <v>0.10349999999999999</v>
      </c>
      <c r="I724" s="21">
        <v>2.7E-2</v>
      </c>
      <c r="J724" s="21">
        <v>0.26550000000000001</v>
      </c>
      <c r="K724" s="21">
        <v>3.69</v>
      </c>
      <c r="L724" s="28">
        <v>8.1000000000000003E-2</v>
      </c>
      <c r="M724" s="28">
        <v>2.2999999999999998</v>
      </c>
    </row>
    <row r="725" spans="1:13" ht="15" customHeight="1" x14ac:dyDescent="0.25">
      <c r="A725" s="836"/>
      <c r="B725" s="836"/>
      <c r="C725" s="359" t="s">
        <v>42</v>
      </c>
      <c r="D725" s="18" t="s">
        <v>43</v>
      </c>
      <c r="E725" s="283">
        <v>1</v>
      </c>
      <c r="F725" s="283">
        <v>0.95</v>
      </c>
      <c r="G725" s="21">
        <v>1</v>
      </c>
      <c r="H725" s="21">
        <v>4.4650000000000002E-2</v>
      </c>
      <c r="I725" s="21">
        <v>2.8500000000000001E-3</v>
      </c>
      <c r="J725" s="21">
        <v>0.27834999999999999</v>
      </c>
      <c r="K725" s="21">
        <v>0.38</v>
      </c>
      <c r="L725" s="28">
        <v>1.235E-2</v>
      </c>
      <c r="M725" s="28">
        <v>0.19</v>
      </c>
    </row>
    <row r="726" spans="1:13" ht="15" customHeight="1" x14ac:dyDescent="0.25">
      <c r="A726" s="836"/>
      <c r="B726" s="836"/>
      <c r="C726" s="359" t="s">
        <v>52</v>
      </c>
      <c r="D726" s="18" t="s">
        <v>53</v>
      </c>
      <c r="E726" s="283">
        <v>3</v>
      </c>
      <c r="F726" s="283">
        <v>3</v>
      </c>
      <c r="G726" s="21">
        <v>27</v>
      </c>
      <c r="H726" s="21">
        <v>0</v>
      </c>
      <c r="I726" s="21">
        <v>3</v>
      </c>
      <c r="J726" s="21">
        <v>0</v>
      </c>
      <c r="K726" s="21">
        <v>0</v>
      </c>
      <c r="L726" s="28">
        <v>0</v>
      </c>
      <c r="M726" s="28">
        <v>0</v>
      </c>
    </row>
    <row r="727" spans="1:13" ht="15" customHeight="1" x14ac:dyDescent="0.25">
      <c r="A727" s="837"/>
      <c r="B727" s="837"/>
      <c r="C727" s="359" t="s">
        <v>44</v>
      </c>
      <c r="D727" s="18" t="s">
        <v>45</v>
      </c>
      <c r="E727" s="283">
        <v>0.5</v>
      </c>
      <c r="F727" s="283">
        <v>0.5</v>
      </c>
      <c r="G727" s="21">
        <v>0</v>
      </c>
      <c r="H727" s="21">
        <v>0</v>
      </c>
      <c r="I727" s="21">
        <v>0</v>
      </c>
      <c r="J727" s="21">
        <v>0</v>
      </c>
      <c r="K727" s="21">
        <v>0.12</v>
      </c>
      <c r="L727" s="28">
        <v>1.5E-3</v>
      </c>
      <c r="M727" s="28">
        <v>193.905</v>
      </c>
    </row>
    <row r="728" spans="1:13" ht="15" customHeight="1" x14ac:dyDescent="0.25">
      <c r="A728" s="840" t="s">
        <v>247</v>
      </c>
      <c r="B728" s="843" t="s">
        <v>248</v>
      </c>
      <c r="C728" s="359" t="s">
        <v>56</v>
      </c>
      <c r="D728" s="18" t="s">
        <v>57</v>
      </c>
      <c r="E728" s="283">
        <v>40</v>
      </c>
      <c r="F728" s="283">
        <v>40</v>
      </c>
      <c r="G728" s="21">
        <v>141</v>
      </c>
      <c r="H728" s="21">
        <v>2.68</v>
      </c>
      <c r="I728" s="21">
        <v>0.16</v>
      </c>
      <c r="J728" s="21">
        <v>32.04</v>
      </c>
      <c r="K728" s="21">
        <v>3.6</v>
      </c>
      <c r="L728" s="28">
        <v>0.32</v>
      </c>
      <c r="M728" s="28">
        <v>0.8</v>
      </c>
    </row>
    <row r="729" spans="1:13" ht="15" customHeight="1" x14ac:dyDescent="0.25">
      <c r="A729" s="836"/>
      <c r="B729" s="836"/>
      <c r="C729" s="359" t="s">
        <v>44</v>
      </c>
      <c r="D729" s="18" t="s">
        <v>45</v>
      </c>
      <c r="E729" s="283">
        <v>0.8</v>
      </c>
      <c r="F729" s="283">
        <v>0.8</v>
      </c>
      <c r="G729" s="21">
        <v>0</v>
      </c>
      <c r="H729" s="21">
        <v>0</v>
      </c>
      <c r="I729" s="21">
        <v>0</v>
      </c>
      <c r="J729" s="21">
        <v>0</v>
      </c>
      <c r="K729" s="21">
        <v>0.192</v>
      </c>
      <c r="L729" s="28">
        <v>2.3999999999999998E-3</v>
      </c>
      <c r="M729" s="28">
        <v>310.24799999999999</v>
      </c>
    </row>
    <row r="730" spans="1:13" ht="15" customHeight="1" x14ac:dyDescent="0.25">
      <c r="A730" s="836"/>
      <c r="B730" s="836"/>
      <c r="C730" s="359" t="s">
        <v>52</v>
      </c>
      <c r="D730" s="18" t="s">
        <v>53</v>
      </c>
      <c r="E730" s="283">
        <v>5</v>
      </c>
      <c r="F730" s="283">
        <v>5</v>
      </c>
      <c r="G730" s="21">
        <v>45</v>
      </c>
      <c r="H730" s="21">
        <v>0</v>
      </c>
      <c r="I730" s="21">
        <v>5</v>
      </c>
      <c r="J730" s="21">
        <v>0</v>
      </c>
      <c r="K730" s="21">
        <v>0</v>
      </c>
      <c r="L730" s="28">
        <v>0</v>
      </c>
      <c r="M730" s="28">
        <v>0</v>
      </c>
    </row>
    <row r="731" spans="1:13" ht="15" customHeight="1" x14ac:dyDescent="0.25">
      <c r="A731" s="837"/>
      <c r="B731" s="837"/>
      <c r="C731" s="359" t="s">
        <v>249</v>
      </c>
      <c r="D731" s="18" t="s">
        <v>250</v>
      </c>
      <c r="E731" s="283">
        <v>5</v>
      </c>
      <c r="F731" s="283">
        <v>4.5</v>
      </c>
      <c r="G731" s="21">
        <v>2</v>
      </c>
      <c r="H731" s="21">
        <v>0.1305</v>
      </c>
      <c r="I731" s="21">
        <v>4.4999999999999998E-2</v>
      </c>
      <c r="J731" s="21">
        <v>0.3105</v>
      </c>
      <c r="K731" s="21">
        <v>6.21</v>
      </c>
      <c r="L731" s="28">
        <v>0.29699999999999999</v>
      </c>
      <c r="M731" s="28">
        <v>2.8</v>
      </c>
    </row>
    <row r="732" spans="1:13" ht="15" customHeight="1" x14ac:dyDescent="0.25">
      <c r="A732" s="840" t="s">
        <v>58</v>
      </c>
      <c r="B732" s="843" t="s">
        <v>251</v>
      </c>
      <c r="C732" s="359" t="s">
        <v>50</v>
      </c>
      <c r="D732" s="18" t="s">
        <v>51</v>
      </c>
      <c r="E732" s="283">
        <v>48</v>
      </c>
      <c r="F732" s="283">
        <v>40.799999999999997</v>
      </c>
      <c r="G732" s="21">
        <v>19</v>
      </c>
      <c r="H732" s="21">
        <v>0.28560000000000002</v>
      </c>
      <c r="I732" s="21">
        <v>4.0800000000000003E-2</v>
      </c>
      <c r="J732" s="21">
        <v>3.8759999999999999</v>
      </c>
      <c r="K732" s="21">
        <v>11.016</v>
      </c>
      <c r="L732" s="28">
        <v>0.16320000000000001</v>
      </c>
      <c r="M732" s="28">
        <v>16.8</v>
      </c>
    </row>
    <row r="733" spans="1:13" ht="15" customHeight="1" x14ac:dyDescent="0.25">
      <c r="A733" s="836"/>
      <c r="B733" s="836"/>
      <c r="C733" s="359" t="s">
        <v>139</v>
      </c>
      <c r="D733" s="18" t="s">
        <v>140</v>
      </c>
      <c r="E733" s="283">
        <v>15</v>
      </c>
      <c r="F733" s="283">
        <v>15</v>
      </c>
      <c r="G733" s="21">
        <v>5</v>
      </c>
      <c r="H733" s="21">
        <v>0.15</v>
      </c>
      <c r="I733" s="21">
        <v>0.03</v>
      </c>
      <c r="J733" s="21">
        <v>0.70499999999999996</v>
      </c>
      <c r="K733" s="21">
        <v>6.15</v>
      </c>
      <c r="L733" s="28">
        <v>7.4999999999999997E-2</v>
      </c>
      <c r="M733" s="28">
        <v>0.75</v>
      </c>
    </row>
    <row r="734" spans="1:13" ht="15" customHeight="1" x14ac:dyDescent="0.25">
      <c r="A734" s="836"/>
      <c r="B734" s="836"/>
      <c r="C734" s="359" t="s">
        <v>174</v>
      </c>
      <c r="D734" s="18" t="s">
        <v>175</v>
      </c>
      <c r="E734" s="283">
        <v>5</v>
      </c>
      <c r="F734" s="283">
        <v>5</v>
      </c>
      <c r="G734" s="21">
        <v>16</v>
      </c>
      <c r="H734" s="21">
        <v>4.4999999999999998E-2</v>
      </c>
      <c r="I734" s="21">
        <v>1.67</v>
      </c>
      <c r="J734" s="21">
        <v>0.27</v>
      </c>
      <c r="K734" s="21">
        <v>0.7</v>
      </c>
      <c r="L734" s="28">
        <v>0.01</v>
      </c>
      <c r="M734" s="28">
        <v>35.549999999999997</v>
      </c>
    </row>
    <row r="735" spans="1:13" ht="15" customHeight="1" x14ac:dyDescent="0.25">
      <c r="A735" s="837"/>
      <c r="B735" s="837"/>
      <c r="C735" s="359" t="s">
        <v>62</v>
      </c>
      <c r="D735" s="18" t="s">
        <v>63</v>
      </c>
      <c r="E735" s="283">
        <v>30</v>
      </c>
      <c r="F735" s="283">
        <v>15</v>
      </c>
      <c r="G735" s="21">
        <v>7</v>
      </c>
      <c r="H735" s="21">
        <v>4.4999999999999998E-2</v>
      </c>
      <c r="I735" s="21">
        <v>4.4999999999999998E-2</v>
      </c>
      <c r="J735" s="21">
        <v>1.395</v>
      </c>
      <c r="K735" s="21">
        <v>2.85</v>
      </c>
      <c r="L735" s="28">
        <v>7.4999999999999997E-2</v>
      </c>
      <c r="M735" s="28">
        <v>1.2</v>
      </c>
    </row>
    <row r="736" spans="1:13" ht="15" customHeight="1" x14ac:dyDescent="0.25">
      <c r="A736" s="35" t="s">
        <v>105</v>
      </c>
      <c r="B736" s="843" t="s">
        <v>129</v>
      </c>
      <c r="C736" s="359" t="s">
        <v>103</v>
      </c>
      <c r="D736" s="18" t="s">
        <v>104</v>
      </c>
      <c r="E736" s="283">
        <v>120</v>
      </c>
      <c r="F736" s="283">
        <v>60</v>
      </c>
      <c r="G736" s="21">
        <v>47</v>
      </c>
      <c r="H736" s="21">
        <v>0.36</v>
      </c>
      <c r="I736" s="21">
        <v>0</v>
      </c>
      <c r="J736" s="21">
        <v>10.26</v>
      </c>
      <c r="K736" s="21">
        <v>9</v>
      </c>
      <c r="L736" s="28">
        <v>0.3</v>
      </c>
      <c r="M736" s="28">
        <v>4.8</v>
      </c>
    </row>
    <row r="737" spans="1:25" ht="15" customHeight="1" x14ac:dyDescent="0.25">
      <c r="A737" s="126" t="s">
        <v>163</v>
      </c>
      <c r="B737" s="836"/>
      <c r="C737" s="68" t="s">
        <v>72</v>
      </c>
      <c r="D737" s="129" t="s">
        <v>73</v>
      </c>
      <c r="E737" s="128">
        <v>120</v>
      </c>
      <c r="F737" s="70">
        <v>120</v>
      </c>
      <c r="G737" s="71">
        <v>66</v>
      </c>
      <c r="H737" s="72">
        <v>3.84</v>
      </c>
      <c r="I737" s="73">
        <v>3.84</v>
      </c>
      <c r="J737" s="73">
        <v>4.08</v>
      </c>
      <c r="K737" s="74">
        <v>144</v>
      </c>
      <c r="L737" s="71">
        <v>0</v>
      </c>
      <c r="M737" s="71">
        <v>50.4</v>
      </c>
      <c r="N737" s="49"/>
      <c r="O737" s="49"/>
      <c r="P737" s="49"/>
      <c r="Q737" s="49"/>
      <c r="R737" s="49"/>
      <c r="S737" s="49"/>
      <c r="T737" s="49"/>
      <c r="U737" s="49"/>
      <c r="V737" s="49"/>
      <c r="W737" s="49"/>
      <c r="X737" s="49"/>
      <c r="Y737" s="49"/>
    </row>
    <row r="738" spans="1:25" ht="15" customHeight="1" x14ac:dyDescent="0.25">
      <c r="A738" s="35" t="s">
        <v>109</v>
      </c>
      <c r="B738" s="837"/>
      <c r="C738" s="359" t="s">
        <v>64</v>
      </c>
      <c r="D738" s="18" t="s">
        <v>65</v>
      </c>
      <c r="E738" s="283">
        <v>6</v>
      </c>
      <c r="F738" s="283">
        <v>6</v>
      </c>
      <c r="G738" s="21">
        <v>24</v>
      </c>
      <c r="H738" s="21">
        <v>0</v>
      </c>
      <c r="I738" s="21">
        <v>0</v>
      </c>
      <c r="J738" s="21">
        <v>5.9580000000000002</v>
      </c>
      <c r="K738" s="21">
        <v>0</v>
      </c>
      <c r="L738" s="28">
        <v>6.0000000000000001E-3</v>
      </c>
      <c r="M738" s="28">
        <v>0</v>
      </c>
      <c r="N738" s="49"/>
      <c r="O738" s="49"/>
      <c r="P738" s="49"/>
      <c r="Q738" s="49"/>
      <c r="R738" s="49"/>
      <c r="S738" s="49"/>
      <c r="T738" s="49"/>
      <c r="U738" s="49"/>
      <c r="V738" s="49"/>
      <c r="W738" s="49"/>
      <c r="X738" s="49"/>
      <c r="Y738" s="49"/>
    </row>
    <row r="739" spans="1:25" ht="15" customHeight="1" x14ac:dyDescent="0.25">
      <c r="A739" s="876"/>
      <c r="B739" s="856"/>
      <c r="C739" s="856"/>
      <c r="D739" s="856"/>
      <c r="E739" s="856"/>
      <c r="F739" s="856"/>
      <c r="G739" s="856"/>
      <c r="H739" s="856"/>
      <c r="I739" s="856"/>
      <c r="J739" s="856"/>
      <c r="K739" s="856"/>
      <c r="L739" s="856"/>
      <c r="M739" s="857"/>
      <c r="N739" s="49"/>
      <c r="O739" s="49"/>
      <c r="P739" s="49"/>
      <c r="Q739" s="49"/>
      <c r="R739" s="49"/>
      <c r="S739" s="49"/>
      <c r="T739" s="49"/>
      <c r="U739" s="49"/>
      <c r="V739" s="49"/>
      <c r="W739" s="49"/>
      <c r="X739" s="49"/>
      <c r="Y739" s="49"/>
    </row>
    <row r="740" spans="1:25" ht="15" customHeight="1" x14ac:dyDescent="0.25">
      <c r="A740" s="833" t="s">
        <v>78</v>
      </c>
      <c r="B740" s="828"/>
      <c r="C740" s="828"/>
      <c r="D740" s="828"/>
      <c r="E740" s="828"/>
      <c r="F740" s="829"/>
      <c r="G740" s="135">
        <v>632</v>
      </c>
      <c r="H740" s="135">
        <v>23</v>
      </c>
      <c r="I740" s="135">
        <v>20</v>
      </c>
      <c r="J740" s="135">
        <v>86.6</v>
      </c>
      <c r="K740" s="135">
        <v>231</v>
      </c>
      <c r="L740" s="136">
        <v>2.65</v>
      </c>
      <c r="M740" s="136">
        <v>887</v>
      </c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49"/>
      <c r="Y740" s="49"/>
    </row>
    <row r="741" spans="1:25" ht="15" customHeight="1" x14ac:dyDescent="0.25">
      <c r="A741" s="833" t="s">
        <v>79</v>
      </c>
      <c r="B741" s="828"/>
      <c r="C741" s="828"/>
      <c r="D741" s="828"/>
      <c r="E741" s="828"/>
      <c r="F741" s="829"/>
      <c r="G741" s="135">
        <v>1994</v>
      </c>
      <c r="H741" s="135">
        <v>69.8</v>
      </c>
      <c r="I741" s="135">
        <v>66.5</v>
      </c>
      <c r="J741" s="135">
        <v>279.2</v>
      </c>
      <c r="K741" s="135">
        <v>1100</v>
      </c>
      <c r="L741" s="136">
        <v>8.6999999999999993</v>
      </c>
      <c r="M741" s="136">
        <v>1500</v>
      </c>
      <c r="N741" s="49"/>
      <c r="O741" s="49"/>
      <c r="P741" s="49"/>
      <c r="Q741" s="49"/>
      <c r="R741" s="49"/>
      <c r="S741" s="49"/>
      <c r="T741" s="49"/>
      <c r="U741" s="49"/>
      <c r="V741" s="49"/>
      <c r="W741" s="49"/>
      <c r="X741" s="49"/>
      <c r="Y741" s="49"/>
    </row>
    <row r="742" spans="1:25" ht="15" customHeight="1" x14ac:dyDescent="0.25">
      <c r="A742" s="833" t="s">
        <v>80</v>
      </c>
      <c r="B742" s="828"/>
      <c r="C742" s="828"/>
      <c r="D742" s="828"/>
      <c r="E742" s="828"/>
      <c r="F742" s="829"/>
      <c r="G742" s="137">
        <v>0.32</v>
      </c>
      <c r="H742" s="137">
        <v>0.33</v>
      </c>
      <c r="I742" s="137">
        <v>0.3</v>
      </c>
      <c r="J742" s="137">
        <v>0.31</v>
      </c>
      <c r="K742" s="137">
        <v>0.21</v>
      </c>
      <c r="L742" s="138">
        <v>0.3</v>
      </c>
      <c r="M742" s="138">
        <v>0.59</v>
      </c>
      <c r="N742" s="49"/>
      <c r="O742" s="49"/>
      <c r="P742" s="49"/>
      <c r="Q742" s="49"/>
      <c r="R742" s="49"/>
      <c r="S742" s="49"/>
      <c r="T742" s="49"/>
      <c r="U742" s="49"/>
      <c r="V742" s="49"/>
      <c r="W742" s="49"/>
      <c r="X742" s="49"/>
      <c r="Y742" s="49"/>
    </row>
    <row r="743" spans="1:25" ht="15" customHeight="1" x14ac:dyDescent="0.25">
      <c r="A743" s="52"/>
      <c r="B743" s="4"/>
      <c r="C743" s="4"/>
      <c r="D743" s="4"/>
      <c r="E743" s="3"/>
      <c r="F743" s="3"/>
      <c r="G743" s="3"/>
      <c r="H743" s="3"/>
      <c r="I743" s="3"/>
      <c r="J743" s="3"/>
      <c r="K743" s="3"/>
      <c r="L743" s="3"/>
      <c r="M743" s="3"/>
      <c r="N743" s="49"/>
      <c r="O743" s="49"/>
      <c r="P743" s="49"/>
      <c r="Q743" s="49"/>
      <c r="R743" s="49"/>
      <c r="S743" s="49"/>
      <c r="T743" s="49"/>
      <c r="U743" s="49"/>
      <c r="V743" s="49"/>
      <c r="W743" s="49"/>
      <c r="X743" s="49"/>
      <c r="Y743" s="49"/>
    </row>
    <row r="744" spans="1:25" ht="15" customHeight="1" x14ac:dyDescent="0.25">
      <c r="A744" s="834" t="s">
        <v>81</v>
      </c>
      <c r="B744" s="825"/>
      <c r="C744" s="826"/>
      <c r="D744" s="827" t="s">
        <v>82</v>
      </c>
      <c r="E744" s="828"/>
      <c r="F744" s="828"/>
      <c r="G744" s="828"/>
      <c r="H744" s="828"/>
      <c r="I744" s="828"/>
      <c r="J744" s="828"/>
      <c r="K744" s="828"/>
      <c r="L744" s="828"/>
      <c r="M744" s="829"/>
      <c r="N744" s="49"/>
      <c r="O744" s="49"/>
      <c r="P744" s="49"/>
      <c r="Q744" s="49"/>
      <c r="R744" s="49"/>
      <c r="S744" s="49"/>
      <c r="T744" s="49"/>
      <c r="U744" s="49"/>
      <c r="V744" s="49"/>
      <c r="W744" s="49"/>
      <c r="X744" s="49"/>
      <c r="Y744" s="49"/>
    </row>
    <row r="745" spans="1:25" ht="15" customHeight="1" x14ac:dyDescent="0.25">
      <c r="A745" s="52"/>
      <c r="B745" s="4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1"/>
      <c r="N745" s="49"/>
      <c r="O745" s="49"/>
      <c r="P745" s="49"/>
      <c r="Q745" s="49"/>
      <c r="R745" s="49"/>
      <c r="S745" s="49"/>
      <c r="T745" s="49"/>
      <c r="U745" s="49"/>
      <c r="V745" s="49"/>
      <c r="W745" s="49"/>
      <c r="X745" s="49"/>
      <c r="Y745" s="49"/>
    </row>
    <row r="746" spans="1:25" ht="30" customHeight="1" x14ac:dyDescent="0.25">
      <c r="A746" s="52" t="s">
        <v>83</v>
      </c>
      <c r="B746" s="827"/>
      <c r="C746" s="828"/>
      <c r="D746" s="828"/>
      <c r="E746" s="829"/>
      <c r="F746" s="1"/>
      <c r="G746" s="824" t="s">
        <v>84</v>
      </c>
      <c r="H746" s="825"/>
      <c r="I746" s="826"/>
      <c r="J746" s="827">
        <v>1088350061</v>
      </c>
      <c r="K746" s="828"/>
      <c r="L746" s="828"/>
      <c r="M746" s="829"/>
      <c r="N746" s="49"/>
      <c r="O746" s="49"/>
      <c r="P746" s="49"/>
      <c r="Q746" s="49"/>
      <c r="R746" s="49"/>
      <c r="S746" s="49"/>
      <c r="T746" s="49"/>
      <c r="U746" s="49"/>
      <c r="V746" s="49"/>
      <c r="W746" s="49"/>
      <c r="X746" s="49"/>
      <c r="Y746" s="49"/>
    </row>
    <row r="747" spans="1:25" ht="15" customHeight="1" x14ac:dyDescent="0.25">
      <c r="A747" s="1440"/>
      <c r="B747" s="825"/>
      <c r="C747" s="825"/>
      <c r="D747" s="825"/>
      <c r="E747" s="825"/>
      <c r="F747" s="825"/>
      <c r="G747" s="825"/>
      <c r="H747" s="825"/>
      <c r="I747" s="825"/>
      <c r="J747" s="825"/>
      <c r="K747" s="825"/>
      <c r="L747" s="825"/>
      <c r="M747" s="825"/>
      <c r="N747" s="825"/>
      <c r="O747" s="825"/>
      <c r="P747" s="825"/>
      <c r="Q747" s="825"/>
      <c r="R747" s="825"/>
      <c r="S747" s="825"/>
      <c r="T747" s="825"/>
      <c r="U747" s="825"/>
      <c r="V747" s="825"/>
      <c r="W747" s="825"/>
      <c r="X747" s="825"/>
      <c r="Y747" s="873"/>
    </row>
    <row r="748" spans="1:25" ht="15" customHeight="1" x14ac:dyDescent="0.25">
      <c r="A748" s="391"/>
      <c r="B748" s="263"/>
      <c r="C748" s="392"/>
      <c r="D748" s="392"/>
      <c r="E748" s="264"/>
      <c r="F748" s="264"/>
      <c r="G748" s="264"/>
      <c r="H748" s="264"/>
      <c r="I748" s="264"/>
      <c r="J748" s="264"/>
      <c r="K748" s="264"/>
      <c r="L748" s="264"/>
      <c r="M748" s="264"/>
      <c r="N748" s="260"/>
      <c r="O748" s="260"/>
      <c r="P748" s="260"/>
      <c r="Q748" s="260"/>
      <c r="R748" s="260"/>
      <c r="S748" s="260"/>
      <c r="T748" s="260"/>
      <c r="U748" s="260"/>
      <c r="V748" s="260"/>
      <c r="W748" s="260"/>
      <c r="X748" s="260"/>
      <c r="Y748" s="260"/>
    </row>
    <row r="749" spans="1:25" ht="15" customHeight="1" x14ac:dyDescent="0.25">
      <c r="A749" s="52"/>
      <c r="B749" s="58"/>
      <c r="C749" s="9"/>
      <c r="D749" s="9"/>
      <c r="E749" s="1"/>
      <c r="F749" s="1"/>
      <c r="G749" s="1"/>
      <c r="H749" s="1"/>
      <c r="I749" s="1"/>
      <c r="J749" s="3"/>
      <c r="K749" s="3"/>
      <c r="L749" s="1"/>
      <c r="M749" s="1"/>
      <c r="N749" s="49"/>
      <c r="O749" s="49"/>
      <c r="P749" s="49"/>
      <c r="Q749" s="49"/>
      <c r="R749" s="49"/>
      <c r="S749" s="49"/>
      <c r="T749" s="49"/>
      <c r="U749" s="49"/>
      <c r="V749" s="49"/>
      <c r="W749" s="49"/>
      <c r="X749" s="49"/>
      <c r="Y749" s="49"/>
    </row>
    <row r="750" spans="1:25" ht="15" customHeight="1" x14ac:dyDescent="0.25">
      <c r="A750" s="366" t="s">
        <v>453</v>
      </c>
      <c r="B750" s="9"/>
      <c r="C750" s="58"/>
      <c r="D750" s="58"/>
      <c r="E750" s="3"/>
      <c r="F750" s="3"/>
      <c r="G750" s="3"/>
      <c r="H750" s="3"/>
      <c r="I750" s="3"/>
      <c r="J750" s="3"/>
      <c r="K750" s="3"/>
      <c r="L750" s="1"/>
      <c r="M750" s="1"/>
      <c r="N750" s="49"/>
      <c r="O750" s="49"/>
      <c r="P750" s="49"/>
      <c r="Q750" s="49"/>
      <c r="R750" s="49"/>
      <c r="S750" s="49"/>
      <c r="T750" s="49"/>
      <c r="U750" s="49"/>
      <c r="V750" s="49"/>
      <c r="W750" s="49"/>
      <c r="X750" s="49"/>
      <c r="Y750" s="49"/>
    </row>
    <row r="751" spans="1:25" ht="15" customHeight="1" x14ac:dyDescent="0.25">
      <c r="A751" s="824" t="s">
        <v>15</v>
      </c>
      <c r="B751" s="825"/>
      <c r="C751" s="825"/>
      <c r="D751" s="825"/>
      <c r="E751" s="825"/>
      <c r="F751" s="825"/>
      <c r="G751" s="825"/>
      <c r="H751" s="825"/>
      <c r="I751" s="825"/>
      <c r="J751" s="825"/>
      <c r="K751" s="825"/>
      <c r="L751" s="825"/>
      <c r="M751" s="825"/>
      <c r="N751" s="825"/>
      <c r="O751" s="825"/>
      <c r="P751" s="825"/>
      <c r="Q751" s="825"/>
      <c r="R751" s="825"/>
      <c r="S751" s="825"/>
      <c r="T751" s="825"/>
      <c r="U751" s="825"/>
      <c r="V751" s="825"/>
      <c r="W751" s="825"/>
      <c r="X751" s="825"/>
      <c r="Y751" s="873"/>
    </row>
    <row r="752" spans="1:25" ht="15" customHeight="1" x14ac:dyDescent="0.25">
      <c r="A752" s="840" t="s">
        <v>14</v>
      </c>
      <c r="B752" s="838" t="s">
        <v>15</v>
      </c>
      <c r="C752" s="838" t="s">
        <v>16</v>
      </c>
      <c r="D752" s="838" t="s">
        <v>17</v>
      </c>
      <c r="E752" s="838" t="s">
        <v>18</v>
      </c>
      <c r="F752" s="838" t="s">
        <v>19</v>
      </c>
      <c r="G752" s="827" t="s">
        <v>20</v>
      </c>
      <c r="H752" s="828"/>
      <c r="I752" s="828"/>
      <c r="J752" s="828"/>
      <c r="K752" s="828"/>
      <c r="L752" s="828"/>
      <c r="M752" s="829"/>
      <c r="N752" s="49"/>
      <c r="O752" s="49"/>
      <c r="P752" s="49"/>
      <c r="Q752" s="49"/>
      <c r="R752" s="49"/>
      <c r="S752" s="49"/>
      <c r="T752" s="49"/>
      <c r="U752" s="49"/>
      <c r="V752" s="49"/>
      <c r="W752" s="49"/>
      <c r="X752" s="49"/>
      <c r="Y752" s="49"/>
    </row>
    <row r="753" spans="1:25" ht="15" customHeight="1" x14ac:dyDescent="0.25">
      <c r="A753" s="837"/>
      <c r="B753" s="837"/>
      <c r="C753" s="837"/>
      <c r="D753" s="837"/>
      <c r="E753" s="837"/>
      <c r="F753" s="837"/>
      <c r="G753" s="16" t="s">
        <v>21</v>
      </c>
      <c r="H753" s="16" t="s">
        <v>22</v>
      </c>
      <c r="I753" s="16" t="s">
        <v>23</v>
      </c>
      <c r="J753" s="16" t="s">
        <v>24</v>
      </c>
      <c r="K753" s="16" t="s">
        <v>25</v>
      </c>
      <c r="L753" s="16" t="s">
        <v>26</v>
      </c>
      <c r="M753" s="16" t="s">
        <v>27</v>
      </c>
      <c r="N753" s="49"/>
      <c r="O753" s="49"/>
      <c r="P753" s="49"/>
      <c r="Q753" s="49"/>
      <c r="R753" s="49"/>
      <c r="S753" s="49"/>
      <c r="T753" s="49"/>
      <c r="U753" s="49"/>
      <c r="V753" s="49"/>
      <c r="W753" s="49"/>
      <c r="X753" s="49"/>
      <c r="Y753" s="49"/>
    </row>
    <row r="754" spans="1:25" ht="15" customHeight="1" x14ac:dyDescent="0.25">
      <c r="A754" s="840" t="s">
        <v>85</v>
      </c>
      <c r="B754" s="1449" t="s">
        <v>507</v>
      </c>
      <c r="C754" s="359" t="s">
        <v>193</v>
      </c>
      <c r="D754" s="18" t="s">
        <v>194</v>
      </c>
      <c r="E754" s="283">
        <v>20</v>
      </c>
      <c r="F754" s="284">
        <v>20</v>
      </c>
      <c r="G754" s="22">
        <v>24</v>
      </c>
      <c r="H754" s="101">
        <v>1.54</v>
      </c>
      <c r="I754" s="60">
        <v>0.1</v>
      </c>
      <c r="J754" s="60">
        <v>3.7</v>
      </c>
      <c r="K754" s="21">
        <v>2.8</v>
      </c>
      <c r="L754" s="22">
        <v>0.34</v>
      </c>
      <c r="M754" s="22">
        <v>1.2</v>
      </c>
      <c r="N754" s="49"/>
      <c r="O754" s="49"/>
      <c r="P754" s="49"/>
      <c r="Q754" s="49"/>
      <c r="R754" s="49"/>
      <c r="S754" s="49"/>
      <c r="T754" s="49"/>
      <c r="U754" s="49"/>
      <c r="V754" s="49"/>
      <c r="W754" s="49"/>
      <c r="X754" s="49"/>
      <c r="Y754" s="49"/>
    </row>
    <row r="755" spans="1:25" ht="15" customHeight="1" x14ac:dyDescent="0.25">
      <c r="A755" s="836"/>
      <c r="B755" s="836"/>
      <c r="C755" s="360" t="s">
        <v>114</v>
      </c>
      <c r="D755" s="18" t="s">
        <v>115</v>
      </c>
      <c r="E755" s="279">
        <v>13</v>
      </c>
      <c r="F755" s="287">
        <v>10</v>
      </c>
      <c r="G755" s="28">
        <v>10</v>
      </c>
      <c r="H755" s="62">
        <v>0.23</v>
      </c>
      <c r="I755" s="61">
        <v>0.01</v>
      </c>
      <c r="J755" s="61">
        <v>2.1</v>
      </c>
      <c r="K755" s="24">
        <v>0.8</v>
      </c>
      <c r="L755" s="28">
        <v>0.08</v>
      </c>
      <c r="M755" s="28">
        <v>1.17</v>
      </c>
      <c r="N755" s="49"/>
      <c r="O755" s="49"/>
      <c r="P755" s="49"/>
      <c r="Q755" s="49"/>
      <c r="R755" s="49"/>
      <c r="S755" s="49"/>
      <c r="T755" s="49"/>
      <c r="U755" s="49"/>
      <c r="V755" s="49"/>
      <c r="W755" s="49"/>
      <c r="X755" s="49"/>
      <c r="Y755" s="49"/>
    </row>
    <row r="756" spans="1:25" ht="15" customHeight="1" x14ac:dyDescent="0.25">
      <c r="A756" s="836"/>
      <c r="B756" s="836"/>
      <c r="C756" s="360" t="s">
        <v>91</v>
      </c>
      <c r="D756" s="18" t="s">
        <v>92</v>
      </c>
      <c r="E756" s="279">
        <v>10</v>
      </c>
      <c r="F756" s="287">
        <v>10</v>
      </c>
      <c r="G756" s="28">
        <v>10</v>
      </c>
      <c r="H756" s="62">
        <v>0.22</v>
      </c>
      <c r="I756" s="61">
        <v>0.01</v>
      </c>
      <c r="J756" s="61">
        <v>2.11</v>
      </c>
      <c r="K756" s="24">
        <v>1.1000000000000001</v>
      </c>
      <c r="L756" s="28">
        <v>0.1</v>
      </c>
      <c r="M756" s="28">
        <v>1.8</v>
      </c>
      <c r="N756" s="49"/>
      <c r="O756" s="49"/>
      <c r="P756" s="49"/>
      <c r="Q756" s="49"/>
      <c r="R756" s="49"/>
      <c r="S756" s="49"/>
      <c r="T756" s="49"/>
      <c r="U756" s="49"/>
      <c r="V756" s="49"/>
      <c r="W756" s="49"/>
      <c r="X756" s="49"/>
      <c r="Y756" s="49"/>
    </row>
    <row r="757" spans="1:25" ht="15" customHeight="1" x14ac:dyDescent="0.25">
      <c r="A757" s="836"/>
      <c r="B757" s="836"/>
      <c r="C757" s="360" t="s">
        <v>50</v>
      </c>
      <c r="D757" s="18" t="s">
        <v>51</v>
      </c>
      <c r="E757" s="279">
        <v>12</v>
      </c>
      <c r="F757" s="287">
        <v>10.199999999999999</v>
      </c>
      <c r="G757" s="28">
        <v>5</v>
      </c>
      <c r="H757" s="62">
        <v>7.1400000000000005E-2</v>
      </c>
      <c r="I757" s="61">
        <v>1.0200000000000001E-2</v>
      </c>
      <c r="J757" s="61">
        <v>0.96899999999999997</v>
      </c>
      <c r="K757" s="24">
        <v>2.754</v>
      </c>
      <c r="L757" s="28">
        <v>4.0800000000000003E-2</v>
      </c>
      <c r="M757" s="28">
        <v>4.2</v>
      </c>
      <c r="N757" s="49"/>
      <c r="O757" s="49"/>
      <c r="P757" s="49"/>
      <c r="Q757" s="49"/>
      <c r="R757" s="49"/>
      <c r="S757" s="49"/>
      <c r="T757" s="49"/>
      <c r="U757" s="49"/>
      <c r="V757" s="49"/>
      <c r="W757" s="49"/>
      <c r="X757" s="49"/>
      <c r="Y757" s="49"/>
    </row>
    <row r="758" spans="1:25" ht="15" customHeight="1" x14ac:dyDescent="0.25">
      <c r="A758" s="836"/>
      <c r="B758" s="836"/>
      <c r="C758" s="360" t="s">
        <v>36</v>
      </c>
      <c r="D758" s="18" t="s">
        <v>37</v>
      </c>
      <c r="E758" s="279">
        <v>6</v>
      </c>
      <c r="F758" s="287">
        <v>5.4</v>
      </c>
      <c r="G758" s="28">
        <v>2</v>
      </c>
      <c r="H758" s="62">
        <v>0.1242</v>
      </c>
      <c r="I758" s="61">
        <v>3.2399999999999998E-2</v>
      </c>
      <c r="J758" s="61">
        <v>0.31859999999999999</v>
      </c>
      <c r="K758" s="24">
        <v>4.4279999999999999</v>
      </c>
      <c r="L758" s="28">
        <v>9.7199999999999995E-2</v>
      </c>
      <c r="M758" s="28">
        <v>2.76</v>
      </c>
      <c r="N758" s="49"/>
      <c r="O758" s="49"/>
      <c r="P758" s="49"/>
      <c r="Q758" s="49"/>
      <c r="R758" s="49"/>
      <c r="S758" s="49"/>
      <c r="T758" s="49"/>
      <c r="U758" s="49"/>
      <c r="V758" s="49"/>
      <c r="W758" s="49"/>
      <c r="X758" s="49"/>
      <c r="Y758" s="49"/>
    </row>
    <row r="759" spans="1:25" ht="15" customHeight="1" x14ac:dyDescent="0.25">
      <c r="A759" s="836"/>
      <c r="B759" s="836"/>
      <c r="C759" s="360" t="s">
        <v>34</v>
      </c>
      <c r="D759" s="18" t="s">
        <v>35</v>
      </c>
      <c r="E759" s="279">
        <v>38</v>
      </c>
      <c r="F759" s="287">
        <v>15.2</v>
      </c>
      <c r="G759" s="28">
        <v>6</v>
      </c>
      <c r="H759" s="62">
        <v>0.18240000000000001</v>
      </c>
      <c r="I759" s="61">
        <v>1.52E-2</v>
      </c>
      <c r="J759" s="61">
        <v>1.0336000000000001</v>
      </c>
      <c r="K759" s="24">
        <v>8.6639999999999997</v>
      </c>
      <c r="L759" s="28">
        <v>7.5999999999999998E-2</v>
      </c>
      <c r="M759" s="28">
        <v>5.7</v>
      </c>
      <c r="N759" s="49"/>
      <c r="O759" s="49"/>
      <c r="P759" s="49"/>
      <c r="Q759" s="49"/>
      <c r="R759" s="49"/>
      <c r="S759" s="49"/>
      <c r="T759" s="49"/>
      <c r="U759" s="49"/>
      <c r="V759" s="49"/>
      <c r="W759" s="49"/>
      <c r="X759" s="49"/>
      <c r="Y759" s="49"/>
    </row>
    <row r="760" spans="1:25" ht="15" customHeight="1" x14ac:dyDescent="0.25">
      <c r="A760" s="836"/>
      <c r="B760" s="836"/>
      <c r="C760" s="360" t="s">
        <v>32</v>
      </c>
      <c r="D760" s="18" t="s">
        <v>33</v>
      </c>
      <c r="E760" s="279">
        <v>16</v>
      </c>
      <c r="F760" s="287">
        <v>15.2</v>
      </c>
      <c r="G760" s="28">
        <v>6</v>
      </c>
      <c r="H760" s="62">
        <v>0.21279999999999999</v>
      </c>
      <c r="I760" s="61">
        <v>1.52E-2</v>
      </c>
      <c r="J760" s="61">
        <v>1.1704000000000001</v>
      </c>
      <c r="K760" s="24">
        <v>3.6480000000000001</v>
      </c>
      <c r="L760" s="28">
        <v>4.5600000000000002E-2</v>
      </c>
      <c r="M760" s="28">
        <v>0.64</v>
      </c>
      <c r="N760" s="49"/>
      <c r="O760" s="49"/>
      <c r="P760" s="49"/>
      <c r="Q760" s="49"/>
      <c r="R760" s="49"/>
      <c r="S760" s="49"/>
      <c r="T760" s="49"/>
      <c r="U760" s="49"/>
      <c r="V760" s="49"/>
      <c r="W760" s="49"/>
      <c r="X760" s="49"/>
      <c r="Y760" s="49"/>
    </row>
    <row r="761" spans="1:25" ht="15" customHeight="1" x14ac:dyDescent="0.25">
      <c r="A761" s="836"/>
      <c r="B761" s="836"/>
      <c r="C761" s="360" t="s">
        <v>44</v>
      </c>
      <c r="D761" s="18" t="s">
        <v>45</v>
      </c>
      <c r="E761" s="279">
        <v>0.8</v>
      </c>
      <c r="F761" s="287">
        <v>0.8</v>
      </c>
      <c r="G761" s="28">
        <v>0</v>
      </c>
      <c r="H761" s="62">
        <v>0</v>
      </c>
      <c r="I761" s="61">
        <v>0</v>
      </c>
      <c r="J761" s="61">
        <v>0</v>
      </c>
      <c r="K761" s="24">
        <v>0.192</v>
      </c>
      <c r="L761" s="28">
        <v>2.3999999999999998E-3</v>
      </c>
      <c r="M761" s="28">
        <v>310.24799999999999</v>
      </c>
      <c r="N761" s="49"/>
      <c r="O761" s="49"/>
      <c r="P761" s="49"/>
      <c r="Q761" s="49"/>
      <c r="R761" s="49"/>
      <c r="S761" s="49"/>
      <c r="T761" s="49"/>
      <c r="U761" s="49"/>
      <c r="V761" s="49"/>
      <c r="W761" s="49"/>
      <c r="X761" s="49"/>
      <c r="Y761" s="49"/>
    </row>
    <row r="762" spans="1:25" ht="15" customHeight="1" x14ac:dyDescent="0.25">
      <c r="A762" s="837"/>
      <c r="B762" s="837"/>
      <c r="C762" s="360" t="s">
        <v>42</v>
      </c>
      <c r="D762" s="18" t="s">
        <v>43</v>
      </c>
      <c r="E762" s="279">
        <v>1</v>
      </c>
      <c r="F762" s="287">
        <v>0.95</v>
      </c>
      <c r="G762" s="28">
        <v>1</v>
      </c>
      <c r="H762" s="62">
        <v>4.4650000000000002E-2</v>
      </c>
      <c r="I762" s="61">
        <v>2.8500000000000001E-3</v>
      </c>
      <c r="J762" s="61">
        <v>0.27834999999999999</v>
      </c>
      <c r="K762" s="24">
        <v>0.38</v>
      </c>
      <c r="L762" s="28">
        <v>1.235E-2</v>
      </c>
      <c r="M762" s="28">
        <v>0.19</v>
      </c>
      <c r="N762" s="49"/>
      <c r="O762" s="49"/>
      <c r="P762" s="49"/>
      <c r="Q762" s="49"/>
      <c r="R762" s="49"/>
      <c r="S762" s="49"/>
      <c r="T762" s="49"/>
      <c r="U762" s="49"/>
      <c r="V762" s="49"/>
      <c r="W762" s="49"/>
      <c r="X762" s="49"/>
      <c r="Y762" s="49"/>
    </row>
    <row r="763" spans="1:25" ht="15" customHeight="1" x14ac:dyDescent="0.25">
      <c r="A763" s="840" t="s">
        <v>28</v>
      </c>
      <c r="B763" s="843" t="s">
        <v>217</v>
      </c>
      <c r="C763" s="571" t="s">
        <v>94</v>
      </c>
      <c r="D763" s="572" t="s">
        <v>95</v>
      </c>
      <c r="E763" s="573">
        <v>46</v>
      </c>
      <c r="F763" s="574">
        <v>43</v>
      </c>
      <c r="G763" s="575">
        <v>60</v>
      </c>
      <c r="H763" s="575">
        <v>9.202</v>
      </c>
      <c r="I763" s="575">
        <v>2.58</v>
      </c>
      <c r="J763" s="575">
        <v>8.5999999999999993E-2</v>
      </c>
      <c r="K763" s="575">
        <v>8.33</v>
      </c>
      <c r="L763" s="575">
        <v>0.39200000000000002</v>
      </c>
      <c r="M763" s="575">
        <v>27.04</v>
      </c>
      <c r="N763" s="49"/>
      <c r="O763" s="49"/>
      <c r="P763" s="49"/>
      <c r="Q763" s="49"/>
      <c r="R763" s="49"/>
      <c r="S763" s="49"/>
      <c r="T763" s="49"/>
      <c r="U763" s="49"/>
      <c r="V763" s="49"/>
      <c r="W763" s="49"/>
      <c r="X763" s="49"/>
      <c r="Y763" s="49"/>
    </row>
    <row r="764" spans="1:25" ht="15" customHeight="1" x14ac:dyDescent="0.25">
      <c r="A764" s="836"/>
      <c r="B764" s="836"/>
      <c r="C764" s="360" t="s">
        <v>32</v>
      </c>
      <c r="D764" s="18" t="s">
        <v>33</v>
      </c>
      <c r="E764" s="279">
        <v>16</v>
      </c>
      <c r="F764" s="287">
        <v>15.2</v>
      </c>
      <c r="G764" s="28">
        <v>6</v>
      </c>
      <c r="H764" s="62">
        <v>0.21279999999999999</v>
      </c>
      <c r="I764" s="61">
        <v>1.52E-2</v>
      </c>
      <c r="J764" s="61">
        <v>1.1704000000000001</v>
      </c>
      <c r="K764" s="24">
        <v>3.6480000000000001</v>
      </c>
      <c r="L764" s="28">
        <v>4.5600000000000002E-2</v>
      </c>
      <c r="M764" s="28">
        <v>0.64</v>
      </c>
      <c r="N764" s="49"/>
      <c r="O764" s="49"/>
      <c r="P764" s="49"/>
      <c r="Q764" s="49"/>
      <c r="R764" s="49"/>
      <c r="S764" s="49"/>
      <c r="T764" s="49"/>
      <c r="U764" s="49"/>
      <c r="V764" s="49"/>
      <c r="W764" s="49"/>
      <c r="X764" s="49"/>
      <c r="Y764" s="49"/>
    </row>
    <row r="765" spans="1:25" ht="15" customHeight="1" x14ac:dyDescent="0.25">
      <c r="A765" s="836"/>
      <c r="B765" s="836"/>
      <c r="C765" s="360" t="s">
        <v>34</v>
      </c>
      <c r="D765" s="18" t="s">
        <v>35</v>
      </c>
      <c r="E765" s="279">
        <v>38</v>
      </c>
      <c r="F765" s="287">
        <v>15.2</v>
      </c>
      <c r="G765" s="28">
        <v>6</v>
      </c>
      <c r="H765" s="62">
        <v>0.18240000000000001</v>
      </c>
      <c r="I765" s="61">
        <v>1.52E-2</v>
      </c>
      <c r="J765" s="61">
        <v>1.0336000000000001</v>
      </c>
      <c r="K765" s="24">
        <v>8.6639999999999997</v>
      </c>
      <c r="L765" s="28">
        <v>7.5999999999999998E-2</v>
      </c>
      <c r="M765" s="28">
        <v>5.7</v>
      </c>
      <c r="N765" s="49"/>
      <c r="O765" s="49"/>
      <c r="P765" s="49"/>
      <c r="Q765" s="49"/>
      <c r="R765" s="49"/>
      <c r="S765" s="49"/>
      <c r="T765" s="49"/>
      <c r="U765" s="49"/>
      <c r="V765" s="49"/>
      <c r="W765" s="49"/>
      <c r="X765" s="49"/>
      <c r="Y765" s="49"/>
    </row>
    <row r="766" spans="1:25" ht="15" customHeight="1" x14ac:dyDescent="0.25">
      <c r="A766" s="836"/>
      <c r="B766" s="836"/>
      <c r="C766" s="360" t="s">
        <v>36</v>
      </c>
      <c r="D766" s="18" t="s">
        <v>37</v>
      </c>
      <c r="E766" s="279">
        <v>6</v>
      </c>
      <c r="F766" s="287">
        <v>5.4</v>
      </c>
      <c r="G766" s="28">
        <v>2</v>
      </c>
      <c r="H766" s="62">
        <v>0.1242</v>
      </c>
      <c r="I766" s="61">
        <v>3.2399999999999998E-2</v>
      </c>
      <c r="J766" s="61">
        <v>0.31859999999999999</v>
      </c>
      <c r="K766" s="24">
        <v>4.4279999999999999</v>
      </c>
      <c r="L766" s="28">
        <v>9.7199999999999995E-2</v>
      </c>
      <c r="M766" s="28">
        <v>2.76</v>
      </c>
      <c r="N766" s="49"/>
      <c r="O766" s="49"/>
      <c r="P766" s="49"/>
      <c r="Q766" s="49"/>
      <c r="R766" s="49"/>
      <c r="S766" s="49"/>
      <c r="T766" s="49"/>
      <c r="U766" s="49"/>
      <c r="V766" s="49"/>
      <c r="W766" s="49"/>
      <c r="X766" s="49"/>
      <c r="Y766" s="49"/>
    </row>
    <row r="767" spans="1:25" ht="15" customHeight="1" x14ac:dyDescent="0.25">
      <c r="A767" s="836"/>
      <c r="B767" s="836"/>
      <c r="C767" s="360" t="s">
        <v>38</v>
      </c>
      <c r="D767" s="18" t="s">
        <v>39</v>
      </c>
      <c r="E767" s="279">
        <v>3</v>
      </c>
      <c r="F767" s="287">
        <v>3</v>
      </c>
      <c r="G767" s="28">
        <v>0</v>
      </c>
      <c r="H767" s="62">
        <v>0</v>
      </c>
      <c r="I767" s="61">
        <v>0</v>
      </c>
      <c r="J767" s="61">
        <v>0.18</v>
      </c>
      <c r="K767" s="24">
        <v>0.21</v>
      </c>
      <c r="L767" s="28">
        <v>1.4999999999999999E-2</v>
      </c>
      <c r="M767" s="28">
        <v>0.15</v>
      </c>
      <c r="N767" s="49"/>
      <c r="O767" s="49"/>
      <c r="P767" s="49"/>
      <c r="Q767" s="49"/>
      <c r="R767" s="49"/>
      <c r="S767" s="49"/>
      <c r="T767" s="49"/>
      <c r="U767" s="49"/>
      <c r="V767" s="49"/>
      <c r="W767" s="49"/>
      <c r="X767" s="49"/>
      <c r="Y767" s="49"/>
    </row>
    <row r="768" spans="1:25" ht="15" customHeight="1" x14ac:dyDescent="0.25">
      <c r="A768" s="836"/>
      <c r="B768" s="836"/>
      <c r="C768" s="360" t="s">
        <v>40</v>
      </c>
      <c r="D768" s="18" t="s">
        <v>39</v>
      </c>
      <c r="E768" s="279">
        <v>3</v>
      </c>
      <c r="F768" s="287">
        <v>3</v>
      </c>
      <c r="G768" s="28">
        <v>0</v>
      </c>
      <c r="H768" s="62">
        <v>0</v>
      </c>
      <c r="I768" s="61">
        <v>0</v>
      </c>
      <c r="J768" s="61">
        <v>0.18</v>
      </c>
      <c r="K768" s="24">
        <v>0.21</v>
      </c>
      <c r="L768" s="28">
        <v>1.4999999999999999E-2</v>
      </c>
      <c r="M768" s="28">
        <v>0.15</v>
      </c>
      <c r="N768" s="49"/>
      <c r="O768" s="49"/>
      <c r="P768" s="49"/>
      <c r="Q768" s="49"/>
      <c r="R768" s="49"/>
      <c r="S768" s="49"/>
      <c r="T768" s="49"/>
      <c r="U768" s="49"/>
      <c r="V768" s="49"/>
      <c r="W768" s="49"/>
      <c r="X768" s="49"/>
      <c r="Y768" s="49"/>
    </row>
    <row r="769" spans="1:25" ht="15" customHeight="1" x14ac:dyDescent="0.25">
      <c r="A769" s="836"/>
      <c r="B769" s="836"/>
      <c r="C769" s="360" t="s">
        <v>41</v>
      </c>
      <c r="D769" s="18" t="s">
        <v>39</v>
      </c>
      <c r="E769" s="279">
        <v>3</v>
      </c>
      <c r="F769" s="287">
        <v>3</v>
      </c>
      <c r="G769" s="28">
        <v>0</v>
      </c>
      <c r="H769" s="62">
        <v>0</v>
      </c>
      <c r="I769" s="61">
        <v>0</v>
      </c>
      <c r="J769" s="61">
        <v>0.18</v>
      </c>
      <c r="K769" s="24">
        <v>0.21</v>
      </c>
      <c r="L769" s="28">
        <v>1.4999999999999999E-2</v>
      </c>
      <c r="M769" s="28">
        <v>0.15</v>
      </c>
      <c r="N769" s="49"/>
      <c r="O769" s="49"/>
      <c r="P769" s="49"/>
      <c r="Q769" s="49"/>
      <c r="R769" s="49"/>
      <c r="S769" s="49"/>
      <c r="T769" s="49"/>
      <c r="U769" s="49"/>
      <c r="V769" s="49"/>
      <c r="W769" s="49"/>
      <c r="X769" s="49"/>
      <c r="Y769" s="49"/>
    </row>
    <row r="770" spans="1:25" ht="15" customHeight="1" x14ac:dyDescent="0.25">
      <c r="A770" s="836"/>
      <c r="B770" s="836"/>
      <c r="C770" s="360" t="s">
        <v>96</v>
      </c>
      <c r="D770" s="18" t="s">
        <v>39</v>
      </c>
      <c r="E770" s="279">
        <v>3</v>
      </c>
      <c r="F770" s="287">
        <v>3</v>
      </c>
      <c r="G770" s="28">
        <v>0</v>
      </c>
      <c r="H770" s="62">
        <v>0</v>
      </c>
      <c r="I770" s="61">
        <v>0</v>
      </c>
      <c r="J770" s="61">
        <v>0</v>
      </c>
      <c r="K770" s="24">
        <v>0</v>
      </c>
      <c r="L770" s="28">
        <v>0</v>
      </c>
      <c r="M770" s="28">
        <v>0</v>
      </c>
      <c r="N770" s="49"/>
      <c r="O770" s="49"/>
      <c r="P770" s="49"/>
      <c r="Q770" s="49"/>
      <c r="R770" s="49"/>
      <c r="S770" s="49"/>
      <c r="T770" s="49"/>
      <c r="U770" s="49"/>
      <c r="V770" s="49"/>
      <c r="W770" s="49"/>
      <c r="X770" s="49"/>
      <c r="Y770" s="49"/>
    </row>
    <row r="771" spans="1:25" ht="15" customHeight="1" x14ac:dyDescent="0.25">
      <c r="A771" s="836"/>
      <c r="B771" s="836"/>
      <c r="C771" s="360" t="s">
        <v>42</v>
      </c>
      <c r="D771" s="18" t="s">
        <v>43</v>
      </c>
      <c r="E771" s="279">
        <v>1</v>
      </c>
      <c r="F771" s="287">
        <v>0.95</v>
      </c>
      <c r="G771" s="28">
        <v>1</v>
      </c>
      <c r="H771" s="62">
        <v>4.4650000000000002E-2</v>
      </c>
      <c r="I771" s="61">
        <v>2.8500000000000001E-3</v>
      </c>
      <c r="J771" s="61">
        <v>0.27834999999999999</v>
      </c>
      <c r="K771" s="24">
        <v>0.38</v>
      </c>
      <c r="L771" s="28">
        <v>1.235E-2</v>
      </c>
      <c r="M771" s="28">
        <v>0.19</v>
      </c>
      <c r="N771" s="49"/>
      <c r="O771" s="49"/>
      <c r="P771" s="49"/>
      <c r="Q771" s="49"/>
      <c r="R771" s="49"/>
      <c r="S771" s="49"/>
      <c r="T771" s="49"/>
      <c r="U771" s="49"/>
      <c r="V771" s="49"/>
      <c r="W771" s="49"/>
      <c r="X771" s="49"/>
      <c r="Y771" s="49"/>
    </row>
    <row r="772" spans="1:25" ht="15" customHeight="1" x14ac:dyDescent="0.25">
      <c r="A772" s="836"/>
      <c r="B772" s="836"/>
      <c r="C772" s="360" t="s">
        <v>44</v>
      </c>
      <c r="D772" s="18" t="s">
        <v>45</v>
      </c>
      <c r="E772" s="279">
        <v>0.5</v>
      </c>
      <c r="F772" s="287">
        <v>0.5</v>
      </c>
      <c r="G772" s="28">
        <v>0</v>
      </c>
      <c r="H772" s="62">
        <v>0</v>
      </c>
      <c r="I772" s="61">
        <v>0</v>
      </c>
      <c r="J772" s="61">
        <v>0</v>
      </c>
      <c r="K772" s="24">
        <v>0.12</v>
      </c>
      <c r="L772" s="28">
        <v>1.5E-3</v>
      </c>
      <c r="M772" s="28">
        <v>193.905</v>
      </c>
      <c r="N772" s="49"/>
      <c r="O772" s="49"/>
      <c r="P772" s="49"/>
      <c r="Q772" s="49"/>
      <c r="R772" s="49"/>
      <c r="S772" s="49"/>
      <c r="T772" s="49"/>
      <c r="U772" s="49"/>
      <c r="V772" s="49"/>
      <c r="W772" s="49"/>
      <c r="X772" s="49"/>
      <c r="Y772" s="49"/>
    </row>
    <row r="773" spans="1:25" ht="15" customHeight="1" x14ac:dyDescent="0.25">
      <c r="A773" s="837"/>
      <c r="B773" s="837"/>
      <c r="C773" s="360" t="s">
        <v>52</v>
      </c>
      <c r="D773" s="18" t="s">
        <v>53</v>
      </c>
      <c r="E773" s="279">
        <v>3</v>
      </c>
      <c r="F773" s="287">
        <v>3</v>
      </c>
      <c r="G773" s="28">
        <v>27</v>
      </c>
      <c r="H773" s="62">
        <v>0</v>
      </c>
      <c r="I773" s="61">
        <v>3</v>
      </c>
      <c r="J773" s="61">
        <v>0</v>
      </c>
      <c r="K773" s="24">
        <v>0</v>
      </c>
      <c r="L773" s="28">
        <v>0</v>
      </c>
      <c r="M773" s="28">
        <v>0</v>
      </c>
      <c r="N773" s="49"/>
      <c r="O773" s="49"/>
      <c r="P773" s="49"/>
      <c r="Q773" s="49"/>
      <c r="R773" s="49"/>
      <c r="S773" s="49"/>
      <c r="T773" s="49"/>
      <c r="U773" s="49"/>
      <c r="V773" s="49"/>
      <c r="W773" s="49"/>
      <c r="X773" s="49"/>
      <c r="Y773" s="49"/>
    </row>
    <row r="774" spans="1:25" ht="15" customHeight="1" x14ac:dyDescent="0.25">
      <c r="A774" s="846" t="s">
        <v>247</v>
      </c>
      <c r="B774" s="843" t="s">
        <v>55</v>
      </c>
      <c r="C774" s="386" t="s">
        <v>56</v>
      </c>
      <c r="D774" s="18" t="s">
        <v>57</v>
      </c>
      <c r="E774" s="287">
        <v>40</v>
      </c>
      <c r="F774" s="287">
        <v>40</v>
      </c>
      <c r="G774" s="28">
        <v>141</v>
      </c>
      <c r="H774" s="62">
        <v>2.68</v>
      </c>
      <c r="I774" s="61">
        <v>0.16</v>
      </c>
      <c r="J774" s="61">
        <v>32.04</v>
      </c>
      <c r="K774" s="24">
        <v>3.6</v>
      </c>
      <c r="L774" s="28">
        <v>0.32</v>
      </c>
      <c r="M774" s="28">
        <v>0.8</v>
      </c>
      <c r="N774" s="49"/>
      <c r="O774" s="49"/>
      <c r="P774" s="49"/>
      <c r="Q774" s="49"/>
      <c r="R774" s="49"/>
      <c r="S774" s="49"/>
      <c r="T774" s="49"/>
      <c r="U774" s="49"/>
      <c r="V774" s="49"/>
      <c r="W774" s="49"/>
      <c r="X774" s="49"/>
      <c r="Y774" s="49"/>
    </row>
    <row r="775" spans="1:25" ht="15" customHeight="1" x14ac:dyDescent="0.25">
      <c r="A775" s="847"/>
      <c r="B775" s="836"/>
      <c r="C775" s="386" t="s">
        <v>44</v>
      </c>
      <c r="D775" s="18" t="s">
        <v>45</v>
      </c>
      <c r="E775" s="287">
        <v>0.8</v>
      </c>
      <c r="F775" s="287">
        <v>0.8</v>
      </c>
      <c r="G775" s="28">
        <v>0</v>
      </c>
      <c r="H775" s="62">
        <v>0</v>
      </c>
      <c r="I775" s="61">
        <v>0</v>
      </c>
      <c r="J775" s="61">
        <v>0</v>
      </c>
      <c r="K775" s="24">
        <v>0.192</v>
      </c>
      <c r="L775" s="28">
        <v>2.3999999999999998E-3</v>
      </c>
      <c r="M775" s="28">
        <v>310.24799999999999</v>
      </c>
      <c r="N775" s="49"/>
      <c r="O775" s="49"/>
      <c r="P775" s="49"/>
      <c r="Q775" s="49"/>
      <c r="R775" s="49"/>
      <c r="S775" s="49"/>
      <c r="T775" s="49"/>
      <c r="U775" s="49"/>
      <c r="V775" s="49"/>
      <c r="W775" s="49"/>
      <c r="X775" s="49"/>
      <c r="Y775" s="49"/>
    </row>
    <row r="776" spans="1:25" ht="15" customHeight="1" x14ac:dyDescent="0.25">
      <c r="A776" s="874"/>
      <c r="B776" s="837"/>
      <c r="C776" s="386" t="s">
        <v>52</v>
      </c>
      <c r="D776" s="18" t="s">
        <v>53</v>
      </c>
      <c r="E776" s="279">
        <v>5</v>
      </c>
      <c r="F776" s="287">
        <v>5</v>
      </c>
      <c r="G776" s="28">
        <v>45</v>
      </c>
      <c r="H776" s="62">
        <v>0</v>
      </c>
      <c r="I776" s="61">
        <v>5</v>
      </c>
      <c r="J776" s="61">
        <v>0</v>
      </c>
      <c r="K776" s="24">
        <v>0</v>
      </c>
      <c r="L776" s="28">
        <v>0</v>
      </c>
      <c r="M776" s="28">
        <v>0</v>
      </c>
      <c r="N776" s="49"/>
      <c r="O776" s="49"/>
      <c r="P776" s="49"/>
      <c r="Q776" s="49"/>
      <c r="R776" s="49"/>
      <c r="S776" s="49"/>
      <c r="T776" s="49"/>
      <c r="U776" s="49"/>
      <c r="V776" s="49"/>
      <c r="W776" s="49"/>
      <c r="X776" s="49"/>
      <c r="Y776" s="49"/>
    </row>
    <row r="777" spans="1:25" ht="15" customHeight="1" x14ac:dyDescent="0.25">
      <c r="A777" s="840" t="s">
        <v>46</v>
      </c>
      <c r="B777" s="860" t="s">
        <v>253</v>
      </c>
      <c r="C777" s="360" t="s">
        <v>98</v>
      </c>
      <c r="D777" s="18" t="s">
        <v>99</v>
      </c>
      <c r="E777" s="279">
        <v>92</v>
      </c>
      <c r="F777" s="287">
        <v>54</v>
      </c>
      <c r="G777" s="28">
        <v>67</v>
      </c>
      <c r="H777" s="62">
        <v>0.5544</v>
      </c>
      <c r="I777" s="61">
        <v>0.1008</v>
      </c>
      <c r="J777" s="61">
        <v>15.2712</v>
      </c>
      <c r="K777" s="24">
        <v>1.512</v>
      </c>
      <c r="L777" s="28">
        <v>0.252</v>
      </c>
      <c r="M777" s="28">
        <v>2.8</v>
      </c>
      <c r="N777" s="49"/>
      <c r="O777" s="49"/>
      <c r="P777" s="49"/>
      <c r="Q777" s="49"/>
      <c r="R777" s="49"/>
      <c r="S777" s="49"/>
      <c r="T777" s="49"/>
      <c r="U777" s="49"/>
      <c r="V777" s="49"/>
      <c r="W777" s="49"/>
      <c r="X777" s="49"/>
      <c r="Y777" s="49"/>
    </row>
    <row r="778" spans="1:25" ht="15" customHeight="1" x14ac:dyDescent="0.25">
      <c r="A778" s="837"/>
      <c r="B778" s="837"/>
      <c r="C778" s="360" t="s">
        <v>52</v>
      </c>
      <c r="D778" s="18" t="s">
        <v>53</v>
      </c>
      <c r="E778" s="279">
        <v>5</v>
      </c>
      <c r="F778" s="287">
        <v>5</v>
      </c>
      <c r="G778" s="28">
        <v>45</v>
      </c>
      <c r="H778" s="62">
        <v>0</v>
      </c>
      <c r="I778" s="61">
        <v>5</v>
      </c>
      <c r="J778" s="61">
        <v>0</v>
      </c>
      <c r="K778" s="24">
        <v>0</v>
      </c>
      <c r="L778" s="28">
        <v>0</v>
      </c>
      <c r="M778" s="28">
        <v>0</v>
      </c>
      <c r="N778" s="49"/>
      <c r="O778" s="49"/>
      <c r="P778" s="49"/>
      <c r="Q778" s="49"/>
      <c r="R778" s="49"/>
      <c r="S778" s="49"/>
      <c r="T778" s="49"/>
      <c r="U778" s="49"/>
      <c r="V778" s="49"/>
      <c r="W778" s="49"/>
      <c r="X778" s="49"/>
      <c r="Y778" s="49"/>
    </row>
    <row r="779" spans="1:25" ht="15" customHeight="1" x14ac:dyDescent="0.25">
      <c r="A779" s="840" t="s">
        <v>58</v>
      </c>
      <c r="B779" s="835" t="s">
        <v>254</v>
      </c>
      <c r="C779" s="359" t="s">
        <v>125</v>
      </c>
      <c r="D779" s="18" t="s">
        <v>126</v>
      </c>
      <c r="E779" s="283">
        <v>74</v>
      </c>
      <c r="F779" s="283">
        <v>55.5</v>
      </c>
      <c r="G779" s="21">
        <v>8</v>
      </c>
      <c r="H779" s="21">
        <v>0.27750000000000002</v>
      </c>
      <c r="I779" s="21">
        <v>5.5500000000000001E-2</v>
      </c>
      <c r="J779" s="21">
        <v>1.2765</v>
      </c>
      <c r="K779" s="21">
        <v>9.99</v>
      </c>
      <c r="L779" s="28">
        <v>0.16650000000000001</v>
      </c>
      <c r="M779" s="28">
        <v>1.48</v>
      </c>
      <c r="N779" s="49"/>
      <c r="O779" s="49"/>
      <c r="P779" s="49"/>
      <c r="Q779" s="49"/>
      <c r="R779" s="49"/>
      <c r="S779" s="49"/>
      <c r="T779" s="49"/>
      <c r="U779" s="49"/>
      <c r="V779" s="49"/>
      <c r="W779" s="49"/>
      <c r="X779" s="49"/>
      <c r="Y779" s="49"/>
    </row>
    <row r="780" spans="1:25" ht="15" customHeight="1" x14ac:dyDescent="0.25">
      <c r="A780" s="836"/>
      <c r="B780" s="836"/>
      <c r="C780" s="359" t="s">
        <v>52</v>
      </c>
      <c r="D780" s="18" t="s">
        <v>53</v>
      </c>
      <c r="E780" s="283">
        <v>4</v>
      </c>
      <c r="F780" s="283">
        <v>4</v>
      </c>
      <c r="G780" s="21">
        <v>36</v>
      </c>
      <c r="H780" s="21">
        <v>0</v>
      </c>
      <c r="I780" s="21">
        <v>4</v>
      </c>
      <c r="J780" s="21">
        <v>0</v>
      </c>
      <c r="K780" s="21">
        <v>0</v>
      </c>
      <c r="L780" s="28">
        <v>0</v>
      </c>
      <c r="M780" s="28">
        <v>0</v>
      </c>
      <c r="N780" s="49"/>
      <c r="O780" s="49"/>
      <c r="P780" s="49"/>
      <c r="Q780" s="49"/>
      <c r="R780" s="49"/>
      <c r="S780" s="49"/>
      <c r="T780" s="49"/>
      <c r="U780" s="49"/>
      <c r="V780" s="49"/>
      <c r="W780" s="49"/>
      <c r="X780" s="49"/>
      <c r="Y780" s="49"/>
    </row>
    <row r="781" spans="1:25" ht="15" customHeight="1" x14ac:dyDescent="0.25">
      <c r="A781" s="836"/>
      <c r="B781" s="836"/>
      <c r="C781" s="359" t="s">
        <v>127</v>
      </c>
      <c r="D781" s="18" t="s">
        <v>128</v>
      </c>
      <c r="E781" s="283">
        <v>4</v>
      </c>
      <c r="F781" s="283">
        <v>4</v>
      </c>
      <c r="G781" s="21">
        <v>1</v>
      </c>
      <c r="H781" s="21">
        <v>0</v>
      </c>
      <c r="I781" s="21">
        <v>0</v>
      </c>
      <c r="J781" s="21">
        <v>0.24</v>
      </c>
      <c r="K781" s="21">
        <v>0.28000000000000003</v>
      </c>
      <c r="L781" s="28">
        <v>0.02</v>
      </c>
      <c r="M781" s="28">
        <v>0.2</v>
      </c>
      <c r="N781" s="49"/>
      <c r="O781" s="49"/>
      <c r="P781" s="49"/>
      <c r="Q781" s="49"/>
      <c r="R781" s="49"/>
      <c r="S781" s="49"/>
      <c r="T781" s="49"/>
      <c r="U781" s="49"/>
      <c r="V781" s="49"/>
      <c r="W781" s="49"/>
      <c r="X781" s="49"/>
      <c r="Y781" s="49"/>
    </row>
    <row r="782" spans="1:25" ht="15" customHeight="1" x14ac:dyDescent="0.25">
      <c r="A782" s="836"/>
      <c r="B782" s="836"/>
      <c r="C782" s="359" t="s">
        <v>64</v>
      </c>
      <c r="D782" s="18" t="s">
        <v>65</v>
      </c>
      <c r="E782" s="283">
        <v>4</v>
      </c>
      <c r="F782" s="283">
        <v>4</v>
      </c>
      <c r="G782" s="21">
        <v>16</v>
      </c>
      <c r="H782" s="21">
        <v>0</v>
      </c>
      <c r="I782" s="21">
        <v>0</v>
      </c>
      <c r="J782" s="21">
        <v>3.972</v>
      </c>
      <c r="K782" s="21">
        <v>0</v>
      </c>
      <c r="L782" s="28">
        <v>4.0000000000000001E-3</v>
      </c>
      <c r="M782" s="28">
        <v>0</v>
      </c>
      <c r="N782" s="49"/>
      <c r="O782" s="49"/>
      <c r="P782" s="49"/>
      <c r="Q782" s="49"/>
      <c r="R782" s="49"/>
      <c r="S782" s="49"/>
      <c r="T782" s="49"/>
      <c r="U782" s="49"/>
      <c r="V782" s="49"/>
      <c r="W782" s="49"/>
      <c r="X782" s="49"/>
      <c r="Y782" s="49"/>
    </row>
    <row r="783" spans="1:25" ht="15" customHeight="1" x14ac:dyDescent="0.25">
      <c r="A783" s="836"/>
      <c r="B783" s="836"/>
      <c r="C783" s="359" t="s">
        <v>44</v>
      </c>
      <c r="D783" s="18" t="s">
        <v>45</v>
      </c>
      <c r="E783" s="283">
        <v>0.3</v>
      </c>
      <c r="F783" s="283">
        <v>0.3</v>
      </c>
      <c r="G783" s="21">
        <v>0</v>
      </c>
      <c r="H783" s="21">
        <v>0</v>
      </c>
      <c r="I783" s="21">
        <v>0</v>
      </c>
      <c r="J783" s="21">
        <v>0</v>
      </c>
      <c r="K783" s="21">
        <v>7.1999999999999995E-2</v>
      </c>
      <c r="L783" s="28">
        <v>8.9999999999999998E-4</v>
      </c>
      <c r="M783" s="28">
        <v>116.343</v>
      </c>
      <c r="N783" s="49"/>
      <c r="O783" s="49"/>
      <c r="P783" s="49"/>
      <c r="Q783" s="49"/>
      <c r="R783" s="49"/>
      <c r="S783" s="49"/>
      <c r="T783" s="49"/>
      <c r="U783" s="49"/>
      <c r="V783" s="49"/>
      <c r="W783" s="49"/>
      <c r="X783" s="49"/>
      <c r="Y783" s="49"/>
    </row>
    <row r="784" spans="1:25" ht="15" customHeight="1" x14ac:dyDescent="0.25">
      <c r="A784" s="836"/>
      <c r="B784" s="836"/>
      <c r="C784" s="359" t="s">
        <v>212</v>
      </c>
      <c r="D784" s="18" t="s">
        <v>39</v>
      </c>
      <c r="E784" s="283">
        <v>0.3</v>
      </c>
      <c r="F784" s="283">
        <v>0.3</v>
      </c>
      <c r="G784" s="21">
        <v>0</v>
      </c>
      <c r="H784" s="21">
        <v>0</v>
      </c>
      <c r="I784" s="21">
        <v>0</v>
      </c>
      <c r="J784" s="21">
        <v>1.7999999999999999E-2</v>
      </c>
      <c r="K784" s="21">
        <v>2.1000000000000001E-2</v>
      </c>
      <c r="L784" s="28">
        <v>1.5E-3</v>
      </c>
      <c r="M784" s="28">
        <v>1.4999999999999999E-2</v>
      </c>
      <c r="N784" s="49"/>
      <c r="O784" s="49"/>
      <c r="P784" s="49"/>
      <c r="Q784" s="49"/>
      <c r="R784" s="49"/>
      <c r="S784" s="49"/>
      <c r="T784" s="49"/>
      <c r="U784" s="49"/>
      <c r="V784" s="49"/>
      <c r="W784" s="49"/>
      <c r="X784" s="49"/>
      <c r="Y784" s="49"/>
    </row>
    <row r="785" spans="1:25" ht="15" customHeight="1" x14ac:dyDescent="0.25">
      <c r="A785" s="837"/>
      <c r="B785" s="837"/>
      <c r="C785" s="31" t="s">
        <v>257</v>
      </c>
      <c r="D785" s="102" t="s">
        <v>258</v>
      </c>
      <c r="E785" s="80">
        <v>25</v>
      </c>
      <c r="F785" s="29">
        <v>15</v>
      </c>
      <c r="G785" s="28">
        <v>7</v>
      </c>
      <c r="H785" s="62">
        <v>0.13500000000000001</v>
      </c>
      <c r="I785" s="61">
        <v>1.4999999999999999E-2</v>
      </c>
      <c r="J785" s="61">
        <v>1.335</v>
      </c>
      <c r="K785" s="24">
        <v>1.5</v>
      </c>
      <c r="L785" s="28">
        <v>0.09</v>
      </c>
      <c r="M785" s="28">
        <v>1.4999999999999999E-2</v>
      </c>
      <c r="N785" s="49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5"/>
    </row>
    <row r="786" spans="1:25" ht="15" customHeight="1" x14ac:dyDescent="0.25">
      <c r="A786" s="35" t="s">
        <v>105</v>
      </c>
      <c r="B786" s="835" t="s">
        <v>259</v>
      </c>
      <c r="C786" s="31" t="s">
        <v>107</v>
      </c>
      <c r="D786" s="102" t="s">
        <v>108</v>
      </c>
      <c r="E786" s="80">
        <v>190</v>
      </c>
      <c r="F786" s="29">
        <v>60</v>
      </c>
      <c r="G786" s="28">
        <v>36</v>
      </c>
      <c r="H786" s="62">
        <v>0.91200000000000003</v>
      </c>
      <c r="I786" s="61">
        <v>0.30399999999999999</v>
      </c>
      <c r="J786" s="61">
        <v>7.5392000000000001</v>
      </c>
      <c r="K786" s="24">
        <v>5.4720000000000004</v>
      </c>
      <c r="L786" s="28">
        <v>1.0329999999999999</v>
      </c>
      <c r="M786" s="28">
        <v>6.08E-2</v>
      </c>
      <c r="N786" s="49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5"/>
    </row>
    <row r="787" spans="1:25" ht="15" customHeight="1" x14ac:dyDescent="0.25">
      <c r="A787" s="35" t="s">
        <v>109</v>
      </c>
      <c r="B787" s="837"/>
      <c r="C787" s="31" t="s">
        <v>64</v>
      </c>
      <c r="D787" s="61" t="s">
        <v>65</v>
      </c>
      <c r="E787" s="80">
        <v>8</v>
      </c>
      <c r="F787" s="29">
        <v>8</v>
      </c>
      <c r="G787" s="28">
        <v>32</v>
      </c>
      <c r="H787" s="62">
        <v>0</v>
      </c>
      <c r="I787" s="61">
        <v>0</v>
      </c>
      <c r="J787" s="61">
        <v>7.944</v>
      </c>
      <c r="K787" s="24">
        <v>0</v>
      </c>
      <c r="L787" s="28">
        <v>8.0000000000000002E-3</v>
      </c>
      <c r="M787" s="28">
        <v>0</v>
      </c>
      <c r="N787" s="49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5"/>
    </row>
    <row r="788" spans="1:25" ht="15" customHeight="1" x14ac:dyDescent="0.25">
      <c r="A788" s="876"/>
      <c r="B788" s="856"/>
      <c r="C788" s="856"/>
      <c r="D788" s="856"/>
      <c r="E788" s="856"/>
      <c r="F788" s="856"/>
      <c r="G788" s="856"/>
      <c r="H788" s="856"/>
      <c r="I788" s="856"/>
      <c r="J788" s="856"/>
      <c r="K788" s="856"/>
      <c r="L788" s="856"/>
      <c r="M788" s="857"/>
      <c r="N788" s="49"/>
      <c r="O788" s="49"/>
      <c r="P788" s="49"/>
      <c r="Q788" s="49"/>
      <c r="R788" s="49"/>
      <c r="S788" s="49"/>
      <c r="T788" s="49"/>
      <c r="U788" s="49"/>
      <c r="V788" s="49"/>
      <c r="W788" s="49"/>
      <c r="X788" s="49"/>
      <c r="Y788" s="49"/>
    </row>
    <row r="789" spans="1:25" ht="15" customHeight="1" x14ac:dyDescent="0.25">
      <c r="A789" s="833" t="s">
        <v>78</v>
      </c>
      <c r="B789" s="828"/>
      <c r="C789" s="828"/>
      <c r="D789" s="828"/>
      <c r="E789" s="828"/>
      <c r="F789" s="829"/>
      <c r="G789" s="135">
        <v>635</v>
      </c>
      <c r="H789" s="135">
        <v>22.6</v>
      </c>
      <c r="I789" s="135">
        <v>21.7</v>
      </c>
      <c r="J789" s="135">
        <v>84.6</v>
      </c>
      <c r="K789" s="135">
        <v>69.400000000000006</v>
      </c>
      <c r="L789" s="136">
        <v>4.8</v>
      </c>
      <c r="M789" s="136">
        <v>1000</v>
      </c>
      <c r="N789" s="49"/>
      <c r="O789" s="49"/>
      <c r="P789" s="49"/>
      <c r="Q789" s="49"/>
      <c r="R789" s="49"/>
      <c r="S789" s="49"/>
      <c r="T789" s="49"/>
      <c r="U789" s="49"/>
      <c r="V789" s="49"/>
      <c r="W789" s="49"/>
      <c r="X789" s="49"/>
      <c r="Y789" s="49"/>
    </row>
    <row r="790" spans="1:25" ht="15" customHeight="1" x14ac:dyDescent="0.25">
      <c r="A790" s="833" t="s">
        <v>79</v>
      </c>
      <c r="B790" s="828"/>
      <c r="C790" s="828"/>
      <c r="D790" s="828"/>
      <c r="E790" s="828"/>
      <c r="F790" s="829"/>
      <c r="G790" s="135">
        <v>1994</v>
      </c>
      <c r="H790" s="135">
        <v>69.8</v>
      </c>
      <c r="I790" s="135">
        <v>66.5</v>
      </c>
      <c r="J790" s="135">
        <v>279.2</v>
      </c>
      <c r="K790" s="135">
        <v>1100</v>
      </c>
      <c r="L790" s="136">
        <v>8.6999999999999993</v>
      </c>
      <c r="M790" s="136">
        <v>1500</v>
      </c>
      <c r="N790" s="49"/>
      <c r="O790" s="49"/>
      <c r="P790" s="49"/>
      <c r="Q790" s="49"/>
      <c r="R790" s="49"/>
      <c r="S790" s="49"/>
      <c r="T790" s="49"/>
      <c r="U790" s="49"/>
      <c r="V790" s="49"/>
      <c r="W790" s="49"/>
      <c r="X790" s="49"/>
      <c r="Y790" s="49"/>
    </row>
    <row r="791" spans="1:25" ht="15" customHeight="1" x14ac:dyDescent="0.25">
      <c r="A791" s="833" t="s">
        <v>80</v>
      </c>
      <c r="B791" s="828"/>
      <c r="C791" s="828"/>
      <c r="D791" s="828"/>
      <c r="E791" s="828"/>
      <c r="F791" s="829"/>
      <c r="G791" s="137">
        <v>0.32</v>
      </c>
      <c r="H791" s="137">
        <v>0.32</v>
      </c>
      <c r="I791" s="137">
        <v>0.33</v>
      </c>
      <c r="J791" s="137">
        <v>0.3</v>
      </c>
      <c r="K791" s="137">
        <v>0.06</v>
      </c>
      <c r="L791" s="138">
        <v>0.55000000000000004</v>
      </c>
      <c r="M791" s="138">
        <v>0.67</v>
      </c>
      <c r="N791" s="49"/>
      <c r="O791" s="49"/>
      <c r="P791" s="49"/>
      <c r="Q791" s="49"/>
      <c r="R791" s="49"/>
      <c r="S791" s="49"/>
      <c r="T791" s="49"/>
      <c r="U791" s="49"/>
      <c r="V791" s="49"/>
      <c r="W791" s="49"/>
      <c r="X791" s="49"/>
      <c r="Y791" s="49"/>
    </row>
    <row r="792" spans="1:25" ht="15" customHeight="1" x14ac:dyDescent="0.25">
      <c r="A792" s="52"/>
      <c r="B792" s="4"/>
      <c r="C792" s="4"/>
      <c r="D792" s="4"/>
      <c r="E792" s="3"/>
      <c r="F792" s="3"/>
      <c r="G792" s="3"/>
      <c r="H792" s="3"/>
      <c r="I792" s="3"/>
      <c r="J792" s="3"/>
      <c r="K792" s="3"/>
      <c r="L792" s="3"/>
      <c r="M792" s="3"/>
      <c r="N792" s="49"/>
      <c r="O792" s="49"/>
      <c r="P792" s="49"/>
      <c r="Q792" s="49"/>
      <c r="R792" s="49"/>
      <c r="S792" s="49"/>
      <c r="T792" s="49"/>
      <c r="U792" s="49"/>
      <c r="V792" s="49"/>
      <c r="W792" s="49"/>
      <c r="X792" s="49"/>
      <c r="Y792" s="49"/>
    </row>
    <row r="793" spans="1:25" ht="15" customHeight="1" x14ac:dyDescent="0.25">
      <c r="A793" s="834" t="s">
        <v>81</v>
      </c>
      <c r="B793" s="825"/>
      <c r="C793" s="826"/>
      <c r="D793" s="827" t="s">
        <v>82</v>
      </c>
      <c r="E793" s="828"/>
      <c r="F793" s="828"/>
      <c r="G793" s="828"/>
      <c r="H793" s="828"/>
      <c r="I793" s="828"/>
      <c r="J793" s="828"/>
      <c r="K793" s="828"/>
      <c r="L793" s="828"/>
      <c r="M793" s="829"/>
      <c r="N793" s="49"/>
      <c r="O793" s="49"/>
      <c r="P793" s="49"/>
      <c r="Q793" s="49"/>
      <c r="R793" s="49"/>
      <c r="S793" s="49"/>
      <c r="T793" s="49"/>
      <c r="U793" s="49"/>
      <c r="V793" s="49"/>
      <c r="W793" s="49"/>
      <c r="X793" s="49"/>
      <c r="Y793" s="49"/>
    </row>
    <row r="794" spans="1:25" ht="15" customHeight="1" x14ac:dyDescent="0.25">
      <c r="A794" s="52"/>
      <c r="B794" s="4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1"/>
      <c r="N794" s="49"/>
      <c r="O794" s="49"/>
      <c r="P794" s="49"/>
      <c r="Q794" s="49"/>
      <c r="R794" s="49"/>
      <c r="S794" s="49"/>
      <c r="T794" s="49"/>
      <c r="U794" s="49"/>
      <c r="V794" s="49"/>
      <c r="W794" s="49"/>
      <c r="X794" s="49"/>
      <c r="Y794" s="49"/>
    </row>
    <row r="795" spans="1:25" ht="30" customHeight="1" x14ac:dyDescent="0.25">
      <c r="A795" s="52" t="s">
        <v>83</v>
      </c>
      <c r="B795" s="827"/>
      <c r="C795" s="828"/>
      <c r="D795" s="828"/>
      <c r="E795" s="829"/>
      <c r="F795" s="1"/>
      <c r="G795" s="824" t="s">
        <v>84</v>
      </c>
      <c r="H795" s="825"/>
      <c r="I795" s="826"/>
      <c r="J795" s="827">
        <v>1088350061</v>
      </c>
      <c r="K795" s="828"/>
      <c r="L795" s="828"/>
      <c r="M795" s="829"/>
      <c r="N795" s="49"/>
      <c r="O795" s="49"/>
      <c r="P795" s="49"/>
      <c r="Q795" s="49"/>
      <c r="R795" s="49"/>
      <c r="S795" s="49"/>
      <c r="T795" s="49"/>
      <c r="U795" s="49"/>
      <c r="V795" s="49"/>
      <c r="W795" s="49"/>
      <c r="X795" s="49"/>
      <c r="Y795" s="49"/>
    </row>
    <row r="796" spans="1:25" ht="15" customHeight="1" x14ac:dyDescent="0.25">
      <c r="A796" s="1440"/>
      <c r="B796" s="825"/>
      <c r="C796" s="825"/>
      <c r="D796" s="825"/>
      <c r="E796" s="825"/>
      <c r="F796" s="825"/>
      <c r="G796" s="825"/>
      <c r="H796" s="825"/>
      <c r="I796" s="825"/>
      <c r="J796" s="825"/>
      <c r="K796" s="825"/>
      <c r="L796" s="825"/>
      <c r="M796" s="825"/>
      <c r="N796" s="825"/>
      <c r="O796" s="825"/>
      <c r="P796" s="825"/>
      <c r="Q796" s="825"/>
      <c r="R796" s="825"/>
      <c r="S796" s="825"/>
      <c r="T796" s="825"/>
      <c r="U796" s="825"/>
      <c r="V796" s="825"/>
      <c r="W796" s="825"/>
      <c r="X796" s="825"/>
      <c r="Y796" s="873"/>
    </row>
    <row r="797" spans="1:25" ht="15" customHeight="1" x14ac:dyDescent="0.25">
      <c r="A797" s="391"/>
      <c r="B797" s="263"/>
      <c r="C797" s="392"/>
      <c r="D797" s="392"/>
      <c r="E797" s="264"/>
      <c r="F797" s="264"/>
      <c r="G797" s="264"/>
      <c r="H797" s="264"/>
      <c r="I797" s="264"/>
      <c r="J797" s="264"/>
      <c r="K797" s="264"/>
      <c r="L797" s="264"/>
      <c r="M797" s="264"/>
      <c r="N797" s="260"/>
      <c r="O797" s="260"/>
      <c r="P797" s="260"/>
      <c r="Q797" s="260"/>
      <c r="R797" s="260"/>
      <c r="S797" s="260"/>
      <c r="T797" s="260"/>
      <c r="U797" s="260"/>
      <c r="V797" s="260"/>
      <c r="W797" s="260"/>
      <c r="X797" s="260"/>
      <c r="Y797" s="260"/>
    </row>
    <row r="798" spans="1:25" ht="15" customHeight="1" x14ac:dyDescent="0.25">
      <c r="A798" s="52"/>
      <c r="B798" s="58"/>
      <c r="C798" s="9"/>
      <c r="D798" s="9"/>
      <c r="E798" s="1"/>
      <c r="F798" s="1"/>
      <c r="G798" s="1"/>
      <c r="H798" s="1"/>
      <c r="I798" s="1"/>
      <c r="J798" s="3"/>
      <c r="K798" s="3"/>
      <c r="L798" s="1"/>
      <c r="M798" s="1"/>
      <c r="N798" s="49"/>
      <c r="O798" s="49"/>
      <c r="P798" s="49"/>
      <c r="Q798" s="49"/>
      <c r="R798" s="49"/>
      <c r="S798" s="49"/>
      <c r="T798" s="49"/>
      <c r="U798" s="49"/>
      <c r="V798" s="49"/>
      <c r="W798" s="49"/>
      <c r="X798" s="49"/>
      <c r="Y798" s="49"/>
    </row>
    <row r="799" spans="1:25" ht="15" customHeight="1" x14ac:dyDescent="0.25">
      <c r="A799" s="366" t="s">
        <v>454</v>
      </c>
      <c r="B799" s="9"/>
      <c r="C799" s="58"/>
      <c r="D799" s="58"/>
      <c r="E799" s="3"/>
      <c r="F799" s="3"/>
      <c r="G799" s="3"/>
      <c r="H799" s="3"/>
      <c r="I799" s="3"/>
      <c r="J799" s="3"/>
      <c r="K799" s="3"/>
      <c r="L799" s="1"/>
      <c r="M799" s="1"/>
      <c r="N799" s="49"/>
      <c r="O799" s="49"/>
      <c r="P799" s="49"/>
      <c r="Q799" s="49"/>
      <c r="R799" s="49"/>
      <c r="S799" s="49"/>
      <c r="T799" s="49"/>
      <c r="U799" s="49"/>
      <c r="V799" s="49"/>
      <c r="W799" s="49"/>
      <c r="X799" s="49"/>
      <c r="Y799" s="49"/>
    </row>
    <row r="800" spans="1:25" ht="15" customHeight="1" x14ac:dyDescent="0.25">
      <c r="A800" s="824" t="s">
        <v>15</v>
      </c>
      <c r="B800" s="825"/>
      <c r="C800" s="825"/>
      <c r="D800" s="825"/>
      <c r="E800" s="825"/>
      <c r="F800" s="825"/>
      <c r="G800" s="825"/>
      <c r="H800" s="825"/>
      <c r="I800" s="825"/>
      <c r="J800" s="825"/>
      <c r="K800" s="825"/>
      <c r="L800" s="825"/>
      <c r="M800" s="825"/>
      <c r="N800" s="825"/>
      <c r="O800" s="825"/>
      <c r="P800" s="825"/>
      <c r="Q800" s="825"/>
      <c r="R800" s="825"/>
      <c r="S800" s="825"/>
      <c r="T800" s="825"/>
      <c r="U800" s="825"/>
      <c r="V800" s="825"/>
      <c r="W800" s="825"/>
      <c r="X800" s="825"/>
      <c r="Y800" s="873"/>
    </row>
    <row r="801" spans="1:25" ht="15" customHeight="1" x14ac:dyDescent="0.25">
      <c r="A801" s="840" t="s">
        <v>14</v>
      </c>
      <c r="B801" s="838" t="s">
        <v>15</v>
      </c>
      <c r="C801" s="838" t="s">
        <v>16</v>
      </c>
      <c r="D801" s="838" t="s">
        <v>17</v>
      </c>
      <c r="E801" s="838" t="s">
        <v>18</v>
      </c>
      <c r="F801" s="838" t="s">
        <v>19</v>
      </c>
      <c r="G801" s="827" t="s">
        <v>20</v>
      </c>
      <c r="H801" s="828"/>
      <c r="I801" s="828"/>
      <c r="J801" s="828"/>
      <c r="K801" s="828"/>
      <c r="L801" s="828"/>
      <c r="M801" s="829"/>
      <c r="N801" s="49"/>
      <c r="O801" s="49"/>
      <c r="P801" s="49"/>
      <c r="Q801" s="49"/>
      <c r="R801" s="49"/>
      <c r="S801" s="49"/>
      <c r="T801" s="49"/>
      <c r="U801" s="49"/>
      <c r="V801" s="49"/>
      <c r="W801" s="49"/>
      <c r="X801" s="49"/>
      <c r="Y801" s="49"/>
    </row>
    <row r="802" spans="1:25" ht="15" customHeight="1" x14ac:dyDescent="0.25">
      <c r="A802" s="837"/>
      <c r="B802" s="837"/>
      <c r="C802" s="837"/>
      <c r="D802" s="837"/>
      <c r="E802" s="837"/>
      <c r="F802" s="837"/>
      <c r="G802" s="16" t="s">
        <v>21</v>
      </c>
      <c r="H802" s="16" t="s">
        <v>22</v>
      </c>
      <c r="I802" s="16" t="s">
        <v>23</v>
      </c>
      <c r="J802" s="16" t="s">
        <v>24</v>
      </c>
      <c r="K802" s="16" t="s">
        <v>25</v>
      </c>
      <c r="L802" s="16" t="s">
        <v>26</v>
      </c>
      <c r="M802" s="16" t="s">
        <v>27</v>
      </c>
      <c r="N802" s="49"/>
      <c r="O802" s="49"/>
      <c r="P802" s="49"/>
      <c r="Q802" s="49"/>
      <c r="R802" s="49"/>
      <c r="S802" s="49"/>
      <c r="T802" s="49"/>
      <c r="U802" s="49"/>
      <c r="V802" s="49"/>
      <c r="W802" s="49"/>
      <c r="X802" s="49"/>
      <c r="Y802" s="49"/>
    </row>
    <row r="803" spans="1:25" ht="15" customHeight="1" x14ac:dyDescent="0.25">
      <c r="A803" s="840" t="s">
        <v>85</v>
      </c>
      <c r="B803" s="843" t="s">
        <v>260</v>
      </c>
      <c r="C803" s="359" t="s">
        <v>261</v>
      </c>
      <c r="D803" s="18" t="s">
        <v>262</v>
      </c>
      <c r="E803" s="283">
        <v>15</v>
      </c>
      <c r="F803" s="283">
        <v>15</v>
      </c>
      <c r="G803" s="21">
        <v>11</v>
      </c>
      <c r="H803" s="21">
        <v>1.72</v>
      </c>
      <c r="I803" s="21">
        <v>0.39</v>
      </c>
      <c r="J803" s="21">
        <v>0.12</v>
      </c>
      <c r="K803" s="21">
        <v>1.1000000000000001</v>
      </c>
      <c r="L803" s="22">
        <v>0.86</v>
      </c>
      <c r="M803" s="22">
        <v>7.9</v>
      </c>
      <c r="N803" s="49"/>
      <c r="O803" s="49"/>
      <c r="P803" s="49"/>
      <c r="Q803" s="49"/>
      <c r="R803" s="49"/>
      <c r="S803" s="49"/>
      <c r="T803" s="49"/>
      <c r="U803" s="49"/>
      <c r="V803" s="49"/>
      <c r="W803" s="49"/>
      <c r="X803" s="49"/>
      <c r="Y803" s="49"/>
    </row>
    <row r="804" spans="1:25" ht="15" customHeight="1" x14ac:dyDescent="0.25">
      <c r="A804" s="836"/>
      <c r="B804" s="836"/>
      <c r="C804" s="359" t="s">
        <v>263</v>
      </c>
      <c r="D804" s="18" t="s">
        <v>264</v>
      </c>
      <c r="E804" s="283">
        <v>15</v>
      </c>
      <c r="F804" s="283">
        <v>15</v>
      </c>
      <c r="G804" s="21">
        <v>11</v>
      </c>
      <c r="H804" s="21">
        <v>1.68</v>
      </c>
      <c r="I804" s="21">
        <v>0.37</v>
      </c>
      <c r="J804" s="21">
        <v>0.14000000000000001</v>
      </c>
      <c r="K804" s="21">
        <v>0.8</v>
      </c>
      <c r="L804" s="28">
        <v>0.5</v>
      </c>
      <c r="M804" s="28">
        <v>9.4</v>
      </c>
      <c r="N804" s="49"/>
      <c r="O804" s="49"/>
      <c r="P804" s="49"/>
      <c r="Q804" s="49"/>
      <c r="R804" s="49"/>
      <c r="S804" s="49"/>
      <c r="T804" s="49"/>
      <c r="U804" s="49"/>
      <c r="V804" s="49"/>
      <c r="W804" s="49"/>
      <c r="X804" s="49"/>
      <c r="Y804" s="49"/>
    </row>
    <row r="805" spans="1:25" ht="15" customHeight="1" x14ac:dyDescent="0.25">
      <c r="A805" s="836"/>
      <c r="B805" s="836"/>
      <c r="C805" s="359" t="s">
        <v>114</v>
      </c>
      <c r="D805" s="18" t="s">
        <v>115</v>
      </c>
      <c r="E805" s="283">
        <v>13</v>
      </c>
      <c r="F805" s="283">
        <v>10</v>
      </c>
      <c r="G805" s="21">
        <v>10</v>
      </c>
      <c r="H805" s="21">
        <v>0.23</v>
      </c>
      <c r="I805" s="21">
        <v>0.01</v>
      </c>
      <c r="J805" s="21">
        <v>2.1</v>
      </c>
      <c r="K805" s="21">
        <v>0.8</v>
      </c>
      <c r="L805" s="28">
        <v>0.08</v>
      </c>
      <c r="M805" s="28">
        <v>1.17</v>
      </c>
      <c r="N805" s="49"/>
      <c r="O805" s="49"/>
      <c r="P805" s="49"/>
      <c r="Q805" s="49"/>
      <c r="R805" s="49"/>
      <c r="S805" s="49"/>
      <c r="T805" s="49"/>
      <c r="U805" s="49"/>
      <c r="V805" s="49"/>
      <c r="W805" s="49"/>
      <c r="X805" s="49"/>
      <c r="Y805" s="49"/>
    </row>
    <row r="806" spans="1:25" ht="15" customHeight="1" x14ac:dyDescent="0.25">
      <c r="A806" s="836"/>
      <c r="B806" s="836"/>
      <c r="C806" s="359" t="s">
        <v>91</v>
      </c>
      <c r="D806" s="18" t="s">
        <v>92</v>
      </c>
      <c r="E806" s="283">
        <v>10</v>
      </c>
      <c r="F806" s="283">
        <v>10</v>
      </c>
      <c r="G806" s="21">
        <v>10</v>
      </c>
      <c r="H806" s="21">
        <v>0.22</v>
      </c>
      <c r="I806" s="21">
        <v>0.01</v>
      </c>
      <c r="J806" s="21">
        <v>2.11</v>
      </c>
      <c r="K806" s="21">
        <v>1.1000000000000001</v>
      </c>
      <c r="L806" s="28">
        <v>0.1</v>
      </c>
      <c r="M806" s="28">
        <v>1.8</v>
      </c>
      <c r="N806" s="49"/>
      <c r="O806" s="49"/>
      <c r="P806" s="49"/>
      <c r="Q806" s="49"/>
      <c r="R806" s="49"/>
      <c r="S806" s="49"/>
      <c r="T806" s="49"/>
      <c r="U806" s="49"/>
      <c r="V806" s="49"/>
      <c r="W806" s="49"/>
      <c r="X806" s="49"/>
      <c r="Y806" s="49"/>
    </row>
    <row r="807" spans="1:25" ht="15" customHeight="1" x14ac:dyDescent="0.25">
      <c r="A807" s="836"/>
      <c r="B807" s="836"/>
      <c r="C807" s="359" t="s">
        <v>32</v>
      </c>
      <c r="D807" s="18" t="s">
        <v>33</v>
      </c>
      <c r="E807" s="283">
        <v>16</v>
      </c>
      <c r="F807" s="283">
        <v>15.2</v>
      </c>
      <c r="G807" s="21">
        <v>6</v>
      </c>
      <c r="H807" s="21">
        <v>0.21279999999999999</v>
      </c>
      <c r="I807" s="21">
        <v>1.52E-2</v>
      </c>
      <c r="J807" s="21">
        <v>1.1704000000000001</v>
      </c>
      <c r="K807" s="21">
        <v>3.6480000000000001</v>
      </c>
      <c r="L807" s="28">
        <v>4.5600000000000002E-2</v>
      </c>
      <c r="M807" s="28">
        <v>0.64</v>
      </c>
      <c r="N807" s="49"/>
      <c r="O807" s="49"/>
      <c r="P807" s="49"/>
      <c r="Q807" s="49"/>
      <c r="R807" s="49"/>
      <c r="S807" s="49"/>
      <c r="T807" s="49"/>
      <c r="U807" s="49"/>
      <c r="V807" s="49"/>
      <c r="W807" s="49"/>
      <c r="X807" s="49"/>
      <c r="Y807" s="49"/>
    </row>
    <row r="808" spans="1:25" ht="15" customHeight="1" x14ac:dyDescent="0.25">
      <c r="A808" s="836"/>
      <c r="B808" s="836"/>
      <c r="C808" s="359" t="s">
        <v>34</v>
      </c>
      <c r="D808" s="18" t="s">
        <v>35</v>
      </c>
      <c r="E808" s="283">
        <v>38</v>
      </c>
      <c r="F808" s="283">
        <v>15.2</v>
      </c>
      <c r="G808" s="21">
        <v>6</v>
      </c>
      <c r="H808" s="21">
        <v>0.18240000000000001</v>
      </c>
      <c r="I808" s="21">
        <v>1.52E-2</v>
      </c>
      <c r="J808" s="21">
        <v>1.0336000000000001</v>
      </c>
      <c r="K808" s="21">
        <v>8.6639999999999997</v>
      </c>
      <c r="L808" s="28">
        <v>7.5999999999999998E-2</v>
      </c>
      <c r="M808" s="28">
        <v>5.7</v>
      </c>
      <c r="N808" s="49"/>
      <c r="O808" s="49"/>
      <c r="P808" s="49"/>
      <c r="Q808" s="49"/>
      <c r="R808" s="49"/>
      <c r="S808" s="49"/>
      <c r="T808" s="49"/>
      <c r="U808" s="49"/>
      <c r="V808" s="49"/>
      <c r="W808" s="49"/>
      <c r="X808" s="49"/>
      <c r="Y808" s="49"/>
    </row>
    <row r="809" spans="1:25" ht="15" customHeight="1" x14ac:dyDescent="0.25">
      <c r="A809" s="836"/>
      <c r="B809" s="836"/>
      <c r="C809" s="359" t="s">
        <v>50</v>
      </c>
      <c r="D809" s="18" t="s">
        <v>51</v>
      </c>
      <c r="E809" s="283">
        <v>12</v>
      </c>
      <c r="F809" s="283">
        <v>10.199999999999999</v>
      </c>
      <c r="G809" s="21">
        <v>5</v>
      </c>
      <c r="H809" s="21">
        <v>7.1400000000000005E-2</v>
      </c>
      <c r="I809" s="21">
        <v>1.0200000000000001E-2</v>
      </c>
      <c r="J809" s="21">
        <v>0.96899999999999997</v>
      </c>
      <c r="K809" s="21">
        <v>2.754</v>
      </c>
      <c r="L809" s="28">
        <v>4.0800000000000003E-2</v>
      </c>
      <c r="M809" s="28">
        <v>4.2</v>
      </c>
      <c r="N809" s="49"/>
      <c r="O809" s="49"/>
      <c r="P809" s="49"/>
      <c r="Q809" s="49"/>
      <c r="R809" s="49"/>
      <c r="S809" s="49"/>
      <c r="T809" s="49"/>
      <c r="U809" s="49"/>
      <c r="V809" s="49"/>
      <c r="W809" s="49"/>
      <c r="X809" s="49"/>
      <c r="Y809" s="49"/>
    </row>
    <row r="810" spans="1:25" ht="15" customHeight="1" x14ac:dyDescent="0.25">
      <c r="A810" s="836"/>
      <c r="B810" s="836"/>
      <c r="C810" s="359" t="s">
        <v>42</v>
      </c>
      <c r="D810" s="18" t="s">
        <v>43</v>
      </c>
      <c r="E810" s="283">
        <v>1</v>
      </c>
      <c r="F810" s="283">
        <v>0.95</v>
      </c>
      <c r="G810" s="21">
        <v>1</v>
      </c>
      <c r="H810" s="21">
        <v>4.4650000000000002E-2</v>
      </c>
      <c r="I810" s="21">
        <v>2.8500000000000001E-3</v>
      </c>
      <c r="J810" s="21">
        <v>0.27834999999999999</v>
      </c>
      <c r="K810" s="21">
        <v>0.38</v>
      </c>
      <c r="L810" s="28">
        <v>1.235E-2</v>
      </c>
      <c r="M810" s="28">
        <v>0.19</v>
      </c>
      <c r="N810" s="49"/>
      <c r="O810" s="49"/>
      <c r="P810" s="49"/>
      <c r="Q810" s="49"/>
      <c r="R810" s="49"/>
      <c r="S810" s="49"/>
      <c r="T810" s="49"/>
      <c r="U810" s="49"/>
      <c r="V810" s="49"/>
      <c r="W810" s="49"/>
      <c r="X810" s="49"/>
      <c r="Y810" s="49"/>
    </row>
    <row r="811" spans="1:25" ht="15" customHeight="1" x14ac:dyDescent="0.25">
      <c r="A811" s="836"/>
      <c r="B811" s="836"/>
      <c r="C811" s="359" t="s">
        <v>36</v>
      </c>
      <c r="D811" s="18" t="s">
        <v>37</v>
      </c>
      <c r="E811" s="283">
        <v>6</v>
      </c>
      <c r="F811" s="283">
        <v>5.4</v>
      </c>
      <c r="G811" s="21">
        <v>2</v>
      </c>
      <c r="H811" s="21">
        <v>0.1242</v>
      </c>
      <c r="I811" s="21">
        <v>3.2399999999999998E-2</v>
      </c>
      <c r="J811" s="21">
        <v>0.31859999999999999</v>
      </c>
      <c r="K811" s="21">
        <v>4.4279999999999999</v>
      </c>
      <c r="L811" s="28">
        <v>9.7199999999999995E-2</v>
      </c>
      <c r="M811" s="28">
        <v>2.76</v>
      </c>
      <c r="N811" s="49"/>
      <c r="O811" s="49"/>
      <c r="P811" s="49"/>
      <c r="Q811" s="49"/>
      <c r="R811" s="49"/>
      <c r="S811" s="49"/>
      <c r="T811" s="49"/>
      <c r="U811" s="49"/>
      <c r="V811" s="49"/>
      <c r="W811" s="49"/>
      <c r="X811" s="49"/>
      <c r="Y811" s="49"/>
    </row>
    <row r="812" spans="1:25" ht="15" customHeight="1" x14ac:dyDescent="0.25">
      <c r="A812" s="837"/>
      <c r="B812" s="837"/>
      <c r="C812" s="359" t="s">
        <v>44</v>
      </c>
      <c r="D812" s="18" t="s">
        <v>45</v>
      </c>
      <c r="E812" s="283">
        <v>0.5</v>
      </c>
      <c r="F812" s="283">
        <v>0.5</v>
      </c>
      <c r="G812" s="21">
        <v>0</v>
      </c>
      <c r="H812" s="21">
        <v>0</v>
      </c>
      <c r="I812" s="21">
        <v>0</v>
      </c>
      <c r="J812" s="21">
        <v>0</v>
      </c>
      <c r="K812" s="21">
        <v>0.12</v>
      </c>
      <c r="L812" s="28">
        <v>1.5E-3</v>
      </c>
      <c r="M812" s="28">
        <v>193.905</v>
      </c>
      <c r="N812" s="49"/>
      <c r="O812" s="49"/>
      <c r="P812" s="49"/>
      <c r="Q812" s="49"/>
      <c r="R812" s="49"/>
      <c r="S812" s="49"/>
      <c r="T812" s="49"/>
      <c r="U812" s="49"/>
      <c r="V812" s="49"/>
      <c r="W812" s="49"/>
      <c r="X812" s="49"/>
      <c r="Y812" s="49"/>
    </row>
    <row r="813" spans="1:25" ht="15" customHeight="1" x14ac:dyDescent="0.25">
      <c r="A813" s="840" t="s">
        <v>28</v>
      </c>
      <c r="B813" s="843" t="s">
        <v>265</v>
      </c>
      <c r="C813" s="360" t="s">
        <v>434</v>
      </c>
      <c r="D813" s="102" t="s">
        <v>120</v>
      </c>
      <c r="E813" s="279">
        <v>64</v>
      </c>
      <c r="F813" s="287">
        <v>58</v>
      </c>
      <c r="G813" s="28">
        <v>96</v>
      </c>
      <c r="H813" s="62">
        <v>12</v>
      </c>
      <c r="I813" s="61">
        <v>5.3360000000000003</v>
      </c>
      <c r="J813" s="61">
        <v>5.8000000000000003E-2</v>
      </c>
      <c r="K813" s="24">
        <v>6.38</v>
      </c>
      <c r="L813" s="28">
        <v>0.40600000000000003</v>
      </c>
      <c r="M813" s="28">
        <v>40.32</v>
      </c>
      <c r="N813" s="49"/>
      <c r="O813" s="49"/>
      <c r="P813" s="49"/>
      <c r="Q813" s="49"/>
      <c r="R813" s="49"/>
      <c r="S813" s="49"/>
      <c r="T813" s="49"/>
      <c r="U813" s="49"/>
      <c r="V813" s="49"/>
      <c r="W813" s="49"/>
      <c r="X813" s="49"/>
      <c r="Y813" s="49"/>
    </row>
    <row r="814" spans="1:25" ht="15" customHeight="1" x14ac:dyDescent="0.25">
      <c r="A814" s="836"/>
      <c r="B814" s="836"/>
      <c r="C814" s="359" t="s">
        <v>205</v>
      </c>
      <c r="D814" s="18" t="s">
        <v>206</v>
      </c>
      <c r="E814" s="283">
        <v>5</v>
      </c>
      <c r="F814" s="283">
        <v>5</v>
      </c>
      <c r="G814" s="21">
        <v>18</v>
      </c>
      <c r="H814" s="21">
        <v>0.03</v>
      </c>
      <c r="I814" s="21">
        <v>5.0000000000000001E-3</v>
      </c>
      <c r="J814" s="21">
        <v>4.51</v>
      </c>
      <c r="K814" s="21">
        <v>2.1</v>
      </c>
      <c r="L814" s="28">
        <v>0.245</v>
      </c>
      <c r="M814" s="28">
        <v>1.95</v>
      </c>
      <c r="N814" s="49"/>
      <c r="O814" s="49"/>
      <c r="P814" s="49"/>
      <c r="Q814" s="49"/>
      <c r="R814" s="49"/>
      <c r="S814" s="49"/>
      <c r="T814" s="49"/>
      <c r="U814" s="49"/>
      <c r="V814" s="49"/>
      <c r="W814" s="49"/>
      <c r="X814" s="49"/>
      <c r="Y814" s="49"/>
    </row>
    <row r="815" spans="1:25" ht="15" customHeight="1" x14ac:dyDescent="0.25">
      <c r="A815" s="836"/>
      <c r="B815" s="836"/>
      <c r="C815" s="359" t="s">
        <v>32</v>
      </c>
      <c r="D815" s="18" t="s">
        <v>33</v>
      </c>
      <c r="E815" s="283">
        <v>16</v>
      </c>
      <c r="F815" s="283">
        <v>15.2</v>
      </c>
      <c r="G815" s="21">
        <v>6</v>
      </c>
      <c r="H815" s="21">
        <v>0.21279999999999999</v>
      </c>
      <c r="I815" s="21">
        <v>1.52E-2</v>
      </c>
      <c r="J815" s="21">
        <v>1.1704000000000001</v>
      </c>
      <c r="K815" s="21">
        <v>3.6480000000000001</v>
      </c>
      <c r="L815" s="28">
        <v>4.5600000000000002E-2</v>
      </c>
      <c r="M815" s="28">
        <v>0.64</v>
      </c>
      <c r="N815" s="49"/>
      <c r="O815" s="49"/>
      <c r="P815" s="49"/>
      <c r="Q815" s="49"/>
      <c r="R815" s="49"/>
      <c r="S815" s="49"/>
      <c r="T815" s="49"/>
      <c r="U815" s="49"/>
      <c r="V815" s="49"/>
      <c r="W815" s="49"/>
      <c r="X815" s="49"/>
      <c r="Y815" s="49"/>
    </row>
    <row r="816" spans="1:25" ht="15" customHeight="1" x14ac:dyDescent="0.25">
      <c r="A816" s="836"/>
      <c r="B816" s="836"/>
      <c r="C816" s="359" t="s">
        <v>34</v>
      </c>
      <c r="D816" s="18" t="s">
        <v>35</v>
      </c>
      <c r="E816" s="283">
        <v>38</v>
      </c>
      <c r="F816" s="283">
        <v>15.2</v>
      </c>
      <c r="G816" s="21">
        <v>6</v>
      </c>
      <c r="H816" s="21">
        <v>0.18240000000000001</v>
      </c>
      <c r="I816" s="21">
        <v>1.52E-2</v>
      </c>
      <c r="J816" s="21">
        <v>1.0336000000000001</v>
      </c>
      <c r="K816" s="21">
        <v>8.6639999999999997</v>
      </c>
      <c r="L816" s="28">
        <v>7.5999999999999998E-2</v>
      </c>
      <c r="M816" s="28">
        <v>5.7</v>
      </c>
      <c r="N816" s="49"/>
      <c r="O816" s="49"/>
      <c r="P816" s="49"/>
      <c r="Q816" s="49"/>
      <c r="R816" s="49"/>
      <c r="S816" s="49"/>
      <c r="T816" s="49"/>
      <c r="U816" s="49"/>
      <c r="V816" s="49"/>
      <c r="W816" s="49"/>
      <c r="X816" s="49"/>
      <c r="Y816" s="49"/>
    </row>
    <row r="817" spans="1:25" ht="15" customHeight="1" x14ac:dyDescent="0.25">
      <c r="A817" s="836"/>
      <c r="B817" s="836"/>
      <c r="C817" s="359" t="s">
        <v>36</v>
      </c>
      <c r="D817" s="18" t="s">
        <v>37</v>
      </c>
      <c r="E817" s="283">
        <v>6</v>
      </c>
      <c r="F817" s="283">
        <v>5.4</v>
      </c>
      <c r="G817" s="21">
        <v>2</v>
      </c>
      <c r="H817" s="21">
        <v>0.1242</v>
      </c>
      <c r="I817" s="21">
        <v>3.2399999999999998E-2</v>
      </c>
      <c r="J817" s="21">
        <v>0.31859999999999999</v>
      </c>
      <c r="K817" s="21">
        <v>4.4279999999999999</v>
      </c>
      <c r="L817" s="28">
        <v>9.7199999999999995E-2</v>
      </c>
      <c r="M817" s="28">
        <v>2.76</v>
      </c>
      <c r="N817" s="49"/>
      <c r="O817" s="49"/>
      <c r="P817" s="49"/>
      <c r="Q817" s="49"/>
      <c r="R817" s="49"/>
      <c r="S817" s="49"/>
      <c r="T817" s="49"/>
      <c r="U817" s="49"/>
      <c r="V817" s="49"/>
      <c r="W817" s="49"/>
      <c r="X817" s="49"/>
      <c r="Y817" s="49"/>
    </row>
    <row r="818" spans="1:25" ht="15" customHeight="1" x14ac:dyDescent="0.25">
      <c r="A818" s="836"/>
      <c r="B818" s="836"/>
      <c r="C818" s="32" t="s">
        <v>38</v>
      </c>
      <c r="D818" s="18" t="s">
        <v>39</v>
      </c>
      <c r="E818" s="283">
        <v>3</v>
      </c>
      <c r="F818" s="283">
        <v>3</v>
      </c>
      <c r="G818" s="21">
        <v>0</v>
      </c>
      <c r="H818" s="21">
        <v>0</v>
      </c>
      <c r="I818" s="21">
        <v>0</v>
      </c>
      <c r="J818" s="21">
        <v>0.18</v>
      </c>
      <c r="K818" s="21">
        <v>0.21</v>
      </c>
      <c r="L818" s="28">
        <v>1.4999999999999999E-2</v>
      </c>
      <c r="M818" s="28">
        <v>0.15</v>
      </c>
      <c r="N818" s="49"/>
      <c r="O818" s="49"/>
      <c r="P818" s="49"/>
      <c r="Q818" s="49"/>
      <c r="R818" s="49"/>
      <c r="S818" s="49"/>
      <c r="T818" s="49"/>
      <c r="U818" s="49"/>
      <c r="V818" s="49"/>
      <c r="W818" s="49"/>
      <c r="X818" s="49"/>
      <c r="Y818" s="49"/>
    </row>
    <row r="819" spans="1:25" ht="15" customHeight="1" x14ac:dyDescent="0.25">
      <c r="A819" s="836"/>
      <c r="B819" s="836"/>
      <c r="C819" s="32" t="s">
        <v>40</v>
      </c>
      <c r="D819" s="18" t="s">
        <v>39</v>
      </c>
      <c r="E819" s="283">
        <v>3</v>
      </c>
      <c r="F819" s="283">
        <v>3</v>
      </c>
      <c r="G819" s="21">
        <v>0</v>
      </c>
      <c r="H819" s="21">
        <v>0</v>
      </c>
      <c r="I819" s="21">
        <v>0</v>
      </c>
      <c r="J819" s="21">
        <v>0.18</v>
      </c>
      <c r="K819" s="21">
        <v>0.21</v>
      </c>
      <c r="L819" s="28">
        <v>1.4999999999999999E-2</v>
      </c>
      <c r="M819" s="28">
        <v>0.15</v>
      </c>
      <c r="N819" s="49"/>
      <c r="O819" s="49"/>
      <c r="P819" s="49"/>
      <c r="Q819" s="49"/>
      <c r="R819" s="49"/>
      <c r="S819" s="49"/>
      <c r="T819" s="49"/>
      <c r="U819" s="49"/>
      <c r="V819" s="49"/>
      <c r="W819" s="49"/>
      <c r="X819" s="49"/>
      <c r="Y819" s="49"/>
    </row>
    <row r="820" spans="1:25" ht="15" customHeight="1" x14ac:dyDescent="0.25">
      <c r="A820" s="836"/>
      <c r="B820" s="836"/>
      <c r="C820" s="32" t="s">
        <v>41</v>
      </c>
      <c r="D820" s="18" t="s">
        <v>39</v>
      </c>
      <c r="E820" s="283">
        <v>3</v>
      </c>
      <c r="F820" s="283">
        <v>3</v>
      </c>
      <c r="G820" s="21">
        <v>0</v>
      </c>
      <c r="H820" s="21">
        <v>0</v>
      </c>
      <c r="I820" s="21">
        <v>0</v>
      </c>
      <c r="J820" s="21">
        <v>0.18</v>
      </c>
      <c r="K820" s="21">
        <v>0.21</v>
      </c>
      <c r="L820" s="28">
        <v>1.4999999999999999E-2</v>
      </c>
      <c r="M820" s="28">
        <v>0.15</v>
      </c>
      <c r="N820" s="49"/>
      <c r="O820" s="49"/>
      <c r="P820" s="49"/>
      <c r="Q820" s="49"/>
      <c r="R820" s="49"/>
      <c r="S820" s="49"/>
      <c r="T820" s="49"/>
      <c r="U820" s="49"/>
      <c r="V820" s="49"/>
      <c r="W820" s="49"/>
      <c r="X820" s="49"/>
      <c r="Y820" s="49"/>
    </row>
    <row r="821" spans="1:25" ht="15" customHeight="1" x14ac:dyDescent="0.25">
      <c r="A821" s="836"/>
      <c r="B821" s="836"/>
      <c r="C821" s="32" t="s">
        <v>204</v>
      </c>
      <c r="D821" s="18" t="s">
        <v>39</v>
      </c>
      <c r="E821" s="283">
        <v>3</v>
      </c>
      <c r="F821" s="283">
        <v>3</v>
      </c>
      <c r="G821" s="21">
        <v>0</v>
      </c>
      <c r="H821" s="21">
        <v>0</v>
      </c>
      <c r="I821" s="21">
        <v>0</v>
      </c>
      <c r="J821" s="21">
        <v>0.18</v>
      </c>
      <c r="K821" s="21">
        <v>0.21</v>
      </c>
      <c r="L821" s="28">
        <v>1.4999999999999999E-2</v>
      </c>
      <c r="M821" s="28">
        <v>0.15</v>
      </c>
      <c r="N821" s="49"/>
      <c r="O821" s="49"/>
      <c r="P821" s="49"/>
      <c r="Q821" s="49"/>
      <c r="R821" s="49"/>
      <c r="S821" s="49"/>
      <c r="T821" s="49"/>
      <c r="U821" s="49"/>
      <c r="V821" s="49"/>
      <c r="W821" s="49"/>
      <c r="X821" s="49"/>
      <c r="Y821" s="49"/>
    </row>
    <row r="822" spans="1:25" ht="15" customHeight="1" x14ac:dyDescent="0.25">
      <c r="A822" s="836"/>
      <c r="B822" s="836"/>
      <c r="C822" s="359" t="s">
        <v>42</v>
      </c>
      <c r="D822" s="18" t="s">
        <v>43</v>
      </c>
      <c r="E822" s="283">
        <v>1</v>
      </c>
      <c r="F822" s="283">
        <v>0.95</v>
      </c>
      <c r="G822" s="21">
        <v>1</v>
      </c>
      <c r="H822" s="21">
        <v>4.4650000000000002E-2</v>
      </c>
      <c r="I822" s="21">
        <v>2.8500000000000001E-3</v>
      </c>
      <c r="J822" s="21">
        <v>0.27834999999999999</v>
      </c>
      <c r="K822" s="21">
        <v>0.38</v>
      </c>
      <c r="L822" s="28">
        <v>1.235E-2</v>
      </c>
      <c r="M822" s="28">
        <v>0.19</v>
      </c>
      <c r="N822" s="49"/>
      <c r="O822" s="49"/>
      <c r="P822" s="49"/>
      <c r="Q822" s="49"/>
      <c r="R822" s="49"/>
      <c r="S822" s="49"/>
      <c r="T822" s="49"/>
      <c r="U822" s="49"/>
      <c r="V822" s="49"/>
      <c r="W822" s="49"/>
      <c r="X822" s="49"/>
      <c r="Y822" s="49"/>
    </row>
    <row r="823" spans="1:25" ht="15" customHeight="1" x14ac:dyDescent="0.25">
      <c r="A823" s="836"/>
      <c r="B823" s="836"/>
      <c r="C823" s="359" t="s">
        <v>44</v>
      </c>
      <c r="D823" s="18" t="s">
        <v>45</v>
      </c>
      <c r="E823" s="283">
        <v>0.5</v>
      </c>
      <c r="F823" s="283">
        <v>0.5</v>
      </c>
      <c r="G823" s="21">
        <v>0</v>
      </c>
      <c r="H823" s="21">
        <v>0</v>
      </c>
      <c r="I823" s="21">
        <v>0</v>
      </c>
      <c r="J823" s="21">
        <v>0</v>
      </c>
      <c r="K823" s="21">
        <v>0.12</v>
      </c>
      <c r="L823" s="28">
        <v>1.5E-3</v>
      </c>
      <c r="M823" s="28">
        <v>193.905</v>
      </c>
      <c r="N823" s="49"/>
      <c r="O823" s="49"/>
      <c r="P823" s="49"/>
      <c r="Q823" s="49"/>
      <c r="R823" s="49"/>
      <c r="S823" s="49"/>
      <c r="T823" s="49"/>
      <c r="U823" s="49"/>
      <c r="V823" s="49"/>
      <c r="W823" s="49"/>
      <c r="X823" s="49"/>
      <c r="Y823" s="49"/>
    </row>
    <row r="824" spans="1:25" ht="15" customHeight="1" x14ac:dyDescent="0.25">
      <c r="A824" s="837"/>
      <c r="B824" s="837"/>
      <c r="C824" s="359" t="s">
        <v>52</v>
      </c>
      <c r="D824" s="18" t="s">
        <v>53</v>
      </c>
      <c r="E824" s="283">
        <v>2</v>
      </c>
      <c r="F824" s="283">
        <v>2</v>
      </c>
      <c r="G824" s="21">
        <v>18</v>
      </c>
      <c r="H824" s="21">
        <v>0</v>
      </c>
      <c r="I824" s="21">
        <v>2</v>
      </c>
      <c r="J824" s="21">
        <v>0</v>
      </c>
      <c r="K824" s="21">
        <v>0</v>
      </c>
      <c r="L824" s="28">
        <v>0</v>
      </c>
      <c r="M824" s="28">
        <v>0</v>
      </c>
      <c r="N824" s="49"/>
      <c r="O824" s="49"/>
      <c r="P824" s="49"/>
      <c r="Q824" s="49"/>
      <c r="R824" s="49"/>
      <c r="S824" s="49"/>
      <c r="T824" s="49"/>
      <c r="U824" s="49"/>
      <c r="V824" s="49"/>
      <c r="W824" s="49"/>
      <c r="X824" s="49"/>
      <c r="Y824" s="49"/>
    </row>
    <row r="825" spans="1:25" ht="15" customHeight="1" x14ac:dyDescent="0.25">
      <c r="A825" s="840" t="s">
        <v>54</v>
      </c>
      <c r="B825" s="843" t="s">
        <v>266</v>
      </c>
      <c r="C825" s="359" t="s">
        <v>56</v>
      </c>
      <c r="D825" s="18" t="s">
        <v>57</v>
      </c>
      <c r="E825" s="283">
        <v>40</v>
      </c>
      <c r="F825" s="283">
        <v>40</v>
      </c>
      <c r="G825" s="21">
        <v>141</v>
      </c>
      <c r="H825" s="21">
        <v>2.68</v>
      </c>
      <c r="I825" s="21">
        <v>0.16</v>
      </c>
      <c r="J825" s="21">
        <v>32.04</v>
      </c>
      <c r="K825" s="21">
        <v>3.6</v>
      </c>
      <c r="L825" s="28">
        <v>0.32</v>
      </c>
      <c r="M825" s="28">
        <v>0.8</v>
      </c>
      <c r="N825" s="49"/>
      <c r="O825" s="49"/>
      <c r="P825" s="49"/>
      <c r="Q825" s="49"/>
      <c r="R825" s="49"/>
      <c r="S825" s="49"/>
      <c r="T825" s="49"/>
      <c r="U825" s="49"/>
      <c r="V825" s="49"/>
      <c r="W825" s="49"/>
      <c r="X825" s="49"/>
      <c r="Y825" s="49"/>
    </row>
    <row r="826" spans="1:25" ht="15" customHeight="1" x14ac:dyDescent="0.25">
      <c r="A826" s="836"/>
      <c r="B826" s="836"/>
      <c r="C826" s="359" t="s">
        <v>44</v>
      </c>
      <c r="D826" s="18" t="s">
        <v>45</v>
      </c>
      <c r="E826" s="283">
        <v>0.8</v>
      </c>
      <c r="F826" s="283">
        <v>0.8</v>
      </c>
      <c r="G826" s="21">
        <v>0</v>
      </c>
      <c r="H826" s="21">
        <v>0</v>
      </c>
      <c r="I826" s="21">
        <v>0</v>
      </c>
      <c r="J826" s="21">
        <v>0</v>
      </c>
      <c r="K826" s="21">
        <v>0.192</v>
      </c>
      <c r="L826" s="28">
        <v>2.3999999999999998E-3</v>
      </c>
      <c r="M826" s="28">
        <v>310.24799999999999</v>
      </c>
      <c r="N826" s="49"/>
      <c r="O826" s="49"/>
      <c r="P826" s="49"/>
      <c r="Q826" s="49"/>
      <c r="R826" s="49"/>
      <c r="S826" s="49"/>
      <c r="T826" s="49"/>
      <c r="U826" s="49"/>
      <c r="V826" s="49"/>
      <c r="W826" s="49"/>
      <c r="X826" s="49"/>
      <c r="Y826" s="49"/>
    </row>
    <row r="827" spans="1:25" ht="15" customHeight="1" x14ac:dyDescent="0.25">
      <c r="A827" s="837"/>
      <c r="B827" s="837"/>
      <c r="C827" s="359" t="s">
        <v>52</v>
      </c>
      <c r="D827" s="18" t="s">
        <v>53</v>
      </c>
      <c r="E827" s="283">
        <v>5</v>
      </c>
      <c r="F827" s="283">
        <v>5</v>
      </c>
      <c r="G827" s="21">
        <v>45</v>
      </c>
      <c r="H827" s="21">
        <v>0</v>
      </c>
      <c r="I827" s="21">
        <v>5</v>
      </c>
      <c r="J827" s="21">
        <v>0</v>
      </c>
      <c r="K827" s="21">
        <v>0</v>
      </c>
      <c r="L827" s="28">
        <v>0</v>
      </c>
      <c r="M827" s="28">
        <v>0</v>
      </c>
      <c r="N827" s="49"/>
      <c r="O827" s="49"/>
      <c r="P827" s="49"/>
      <c r="Q827" s="49"/>
      <c r="R827" s="49"/>
      <c r="S827" s="49"/>
      <c r="T827" s="49"/>
      <c r="U827" s="49"/>
      <c r="V827" s="49"/>
      <c r="W827" s="49"/>
      <c r="X827" s="49"/>
      <c r="Y827" s="49"/>
    </row>
    <row r="828" spans="1:25" ht="15" customHeight="1" x14ac:dyDescent="0.25">
      <c r="A828" s="840" t="s">
        <v>46</v>
      </c>
      <c r="B828" s="835" t="s">
        <v>267</v>
      </c>
      <c r="C828" s="359" t="s">
        <v>91</v>
      </c>
      <c r="D828" s="18" t="s">
        <v>92</v>
      </c>
      <c r="E828" s="283">
        <v>68</v>
      </c>
      <c r="F828" s="283">
        <v>60</v>
      </c>
      <c r="G828" s="21">
        <v>48</v>
      </c>
      <c r="H828" s="21">
        <v>1.1000000000000001</v>
      </c>
      <c r="I828" s="21">
        <v>0.05</v>
      </c>
      <c r="J828" s="21">
        <v>10.55</v>
      </c>
      <c r="K828" s="21">
        <v>5.5</v>
      </c>
      <c r="L828" s="28">
        <v>0.5</v>
      </c>
      <c r="M828" s="28">
        <v>9</v>
      </c>
      <c r="N828" s="49"/>
      <c r="O828" s="49"/>
      <c r="P828" s="49"/>
      <c r="Q828" s="49"/>
      <c r="R828" s="49"/>
      <c r="S828" s="49"/>
      <c r="T828" s="49"/>
      <c r="U828" s="49"/>
      <c r="V828" s="49"/>
      <c r="W828" s="49"/>
      <c r="X828" s="49"/>
      <c r="Y828" s="49"/>
    </row>
    <row r="829" spans="1:25" ht="15" customHeight="1" x14ac:dyDescent="0.25">
      <c r="A829" s="837"/>
      <c r="B829" s="837"/>
      <c r="C829" s="359" t="s">
        <v>52</v>
      </c>
      <c r="D829" s="18" t="s">
        <v>53</v>
      </c>
      <c r="E829" s="283">
        <v>4</v>
      </c>
      <c r="F829" s="283">
        <v>4</v>
      </c>
      <c r="G829" s="21">
        <v>29</v>
      </c>
      <c r="H829" s="21">
        <v>2.4E-2</v>
      </c>
      <c r="I829" s="21">
        <v>3.24</v>
      </c>
      <c r="J829" s="21">
        <v>0</v>
      </c>
      <c r="K829" s="21">
        <v>0.12</v>
      </c>
      <c r="L829" s="28">
        <v>4.0000000000000001E-3</v>
      </c>
      <c r="M829" s="28">
        <v>27.4</v>
      </c>
      <c r="N829" s="49"/>
      <c r="O829" s="49"/>
      <c r="P829" s="49"/>
      <c r="Q829" s="49"/>
      <c r="R829" s="49"/>
      <c r="S829" s="49"/>
      <c r="T829" s="49"/>
      <c r="U829" s="49"/>
      <c r="V829" s="49"/>
      <c r="W829" s="49"/>
      <c r="X829" s="49"/>
      <c r="Y829" s="49"/>
    </row>
    <row r="830" spans="1:25" ht="15" customHeight="1" x14ac:dyDescent="0.25">
      <c r="A830" s="840" t="s">
        <v>58</v>
      </c>
      <c r="B830" s="1445" t="s">
        <v>509</v>
      </c>
      <c r="C830" s="359" t="s">
        <v>50</v>
      </c>
      <c r="D830" s="18" t="s">
        <v>51</v>
      </c>
      <c r="E830" s="283">
        <v>42</v>
      </c>
      <c r="F830" s="283">
        <v>35.700000000000003</v>
      </c>
      <c r="G830" s="21">
        <v>17</v>
      </c>
      <c r="H830" s="21">
        <v>0.24990000000000001</v>
      </c>
      <c r="I830" s="21">
        <v>3.5700000000000003E-2</v>
      </c>
      <c r="J830" s="21">
        <v>3.3915000000000002</v>
      </c>
      <c r="K830" s="21">
        <v>9.6389999999999993</v>
      </c>
      <c r="L830" s="28">
        <v>0.14280000000000001</v>
      </c>
      <c r="M830" s="28">
        <v>14.7</v>
      </c>
      <c r="N830" s="49"/>
      <c r="O830" s="49"/>
      <c r="P830" s="49"/>
      <c r="Q830" s="49"/>
      <c r="R830" s="49"/>
      <c r="S830" s="49"/>
      <c r="T830" s="49"/>
      <c r="U830" s="49"/>
      <c r="V830" s="49"/>
      <c r="W830" s="49"/>
      <c r="X830" s="49"/>
      <c r="Y830" s="49"/>
    </row>
    <row r="831" spans="1:25" ht="15" customHeight="1" x14ac:dyDescent="0.25">
      <c r="A831" s="836"/>
      <c r="B831" s="1446"/>
      <c r="C831" s="360" t="s">
        <v>60</v>
      </c>
      <c r="D831" s="24" t="s">
        <v>61</v>
      </c>
      <c r="E831" s="279">
        <v>36</v>
      </c>
      <c r="F831" s="287">
        <v>25.2</v>
      </c>
      <c r="G831" s="28">
        <v>10</v>
      </c>
      <c r="H831" s="62">
        <v>0.4536</v>
      </c>
      <c r="I831" s="61">
        <v>7.5600000000000001E-2</v>
      </c>
      <c r="J831" s="61">
        <v>1.6128</v>
      </c>
      <c r="K831" s="24">
        <v>11.087999999999999</v>
      </c>
      <c r="L831" s="28">
        <v>0.126</v>
      </c>
      <c r="M831" s="28">
        <v>6.48</v>
      </c>
      <c r="N831" s="49"/>
      <c r="O831" s="49"/>
      <c r="P831" s="49"/>
      <c r="Q831" s="49"/>
      <c r="R831" s="49"/>
      <c r="S831" s="49"/>
      <c r="T831" s="49"/>
      <c r="U831" s="49"/>
      <c r="V831" s="49"/>
      <c r="W831" s="49"/>
      <c r="X831" s="49"/>
      <c r="Y831" s="49"/>
    </row>
    <row r="832" spans="1:25" ht="15" customHeight="1" x14ac:dyDescent="0.25">
      <c r="A832" s="836"/>
      <c r="B832" s="1446"/>
      <c r="C832" s="359" t="s">
        <v>174</v>
      </c>
      <c r="D832" s="18" t="s">
        <v>175</v>
      </c>
      <c r="E832" s="283">
        <v>5</v>
      </c>
      <c r="F832" s="283">
        <v>5</v>
      </c>
      <c r="G832" s="21">
        <v>16</v>
      </c>
      <c r="H832" s="21">
        <v>4.4999999999999998E-2</v>
      </c>
      <c r="I832" s="21">
        <v>1.67</v>
      </c>
      <c r="J832" s="21">
        <v>0.27</v>
      </c>
      <c r="K832" s="21">
        <v>0.7</v>
      </c>
      <c r="L832" s="28">
        <v>0.01</v>
      </c>
      <c r="M832" s="28">
        <v>35.549999999999997</v>
      </c>
      <c r="N832" s="49"/>
      <c r="O832" s="49"/>
      <c r="P832" s="49"/>
      <c r="Q832" s="49"/>
      <c r="R832" s="49"/>
      <c r="S832" s="49"/>
      <c r="T832" s="49"/>
      <c r="U832" s="49"/>
      <c r="V832" s="49"/>
      <c r="W832" s="49"/>
      <c r="X832" s="49"/>
      <c r="Y832" s="49"/>
    </row>
    <row r="833" spans="1:25" ht="15" customHeight="1" x14ac:dyDescent="0.25">
      <c r="A833" s="836"/>
      <c r="B833" s="1446"/>
      <c r="C833" s="359" t="s">
        <v>62</v>
      </c>
      <c r="D833" s="18" t="s">
        <v>63</v>
      </c>
      <c r="E833" s="283">
        <v>30</v>
      </c>
      <c r="F833" s="283">
        <v>15</v>
      </c>
      <c r="G833" s="21">
        <v>7</v>
      </c>
      <c r="H833" s="21">
        <v>4.4999999999999998E-2</v>
      </c>
      <c r="I833" s="21">
        <v>4.4999999999999998E-2</v>
      </c>
      <c r="J833" s="21">
        <v>1.395</v>
      </c>
      <c r="K833" s="21">
        <v>2.85</v>
      </c>
      <c r="L833" s="28">
        <v>7.4999999999999997E-2</v>
      </c>
      <c r="M833" s="28">
        <v>1.2</v>
      </c>
      <c r="N833" s="49"/>
      <c r="O833" s="49"/>
      <c r="P833" s="49"/>
      <c r="Q833" s="49"/>
      <c r="R833" s="49"/>
      <c r="S833" s="49"/>
      <c r="T833" s="49"/>
      <c r="U833" s="49"/>
      <c r="V833" s="49"/>
      <c r="W833" s="49"/>
      <c r="X833" s="49"/>
      <c r="Y833" s="49"/>
    </row>
    <row r="834" spans="1:25" ht="15" customHeight="1" x14ac:dyDescent="0.25">
      <c r="A834" s="837"/>
      <c r="B834" s="1447"/>
      <c r="C834" s="359" t="s">
        <v>36</v>
      </c>
      <c r="D834" s="18" t="s">
        <v>37</v>
      </c>
      <c r="E834" s="283">
        <v>6</v>
      </c>
      <c r="F834" s="283">
        <v>5.4</v>
      </c>
      <c r="G834" s="21">
        <v>2</v>
      </c>
      <c r="H834" s="21">
        <v>0.1242</v>
      </c>
      <c r="I834" s="21">
        <v>3.2399999999999998E-2</v>
      </c>
      <c r="J834" s="21">
        <v>0.31859999999999999</v>
      </c>
      <c r="K834" s="21">
        <v>4.4279999999999999</v>
      </c>
      <c r="L834" s="28">
        <v>9.7199999999999995E-2</v>
      </c>
      <c r="M834" s="28">
        <v>2.76</v>
      </c>
      <c r="N834" s="49"/>
      <c r="O834" s="49"/>
      <c r="P834" s="49"/>
      <c r="Q834" s="49"/>
      <c r="R834" s="49"/>
      <c r="S834" s="49"/>
      <c r="T834" s="49"/>
      <c r="U834" s="49"/>
      <c r="V834" s="49"/>
      <c r="W834" s="49"/>
      <c r="X834" s="49"/>
      <c r="Y834" s="49"/>
    </row>
    <row r="835" spans="1:25" ht="15" customHeight="1" x14ac:dyDescent="0.25">
      <c r="A835" s="35" t="s">
        <v>105</v>
      </c>
      <c r="B835" s="835" t="s">
        <v>149</v>
      </c>
      <c r="C835" s="359" t="s">
        <v>150</v>
      </c>
      <c r="D835" s="18" t="s">
        <v>151</v>
      </c>
      <c r="E835" s="283">
        <v>80</v>
      </c>
      <c r="F835" s="283">
        <v>60</v>
      </c>
      <c r="G835" s="21">
        <v>43</v>
      </c>
      <c r="H835" s="21">
        <v>0.54</v>
      </c>
      <c r="I835" s="21">
        <v>0.18</v>
      </c>
      <c r="J835" s="21">
        <v>8.0399999999999991</v>
      </c>
      <c r="K835" s="21">
        <v>7.8</v>
      </c>
      <c r="L835" s="28">
        <v>0.18</v>
      </c>
      <c r="M835" s="28">
        <v>2.4</v>
      </c>
      <c r="N835" s="49"/>
      <c r="O835" s="49"/>
      <c r="P835" s="49"/>
      <c r="Q835" s="49"/>
      <c r="R835" s="49"/>
      <c r="S835" s="49"/>
      <c r="T835" s="49"/>
      <c r="U835" s="49"/>
      <c r="V835" s="49"/>
      <c r="W835" s="49"/>
      <c r="X835" s="49"/>
      <c r="Y835" s="49"/>
    </row>
    <row r="836" spans="1:25" ht="15" customHeight="1" x14ac:dyDescent="0.25">
      <c r="A836" s="126" t="s">
        <v>163</v>
      </c>
      <c r="B836" s="836"/>
      <c r="C836" s="68" t="s">
        <v>72</v>
      </c>
      <c r="D836" s="129" t="s">
        <v>73</v>
      </c>
      <c r="E836" s="128">
        <v>120</v>
      </c>
      <c r="F836" s="70">
        <v>120</v>
      </c>
      <c r="G836" s="71">
        <v>66</v>
      </c>
      <c r="H836" s="72">
        <v>3.84</v>
      </c>
      <c r="I836" s="73">
        <v>3.84</v>
      </c>
      <c r="J836" s="73">
        <v>4.08</v>
      </c>
      <c r="K836" s="74">
        <v>144</v>
      </c>
      <c r="L836" s="71">
        <v>0</v>
      </c>
      <c r="M836" s="71">
        <v>50.4</v>
      </c>
      <c r="N836" s="49"/>
      <c r="O836" s="49"/>
      <c r="P836" s="49"/>
      <c r="Q836" s="49"/>
      <c r="R836" s="49"/>
      <c r="S836" s="49"/>
      <c r="T836" s="49"/>
      <c r="U836" s="49"/>
      <c r="V836" s="49"/>
      <c r="W836" s="49"/>
      <c r="X836" s="49"/>
      <c r="Y836" s="49"/>
    </row>
    <row r="837" spans="1:25" ht="15" customHeight="1" x14ac:dyDescent="0.25">
      <c r="A837" s="35" t="s">
        <v>109</v>
      </c>
      <c r="B837" s="837"/>
      <c r="C837" s="359" t="s">
        <v>64</v>
      </c>
      <c r="D837" s="18" t="s">
        <v>65</v>
      </c>
      <c r="E837" s="283">
        <v>6</v>
      </c>
      <c r="F837" s="283">
        <v>6</v>
      </c>
      <c r="G837" s="21">
        <v>24</v>
      </c>
      <c r="H837" s="21">
        <v>0</v>
      </c>
      <c r="I837" s="21">
        <v>0</v>
      </c>
      <c r="J837" s="21">
        <v>5.9580000000000002</v>
      </c>
      <c r="K837" s="21">
        <v>0</v>
      </c>
      <c r="L837" s="28">
        <v>6.0000000000000001E-3</v>
      </c>
      <c r="M837" s="28">
        <v>0</v>
      </c>
      <c r="N837" s="49"/>
      <c r="O837" s="49"/>
      <c r="P837" s="49"/>
      <c r="Q837" s="49"/>
      <c r="R837" s="49"/>
      <c r="S837" s="49"/>
      <c r="T837" s="49"/>
      <c r="U837" s="49"/>
      <c r="V837" s="49"/>
      <c r="W837" s="49"/>
      <c r="X837" s="49"/>
      <c r="Y837" s="49"/>
    </row>
    <row r="838" spans="1:25" ht="15" customHeight="1" x14ac:dyDescent="0.25">
      <c r="A838" s="876"/>
      <c r="B838" s="856"/>
      <c r="C838" s="856"/>
      <c r="D838" s="856"/>
      <c r="E838" s="856"/>
      <c r="F838" s="856"/>
      <c r="G838" s="856"/>
      <c r="H838" s="856"/>
      <c r="I838" s="856"/>
      <c r="J838" s="856"/>
      <c r="K838" s="856"/>
      <c r="L838" s="856"/>
      <c r="M838" s="857"/>
      <c r="N838" s="49"/>
      <c r="O838" s="49"/>
      <c r="P838" s="49"/>
      <c r="Q838" s="49"/>
      <c r="R838" s="49"/>
      <c r="S838" s="49"/>
      <c r="T838" s="49"/>
      <c r="U838" s="49"/>
      <c r="V838" s="49"/>
      <c r="W838" s="49"/>
      <c r="X838" s="49"/>
      <c r="Y838" s="49"/>
    </row>
    <row r="839" spans="1:25" ht="15" customHeight="1" x14ac:dyDescent="0.25">
      <c r="A839" s="833" t="s">
        <v>78</v>
      </c>
      <c r="B839" s="828"/>
      <c r="C839" s="828"/>
      <c r="D839" s="828"/>
      <c r="E839" s="828"/>
      <c r="F839" s="829"/>
      <c r="G839" s="135">
        <v>658</v>
      </c>
      <c r="H839" s="135">
        <v>26</v>
      </c>
      <c r="I839" s="135">
        <v>22.5</v>
      </c>
      <c r="J839" s="135">
        <v>84.4</v>
      </c>
      <c r="K839" s="135">
        <v>232</v>
      </c>
      <c r="L839" s="136">
        <v>4.3</v>
      </c>
      <c r="M839" s="136">
        <v>945</v>
      </c>
      <c r="N839" s="49"/>
      <c r="O839" s="49"/>
      <c r="P839" s="49"/>
      <c r="Q839" s="49"/>
      <c r="R839" s="49"/>
      <c r="S839" s="49"/>
      <c r="T839" s="49"/>
      <c r="U839" s="49"/>
      <c r="V839" s="49"/>
      <c r="W839" s="49"/>
      <c r="X839" s="49"/>
      <c r="Y839" s="49"/>
    </row>
    <row r="840" spans="1:25" ht="15" customHeight="1" x14ac:dyDescent="0.25">
      <c r="A840" s="833" t="s">
        <v>79</v>
      </c>
      <c r="B840" s="828"/>
      <c r="C840" s="828"/>
      <c r="D840" s="828"/>
      <c r="E840" s="828"/>
      <c r="F840" s="829"/>
      <c r="G840" s="135">
        <v>1994</v>
      </c>
      <c r="H840" s="135">
        <v>69.8</v>
      </c>
      <c r="I840" s="135">
        <v>66.5</v>
      </c>
      <c r="J840" s="135">
        <v>279.2</v>
      </c>
      <c r="K840" s="135">
        <v>1100</v>
      </c>
      <c r="L840" s="136">
        <v>8.6999999999999993</v>
      </c>
      <c r="M840" s="136">
        <v>1500</v>
      </c>
      <c r="N840" s="49"/>
      <c r="O840" s="49"/>
      <c r="P840" s="49"/>
      <c r="Q840" s="49"/>
      <c r="R840" s="49"/>
      <c r="S840" s="49"/>
      <c r="T840" s="49"/>
      <c r="U840" s="49"/>
      <c r="V840" s="49"/>
      <c r="W840" s="49"/>
      <c r="X840" s="49"/>
      <c r="Y840" s="49"/>
    </row>
    <row r="841" spans="1:25" ht="15" customHeight="1" x14ac:dyDescent="0.25">
      <c r="A841" s="833" t="s">
        <v>80</v>
      </c>
      <c r="B841" s="828"/>
      <c r="C841" s="828"/>
      <c r="D841" s="828"/>
      <c r="E841" s="828"/>
      <c r="F841" s="829"/>
      <c r="G841" s="137">
        <v>0.33</v>
      </c>
      <c r="H841" s="137">
        <v>0.37</v>
      </c>
      <c r="I841" s="137">
        <v>0.34</v>
      </c>
      <c r="J841" s="137">
        <v>0.3</v>
      </c>
      <c r="K841" s="137">
        <v>0.21</v>
      </c>
      <c r="L841" s="138">
        <v>0.49</v>
      </c>
      <c r="M841" s="138">
        <v>0.63</v>
      </c>
      <c r="N841" s="49"/>
      <c r="O841" s="49"/>
      <c r="P841" s="49"/>
      <c r="Q841" s="49"/>
      <c r="R841" s="49"/>
      <c r="S841" s="49"/>
      <c r="T841" s="49"/>
      <c r="U841" s="49"/>
      <c r="V841" s="49"/>
      <c r="W841" s="49"/>
      <c r="X841" s="49"/>
      <c r="Y841" s="49"/>
    </row>
    <row r="842" spans="1:25" ht="15" customHeight="1" x14ac:dyDescent="0.25">
      <c r="A842" s="52"/>
      <c r="B842" s="4"/>
      <c r="C842" s="4"/>
      <c r="D842" s="4"/>
      <c r="E842" s="3"/>
      <c r="F842" s="3"/>
      <c r="G842" s="3"/>
      <c r="H842" s="3"/>
      <c r="I842" s="3"/>
      <c r="J842" s="3"/>
      <c r="K842" s="3"/>
      <c r="L842" s="3"/>
      <c r="M842" s="3"/>
      <c r="N842" s="49"/>
      <c r="O842" s="49"/>
      <c r="P842" s="49"/>
      <c r="Q842" s="49"/>
      <c r="R842" s="49"/>
      <c r="S842" s="49"/>
      <c r="T842" s="49"/>
      <c r="U842" s="49"/>
      <c r="V842" s="49"/>
      <c r="W842" s="49"/>
      <c r="X842" s="49"/>
      <c r="Y842" s="49"/>
    </row>
    <row r="843" spans="1:25" ht="15" customHeight="1" x14ac:dyDescent="0.25">
      <c r="A843" s="834" t="s">
        <v>81</v>
      </c>
      <c r="B843" s="825"/>
      <c r="C843" s="826"/>
      <c r="D843" s="827" t="s">
        <v>82</v>
      </c>
      <c r="E843" s="828"/>
      <c r="F843" s="828"/>
      <c r="G843" s="828"/>
      <c r="H843" s="828"/>
      <c r="I843" s="828"/>
      <c r="J843" s="828"/>
      <c r="K843" s="828"/>
      <c r="L843" s="828"/>
      <c r="M843" s="829"/>
      <c r="N843" s="49"/>
      <c r="O843" s="49"/>
      <c r="P843" s="49"/>
      <c r="Q843" s="49"/>
      <c r="R843" s="49"/>
      <c r="S843" s="49"/>
      <c r="T843" s="49"/>
      <c r="U843" s="49"/>
      <c r="V843" s="49"/>
      <c r="W843" s="49"/>
      <c r="X843" s="49"/>
      <c r="Y843" s="49"/>
    </row>
    <row r="844" spans="1:25" ht="15" customHeight="1" x14ac:dyDescent="0.25">
      <c r="A844" s="52"/>
      <c r="B844" s="4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1"/>
      <c r="N844" s="49"/>
      <c r="O844" s="49"/>
      <c r="P844" s="49"/>
      <c r="Q844" s="49"/>
      <c r="R844" s="49"/>
      <c r="S844" s="49"/>
      <c r="T844" s="49"/>
      <c r="U844" s="49"/>
      <c r="V844" s="49"/>
      <c r="W844" s="49"/>
      <c r="X844" s="49"/>
      <c r="Y844" s="49"/>
    </row>
    <row r="845" spans="1:25" ht="30" customHeight="1" x14ac:dyDescent="0.25">
      <c r="A845" s="52" t="s">
        <v>83</v>
      </c>
      <c r="B845" s="827"/>
      <c r="C845" s="828"/>
      <c r="D845" s="828"/>
      <c r="E845" s="829"/>
      <c r="F845" s="1"/>
      <c r="G845" s="824" t="s">
        <v>84</v>
      </c>
      <c r="H845" s="825"/>
      <c r="I845" s="826"/>
      <c r="J845" s="827">
        <v>1088350061</v>
      </c>
      <c r="K845" s="828"/>
      <c r="L845" s="828"/>
      <c r="M845" s="829"/>
      <c r="N845" s="49"/>
      <c r="O845" s="49"/>
      <c r="P845" s="49"/>
      <c r="Q845" s="49"/>
      <c r="R845" s="49"/>
      <c r="S845" s="49"/>
      <c r="T845" s="49"/>
      <c r="U845" s="49"/>
      <c r="V845" s="49"/>
      <c r="W845" s="49"/>
      <c r="X845" s="49"/>
      <c r="Y845" s="49"/>
    </row>
    <row r="846" spans="1:25" ht="15" customHeight="1" x14ac:dyDescent="0.25">
      <c r="A846" s="1440"/>
      <c r="B846" s="825"/>
      <c r="C846" s="825"/>
      <c r="D846" s="825"/>
      <c r="E846" s="825"/>
      <c r="F846" s="825"/>
      <c r="G846" s="825"/>
      <c r="H846" s="825"/>
      <c r="I846" s="825"/>
      <c r="J846" s="825"/>
      <c r="K846" s="825"/>
      <c r="L846" s="825"/>
      <c r="M846" s="825"/>
      <c r="N846" s="825"/>
      <c r="O846" s="825"/>
      <c r="P846" s="825"/>
      <c r="Q846" s="825"/>
      <c r="R846" s="825"/>
      <c r="S846" s="825"/>
      <c r="T846" s="825"/>
      <c r="U846" s="825"/>
      <c r="V846" s="825"/>
      <c r="W846" s="825"/>
      <c r="X846" s="825"/>
      <c r="Y846" s="873"/>
    </row>
    <row r="849" spans="1:25" ht="15" customHeight="1" x14ac:dyDescent="0.25">
      <c r="A849" s="366" t="s">
        <v>455</v>
      </c>
      <c r="B849" s="9"/>
      <c r="C849" s="58"/>
      <c r="D849" s="58"/>
      <c r="E849" s="3"/>
      <c r="F849" s="3"/>
      <c r="G849" s="3"/>
      <c r="H849" s="3"/>
      <c r="I849" s="3"/>
      <c r="J849" s="3"/>
      <c r="K849" s="3"/>
      <c r="L849" s="1"/>
      <c r="M849" s="1"/>
      <c r="N849" s="49"/>
      <c r="O849" s="49"/>
      <c r="P849" s="49"/>
      <c r="Q849" s="49"/>
      <c r="R849" s="49"/>
      <c r="S849" s="49"/>
      <c r="T849" s="49"/>
      <c r="U849" s="49"/>
      <c r="V849" s="49"/>
      <c r="W849" s="49"/>
      <c r="X849" s="49"/>
      <c r="Y849" s="49"/>
    </row>
    <row r="850" spans="1:25" ht="15" customHeight="1" x14ac:dyDescent="0.25">
      <c r="A850" s="824" t="s">
        <v>15</v>
      </c>
      <c r="B850" s="825"/>
      <c r="C850" s="825"/>
      <c r="D850" s="825"/>
      <c r="E850" s="825"/>
      <c r="F850" s="825"/>
      <c r="G850" s="825"/>
      <c r="H850" s="825"/>
      <c r="I850" s="825"/>
      <c r="J850" s="825"/>
      <c r="K850" s="825"/>
      <c r="L850" s="825"/>
      <c r="M850" s="825"/>
      <c r="N850" s="825"/>
      <c r="O850" s="825"/>
      <c r="P850" s="825"/>
      <c r="Q850" s="825"/>
      <c r="R850" s="825"/>
      <c r="S850" s="825"/>
      <c r="T850" s="825"/>
      <c r="U850" s="825"/>
      <c r="V850" s="825"/>
      <c r="W850" s="825"/>
      <c r="X850" s="825"/>
      <c r="Y850" s="873"/>
    </row>
    <row r="851" spans="1:25" ht="15" customHeight="1" x14ac:dyDescent="0.25">
      <c r="A851" s="840" t="s">
        <v>14</v>
      </c>
      <c r="B851" s="838" t="s">
        <v>15</v>
      </c>
      <c r="C851" s="838" t="s">
        <v>16</v>
      </c>
      <c r="D851" s="838" t="s">
        <v>17</v>
      </c>
      <c r="E851" s="838" t="s">
        <v>18</v>
      </c>
      <c r="F851" s="838" t="s">
        <v>19</v>
      </c>
      <c r="G851" s="827" t="s">
        <v>20</v>
      </c>
      <c r="H851" s="828"/>
      <c r="I851" s="828"/>
      <c r="J851" s="828"/>
      <c r="K851" s="828"/>
      <c r="L851" s="828"/>
      <c r="M851" s="829"/>
      <c r="N851" s="49"/>
      <c r="O851" s="49"/>
      <c r="P851" s="49"/>
      <c r="Q851" s="49"/>
      <c r="R851" s="49"/>
      <c r="S851" s="49"/>
      <c r="T851" s="49"/>
      <c r="U851" s="49"/>
      <c r="V851" s="49"/>
      <c r="W851" s="49"/>
      <c r="X851" s="49"/>
      <c r="Y851" s="49"/>
    </row>
    <row r="852" spans="1:25" ht="15" customHeight="1" x14ac:dyDescent="0.25">
      <c r="A852" s="837"/>
      <c r="B852" s="837"/>
      <c r="C852" s="837"/>
      <c r="D852" s="837"/>
      <c r="E852" s="837"/>
      <c r="F852" s="837"/>
      <c r="G852" s="16" t="s">
        <v>21</v>
      </c>
      <c r="H852" s="16" t="s">
        <v>22</v>
      </c>
      <c r="I852" s="16" t="s">
        <v>23</v>
      </c>
      <c r="J852" s="16" t="s">
        <v>24</v>
      </c>
      <c r="K852" s="16" t="s">
        <v>25</v>
      </c>
      <c r="L852" s="16" t="s">
        <v>26</v>
      </c>
      <c r="M852" s="16" t="s">
        <v>27</v>
      </c>
      <c r="N852" s="49"/>
      <c r="O852" s="49"/>
      <c r="P852" s="49"/>
      <c r="Q852" s="49"/>
      <c r="R852" s="49"/>
      <c r="S852" s="49"/>
      <c r="T852" s="49"/>
      <c r="U852" s="49"/>
      <c r="V852" s="49"/>
      <c r="W852" s="49"/>
      <c r="X852" s="49"/>
      <c r="Y852" s="49"/>
    </row>
    <row r="853" spans="1:25" ht="15" customHeight="1" x14ac:dyDescent="0.25">
      <c r="A853" s="840" t="s">
        <v>85</v>
      </c>
      <c r="B853" s="843" t="s">
        <v>268</v>
      </c>
      <c r="C853" s="359" t="s">
        <v>269</v>
      </c>
      <c r="D853" s="18" t="s">
        <v>270</v>
      </c>
      <c r="E853" s="283">
        <v>20</v>
      </c>
      <c r="F853" s="284">
        <v>20</v>
      </c>
      <c r="G853" s="22">
        <v>77</v>
      </c>
      <c r="H853" s="101">
        <v>4.5599999999999996</v>
      </c>
      <c r="I853" s="60">
        <v>0.34</v>
      </c>
      <c r="J853" s="60">
        <v>11.8</v>
      </c>
      <c r="K853" s="21">
        <v>25.8</v>
      </c>
      <c r="L853" s="22">
        <v>1.22</v>
      </c>
      <c r="M853" s="22">
        <v>1</v>
      </c>
      <c r="N853" s="49"/>
      <c r="O853" s="49"/>
      <c r="P853" s="49"/>
      <c r="Q853" s="49"/>
      <c r="R853" s="49"/>
      <c r="S853" s="49"/>
      <c r="T853" s="49"/>
      <c r="U853" s="49"/>
      <c r="V853" s="49"/>
      <c r="W853" s="49"/>
      <c r="X853" s="49"/>
      <c r="Y853" s="49"/>
    </row>
    <row r="854" spans="1:25" ht="15" customHeight="1" x14ac:dyDescent="0.25">
      <c r="A854" s="836"/>
      <c r="B854" s="836"/>
      <c r="C854" s="360" t="s">
        <v>114</v>
      </c>
      <c r="D854" s="18" t="s">
        <v>115</v>
      </c>
      <c r="E854" s="287">
        <v>13</v>
      </c>
      <c r="F854" s="287">
        <v>10</v>
      </c>
      <c r="G854" s="28">
        <v>10</v>
      </c>
      <c r="H854" s="62">
        <v>0.23</v>
      </c>
      <c r="I854" s="61">
        <v>0.01</v>
      </c>
      <c r="J854" s="61">
        <v>2.1</v>
      </c>
      <c r="K854" s="24">
        <v>0.8</v>
      </c>
      <c r="L854" s="28">
        <v>0.08</v>
      </c>
      <c r="M854" s="28">
        <v>1.17</v>
      </c>
      <c r="N854" s="49"/>
      <c r="O854" s="49"/>
      <c r="P854" s="49"/>
      <c r="Q854" s="49"/>
      <c r="R854" s="49"/>
      <c r="S854" s="49"/>
      <c r="T854" s="49"/>
      <c r="U854" s="49"/>
      <c r="V854" s="49"/>
      <c r="W854" s="49"/>
      <c r="X854" s="49"/>
      <c r="Y854" s="49"/>
    </row>
    <row r="855" spans="1:25" ht="15" customHeight="1" x14ac:dyDescent="0.25">
      <c r="A855" s="836"/>
      <c r="B855" s="836"/>
      <c r="C855" s="360" t="s">
        <v>91</v>
      </c>
      <c r="D855" s="18" t="s">
        <v>92</v>
      </c>
      <c r="E855" s="287">
        <v>10</v>
      </c>
      <c r="F855" s="287">
        <v>10</v>
      </c>
      <c r="G855" s="28">
        <v>10</v>
      </c>
      <c r="H855" s="62">
        <v>0.22</v>
      </c>
      <c r="I855" s="61">
        <v>0.01</v>
      </c>
      <c r="J855" s="61">
        <v>2.11</v>
      </c>
      <c r="K855" s="24">
        <v>1.1000000000000001</v>
      </c>
      <c r="L855" s="28">
        <v>0.1</v>
      </c>
      <c r="M855" s="28">
        <v>1.8</v>
      </c>
      <c r="N855" s="49"/>
      <c r="O855" s="49"/>
      <c r="P855" s="49"/>
      <c r="Q855" s="49"/>
      <c r="R855" s="49"/>
      <c r="S855" s="49"/>
      <c r="T855" s="49"/>
      <c r="U855" s="49"/>
      <c r="V855" s="49"/>
      <c r="W855" s="49"/>
      <c r="X855" s="49"/>
      <c r="Y855" s="49"/>
    </row>
    <row r="856" spans="1:25" ht="15" customHeight="1" x14ac:dyDescent="0.25">
      <c r="A856" s="836"/>
      <c r="B856" s="836"/>
      <c r="C856" s="360" t="s">
        <v>38</v>
      </c>
      <c r="D856" s="18" t="s">
        <v>39</v>
      </c>
      <c r="E856" s="287">
        <v>6</v>
      </c>
      <c r="F856" s="287">
        <v>6</v>
      </c>
      <c r="G856" s="28">
        <v>0</v>
      </c>
      <c r="H856" s="62">
        <v>0</v>
      </c>
      <c r="I856" s="61">
        <v>0</v>
      </c>
      <c r="J856" s="61">
        <v>0.36</v>
      </c>
      <c r="K856" s="24">
        <v>0.42</v>
      </c>
      <c r="L856" s="28">
        <v>0.03</v>
      </c>
      <c r="M856" s="28">
        <v>0.3</v>
      </c>
      <c r="N856" s="49"/>
      <c r="O856" s="49"/>
      <c r="P856" s="49"/>
      <c r="Q856" s="49"/>
      <c r="R856" s="49"/>
      <c r="S856" s="49"/>
      <c r="T856" s="49"/>
      <c r="U856" s="49"/>
      <c r="V856" s="49"/>
      <c r="W856" s="49"/>
      <c r="X856" s="49"/>
      <c r="Y856" s="49"/>
    </row>
    <row r="857" spans="1:25" ht="15" customHeight="1" x14ac:dyDescent="0.25">
      <c r="A857" s="836"/>
      <c r="B857" s="836"/>
      <c r="C857" s="360" t="s">
        <v>32</v>
      </c>
      <c r="D857" s="18" t="s">
        <v>33</v>
      </c>
      <c r="E857" s="287">
        <v>16</v>
      </c>
      <c r="F857" s="287">
        <v>15.2</v>
      </c>
      <c r="G857" s="28">
        <v>6</v>
      </c>
      <c r="H857" s="62">
        <v>0.21279999999999999</v>
      </c>
      <c r="I857" s="61">
        <v>1.52E-2</v>
      </c>
      <c r="J857" s="61">
        <v>1.1704000000000001</v>
      </c>
      <c r="K857" s="24">
        <v>3.6480000000000001</v>
      </c>
      <c r="L857" s="28">
        <v>4.5600000000000002E-2</v>
      </c>
      <c r="M857" s="28">
        <v>0.64</v>
      </c>
      <c r="N857" s="49"/>
      <c r="O857" s="49"/>
      <c r="P857" s="49"/>
      <c r="Q857" s="49"/>
      <c r="R857" s="49"/>
      <c r="S857" s="49"/>
      <c r="T857" s="49"/>
      <c r="U857" s="49"/>
      <c r="V857" s="49"/>
      <c r="W857" s="49"/>
      <c r="X857" s="49"/>
      <c r="Y857" s="49"/>
    </row>
    <row r="858" spans="1:25" ht="15" customHeight="1" x14ac:dyDescent="0.25">
      <c r="A858" s="836"/>
      <c r="B858" s="836"/>
      <c r="C858" s="360" t="s">
        <v>34</v>
      </c>
      <c r="D858" s="18" t="s">
        <v>35</v>
      </c>
      <c r="E858" s="287">
        <v>38</v>
      </c>
      <c r="F858" s="287">
        <v>15.2</v>
      </c>
      <c r="G858" s="28">
        <v>6</v>
      </c>
      <c r="H858" s="62">
        <v>0.18240000000000001</v>
      </c>
      <c r="I858" s="61">
        <v>1.52E-2</v>
      </c>
      <c r="J858" s="61">
        <v>1.0336000000000001</v>
      </c>
      <c r="K858" s="24">
        <v>8.6639999999999997</v>
      </c>
      <c r="L858" s="28">
        <v>7.5999999999999998E-2</v>
      </c>
      <c r="M858" s="28">
        <v>5.7</v>
      </c>
      <c r="N858" s="49"/>
      <c r="O858" s="49"/>
      <c r="P858" s="49"/>
      <c r="Q858" s="49"/>
      <c r="R858" s="49"/>
      <c r="S858" s="49"/>
      <c r="T858" s="49"/>
      <c r="U858" s="49"/>
      <c r="V858" s="49"/>
      <c r="W858" s="49"/>
      <c r="X858" s="49"/>
      <c r="Y858" s="49"/>
    </row>
    <row r="859" spans="1:25" ht="15" customHeight="1" x14ac:dyDescent="0.25">
      <c r="A859" s="836"/>
      <c r="B859" s="836"/>
      <c r="C859" s="360" t="s">
        <v>36</v>
      </c>
      <c r="D859" s="18" t="s">
        <v>37</v>
      </c>
      <c r="E859" s="287">
        <v>6</v>
      </c>
      <c r="F859" s="287">
        <v>5.4</v>
      </c>
      <c r="G859" s="28">
        <v>2</v>
      </c>
      <c r="H859" s="62">
        <v>0.1242</v>
      </c>
      <c r="I859" s="61">
        <v>3.2399999999999998E-2</v>
      </c>
      <c r="J859" s="61">
        <v>0.31859999999999999</v>
      </c>
      <c r="K859" s="24">
        <v>4.4279999999999999</v>
      </c>
      <c r="L859" s="28">
        <v>9.7199999999999995E-2</v>
      </c>
      <c r="M859" s="28">
        <v>2.76</v>
      </c>
      <c r="N859" s="49"/>
      <c r="O859" s="49"/>
      <c r="P859" s="49"/>
      <c r="Q859" s="49"/>
      <c r="R859" s="49"/>
      <c r="S859" s="49"/>
      <c r="T859" s="49"/>
      <c r="U859" s="49"/>
      <c r="V859" s="49"/>
      <c r="W859" s="49"/>
      <c r="X859" s="49"/>
      <c r="Y859" s="49"/>
    </row>
    <row r="860" spans="1:25" ht="15" customHeight="1" x14ac:dyDescent="0.25">
      <c r="A860" s="836"/>
      <c r="B860" s="836"/>
      <c r="C860" s="360" t="s">
        <v>271</v>
      </c>
      <c r="D860" s="18" t="s">
        <v>272</v>
      </c>
      <c r="E860" s="287">
        <v>13</v>
      </c>
      <c r="F860" s="287">
        <v>10.4</v>
      </c>
      <c r="G860" s="28">
        <v>3</v>
      </c>
      <c r="H860" s="62">
        <v>9.3600000000000003E-2</v>
      </c>
      <c r="I860" s="61">
        <v>1.04E-2</v>
      </c>
      <c r="J860" s="61">
        <v>0.50960000000000005</v>
      </c>
      <c r="K860" s="24">
        <v>1.1439999999999999</v>
      </c>
      <c r="L860" s="28">
        <v>4.1599999999999998E-2</v>
      </c>
      <c r="M860" s="28">
        <v>0.39</v>
      </c>
      <c r="N860" s="49"/>
      <c r="O860" s="49"/>
      <c r="P860" s="49"/>
      <c r="Q860" s="49"/>
      <c r="R860" s="49"/>
      <c r="S860" s="49"/>
      <c r="T860" s="49"/>
      <c r="U860" s="49"/>
      <c r="V860" s="49"/>
      <c r="W860" s="49"/>
      <c r="X860" s="49"/>
      <c r="Y860" s="49"/>
    </row>
    <row r="861" spans="1:25" ht="15" customHeight="1" x14ac:dyDescent="0.25">
      <c r="A861" s="836"/>
      <c r="B861" s="836"/>
      <c r="C861" s="360" t="s">
        <v>182</v>
      </c>
      <c r="D861" s="18" t="s">
        <v>183</v>
      </c>
      <c r="E861" s="287">
        <v>20</v>
      </c>
      <c r="F861" s="287">
        <v>10</v>
      </c>
      <c r="G861" s="28">
        <v>3</v>
      </c>
      <c r="H861" s="62">
        <v>7.0000000000000007E-2</v>
      </c>
      <c r="I861" s="61">
        <v>0.02</v>
      </c>
      <c r="J861" s="61">
        <v>0.46</v>
      </c>
      <c r="K861" s="24">
        <v>4.2</v>
      </c>
      <c r="L861" s="28">
        <v>0.04</v>
      </c>
      <c r="M861" s="28">
        <v>16</v>
      </c>
      <c r="N861" s="49"/>
      <c r="O861" s="49"/>
      <c r="P861" s="49"/>
      <c r="Q861" s="49"/>
      <c r="R861" s="49"/>
      <c r="S861" s="49"/>
      <c r="T861" s="49"/>
      <c r="U861" s="49"/>
      <c r="V861" s="49"/>
      <c r="W861" s="49"/>
      <c r="X861" s="49"/>
      <c r="Y861" s="49"/>
    </row>
    <row r="862" spans="1:25" ht="15" customHeight="1" x14ac:dyDescent="0.25">
      <c r="A862" s="836"/>
      <c r="B862" s="836"/>
      <c r="C862" s="360" t="s">
        <v>42</v>
      </c>
      <c r="D862" s="18" t="s">
        <v>43</v>
      </c>
      <c r="E862" s="287">
        <v>1</v>
      </c>
      <c r="F862" s="287">
        <v>0.95</v>
      </c>
      <c r="G862" s="28">
        <v>1</v>
      </c>
      <c r="H862" s="62">
        <v>4.4650000000000002E-2</v>
      </c>
      <c r="I862" s="61">
        <v>2.8500000000000001E-3</v>
      </c>
      <c r="J862" s="61">
        <v>0.27834999999999999</v>
      </c>
      <c r="K862" s="24">
        <v>0.38</v>
      </c>
      <c r="L862" s="28">
        <v>1.235E-2</v>
      </c>
      <c r="M862" s="28">
        <v>0.19</v>
      </c>
      <c r="N862" s="49"/>
      <c r="O862" s="49"/>
      <c r="P862" s="49"/>
      <c r="Q862" s="49"/>
      <c r="R862" s="49"/>
      <c r="S862" s="49"/>
      <c r="T862" s="49"/>
      <c r="U862" s="49"/>
      <c r="V862" s="49"/>
      <c r="W862" s="49"/>
      <c r="X862" s="49"/>
      <c r="Y862" s="49"/>
    </row>
    <row r="863" spans="1:25" ht="15" customHeight="1" x14ac:dyDescent="0.25">
      <c r="A863" s="837"/>
      <c r="B863" s="837"/>
      <c r="C863" s="360" t="s">
        <v>44</v>
      </c>
      <c r="D863" s="18" t="s">
        <v>45</v>
      </c>
      <c r="E863" s="287">
        <v>0.5</v>
      </c>
      <c r="F863" s="287">
        <v>0.5</v>
      </c>
      <c r="G863" s="28">
        <v>0</v>
      </c>
      <c r="H863" s="62">
        <v>0</v>
      </c>
      <c r="I863" s="61">
        <v>0</v>
      </c>
      <c r="J863" s="61">
        <v>0</v>
      </c>
      <c r="K863" s="24">
        <v>0.12</v>
      </c>
      <c r="L863" s="28">
        <v>1.5E-3</v>
      </c>
      <c r="M863" s="28">
        <v>193.905</v>
      </c>
      <c r="N863" s="49"/>
      <c r="O863" s="49"/>
      <c r="P863" s="49"/>
      <c r="Q863" s="49"/>
      <c r="R863" s="49"/>
      <c r="S863" s="49"/>
      <c r="T863" s="49"/>
      <c r="U863" s="49"/>
      <c r="V863" s="49"/>
      <c r="W863" s="49"/>
      <c r="X863" s="49"/>
      <c r="Y863" s="49"/>
    </row>
    <row r="864" spans="1:25" ht="15" customHeight="1" x14ac:dyDescent="0.25">
      <c r="A864" s="846" t="s">
        <v>28</v>
      </c>
      <c r="B864" s="843" t="s">
        <v>273</v>
      </c>
      <c r="C864" s="386" t="s">
        <v>94</v>
      </c>
      <c r="D864" s="133" t="s">
        <v>95</v>
      </c>
      <c r="E864" s="283">
        <v>56</v>
      </c>
      <c r="F864" s="287">
        <v>53</v>
      </c>
      <c r="G864" s="28">
        <v>74</v>
      </c>
      <c r="H864" s="62">
        <v>11.342000000000001</v>
      </c>
      <c r="I864" s="61">
        <v>3.18</v>
      </c>
      <c r="J864" s="61">
        <v>0.106</v>
      </c>
      <c r="K864" s="24">
        <v>9.01</v>
      </c>
      <c r="L864" s="28">
        <v>0.42399999999999999</v>
      </c>
      <c r="M864" s="28">
        <v>29.12</v>
      </c>
      <c r="N864" s="49"/>
      <c r="O864" s="49"/>
      <c r="P864" s="49"/>
      <c r="Q864" s="49"/>
      <c r="R864" s="49"/>
      <c r="S864" s="49"/>
      <c r="T864" s="49"/>
      <c r="U864" s="49"/>
      <c r="V864" s="49"/>
      <c r="W864" s="49"/>
      <c r="X864" s="49"/>
      <c r="Y864" s="49"/>
    </row>
    <row r="865" spans="1:25" ht="15" customHeight="1" x14ac:dyDescent="0.25">
      <c r="A865" s="847"/>
      <c r="B865" s="836"/>
      <c r="C865" s="394" t="s">
        <v>32</v>
      </c>
      <c r="D865" s="18" t="s">
        <v>33</v>
      </c>
      <c r="E865" s="283">
        <v>16</v>
      </c>
      <c r="F865" s="283">
        <v>15.2</v>
      </c>
      <c r="G865" s="21">
        <v>6</v>
      </c>
      <c r="H865" s="21">
        <v>0.21279999999999999</v>
      </c>
      <c r="I865" s="21">
        <v>1.52E-2</v>
      </c>
      <c r="J865" s="21">
        <v>1.1704000000000001</v>
      </c>
      <c r="K865" s="21">
        <v>3.6480000000000001</v>
      </c>
      <c r="L865" s="21">
        <v>4.5600000000000002E-2</v>
      </c>
      <c r="M865" s="21">
        <v>0.64</v>
      </c>
      <c r="N865" s="49"/>
      <c r="O865" s="49"/>
      <c r="P865" s="49"/>
      <c r="Q865" s="49"/>
      <c r="R865" s="49"/>
      <c r="S865" s="49"/>
      <c r="T865" s="49"/>
      <c r="U865" s="49"/>
      <c r="V865" s="49"/>
      <c r="W865" s="49"/>
      <c r="X865" s="49"/>
      <c r="Y865" s="49"/>
    </row>
    <row r="866" spans="1:25" ht="15" customHeight="1" x14ac:dyDescent="0.25">
      <c r="A866" s="847"/>
      <c r="B866" s="836"/>
      <c r="C866" s="394" t="s">
        <v>34</v>
      </c>
      <c r="D866" s="18" t="s">
        <v>35</v>
      </c>
      <c r="E866" s="283">
        <v>38</v>
      </c>
      <c r="F866" s="283">
        <v>15.2</v>
      </c>
      <c r="G866" s="21">
        <v>6</v>
      </c>
      <c r="H866" s="21">
        <v>0.18240000000000001</v>
      </c>
      <c r="I866" s="21">
        <v>1.52E-2</v>
      </c>
      <c r="J866" s="21">
        <v>1.0336000000000001</v>
      </c>
      <c r="K866" s="21">
        <v>8.6639999999999997</v>
      </c>
      <c r="L866" s="21">
        <v>7.5999999999999998E-2</v>
      </c>
      <c r="M866" s="21">
        <v>5.7</v>
      </c>
      <c r="N866" s="49"/>
      <c r="O866" s="49"/>
      <c r="P866" s="49"/>
      <c r="Q866" s="49"/>
      <c r="R866" s="49"/>
      <c r="S866" s="49"/>
      <c r="T866" s="49"/>
      <c r="U866" s="49"/>
      <c r="V866" s="49"/>
      <c r="W866" s="49"/>
      <c r="X866" s="49"/>
      <c r="Y866" s="49"/>
    </row>
    <row r="867" spans="1:25" ht="15" customHeight="1" x14ac:dyDescent="0.25">
      <c r="A867" s="847"/>
      <c r="B867" s="836"/>
      <c r="C867" s="394" t="s">
        <v>36</v>
      </c>
      <c r="D867" s="18" t="s">
        <v>37</v>
      </c>
      <c r="E867" s="283">
        <v>6</v>
      </c>
      <c r="F867" s="283">
        <v>5.4</v>
      </c>
      <c r="G867" s="21">
        <v>2</v>
      </c>
      <c r="H867" s="21">
        <v>0.1242</v>
      </c>
      <c r="I867" s="21">
        <v>3.2399999999999998E-2</v>
      </c>
      <c r="J867" s="21">
        <v>0.31859999999999999</v>
      </c>
      <c r="K867" s="21">
        <v>4.4279999999999999</v>
      </c>
      <c r="L867" s="21">
        <v>9.7199999999999995E-2</v>
      </c>
      <c r="M867" s="21">
        <v>2.76</v>
      </c>
      <c r="N867" s="49"/>
      <c r="O867" s="49"/>
      <c r="P867" s="49"/>
      <c r="Q867" s="49"/>
      <c r="R867" s="49"/>
      <c r="S867" s="49"/>
      <c r="T867" s="49"/>
      <c r="U867" s="49"/>
      <c r="V867" s="49"/>
      <c r="W867" s="49"/>
      <c r="X867" s="49"/>
      <c r="Y867" s="49"/>
    </row>
    <row r="868" spans="1:25" ht="15" customHeight="1" x14ac:dyDescent="0.25">
      <c r="A868" s="847"/>
      <c r="B868" s="836"/>
      <c r="C868" s="113" t="s">
        <v>38</v>
      </c>
      <c r="D868" s="18" t="s">
        <v>39</v>
      </c>
      <c r="E868" s="283">
        <v>3</v>
      </c>
      <c r="F868" s="283">
        <v>3</v>
      </c>
      <c r="G868" s="21">
        <v>0</v>
      </c>
      <c r="H868" s="21">
        <v>0</v>
      </c>
      <c r="I868" s="21">
        <v>0</v>
      </c>
      <c r="J868" s="21">
        <v>0.18</v>
      </c>
      <c r="K868" s="21">
        <v>0.21</v>
      </c>
      <c r="L868" s="21">
        <v>1.4999999999999999E-2</v>
      </c>
      <c r="M868" s="21">
        <v>0.15</v>
      </c>
      <c r="N868" s="49"/>
      <c r="O868" s="49"/>
      <c r="P868" s="49"/>
      <c r="Q868" s="49"/>
      <c r="R868" s="49"/>
      <c r="S868" s="49"/>
      <c r="T868" s="49"/>
      <c r="U868" s="49"/>
      <c r="V868" s="49"/>
      <c r="W868" s="49"/>
      <c r="X868" s="49"/>
      <c r="Y868" s="49"/>
    </row>
    <row r="869" spans="1:25" ht="15" customHeight="1" x14ac:dyDescent="0.25">
      <c r="A869" s="847"/>
      <c r="B869" s="836"/>
      <c r="C869" s="113" t="s">
        <v>96</v>
      </c>
      <c r="D869" s="18" t="s">
        <v>39</v>
      </c>
      <c r="E869" s="283">
        <v>3</v>
      </c>
      <c r="F869" s="283">
        <v>3</v>
      </c>
      <c r="G869" s="21">
        <v>0</v>
      </c>
      <c r="H869" s="21">
        <v>0</v>
      </c>
      <c r="I869" s="21">
        <v>0</v>
      </c>
      <c r="J869" s="21">
        <v>0.18</v>
      </c>
      <c r="K869" s="21">
        <v>0.21</v>
      </c>
      <c r="L869" s="21">
        <v>1.4999999999999999E-2</v>
      </c>
      <c r="M869" s="21">
        <v>0.15</v>
      </c>
      <c r="N869" s="49"/>
      <c r="O869" s="49"/>
      <c r="P869" s="49"/>
      <c r="Q869" s="49"/>
      <c r="R869" s="49"/>
      <c r="S869" s="49"/>
      <c r="T869" s="49"/>
      <c r="U869" s="49"/>
      <c r="V869" s="49"/>
      <c r="W869" s="49"/>
      <c r="X869" s="49"/>
      <c r="Y869" s="49"/>
    </row>
    <row r="870" spans="1:25" ht="15" customHeight="1" x14ac:dyDescent="0.25">
      <c r="A870" s="847"/>
      <c r="B870" s="836"/>
      <c r="C870" s="113" t="s">
        <v>40</v>
      </c>
      <c r="D870" s="18" t="s">
        <v>39</v>
      </c>
      <c r="E870" s="283">
        <v>3</v>
      </c>
      <c r="F870" s="283">
        <v>3</v>
      </c>
      <c r="G870" s="21">
        <v>0</v>
      </c>
      <c r="H870" s="21">
        <v>0</v>
      </c>
      <c r="I870" s="21">
        <v>0</v>
      </c>
      <c r="J870" s="21">
        <v>0.18</v>
      </c>
      <c r="K870" s="21">
        <v>0.21</v>
      </c>
      <c r="L870" s="21">
        <v>1.4999999999999999E-2</v>
      </c>
      <c r="M870" s="21">
        <v>0.15</v>
      </c>
      <c r="N870" s="49"/>
      <c r="O870" s="49"/>
      <c r="P870" s="49"/>
      <c r="Q870" s="49"/>
      <c r="R870" s="49"/>
      <c r="S870" s="49"/>
      <c r="T870" s="49"/>
      <c r="U870" s="49"/>
      <c r="V870" s="49"/>
      <c r="W870" s="49"/>
      <c r="X870" s="49"/>
      <c r="Y870" s="49"/>
    </row>
    <row r="871" spans="1:25" ht="15" customHeight="1" x14ac:dyDescent="0.25">
      <c r="A871" s="847"/>
      <c r="B871" s="836"/>
      <c r="C871" s="113" t="s">
        <v>41</v>
      </c>
      <c r="D871" s="18" t="s">
        <v>39</v>
      </c>
      <c r="E871" s="283">
        <v>3</v>
      </c>
      <c r="F871" s="283">
        <v>3</v>
      </c>
      <c r="G871" s="21">
        <v>0</v>
      </c>
      <c r="H871" s="21">
        <v>0</v>
      </c>
      <c r="I871" s="21">
        <v>0</v>
      </c>
      <c r="J871" s="21">
        <v>0.18</v>
      </c>
      <c r="K871" s="21">
        <v>0.21</v>
      </c>
      <c r="L871" s="21">
        <v>1.4999999999999999E-2</v>
      </c>
      <c r="M871" s="21">
        <v>0.15</v>
      </c>
      <c r="N871" s="49"/>
      <c r="O871" s="49"/>
      <c r="P871" s="49"/>
      <c r="Q871" s="49"/>
      <c r="R871" s="49"/>
      <c r="S871" s="49"/>
      <c r="T871" s="49"/>
      <c r="U871" s="49"/>
      <c r="V871" s="49"/>
      <c r="W871" s="49"/>
      <c r="X871" s="49"/>
      <c r="Y871" s="49"/>
    </row>
    <row r="872" spans="1:25" ht="15" customHeight="1" x14ac:dyDescent="0.25">
      <c r="A872" s="847"/>
      <c r="B872" s="836"/>
      <c r="C872" s="394" t="s">
        <v>42</v>
      </c>
      <c r="D872" s="18" t="s">
        <v>43</v>
      </c>
      <c r="E872" s="283">
        <v>1</v>
      </c>
      <c r="F872" s="283">
        <v>0.95</v>
      </c>
      <c r="G872" s="21">
        <v>1</v>
      </c>
      <c r="H872" s="21">
        <v>4.4650000000000002E-2</v>
      </c>
      <c r="I872" s="21">
        <v>2.8500000000000001E-3</v>
      </c>
      <c r="J872" s="21">
        <v>0.27834999999999999</v>
      </c>
      <c r="K872" s="21">
        <v>0.38</v>
      </c>
      <c r="L872" s="21">
        <v>1.235E-2</v>
      </c>
      <c r="M872" s="21">
        <v>0.19</v>
      </c>
      <c r="N872" s="49"/>
      <c r="O872" s="49"/>
      <c r="P872" s="49"/>
      <c r="Q872" s="49"/>
      <c r="R872" s="49"/>
      <c r="S872" s="49"/>
      <c r="T872" s="49"/>
      <c r="U872" s="49"/>
      <c r="V872" s="49"/>
      <c r="W872" s="49"/>
      <c r="X872" s="49"/>
      <c r="Y872" s="49"/>
    </row>
    <row r="873" spans="1:25" ht="15" customHeight="1" x14ac:dyDescent="0.25">
      <c r="A873" s="847"/>
      <c r="B873" s="836"/>
      <c r="C873" s="394" t="s">
        <v>44</v>
      </c>
      <c r="D873" s="18" t="s">
        <v>45</v>
      </c>
      <c r="E873" s="283">
        <v>0.5</v>
      </c>
      <c r="F873" s="283">
        <v>0.5</v>
      </c>
      <c r="G873" s="21">
        <v>0</v>
      </c>
      <c r="H873" s="21">
        <v>0</v>
      </c>
      <c r="I873" s="21">
        <v>0</v>
      </c>
      <c r="J873" s="21">
        <v>0</v>
      </c>
      <c r="K873" s="21">
        <v>0.12</v>
      </c>
      <c r="L873" s="21">
        <v>1.5E-3</v>
      </c>
      <c r="M873" s="21">
        <v>193.905</v>
      </c>
      <c r="N873" s="49"/>
      <c r="O873" s="49"/>
      <c r="P873" s="49"/>
      <c r="Q873" s="49"/>
      <c r="R873" s="49"/>
      <c r="S873" s="49"/>
      <c r="T873" s="49"/>
      <c r="U873" s="49"/>
      <c r="V873" s="49"/>
      <c r="W873" s="49"/>
      <c r="X873" s="49"/>
      <c r="Y873" s="49"/>
    </row>
    <row r="874" spans="1:25" ht="15" customHeight="1" x14ac:dyDescent="0.25">
      <c r="A874" s="874"/>
      <c r="B874" s="837"/>
      <c r="C874" s="394" t="s">
        <v>52</v>
      </c>
      <c r="D874" s="18" t="s">
        <v>53</v>
      </c>
      <c r="E874" s="283">
        <v>5</v>
      </c>
      <c r="F874" s="283">
        <v>5</v>
      </c>
      <c r="G874" s="21">
        <v>45</v>
      </c>
      <c r="H874" s="21">
        <v>0</v>
      </c>
      <c r="I874" s="21">
        <v>5</v>
      </c>
      <c r="J874" s="21">
        <v>0</v>
      </c>
      <c r="K874" s="21">
        <v>0</v>
      </c>
      <c r="L874" s="21">
        <v>0</v>
      </c>
      <c r="M874" s="21">
        <v>0</v>
      </c>
      <c r="N874" s="49"/>
      <c r="O874" s="49"/>
      <c r="P874" s="49"/>
      <c r="Q874" s="49"/>
      <c r="R874" s="49"/>
      <c r="S874" s="49"/>
      <c r="T874" s="49"/>
      <c r="U874" s="49"/>
      <c r="V874" s="49"/>
      <c r="W874" s="49"/>
      <c r="X874" s="49"/>
      <c r="Y874" s="49"/>
    </row>
    <row r="875" spans="1:25" ht="15" customHeight="1" x14ac:dyDescent="0.25">
      <c r="A875" s="840" t="s">
        <v>247</v>
      </c>
      <c r="B875" s="860" t="s">
        <v>55</v>
      </c>
      <c r="C875" s="359" t="s">
        <v>56</v>
      </c>
      <c r="D875" s="18" t="s">
        <v>57</v>
      </c>
      <c r="E875" s="283">
        <v>40</v>
      </c>
      <c r="F875" s="283">
        <v>40</v>
      </c>
      <c r="G875" s="21">
        <v>141</v>
      </c>
      <c r="H875" s="21">
        <v>2.68</v>
      </c>
      <c r="I875" s="21">
        <v>0.16</v>
      </c>
      <c r="J875" s="21">
        <v>32.04</v>
      </c>
      <c r="K875" s="21">
        <v>3.6</v>
      </c>
      <c r="L875" s="21">
        <v>0.32</v>
      </c>
      <c r="M875" s="21">
        <v>0.8</v>
      </c>
      <c r="N875" s="49"/>
      <c r="O875" s="49"/>
      <c r="P875" s="49"/>
      <c r="Q875" s="49"/>
      <c r="R875" s="49"/>
      <c r="S875" s="49"/>
      <c r="T875" s="49"/>
      <c r="U875" s="49"/>
      <c r="V875" s="49"/>
      <c r="W875" s="49"/>
      <c r="X875" s="49"/>
      <c r="Y875" s="49"/>
    </row>
    <row r="876" spans="1:25" ht="15" customHeight="1" x14ac:dyDescent="0.25">
      <c r="A876" s="836"/>
      <c r="B876" s="836"/>
      <c r="C876" s="359" t="s">
        <v>44</v>
      </c>
      <c r="D876" s="18" t="s">
        <v>45</v>
      </c>
      <c r="E876" s="283">
        <v>0.8</v>
      </c>
      <c r="F876" s="283">
        <v>0.8</v>
      </c>
      <c r="G876" s="21">
        <v>0</v>
      </c>
      <c r="H876" s="21">
        <v>0</v>
      </c>
      <c r="I876" s="21">
        <v>0</v>
      </c>
      <c r="J876" s="21">
        <v>0</v>
      </c>
      <c r="K876" s="21">
        <v>0.192</v>
      </c>
      <c r="L876" s="21">
        <v>2.3999999999999998E-3</v>
      </c>
      <c r="M876" s="21">
        <v>310.24799999999999</v>
      </c>
      <c r="N876" s="49"/>
      <c r="O876" s="49"/>
      <c r="P876" s="49"/>
      <c r="Q876" s="49"/>
      <c r="R876" s="49"/>
      <c r="S876" s="49"/>
      <c r="T876" s="49"/>
      <c r="U876" s="49"/>
      <c r="V876" s="49"/>
      <c r="W876" s="49"/>
      <c r="X876" s="49"/>
      <c r="Y876" s="49"/>
    </row>
    <row r="877" spans="1:25" ht="15" customHeight="1" x14ac:dyDescent="0.25">
      <c r="A877" s="837"/>
      <c r="B877" s="837"/>
      <c r="C877" s="359" t="s">
        <v>52</v>
      </c>
      <c r="D877" s="18" t="s">
        <v>53</v>
      </c>
      <c r="E877" s="283">
        <v>5</v>
      </c>
      <c r="F877" s="283">
        <v>5</v>
      </c>
      <c r="G877" s="21">
        <v>45</v>
      </c>
      <c r="H877" s="21">
        <v>0</v>
      </c>
      <c r="I877" s="21">
        <v>5</v>
      </c>
      <c r="J877" s="21">
        <v>0</v>
      </c>
      <c r="K877" s="21">
        <v>0</v>
      </c>
      <c r="L877" s="21">
        <v>0</v>
      </c>
      <c r="M877" s="21">
        <v>0</v>
      </c>
      <c r="N877" s="49"/>
      <c r="O877" s="49"/>
      <c r="P877" s="49"/>
      <c r="Q877" s="49"/>
      <c r="R877" s="49"/>
      <c r="S877" s="49"/>
      <c r="T877" s="49"/>
      <c r="U877" s="49"/>
      <c r="V877" s="49"/>
      <c r="W877" s="49"/>
      <c r="X877" s="49"/>
      <c r="Y877" s="49"/>
    </row>
    <row r="878" spans="1:25" ht="15" customHeight="1" x14ac:dyDescent="0.25">
      <c r="A878" s="840" t="s">
        <v>46</v>
      </c>
      <c r="B878" s="835" t="s">
        <v>274</v>
      </c>
      <c r="C878" s="359" t="s">
        <v>98</v>
      </c>
      <c r="D878" s="18" t="s">
        <v>99</v>
      </c>
      <c r="E878" s="283">
        <v>80</v>
      </c>
      <c r="F878" s="283">
        <v>48</v>
      </c>
      <c r="G878" s="21">
        <v>67</v>
      </c>
      <c r="H878" s="21">
        <v>0.5544</v>
      </c>
      <c r="I878" s="21">
        <v>0.1008</v>
      </c>
      <c r="J878" s="21">
        <v>15.2712</v>
      </c>
      <c r="K878" s="21">
        <v>1.512</v>
      </c>
      <c r="L878" s="21">
        <v>0.252</v>
      </c>
      <c r="M878" s="21">
        <v>2.8</v>
      </c>
      <c r="N878" s="49"/>
      <c r="O878" s="49"/>
      <c r="P878" s="49"/>
      <c r="Q878" s="49"/>
      <c r="R878" s="49"/>
      <c r="S878" s="49"/>
      <c r="T878" s="49"/>
      <c r="U878" s="49"/>
      <c r="V878" s="49"/>
      <c r="W878" s="49"/>
      <c r="X878" s="49"/>
      <c r="Y878" s="49"/>
    </row>
    <row r="879" spans="1:25" ht="15" customHeight="1" x14ac:dyDescent="0.25">
      <c r="A879" s="837"/>
      <c r="B879" s="837"/>
      <c r="C879" s="359" t="s">
        <v>116</v>
      </c>
      <c r="D879" s="18" t="s">
        <v>117</v>
      </c>
      <c r="E879" s="283">
        <v>5</v>
      </c>
      <c r="F879" s="283">
        <v>5</v>
      </c>
      <c r="G879" s="21">
        <v>37</v>
      </c>
      <c r="H879" s="21">
        <v>0.03</v>
      </c>
      <c r="I879" s="21">
        <v>4.05</v>
      </c>
      <c r="J879" s="21">
        <v>0</v>
      </c>
      <c r="K879" s="21">
        <v>0.15</v>
      </c>
      <c r="L879" s="21">
        <v>5.0000000000000001E-3</v>
      </c>
      <c r="M879" s="21">
        <v>34.25</v>
      </c>
      <c r="N879" s="49"/>
      <c r="O879" s="49"/>
      <c r="P879" s="49"/>
      <c r="Q879" s="49"/>
      <c r="R879" s="49"/>
      <c r="S879" s="49"/>
      <c r="T879" s="49"/>
      <c r="U879" s="49"/>
      <c r="V879" s="49"/>
      <c r="W879" s="49"/>
      <c r="X879" s="49"/>
      <c r="Y879" s="49"/>
    </row>
    <row r="880" spans="1:25" ht="15" customHeight="1" x14ac:dyDescent="0.25">
      <c r="A880" s="840" t="s">
        <v>58</v>
      </c>
      <c r="B880" s="835" t="s">
        <v>275</v>
      </c>
      <c r="C880" s="359" t="s">
        <v>101</v>
      </c>
      <c r="D880" s="18" t="s">
        <v>102</v>
      </c>
      <c r="E880" s="283">
        <v>44</v>
      </c>
      <c r="F880" s="283">
        <v>35.200000000000003</v>
      </c>
      <c r="G880" s="21">
        <v>8</v>
      </c>
      <c r="H880" s="21">
        <v>0.31680000000000003</v>
      </c>
      <c r="I880" s="21">
        <v>3.5200000000000002E-2</v>
      </c>
      <c r="J880" s="21">
        <v>1.4432</v>
      </c>
      <c r="K880" s="21">
        <v>3.1680000000000001</v>
      </c>
      <c r="L880" s="21">
        <v>0.17599999999999999</v>
      </c>
      <c r="M880" s="21">
        <v>2.64</v>
      </c>
      <c r="N880" s="49"/>
      <c r="O880" s="49"/>
      <c r="P880" s="49"/>
      <c r="Q880" s="49"/>
      <c r="R880" s="49"/>
      <c r="S880" s="49"/>
      <c r="T880" s="49"/>
      <c r="U880" s="49"/>
      <c r="V880" s="49"/>
      <c r="W880" s="49"/>
      <c r="X880" s="49"/>
      <c r="Y880" s="49"/>
    </row>
    <row r="881" spans="1:25" ht="15" customHeight="1" x14ac:dyDescent="0.25">
      <c r="A881" s="836"/>
      <c r="B881" s="836"/>
      <c r="C881" s="359" t="s">
        <v>103</v>
      </c>
      <c r="D881" s="18" t="s">
        <v>104</v>
      </c>
      <c r="E881" s="283">
        <v>40</v>
      </c>
      <c r="F881" s="283">
        <v>20</v>
      </c>
      <c r="G881" s="21">
        <v>16</v>
      </c>
      <c r="H881" s="21">
        <v>0.12</v>
      </c>
      <c r="I881" s="21">
        <v>0</v>
      </c>
      <c r="J881" s="21">
        <v>3.42</v>
      </c>
      <c r="K881" s="21">
        <v>3</v>
      </c>
      <c r="L881" s="21">
        <v>0.1</v>
      </c>
      <c r="M881" s="21">
        <v>1.6</v>
      </c>
      <c r="N881" s="49"/>
      <c r="O881" s="49"/>
      <c r="P881" s="49"/>
      <c r="Q881" s="49"/>
      <c r="R881" s="49"/>
      <c r="S881" s="49"/>
      <c r="T881" s="49"/>
      <c r="U881" s="49"/>
      <c r="V881" s="49"/>
      <c r="W881" s="49"/>
      <c r="X881" s="49"/>
      <c r="Y881" s="49"/>
    </row>
    <row r="882" spans="1:25" ht="15" customHeight="1" x14ac:dyDescent="0.25">
      <c r="A882" s="837"/>
      <c r="B882" s="842"/>
      <c r="C882" s="359" t="s">
        <v>62</v>
      </c>
      <c r="D882" s="18" t="s">
        <v>63</v>
      </c>
      <c r="E882" s="283">
        <v>30</v>
      </c>
      <c r="F882" s="283">
        <v>15</v>
      </c>
      <c r="G882" s="21">
        <v>7</v>
      </c>
      <c r="H882" s="21">
        <v>4.4999999999999998E-2</v>
      </c>
      <c r="I882" s="21">
        <v>4.4999999999999998E-2</v>
      </c>
      <c r="J882" s="21">
        <v>1.395</v>
      </c>
      <c r="K882" s="21">
        <v>2.85</v>
      </c>
      <c r="L882" s="21">
        <v>7.4999999999999997E-2</v>
      </c>
      <c r="M882" s="21">
        <v>1.2</v>
      </c>
      <c r="N882" s="49"/>
      <c r="O882" s="49"/>
      <c r="P882" s="49"/>
      <c r="Q882" s="49"/>
      <c r="R882" s="49"/>
      <c r="S882" s="49"/>
      <c r="T882" s="49"/>
      <c r="U882" s="49"/>
      <c r="V882" s="49"/>
      <c r="W882" s="49"/>
      <c r="X882" s="49"/>
      <c r="Y882" s="49"/>
    </row>
    <row r="883" spans="1:25" ht="15" customHeight="1" x14ac:dyDescent="0.25">
      <c r="A883" s="75" t="s">
        <v>105</v>
      </c>
      <c r="B883" s="36" t="s">
        <v>456</v>
      </c>
      <c r="C883" s="77" t="s">
        <v>103</v>
      </c>
      <c r="D883" s="18" t="s">
        <v>104</v>
      </c>
      <c r="E883" s="134">
        <v>120</v>
      </c>
      <c r="F883" s="29">
        <v>60.04</v>
      </c>
      <c r="G883" s="28">
        <v>47</v>
      </c>
      <c r="H883" s="62">
        <v>0.36</v>
      </c>
      <c r="I883" s="61">
        <v>0</v>
      </c>
      <c r="J883" s="61">
        <v>10.26</v>
      </c>
      <c r="K883" s="24">
        <v>9</v>
      </c>
      <c r="L883" s="28">
        <v>0.3</v>
      </c>
      <c r="M883" s="28">
        <v>2.4</v>
      </c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5"/>
    </row>
    <row r="884" spans="1:25" ht="15" customHeight="1" x14ac:dyDescent="0.25">
      <c r="A884" s="876"/>
      <c r="B884" s="856"/>
      <c r="C884" s="856"/>
      <c r="D884" s="856"/>
      <c r="E884" s="856"/>
      <c r="F884" s="856"/>
      <c r="G884" s="856"/>
      <c r="H884" s="856"/>
      <c r="I884" s="856"/>
      <c r="J884" s="856"/>
      <c r="K884" s="856"/>
      <c r="L884" s="856"/>
      <c r="M884" s="857"/>
      <c r="N884" s="49"/>
      <c r="O884" s="49"/>
      <c r="P884" s="49"/>
      <c r="Q884" s="49"/>
      <c r="R884" s="49"/>
      <c r="S884" s="49"/>
      <c r="T884" s="49"/>
      <c r="U884" s="49"/>
      <c r="V884" s="49"/>
      <c r="W884" s="49"/>
      <c r="X884" s="49"/>
      <c r="Y884" s="49"/>
    </row>
    <row r="885" spans="1:25" ht="15" customHeight="1" x14ac:dyDescent="0.25">
      <c r="A885" s="833" t="s">
        <v>78</v>
      </c>
      <c r="B885" s="828"/>
      <c r="C885" s="828"/>
      <c r="D885" s="828"/>
      <c r="E885" s="828"/>
      <c r="F885" s="829"/>
      <c r="G885" s="135">
        <v>647.20000000000005</v>
      </c>
      <c r="H885" s="135">
        <v>22.8</v>
      </c>
      <c r="I885" s="135">
        <v>18.5</v>
      </c>
      <c r="J885" s="135">
        <v>93.3</v>
      </c>
      <c r="K885" s="135">
        <v>106.4</v>
      </c>
      <c r="L885" s="136">
        <v>3.6</v>
      </c>
      <c r="M885" s="136">
        <v>815.8</v>
      </c>
      <c r="N885" s="49"/>
      <c r="O885" s="49"/>
      <c r="P885" s="49"/>
      <c r="Q885" s="49"/>
      <c r="R885" s="49"/>
      <c r="S885" s="49"/>
      <c r="T885" s="49"/>
      <c r="U885" s="49"/>
      <c r="V885" s="49"/>
      <c r="W885" s="49"/>
      <c r="X885" s="49"/>
      <c r="Y885" s="49"/>
    </row>
    <row r="886" spans="1:25" ht="15" customHeight="1" x14ac:dyDescent="0.25">
      <c r="A886" s="833" t="s">
        <v>79</v>
      </c>
      <c r="B886" s="828"/>
      <c r="C886" s="828"/>
      <c r="D886" s="828"/>
      <c r="E886" s="828"/>
      <c r="F886" s="829"/>
      <c r="G886" s="135">
        <v>1994</v>
      </c>
      <c r="H886" s="135">
        <v>69.8</v>
      </c>
      <c r="I886" s="135">
        <v>66.5</v>
      </c>
      <c r="J886" s="135">
        <v>279.2</v>
      </c>
      <c r="K886" s="135">
        <v>1100</v>
      </c>
      <c r="L886" s="136">
        <v>8.6999999999999993</v>
      </c>
      <c r="M886" s="136">
        <v>1500</v>
      </c>
      <c r="N886" s="49"/>
      <c r="O886" s="49"/>
      <c r="P886" s="49"/>
      <c r="Q886" s="49"/>
      <c r="R886" s="49"/>
      <c r="S886" s="49"/>
      <c r="T886" s="49"/>
      <c r="U886" s="49"/>
      <c r="V886" s="49"/>
      <c r="W886" s="49"/>
      <c r="X886" s="49"/>
      <c r="Y886" s="49"/>
    </row>
    <row r="887" spans="1:25" ht="15" customHeight="1" x14ac:dyDescent="0.25">
      <c r="A887" s="833" t="s">
        <v>80</v>
      </c>
      <c r="B887" s="828"/>
      <c r="C887" s="828"/>
      <c r="D887" s="828"/>
      <c r="E887" s="828"/>
      <c r="F887" s="829"/>
      <c r="G887" s="137">
        <v>0.32</v>
      </c>
      <c r="H887" s="137">
        <v>0.33</v>
      </c>
      <c r="I887" s="137">
        <v>0.28000000000000003</v>
      </c>
      <c r="J887" s="137">
        <v>0.33</v>
      </c>
      <c r="K887" s="137">
        <v>0.1</v>
      </c>
      <c r="L887" s="138">
        <v>0.42</v>
      </c>
      <c r="M887" s="138">
        <v>0.54</v>
      </c>
      <c r="N887" s="49"/>
      <c r="O887" s="49"/>
      <c r="P887" s="49"/>
      <c r="Q887" s="49"/>
      <c r="R887" s="49"/>
      <c r="S887" s="49"/>
      <c r="T887" s="49"/>
      <c r="U887" s="49"/>
      <c r="V887" s="49"/>
      <c r="W887" s="49"/>
      <c r="X887" s="49"/>
      <c r="Y887" s="49"/>
    </row>
    <row r="888" spans="1:25" ht="15" customHeight="1" x14ac:dyDescent="0.25">
      <c r="A888" s="52"/>
      <c r="B888" s="4"/>
      <c r="C888" s="4"/>
      <c r="D888" s="4"/>
      <c r="E888" s="3"/>
      <c r="F888" s="3"/>
      <c r="G888" s="3"/>
      <c r="H888" s="3"/>
      <c r="I888" s="3"/>
      <c r="J888" s="3"/>
      <c r="K888" s="3"/>
      <c r="L888" s="3"/>
      <c r="M888" s="3"/>
      <c r="N888" s="49"/>
      <c r="O888" s="49"/>
      <c r="P888" s="49"/>
      <c r="Q888" s="49"/>
      <c r="R888" s="49"/>
      <c r="S888" s="49"/>
      <c r="T888" s="49"/>
      <c r="U888" s="49"/>
      <c r="V888" s="49"/>
      <c r="W888" s="49"/>
      <c r="X888" s="49"/>
      <c r="Y888" s="49"/>
    </row>
    <row r="889" spans="1:25" ht="15" customHeight="1" x14ac:dyDescent="0.25">
      <c r="A889" s="834" t="s">
        <v>81</v>
      </c>
      <c r="B889" s="825"/>
      <c r="C889" s="826"/>
      <c r="D889" s="827" t="s">
        <v>82</v>
      </c>
      <c r="E889" s="828"/>
      <c r="F889" s="828"/>
      <c r="G889" s="828"/>
      <c r="H889" s="828"/>
      <c r="I889" s="828"/>
      <c r="J889" s="828"/>
      <c r="K889" s="828"/>
      <c r="L889" s="828"/>
      <c r="M889" s="829"/>
      <c r="N889" s="49"/>
      <c r="O889" s="49"/>
      <c r="P889" s="49"/>
      <c r="Q889" s="49"/>
      <c r="R889" s="49"/>
      <c r="S889" s="49"/>
      <c r="T889" s="49"/>
      <c r="U889" s="49"/>
      <c r="V889" s="49"/>
      <c r="W889" s="49"/>
      <c r="X889" s="49"/>
      <c r="Y889" s="49"/>
    </row>
    <row r="890" spans="1:25" ht="15" customHeight="1" x14ac:dyDescent="0.25">
      <c r="A890" s="52"/>
      <c r="B890" s="4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1"/>
      <c r="N890" s="49"/>
      <c r="O890" s="49"/>
      <c r="P890" s="49"/>
      <c r="Q890" s="49"/>
      <c r="R890" s="49"/>
      <c r="S890" s="49"/>
      <c r="T890" s="49"/>
      <c r="U890" s="49"/>
      <c r="V890" s="49"/>
      <c r="W890" s="49"/>
      <c r="X890" s="49"/>
      <c r="Y890" s="49"/>
    </row>
    <row r="891" spans="1:25" ht="30" customHeight="1" x14ac:dyDescent="0.25">
      <c r="A891" s="52" t="s">
        <v>83</v>
      </c>
      <c r="B891" s="827"/>
      <c r="C891" s="828"/>
      <c r="D891" s="828"/>
      <c r="E891" s="829"/>
      <c r="F891" s="1"/>
      <c r="G891" s="824" t="s">
        <v>84</v>
      </c>
      <c r="H891" s="825"/>
      <c r="I891" s="826"/>
      <c r="J891" s="827">
        <v>1088350061</v>
      </c>
      <c r="K891" s="828"/>
      <c r="L891" s="828"/>
      <c r="M891" s="829"/>
      <c r="N891" s="49"/>
      <c r="O891" s="49"/>
      <c r="P891" s="49"/>
      <c r="Q891" s="49"/>
      <c r="R891" s="49"/>
      <c r="S891" s="49"/>
      <c r="T891" s="49"/>
      <c r="U891" s="49"/>
      <c r="V891" s="49"/>
      <c r="W891" s="49"/>
      <c r="X891" s="49"/>
      <c r="Y891" s="49"/>
    </row>
    <row r="892" spans="1:25" ht="15" customHeight="1" x14ac:dyDescent="0.25">
      <c r="A892" s="1440"/>
      <c r="B892" s="825"/>
      <c r="C892" s="825"/>
      <c r="D892" s="825"/>
      <c r="E892" s="825"/>
      <c r="F892" s="825"/>
      <c r="G892" s="825"/>
      <c r="H892" s="825"/>
      <c r="I892" s="825"/>
      <c r="J892" s="825"/>
      <c r="K892" s="825"/>
      <c r="L892" s="825"/>
      <c r="M892" s="825"/>
      <c r="N892" s="825"/>
      <c r="O892" s="825"/>
      <c r="P892" s="825"/>
      <c r="Q892" s="825"/>
      <c r="R892" s="825"/>
      <c r="S892" s="825"/>
      <c r="T892" s="825"/>
      <c r="U892" s="825"/>
      <c r="V892" s="825"/>
      <c r="W892" s="825"/>
      <c r="X892" s="825"/>
      <c r="Y892" s="873"/>
    </row>
    <row r="893" spans="1:25" ht="15" customHeight="1" x14ac:dyDescent="0.25">
      <c r="A893" s="391"/>
      <c r="B893" s="263"/>
      <c r="C893" s="392"/>
      <c r="D893" s="392"/>
      <c r="E893" s="264"/>
      <c r="F893" s="264"/>
      <c r="G893" s="264"/>
      <c r="H893" s="264"/>
      <c r="I893" s="264"/>
      <c r="J893" s="264"/>
      <c r="K893" s="264"/>
      <c r="L893" s="264"/>
      <c r="M893" s="264"/>
      <c r="N893" s="260"/>
      <c r="O893" s="260"/>
      <c r="P893" s="260"/>
      <c r="Q893" s="260"/>
      <c r="R893" s="260"/>
      <c r="S893" s="260"/>
      <c r="T893" s="260"/>
      <c r="U893" s="260"/>
      <c r="V893" s="260"/>
      <c r="W893" s="260"/>
      <c r="X893" s="260"/>
      <c r="Y893" s="260"/>
    </row>
    <row r="894" spans="1:25" ht="15" customHeight="1" x14ac:dyDescent="0.25">
      <c r="A894" s="52"/>
      <c r="B894" s="58"/>
      <c r="C894" s="9"/>
      <c r="D894" s="9"/>
      <c r="E894" s="1"/>
      <c r="F894" s="1"/>
      <c r="G894" s="1"/>
      <c r="H894" s="1"/>
      <c r="I894" s="1"/>
      <c r="J894" s="3"/>
      <c r="K894" s="3"/>
      <c r="L894" s="1"/>
      <c r="M894" s="1"/>
      <c r="N894" s="49"/>
      <c r="O894" s="49"/>
      <c r="P894" s="49"/>
      <c r="Q894" s="49"/>
      <c r="R894" s="49"/>
      <c r="S894" s="49"/>
      <c r="T894" s="49"/>
      <c r="U894" s="49"/>
      <c r="V894" s="49"/>
      <c r="W894" s="49"/>
      <c r="X894" s="49"/>
      <c r="Y894" s="49"/>
    </row>
    <row r="895" spans="1:25" ht="15" customHeight="1" x14ac:dyDescent="0.25">
      <c r="A895" s="366" t="s">
        <v>457</v>
      </c>
      <c r="B895" s="9"/>
      <c r="C895" s="58"/>
      <c r="D895" s="58"/>
      <c r="E895" s="3"/>
      <c r="F895" s="3"/>
      <c r="G895" s="3"/>
      <c r="H895" s="3"/>
      <c r="I895" s="3"/>
      <c r="J895" s="3"/>
      <c r="K895" s="3"/>
      <c r="L895" s="1"/>
      <c r="M895" s="1"/>
      <c r="N895" s="49"/>
      <c r="O895" s="49"/>
      <c r="P895" s="49"/>
      <c r="Q895" s="49"/>
      <c r="R895" s="49"/>
      <c r="S895" s="49"/>
      <c r="T895" s="49"/>
      <c r="U895" s="49"/>
      <c r="V895" s="49"/>
      <c r="W895" s="49"/>
      <c r="X895" s="49"/>
      <c r="Y895" s="49"/>
    </row>
    <row r="896" spans="1:25" ht="15" customHeight="1" x14ac:dyDescent="0.25">
      <c r="A896" s="824" t="s">
        <v>15</v>
      </c>
      <c r="B896" s="825"/>
      <c r="C896" s="825"/>
      <c r="D896" s="825"/>
      <c r="E896" s="825"/>
      <c r="F896" s="825"/>
      <c r="G896" s="825"/>
      <c r="H896" s="825"/>
      <c r="I896" s="825"/>
      <c r="J896" s="825"/>
      <c r="K896" s="825"/>
      <c r="L896" s="825"/>
      <c r="M896" s="825"/>
      <c r="N896" s="825"/>
      <c r="O896" s="825"/>
      <c r="P896" s="825"/>
      <c r="Q896" s="825"/>
      <c r="R896" s="825"/>
      <c r="S896" s="825"/>
      <c r="T896" s="825"/>
      <c r="U896" s="825"/>
      <c r="V896" s="825"/>
      <c r="W896" s="825"/>
      <c r="X896" s="825"/>
      <c r="Y896" s="873"/>
    </row>
    <row r="897" spans="1:25" ht="15" customHeight="1" x14ac:dyDescent="0.25">
      <c r="A897" s="840" t="s">
        <v>14</v>
      </c>
      <c r="B897" s="838" t="s">
        <v>15</v>
      </c>
      <c r="C897" s="838" t="s">
        <v>16</v>
      </c>
      <c r="D897" s="838" t="s">
        <v>17</v>
      </c>
      <c r="E897" s="838" t="s">
        <v>18</v>
      </c>
      <c r="F897" s="838" t="s">
        <v>19</v>
      </c>
      <c r="G897" s="827" t="s">
        <v>20</v>
      </c>
      <c r="H897" s="828"/>
      <c r="I897" s="828"/>
      <c r="J897" s="828"/>
      <c r="K897" s="828"/>
      <c r="L897" s="828"/>
      <c r="M897" s="829"/>
      <c r="N897" s="49"/>
      <c r="O897" s="49"/>
      <c r="P897" s="49"/>
      <c r="Q897" s="49"/>
      <c r="R897" s="49"/>
      <c r="S897" s="49"/>
      <c r="T897" s="49"/>
      <c r="U897" s="49"/>
      <c r="V897" s="49"/>
      <c r="W897" s="49"/>
      <c r="X897" s="49"/>
      <c r="Y897" s="49"/>
    </row>
    <row r="898" spans="1:25" ht="15" customHeight="1" x14ac:dyDescent="0.25">
      <c r="A898" s="837"/>
      <c r="B898" s="837"/>
      <c r="C898" s="837"/>
      <c r="D898" s="837"/>
      <c r="E898" s="837"/>
      <c r="F898" s="837"/>
      <c r="G898" s="16" t="s">
        <v>21</v>
      </c>
      <c r="H898" s="16" t="s">
        <v>22</v>
      </c>
      <c r="I898" s="16" t="s">
        <v>23</v>
      </c>
      <c r="J898" s="16" t="s">
        <v>24</v>
      </c>
      <c r="K898" s="16" t="s">
        <v>25</v>
      </c>
      <c r="L898" s="16" t="s">
        <v>26</v>
      </c>
      <c r="M898" s="16" t="s">
        <v>27</v>
      </c>
      <c r="N898" s="49"/>
      <c r="O898" s="49"/>
      <c r="P898" s="49"/>
      <c r="Q898" s="49"/>
      <c r="R898" s="49"/>
      <c r="S898" s="49"/>
      <c r="T898" s="49"/>
      <c r="U898" s="49"/>
      <c r="V898" s="49"/>
      <c r="W898" s="49"/>
      <c r="X898" s="49"/>
      <c r="Y898" s="49"/>
    </row>
    <row r="899" spans="1:25" ht="15" customHeight="1" x14ac:dyDescent="0.25">
      <c r="A899" s="869" t="s">
        <v>28</v>
      </c>
      <c r="B899" s="1448" t="s">
        <v>458</v>
      </c>
      <c r="C899" s="360" t="s">
        <v>30</v>
      </c>
      <c r="D899" s="18" t="s">
        <v>31</v>
      </c>
      <c r="E899" s="279">
        <v>73</v>
      </c>
      <c r="F899" s="287">
        <v>68</v>
      </c>
      <c r="G899" s="28">
        <v>95</v>
      </c>
      <c r="H899" s="62">
        <v>14.824</v>
      </c>
      <c r="I899" s="61">
        <v>3.8759999999999999</v>
      </c>
      <c r="J899" s="61">
        <v>0</v>
      </c>
      <c r="K899" s="24">
        <v>4.08</v>
      </c>
      <c r="L899" s="28">
        <v>1.8360000000000001</v>
      </c>
      <c r="M899" s="28">
        <v>37.229999999999997</v>
      </c>
      <c r="N899" s="49"/>
      <c r="O899" s="49"/>
      <c r="P899" s="49"/>
      <c r="Q899" s="49"/>
      <c r="R899" s="49"/>
      <c r="S899" s="49"/>
      <c r="T899" s="49"/>
      <c r="U899" s="49"/>
      <c r="V899" s="49"/>
      <c r="W899" s="49"/>
      <c r="X899" s="49"/>
      <c r="Y899" s="49"/>
    </row>
    <row r="900" spans="1:25" ht="15" customHeight="1" x14ac:dyDescent="0.25">
      <c r="A900" s="836"/>
      <c r="B900" s="836"/>
      <c r="C900" s="359" t="s">
        <v>32</v>
      </c>
      <c r="D900" s="18" t="s">
        <v>33</v>
      </c>
      <c r="E900" s="283">
        <v>16</v>
      </c>
      <c r="F900" s="283">
        <v>15.2</v>
      </c>
      <c r="G900" s="21">
        <v>6</v>
      </c>
      <c r="H900" s="21">
        <v>0.21279999999999999</v>
      </c>
      <c r="I900" s="21">
        <v>1.52E-2</v>
      </c>
      <c r="J900" s="21">
        <v>1.1704000000000001</v>
      </c>
      <c r="K900" s="21">
        <v>3.6480000000000001</v>
      </c>
      <c r="L900" s="21">
        <v>4.5600000000000002E-2</v>
      </c>
      <c r="M900" s="21">
        <v>0.64</v>
      </c>
      <c r="N900" s="49"/>
      <c r="O900" s="49"/>
      <c r="P900" s="49"/>
      <c r="Q900" s="49"/>
      <c r="R900" s="49"/>
      <c r="S900" s="49"/>
      <c r="T900" s="49"/>
      <c r="U900" s="49"/>
      <c r="V900" s="49"/>
      <c r="W900" s="49"/>
      <c r="X900" s="49"/>
      <c r="Y900" s="49"/>
    </row>
    <row r="901" spans="1:25" ht="15" customHeight="1" x14ac:dyDescent="0.25">
      <c r="A901" s="836"/>
      <c r="B901" s="836"/>
      <c r="C901" s="359" t="s">
        <v>34</v>
      </c>
      <c r="D901" s="18" t="s">
        <v>35</v>
      </c>
      <c r="E901" s="283">
        <v>38</v>
      </c>
      <c r="F901" s="283">
        <v>15.2</v>
      </c>
      <c r="G901" s="21">
        <v>6</v>
      </c>
      <c r="H901" s="21">
        <v>0.18240000000000001</v>
      </c>
      <c r="I901" s="21">
        <v>1.52E-2</v>
      </c>
      <c r="J901" s="21">
        <v>1.0336000000000001</v>
      </c>
      <c r="K901" s="21">
        <v>8.6639999999999997</v>
      </c>
      <c r="L901" s="21">
        <v>7.5999999999999998E-2</v>
      </c>
      <c r="M901" s="21">
        <v>5.7</v>
      </c>
      <c r="N901" s="49"/>
      <c r="O901" s="49"/>
      <c r="P901" s="49"/>
      <c r="Q901" s="49"/>
      <c r="R901" s="49"/>
      <c r="S901" s="49"/>
      <c r="T901" s="49"/>
      <c r="U901" s="49"/>
      <c r="V901" s="49"/>
      <c r="W901" s="49"/>
      <c r="X901" s="49"/>
      <c r="Y901" s="49"/>
    </row>
    <row r="902" spans="1:25" ht="15" customHeight="1" x14ac:dyDescent="0.25">
      <c r="A902" s="836"/>
      <c r="B902" s="836"/>
      <c r="C902" s="359" t="s">
        <v>36</v>
      </c>
      <c r="D902" s="18" t="s">
        <v>37</v>
      </c>
      <c r="E902" s="283">
        <v>6</v>
      </c>
      <c r="F902" s="283">
        <v>5.4</v>
      </c>
      <c r="G902" s="21">
        <v>2</v>
      </c>
      <c r="H902" s="21">
        <v>0.1242</v>
      </c>
      <c r="I902" s="21">
        <v>3.2399999999999998E-2</v>
      </c>
      <c r="J902" s="21">
        <v>0.31859999999999999</v>
      </c>
      <c r="K902" s="21">
        <v>4.4279999999999999</v>
      </c>
      <c r="L902" s="21">
        <v>9.7199999999999995E-2</v>
      </c>
      <c r="M902" s="21">
        <v>2.76</v>
      </c>
      <c r="N902" s="49"/>
      <c r="O902" s="49"/>
      <c r="P902" s="49"/>
      <c r="Q902" s="49"/>
      <c r="R902" s="49"/>
      <c r="S902" s="49"/>
      <c r="T902" s="49"/>
      <c r="U902" s="49"/>
      <c r="V902" s="49"/>
      <c r="W902" s="49"/>
      <c r="X902" s="49"/>
      <c r="Y902" s="49"/>
    </row>
    <row r="903" spans="1:25" ht="15" customHeight="1" x14ac:dyDescent="0.25">
      <c r="A903" s="836"/>
      <c r="B903" s="836"/>
      <c r="C903" s="359" t="s">
        <v>38</v>
      </c>
      <c r="D903" s="18" t="s">
        <v>39</v>
      </c>
      <c r="E903" s="283">
        <v>3</v>
      </c>
      <c r="F903" s="283">
        <v>3</v>
      </c>
      <c r="G903" s="21">
        <v>1</v>
      </c>
      <c r="H903" s="21">
        <v>0</v>
      </c>
      <c r="I903" s="21">
        <v>0</v>
      </c>
      <c r="J903" s="21">
        <v>0.18</v>
      </c>
      <c r="K903" s="21">
        <v>0.21</v>
      </c>
      <c r="L903" s="21">
        <v>1.4999999999999999E-2</v>
      </c>
      <c r="M903" s="21">
        <v>0.15</v>
      </c>
      <c r="N903" s="49"/>
      <c r="O903" s="49"/>
      <c r="P903" s="49"/>
      <c r="Q903" s="49"/>
      <c r="R903" s="49"/>
      <c r="S903" s="49"/>
      <c r="T903" s="49"/>
      <c r="U903" s="49"/>
      <c r="V903" s="49"/>
      <c r="W903" s="49"/>
      <c r="X903" s="49"/>
      <c r="Y903" s="49"/>
    </row>
    <row r="904" spans="1:25" ht="15" customHeight="1" x14ac:dyDescent="0.25">
      <c r="A904" s="836"/>
      <c r="B904" s="836"/>
      <c r="C904" s="359" t="s">
        <v>40</v>
      </c>
      <c r="D904" s="18" t="s">
        <v>39</v>
      </c>
      <c r="E904" s="283">
        <v>3</v>
      </c>
      <c r="F904" s="283">
        <v>3</v>
      </c>
      <c r="G904" s="21">
        <v>1</v>
      </c>
      <c r="H904" s="21">
        <v>0</v>
      </c>
      <c r="I904" s="21">
        <v>0</v>
      </c>
      <c r="J904" s="21">
        <v>0.18</v>
      </c>
      <c r="K904" s="21">
        <v>0.21</v>
      </c>
      <c r="L904" s="21">
        <v>1.4999999999999999E-2</v>
      </c>
      <c r="M904" s="21">
        <v>0.15</v>
      </c>
      <c r="N904" s="49"/>
      <c r="O904" s="49"/>
      <c r="P904" s="49"/>
      <c r="Q904" s="49"/>
      <c r="R904" s="49"/>
      <c r="S904" s="49"/>
      <c r="T904" s="49"/>
      <c r="U904" s="49"/>
      <c r="V904" s="49"/>
      <c r="W904" s="49"/>
      <c r="X904" s="49"/>
      <c r="Y904" s="49"/>
    </row>
    <row r="905" spans="1:25" ht="15" customHeight="1" x14ac:dyDescent="0.25">
      <c r="A905" s="836"/>
      <c r="B905" s="836"/>
      <c r="C905" s="359" t="s">
        <v>41</v>
      </c>
      <c r="D905" s="18" t="s">
        <v>39</v>
      </c>
      <c r="E905" s="283">
        <v>3</v>
      </c>
      <c r="F905" s="283">
        <v>3</v>
      </c>
      <c r="G905" s="21">
        <v>1</v>
      </c>
      <c r="H905" s="21">
        <v>0</v>
      </c>
      <c r="I905" s="21">
        <v>0</v>
      </c>
      <c r="J905" s="21">
        <v>0.18</v>
      </c>
      <c r="K905" s="21">
        <v>0.21</v>
      </c>
      <c r="L905" s="21">
        <v>1.4999999999999999E-2</v>
      </c>
      <c r="M905" s="21">
        <v>0.15</v>
      </c>
      <c r="N905" s="49"/>
      <c r="O905" s="49"/>
      <c r="P905" s="49"/>
      <c r="Q905" s="49"/>
      <c r="R905" s="49"/>
      <c r="S905" s="49"/>
      <c r="T905" s="49"/>
      <c r="U905" s="49"/>
      <c r="V905" s="49"/>
      <c r="W905" s="49"/>
      <c r="X905" s="49"/>
      <c r="Y905" s="49"/>
    </row>
    <row r="906" spans="1:25" ht="15" customHeight="1" x14ac:dyDescent="0.25">
      <c r="A906" s="836"/>
      <c r="B906" s="836"/>
      <c r="C906" s="359" t="s">
        <v>42</v>
      </c>
      <c r="D906" s="18" t="s">
        <v>43</v>
      </c>
      <c r="E906" s="283">
        <v>1</v>
      </c>
      <c r="F906" s="283">
        <v>0.95</v>
      </c>
      <c r="G906" s="21">
        <v>1</v>
      </c>
      <c r="H906" s="21">
        <v>4.4650000000000002E-2</v>
      </c>
      <c r="I906" s="21">
        <v>2.8500000000000001E-3</v>
      </c>
      <c r="J906" s="21">
        <v>0.27834999999999999</v>
      </c>
      <c r="K906" s="21">
        <v>0.38</v>
      </c>
      <c r="L906" s="21">
        <v>1.235E-2</v>
      </c>
      <c r="M906" s="21">
        <v>0.19</v>
      </c>
      <c r="N906" s="49"/>
      <c r="O906" s="49"/>
      <c r="P906" s="49"/>
      <c r="Q906" s="49"/>
      <c r="R906" s="49"/>
      <c r="S906" s="49"/>
      <c r="T906" s="49"/>
      <c r="U906" s="49"/>
      <c r="V906" s="49"/>
      <c r="W906" s="49"/>
      <c r="X906" s="49"/>
      <c r="Y906" s="49"/>
    </row>
    <row r="907" spans="1:25" ht="15" customHeight="1" x14ac:dyDescent="0.25">
      <c r="A907" s="837"/>
      <c r="B907" s="837"/>
      <c r="C907" s="359" t="s">
        <v>44</v>
      </c>
      <c r="D907" s="18" t="s">
        <v>45</v>
      </c>
      <c r="E907" s="283">
        <v>0.5</v>
      </c>
      <c r="F907" s="283">
        <v>0.5</v>
      </c>
      <c r="G907" s="21">
        <v>0</v>
      </c>
      <c r="H907" s="21">
        <v>0</v>
      </c>
      <c r="I907" s="21">
        <v>0</v>
      </c>
      <c r="J907" s="21">
        <v>0</v>
      </c>
      <c r="K907" s="21">
        <v>0.12</v>
      </c>
      <c r="L907" s="21">
        <v>1.5E-3</v>
      </c>
      <c r="M907" s="21">
        <v>193.905</v>
      </c>
      <c r="N907" s="49"/>
      <c r="O907" s="49"/>
      <c r="P907" s="49"/>
      <c r="Q907" s="49"/>
      <c r="R907" s="49"/>
      <c r="S907" s="49"/>
      <c r="T907" s="49"/>
      <c r="U907" s="49"/>
      <c r="V907" s="49"/>
      <c r="W907" s="49"/>
      <c r="X907" s="49"/>
      <c r="Y907" s="49"/>
    </row>
    <row r="908" spans="1:25" ht="15" customHeight="1" x14ac:dyDescent="0.25">
      <c r="A908" s="840" t="s">
        <v>247</v>
      </c>
      <c r="B908" s="835" t="s">
        <v>278</v>
      </c>
      <c r="C908" s="359" t="s">
        <v>56</v>
      </c>
      <c r="D908" s="18" t="s">
        <v>57</v>
      </c>
      <c r="E908" s="283">
        <v>40</v>
      </c>
      <c r="F908" s="283">
        <v>40</v>
      </c>
      <c r="G908" s="21">
        <v>141</v>
      </c>
      <c r="H908" s="21">
        <v>2.68</v>
      </c>
      <c r="I908" s="21">
        <v>0.16</v>
      </c>
      <c r="J908" s="21">
        <v>32.04</v>
      </c>
      <c r="K908" s="21">
        <v>3.6</v>
      </c>
      <c r="L908" s="21">
        <v>0.32</v>
      </c>
      <c r="M908" s="21">
        <v>0.8</v>
      </c>
      <c r="N908" s="49"/>
      <c r="O908" s="49"/>
      <c r="P908" s="49"/>
      <c r="Q908" s="49"/>
      <c r="R908" s="49"/>
      <c r="S908" s="49"/>
      <c r="T908" s="49"/>
      <c r="U908" s="49"/>
      <c r="V908" s="49"/>
      <c r="W908" s="49"/>
      <c r="X908" s="49"/>
      <c r="Y908" s="49"/>
    </row>
    <row r="909" spans="1:25" ht="15" customHeight="1" x14ac:dyDescent="0.25">
      <c r="A909" s="836"/>
      <c r="B909" s="836"/>
      <c r="C909" s="359" t="s">
        <v>44</v>
      </c>
      <c r="D909" s="18" t="s">
        <v>45</v>
      </c>
      <c r="E909" s="283">
        <v>0.8</v>
      </c>
      <c r="F909" s="283">
        <v>0.8</v>
      </c>
      <c r="G909" s="21">
        <v>0</v>
      </c>
      <c r="H909" s="21">
        <v>0</v>
      </c>
      <c r="I909" s="21">
        <v>0</v>
      </c>
      <c r="J909" s="21">
        <v>0</v>
      </c>
      <c r="K909" s="21">
        <v>0.192</v>
      </c>
      <c r="L909" s="21">
        <v>2.3999999999999998E-3</v>
      </c>
      <c r="M909" s="21">
        <v>310.24799999999999</v>
      </c>
      <c r="N909" s="49"/>
      <c r="O909" s="49"/>
      <c r="P909" s="49"/>
      <c r="Q909" s="49"/>
      <c r="R909" s="49"/>
      <c r="S909" s="49"/>
      <c r="T909" s="49"/>
      <c r="U909" s="49"/>
      <c r="V909" s="49"/>
      <c r="W909" s="49"/>
      <c r="X909" s="49"/>
      <c r="Y909" s="49"/>
    </row>
    <row r="910" spans="1:25" ht="15" customHeight="1" x14ac:dyDescent="0.25">
      <c r="A910" s="836"/>
      <c r="B910" s="836"/>
      <c r="C910" s="359" t="s">
        <v>52</v>
      </c>
      <c r="D910" s="18" t="s">
        <v>53</v>
      </c>
      <c r="E910" s="283">
        <v>5</v>
      </c>
      <c r="F910" s="283">
        <v>5</v>
      </c>
      <c r="G910" s="21">
        <v>45</v>
      </c>
      <c r="H910" s="21">
        <v>0</v>
      </c>
      <c r="I910" s="21">
        <v>5</v>
      </c>
      <c r="J910" s="21">
        <v>0</v>
      </c>
      <c r="K910" s="21">
        <v>0</v>
      </c>
      <c r="L910" s="21">
        <v>0</v>
      </c>
      <c r="M910" s="21">
        <v>0</v>
      </c>
      <c r="N910" s="49"/>
      <c r="O910" s="49"/>
      <c r="P910" s="49"/>
      <c r="Q910" s="49"/>
      <c r="R910" s="49"/>
      <c r="S910" s="49"/>
      <c r="T910" s="49"/>
      <c r="U910" s="49"/>
      <c r="V910" s="49"/>
      <c r="W910" s="49"/>
      <c r="X910" s="49"/>
      <c r="Y910" s="49"/>
    </row>
    <row r="911" spans="1:25" ht="15" customHeight="1" x14ac:dyDescent="0.25">
      <c r="A911" s="836"/>
      <c r="B911" s="836"/>
      <c r="C911" s="359" t="s">
        <v>279</v>
      </c>
      <c r="D911" s="18" t="s">
        <v>280</v>
      </c>
      <c r="E911" s="283">
        <v>10</v>
      </c>
      <c r="F911" s="283">
        <v>10</v>
      </c>
      <c r="G911" s="21">
        <v>13</v>
      </c>
      <c r="H911" s="21">
        <v>0.45</v>
      </c>
      <c r="I911" s="21">
        <v>0.1</v>
      </c>
      <c r="J911" s="21">
        <v>2.5499999999999998</v>
      </c>
      <c r="K911" s="21">
        <v>1.2</v>
      </c>
      <c r="L911" s="21">
        <v>0.05</v>
      </c>
      <c r="M911" s="21">
        <v>0.5</v>
      </c>
      <c r="N911" s="49"/>
      <c r="O911" s="49"/>
      <c r="P911" s="49"/>
      <c r="Q911" s="49"/>
      <c r="R911" s="49"/>
      <c r="S911" s="49"/>
      <c r="T911" s="49"/>
      <c r="U911" s="49"/>
      <c r="V911" s="49"/>
      <c r="W911" s="49"/>
      <c r="X911" s="49"/>
      <c r="Y911" s="49"/>
    </row>
    <row r="912" spans="1:25" ht="15" customHeight="1" x14ac:dyDescent="0.25">
      <c r="A912" s="837"/>
      <c r="B912" s="837"/>
      <c r="C912" s="359" t="s">
        <v>52</v>
      </c>
      <c r="D912" s="18" t="s">
        <v>53</v>
      </c>
      <c r="E912" s="283">
        <v>5</v>
      </c>
      <c r="F912" s="283">
        <v>5</v>
      </c>
      <c r="G912" s="21">
        <v>45</v>
      </c>
      <c r="H912" s="21">
        <v>0</v>
      </c>
      <c r="I912" s="21">
        <v>5</v>
      </c>
      <c r="J912" s="21">
        <v>0</v>
      </c>
      <c r="K912" s="21">
        <v>0</v>
      </c>
      <c r="L912" s="21">
        <v>0</v>
      </c>
      <c r="M912" s="21">
        <v>0</v>
      </c>
      <c r="N912" s="49"/>
      <c r="O912" s="49"/>
      <c r="P912" s="49"/>
      <c r="Q912" s="49"/>
      <c r="R912" s="49"/>
      <c r="S912" s="49"/>
      <c r="T912" s="49"/>
      <c r="U912" s="49"/>
      <c r="V912" s="49"/>
      <c r="W912" s="49"/>
      <c r="X912" s="49"/>
      <c r="Y912" s="49"/>
    </row>
    <row r="913" spans="1:25" ht="15" customHeight="1" x14ac:dyDescent="0.25">
      <c r="A913" s="840" t="s">
        <v>46</v>
      </c>
      <c r="B913" s="835" t="s">
        <v>281</v>
      </c>
      <c r="C913" s="359" t="s">
        <v>114</v>
      </c>
      <c r="D913" s="18" t="s">
        <v>115</v>
      </c>
      <c r="E913" s="283">
        <v>81</v>
      </c>
      <c r="F913" s="283">
        <v>75</v>
      </c>
      <c r="G913" s="21">
        <v>69</v>
      </c>
      <c r="H913" s="21">
        <v>1.61</v>
      </c>
      <c r="I913" s="21">
        <v>7.0000000000000007E-2</v>
      </c>
      <c r="J913" s="21">
        <v>14.7</v>
      </c>
      <c r="K913" s="21">
        <v>5.6</v>
      </c>
      <c r="L913" s="21">
        <v>0.56000000000000005</v>
      </c>
      <c r="M913" s="21">
        <v>6.3</v>
      </c>
      <c r="N913" s="49"/>
      <c r="O913" s="49"/>
      <c r="P913" s="49"/>
      <c r="Q913" s="49"/>
      <c r="R913" s="49"/>
      <c r="S913" s="49"/>
      <c r="T913" s="49"/>
      <c r="U913" s="49"/>
      <c r="V913" s="49"/>
      <c r="W913" s="49"/>
      <c r="X913" s="49"/>
      <c r="Y913" s="49"/>
    </row>
    <row r="914" spans="1:25" ht="15" customHeight="1" x14ac:dyDescent="0.25">
      <c r="A914" s="836"/>
      <c r="B914" s="836"/>
      <c r="C914" s="359" t="s">
        <v>282</v>
      </c>
      <c r="D914" s="18" t="s">
        <v>283</v>
      </c>
      <c r="E914" s="283">
        <v>50</v>
      </c>
      <c r="F914" s="283">
        <v>20</v>
      </c>
      <c r="G914" s="21">
        <v>20</v>
      </c>
      <c r="H914" s="21">
        <v>1.18</v>
      </c>
      <c r="I914" s="21">
        <v>0.06</v>
      </c>
      <c r="J914" s="21">
        <v>3.1</v>
      </c>
      <c r="K914" s="21">
        <v>7.2</v>
      </c>
      <c r="L914" s="21">
        <v>0.3</v>
      </c>
      <c r="M914" s="21">
        <v>2.5</v>
      </c>
      <c r="N914" s="49"/>
      <c r="O914" s="49"/>
      <c r="P914" s="49"/>
      <c r="Q914" s="49"/>
      <c r="R914" s="49"/>
      <c r="S914" s="49"/>
      <c r="T914" s="49"/>
      <c r="U914" s="49"/>
      <c r="V914" s="49"/>
      <c r="W914" s="49"/>
      <c r="X914" s="49"/>
      <c r="Y914" s="49"/>
    </row>
    <row r="915" spans="1:25" ht="15" customHeight="1" x14ac:dyDescent="0.25">
      <c r="A915" s="842"/>
      <c r="B915" s="836"/>
      <c r="C915" s="359" t="s">
        <v>50</v>
      </c>
      <c r="D915" s="18" t="s">
        <v>51</v>
      </c>
      <c r="E915" s="283">
        <v>53</v>
      </c>
      <c r="F915" s="283">
        <v>45.05</v>
      </c>
      <c r="G915" s="21">
        <v>21</v>
      </c>
      <c r="H915" s="21">
        <v>0.31535000000000002</v>
      </c>
      <c r="I915" s="21">
        <v>4.505E-2</v>
      </c>
      <c r="J915" s="21">
        <v>4.2797499999999999</v>
      </c>
      <c r="K915" s="21">
        <v>12.163500000000001</v>
      </c>
      <c r="L915" s="21">
        <v>0.1802</v>
      </c>
      <c r="M915" s="21">
        <v>18.55</v>
      </c>
      <c r="N915" s="49"/>
      <c r="O915" s="49"/>
      <c r="P915" s="49"/>
      <c r="Q915" s="49"/>
      <c r="R915" s="49"/>
      <c r="S915" s="49"/>
      <c r="T915" s="49"/>
      <c r="U915" s="49"/>
      <c r="V915" s="49"/>
      <c r="W915" s="49"/>
      <c r="X915" s="49"/>
      <c r="Y915" s="49"/>
    </row>
    <row r="916" spans="1:25" ht="15" customHeight="1" x14ac:dyDescent="0.25">
      <c r="A916" s="840" t="s">
        <v>58</v>
      </c>
      <c r="B916" s="836"/>
      <c r="C916" s="359" t="s">
        <v>32</v>
      </c>
      <c r="D916" s="18" t="s">
        <v>33</v>
      </c>
      <c r="E916" s="283">
        <v>16</v>
      </c>
      <c r="F916" s="283">
        <v>15.2</v>
      </c>
      <c r="G916" s="21">
        <v>6</v>
      </c>
      <c r="H916" s="21">
        <v>0.21279999999999999</v>
      </c>
      <c r="I916" s="21">
        <v>1.52E-2</v>
      </c>
      <c r="J916" s="21">
        <v>1.1704000000000001</v>
      </c>
      <c r="K916" s="21">
        <v>3.6480000000000001</v>
      </c>
      <c r="L916" s="21">
        <v>4.5600000000000002E-2</v>
      </c>
      <c r="M916" s="21">
        <v>0.64</v>
      </c>
      <c r="N916" s="49"/>
      <c r="O916" s="49"/>
      <c r="P916" s="49"/>
      <c r="Q916" s="49"/>
      <c r="R916" s="49"/>
      <c r="S916" s="49"/>
      <c r="T916" s="49"/>
      <c r="U916" s="49"/>
      <c r="V916" s="49"/>
      <c r="W916" s="49"/>
      <c r="X916" s="49"/>
      <c r="Y916" s="49"/>
    </row>
    <row r="917" spans="1:25" ht="15" customHeight="1" x14ac:dyDescent="0.25">
      <c r="A917" s="836"/>
      <c r="B917" s="836"/>
      <c r="C917" s="359" t="s">
        <v>36</v>
      </c>
      <c r="D917" s="18" t="s">
        <v>37</v>
      </c>
      <c r="E917" s="283">
        <v>6</v>
      </c>
      <c r="F917" s="283">
        <v>5.4</v>
      </c>
      <c r="G917" s="21">
        <v>2</v>
      </c>
      <c r="H917" s="21">
        <v>0.1242</v>
      </c>
      <c r="I917" s="21">
        <v>3.2399999999999998E-2</v>
      </c>
      <c r="J917" s="21">
        <v>0.31859999999999999</v>
      </c>
      <c r="K917" s="21">
        <v>4.4279999999999999</v>
      </c>
      <c r="L917" s="21">
        <v>9.7199999999999995E-2</v>
      </c>
      <c r="M917" s="21">
        <v>2.76</v>
      </c>
      <c r="N917" s="49"/>
      <c r="O917" s="49"/>
      <c r="P917" s="49"/>
      <c r="Q917" s="49"/>
      <c r="R917" s="49"/>
      <c r="S917" s="49"/>
      <c r="T917" s="49"/>
      <c r="U917" s="49"/>
      <c r="V917" s="49"/>
      <c r="W917" s="49"/>
      <c r="X917" s="49"/>
      <c r="Y917" s="49"/>
    </row>
    <row r="918" spans="1:25" ht="15" customHeight="1" x14ac:dyDescent="0.25">
      <c r="A918" s="836"/>
      <c r="B918" s="836"/>
      <c r="C918" s="359" t="s">
        <v>42</v>
      </c>
      <c r="D918" s="18" t="s">
        <v>43</v>
      </c>
      <c r="E918" s="283">
        <v>1</v>
      </c>
      <c r="F918" s="283">
        <v>0.95</v>
      </c>
      <c r="G918" s="21">
        <v>1</v>
      </c>
      <c r="H918" s="21">
        <v>4.4650000000000002E-2</v>
      </c>
      <c r="I918" s="21">
        <v>2.8500000000000001E-3</v>
      </c>
      <c r="J918" s="21">
        <v>0.27834999999999999</v>
      </c>
      <c r="K918" s="21">
        <v>0.38</v>
      </c>
      <c r="L918" s="21">
        <v>1.235E-2</v>
      </c>
      <c r="M918" s="21">
        <v>0.19</v>
      </c>
      <c r="N918" s="49"/>
      <c r="O918" s="49"/>
      <c r="P918" s="49"/>
      <c r="Q918" s="49"/>
      <c r="R918" s="49"/>
      <c r="S918" s="49"/>
      <c r="T918" s="49"/>
      <c r="U918" s="49"/>
      <c r="V918" s="49"/>
      <c r="W918" s="49"/>
      <c r="X918" s="49"/>
      <c r="Y918" s="49"/>
    </row>
    <row r="919" spans="1:25" ht="15" customHeight="1" x14ac:dyDescent="0.25">
      <c r="A919" s="837"/>
      <c r="B919" s="837"/>
      <c r="C919" s="359" t="s">
        <v>52</v>
      </c>
      <c r="D919" s="18" t="s">
        <v>53</v>
      </c>
      <c r="E919" s="283">
        <v>2</v>
      </c>
      <c r="F919" s="283">
        <v>2</v>
      </c>
      <c r="G919" s="21">
        <v>18</v>
      </c>
      <c r="H919" s="21">
        <v>0</v>
      </c>
      <c r="I919" s="21">
        <v>2</v>
      </c>
      <c r="J919" s="21">
        <v>0</v>
      </c>
      <c r="K919" s="21">
        <v>0</v>
      </c>
      <c r="L919" s="21">
        <v>0</v>
      </c>
      <c r="M919" s="21">
        <v>0</v>
      </c>
      <c r="N919" s="49"/>
      <c r="O919" s="49"/>
      <c r="P919" s="49"/>
      <c r="Q919" s="49"/>
      <c r="R919" s="49"/>
      <c r="S919" s="49"/>
      <c r="T919" s="49"/>
      <c r="U919" s="49"/>
      <c r="V919" s="49"/>
      <c r="W919" s="49"/>
      <c r="X919" s="49"/>
      <c r="Y919" s="49"/>
    </row>
    <row r="920" spans="1:25" ht="15" customHeight="1" x14ac:dyDescent="0.25">
      <c r="A920" s="35" t="s">
        <v>105</v>
      </c>
      <c r="B920" s="835" t="s">
        <v>284</v>
      </c>
      <c r="C920" s="359" t="s">
        <v>161</v>
      </c>
      <c r="D920" s="18" t="s">
        <v>162</v>
      </c>
      <c r="E920" s="283">
        <v>86</v>
      </c>
      <c r="F920" s="283">
        <v>60.2</v>
      </c>
      <c r="G920" s="21">
        <v>61</v>
      </c>
      <c r="H920" s="21">
        <v>0.90300000000000002</v>
      </c>
      <c r="I920" s="21">
        <v>6.0199999999999997E-2</v>
      </c>
      <c r="J920" s="21">
        <v>13.4246</v>
      </c>
      <c r="K920" s="21">
        <v>4.8159999999999998</v>
      </c>
      <c r="L920" s="21">
        <v>0.54179999999999995</v>
      </c>
      <c r="M920" s="21">
        <v>2.58</v>
      </c>
      <c r="N920" s="49"/>
      <c r="O920" s="49"/>
      <c r="P920" s="49"/>
      <c r="Q920" s="49"/>
      <c r="R920" s="49"/>
      <c r="S920" s="49"/>
      <c r="T920" s="49"/>
      <c r="U920" s="49"/>
      <c r="V920" s="49"/>
      <c r="W920" s="49"/>
      <c r="X920" s="49"/>
      <c r="Y920" s="49"/>
    </row>
    <row r="921" spans="1:25" ht="15" customHeight="1" x14ac:dyDescent="0.25">
      <c r="A921" s="126" t="s">
        <v>163</v>
      </c>
      <c r="B921" s="836"/>
      <c r="C921" s="68" t="s">
        <v>72</v>
      </c>
      <c r="D921" s="129" t="s">
        <v>73</v>
      </c>
      <c r="E921" s="128">
        <v>120</v>
      </c>
      <c r="F921" s="70">
        <v>120</v>
      </c>
      <c r="G921" s="71">
        <v>66</v>
      </c>
      <c r="H921" s="72">
        <v>3.84</v>
      </c>
      <c r="I921" s="73">
        <v>3.84</v>
      </c>
      <c r="J921" s="73">
        <v>4.08</v>
      </c>
      <c r="K921" s="74">
        <v>144</v>
      </c>
      <c r="L921" s="71">
        <v>0</v>
      </c>
      <c r="M921" s="71">
        <v>50.4</v>
      </c>
      <c r="N921" s="49"/>
      <c r="O921" s="49"/>
      <c r="P921" s="49"/>
      <c r="Q921" s="49"/>
      <c r="R921" s="49"/>
      <c r="S921" s="49"/>
      <c r="T921" s="49"/>
      <c r="U921" s="49"/>
      <c r="V921" s="49"/>
      <c r="W921" s="49"/>
      <c r="X921" s="49"/>
      <c r="Y921" s="49"/>
    </row>
    <row r="922" spans="1:25" ht="15" customHeight="1" x14ac:dyDescent="0.25">
      <c r="A922" s="35" t="s">
        <v>109</v>
      </c>
      <c r="B922" s="837"/>
      <c r="C922" s="359" t="s">
        <v>64</v>
      </c>
      <c r="D922" s="18" t="s">
        <v>65</v>
      </c>
      <c r="E922" s="283">
        <v>6</v>
      </c>
      <c r="F922" s="283">
        <v>6</v>
      </c>
      <c r="G922" s="21">
        <v>24</v>
      </c>
      <c r="H922" s="21">
        <v>0</v>
      </c>
      <c r="I922" s="21">
        <v>0</v>
      </c>
      <c r="J922" s="21">
        <v>5.9580000000000002</v>
      </c>
      <c r="K922" s="21">
        <v>0</v>
      </c>
      <c r="L922" s="21">
        <v>6.0000000000000001E-3</v>
      </c>
      <c r="M922" s="21">
        <v>0</v>
      </c>
      <c r="N922" s="49"/>
      <c r="O922" s="49"/>
      <c r="P922" s="49"/>
      <c r="Q922" s="49"/>
      <c r="R922" s="49"/>
      <c r="S922" s="49"/>
      <c r="T922" s="49"/>
      <c r="U922" s="49"/>
      <c r="V922" s="49"/>
      <c r="W922" s="49"/>
      <c r="X922" s="49"/>
      <c r="Y922" s="49"/>
    </row>
    <row r="923" spans="1:25" ht="15" customHeight="1" x14ac:dyDescent="0.25">
      <c r="A923" s="876"/>
      <c r="B923" s="856"/>
      <c r="C923" s="856"/>
      <c r="D923" s="856"/>
      <c r="E923" s="856"/>
      <c r="F923" s="856"/>
      <c r="G923" s="856"/>
      <c r="H923" s="856"/>
      <c r="I923" s="856"/>
      <c r="J923" s="856"/>
      <c r="K923" s="856"/>
      <c r="L923" s="856"/>
      <c r="M923" s="857"/>
      <c r="N923" s="49"/>
      <c r="O923" s="49"/>
      <c r="P923" s="49"/>
      <c r="Q923" s="49"/>
      <c r="R923" s="49"/>
      <c r="S923" s="49"/>
      <c r="T923" s="49"/>
      <c r="U923" s="49"/>
      <c r="V923" s="49"/>
      <c r="W923" s="49"/>
      <c r="X923" s="49"/>
      <c r="Y923" s="49"/>
    </row>
    <row r="924" spans="1:25" ht="15" customHeight="1" x14ac:dyDescent="0.25">
      <c r="A924" s="833" t="s">
        <v>78</v>
      </c>
      <c r="B924" s="828"/>
      <c r="C924" s="828"/>
      <c r="D924" s="828"/>
      <c r="E924" s="828"/>
      <c r="F924" s="829"/>
      <c r="G924" s="135">
        <v>645</v>
      </c>
      <c r="H924" s="135">
        <v>27</v>
      </c>
      <c r="I924" s="135">
        <v>20.3</v>
      </c>
      <c r="J924" s="135">
        <v>85</v>
      </c>
      <c r="K924" s="135">
        <v>209</v>
      </c>
      <c r="L924" s="136">
        <v>4.2</v>
      </c>
      <c r="M924" s="136">
        <v>636</v>
      </c>
      <c r="N924" s="49"/>
      <c r="O924" s="49"/>
      <c r="P924" s="49"/>
      <c r="Q924" s="49"/>
      <c r="R924" s="49"/>
      <c r="S924" s="49"/>
      <c r="T924" s="49"/>
      <c r="U924" s="49"/>
      <c r="V924" s="49"/>
      <c r="W924" s="49"/>
      <c r="X924" s="49"/>
      <c r="Y924" s="49"/>
    </row>
    <row r="925" spans="1:25" ht="15" customHeight="1" x14ac:dyDescent="0.25">
      <c r="A925" s="833" t="s">
        <v>79</v>
      </c>
      <c r="B925" s="828"/>
      <c r="C925" s="828"/>
      <c r="D925" s="828"/>
      <c r="E925" s="828"/>
      <c r="F925" s="829"/>
      <c r="G925" s="135">
        <v>1994</v>
      </c>
      <c r="H925" s="135">
        <v>69.8</v>
      </c>
      <c r="I925" s="135">
        <v>66.5</v>
      </c>
      <c r="J925" s="135">
        <v>279.2</v>
      </c>
      <c r="K925" s="135">
        <v>1100</v>
      </c>
      <c r="L925" s="136">
        <v>8.6999999999999993</v>
      </c>
      <c r="M925" s="136">
        <v>1500</v>
      </c>
      <c r="N925" s="49"/>
      <c r="O925" s="49"/>
      <c r="P925" s="49"/>
      <c r="Q925" s="49"/>
      <c r="R925" s="49"/>
      <c r="S925" s="49"/>
      <c r="T925" s="49"/>
      <c r="U925" s="49"/>
      <c r="V925" s="49"/>
      <c r="W925" s="49"/>
      <c r="X925" s="49"/>
      <c r="Y925" s="49"/>
    </row>
    <row r="926" spans="1:25" ht="15" customHeight="1" x14ac:dyDescent="0.25">
      <c r="A926" s="833" t="s">
        <v>80</v>
      </c>
      <c r="B926" s="828"/>
      <c r="C926" s="828"/>
      <c r="D926" s="828"/>
      <c r="E926" s="828"/>
      <c r="F926" s="829"/>
      <c r="G926" s="137">
        <v>0.32</v>
      </c>
      <c r="H926" s="137">
        <v>0.38</v>
      </c>
      <c r="I926" s="137">
        <v>0.31</v>
      </c>
      <c r="J926" s="137">
        <v>0.3</v>
      </c>
      <c r="K926" s="137">
        <v>0.19</v>
      </c>
      <c r="L926" s="138">
        <v>0.48</v>
      </c>
      <c r="M926" s="138">
        <v>0.42</v>
      </c>
      <c r="N926" s="49"/>
      <c r="O926" s="49"/>
      <c r="P926" s="49"/>
      <c r="Q926" s="49"/>
      <c r="R926" s="49"/>
      <c r="S926" s="49"/>
      <c r="T926" s="49"/>
      <c r="U926" s="49"/>
      <c r="V926" s="49"/>
      <c r="W926" s="49"/>
      <c r="X926" s="49"/>
      <c r="Y926" s="49"/>
    </row>
    <row r="927" spans="1:25" ht="15" customHeight="1" x14ac:dyDescent="0.25">
      <c r="A927" s="52"/>
      <c r="B927" s="3"/>
      <c r="C927" s="4"/>
      <c r="D927" s="4"/>
      <c r="E927" s="3"/>
      <c r="F927" s="3"/>
      <c r="G927" s="3"/>
      <c r="H927" s="3"/>
      <c r="I927" s="3"/>
      <c r="J927" s="3"/>
      <c r="K927" s="3"/>
      <c r="L927" s="3"/>
      <c r="M927" s="3"/>
      <c r="N927" s="49"/>
      <c r="O927" s="49"/>
      <c r="P927" s="49"/>
      <c r="Q927" s="49"/>
      <c r="R927" s="49"/>
      <c r="S927" s="49"/>
      <c r="T927" s="49"/>
      <c r="U927" s="49"/>
      <c r="V927" s="49"/>
      <c r="W927" s="49"/>
      <c r="X927" s="49"/>
      <c r="Y927" s="49"/>
    </row>
    <row r="928" spans="1:25" ht="15" customHeight="1" x14ac:dyDescent="0.25">
      <c r="A928" s="834" t="s">
        <v>81</v>
      </c>
      <c r="B928" s="825"/>
      <c r="C928" s="826"/>
      <c r="D928" s="827" t="s">
        <v>82</v>
      </c>
      <c r="E928" s="828"/>
      <c r="F928" s="828"/>
      <c r="G928" s="828"/>
      <c r="H928" s="828"/>
      <c r="I928" s="828"/>
      <c r="J928" s="828"/>
      <c r="K928" s="828"/>
      <c r="L928" s="828"/>
      <c r="M928" s="829"/>
      <c r="N928" s="49"/>
      <c r="O928" s="49"/>
      <c r="P928" s="49"/>
      <c r="Q928" s="49"/>
      <c r="R928" s="49"/>
      <c r="S928" s="49"/>
      <c r="T928" s="49"/>
      <c r="U928" s="49"/>
      <c r="V928" s="49"/>
      <c r="W928" s="49"/>
      <c r="X928" s="49"/>
      <c r="Y928" s="49"/>
    </row>
    <row r="930" spans="1:25" ht="30" customHeight="1" x14ac:dyDescent="0.25">
      <c r="A930" s="52" t="s">
        <v>83</v>
      </c>
      <c r="B930" s="827"/>
      <c r="C930" s="828"/>
      <c r="D930" s="828"/>
      <c r="E930" s="829"/>
      <c r="F930" s="1"/>
      <c r="G930" s="824" t="s">
        <v>84</v>
      </c>
      <c r="H930" s="825"/>
      <c r="I930" s="826"/>
      <c r="J930" s="827">
        <v>1088350061</v>
      </c>
      <c r="K930" s="828"/>
      <c r="L930" s="828"/>
      <c r="M930" s="829"/>
      <c r="N930" s="49"/>
      <c r="O930" s="49"/>
      <c r="P930" s="49"/>
      <c r="Q930" s="49"/>
      <c r="R930" s="49"/>
      <c r="S930" s="49"/>
      <c r="T930" s="49"/>
      <c r="U930" s="49"/>
      <c r="V930" s="49"/>
      <c r="W930" s="49"/>
      <c r="X930" s="49"/>
      <c r="Y930" s="49"/>
    </row>
    <row r="931" spans="1:25" ht="15" customHeight="1" x14ac:dyDescent="0.25">
      <c r="A931" s="1440"/>
      <c r="B931" s="825"/>
      <c r="C931" s="825"/>
      <c r="D931" s="825"/>
      <c r="E931" s="825"/>
      <c r="F931" s="825"/>
      <c r="G931" s="825"/>
      <c r="H931" s="825"/>
      <c r="I931" s="825"/>
      <c r="J931" s="825"/>
      <c r="K931" s="825"/>
      <c r="L931" s="825"/>
      <c r="M931" s="825"/>
      <c r="N931" s="825"/>
      <c r="O931" s="825"/>
      <c r="P931" s="825"/>
      <c r="Q931" s="825"/>
      <c r="R931" s="825"/>
      <c r="S931" s="825"/>
      <c r="T931" s="825"/>
      <c r="U931" s="825"/>
      <c r="V931" s="825"/>
      <c r="W931" s="825"/>
      <c r="X931" s="825"/>
      <c r="Y931" s="873"/>
    </row>
  </sheetData>
  <mergeCells count="550">
    <mergeCell ref="B186:B187"/>
    <mergeCell ref="G795:I795"/>
    <mergeCell ref="J795:M795"/>
    <mergeCell ref="A788:M788"/>
    <mergeCell ref="A789:F789"/>
    <mergeCell ref="A790:F790"/>
    <mergeCell ref="A791:F791"/>
    <mergeCell ref="A793:C793"/>
    <mergeCell ref="D793:M793"/>
    <mergeCell ref="B795:E795"/>
    <mergeCell ref="A556:A557"/>
    <mergeCell ref="B555:B557"/>
    <mergeCell ref="B573:B582"/>
    <mergeCell ref="A546:A548"/>
    <mergeCell ref="A549:A550"/>
    <mergeCell ref="A551:A554"/>
    <mergeCell ref="A573:A582"/>
    <mergeCell ref="B583:B593"/>
    <mergeCell ref="B594:B597"/>
    <mergeCell ref="B617:B618"/>
    <mergeCell ref="B619:B628"/>
    <mergeCell ref="B629:B638"/>
    <mergeCell ref="B639:B641"/>
    <mergeCell ref="B642:B644"/>
    <mergeCell ref="B732:B735"/>
    <mergeCell ref="B700:E700"/>
    <mergeCell ref="A701:Y701"/>
    <mergeCell ref="A705:Y705"/>
    <mergeCell ref="A653:M653"/>
    <mergeCell ref="A654:F654"/>
    <mergeCell ref="A655:F655"/>
    <mergeCell ref="A656:F656"/>
    <mergeCell ref="A658:C658"/>
    <mergeCell ref="D658:M658"/>
    <mergeCell ref="B660:E660"/>
    <mergeCell ref="G700:I700"/>
    <mergeCell ref="J700:M700"/>
    <mergeCell ref="A693:M693"/>
    <mergeCell ref="A694:F694"/>
    <mergeCell ref="A695:F695"/>
    <mergeCell ref="A696:F696"/>
    <mergeCell ref="A698:C698"/>
    <mergeCell ref="D698:M698"/>
    <mergeCell ref="B668:B679"/>
    <mergeCell ref="B680:B682"/>
    <mergeCell ref="B683:B685"/>
    <mergeCell ref="B686:B689"/>
    <mergeCell ref="B690:B692"/>
    <mergeCell ref="B736:B738"/>
    <mergeCell ref="A754:A762"/>
    <mergeCell ref="B754:B762"/>
    <mergeCell ref="A763:A773"/>
    <mergeCell ref="B763:B773"/>
    <mergeCell ref="A732:A735"/>
    <mergeCell ref="F706:F707"/>
    <mergeCell ref="A706:A707"/>
    <mergeCell ref="B706:B707"/>
    <mergeCell ref="C706:C707"/>
    <mergeCell ref="D706:D707"/>
    <mergeCell ref="E752:E753"/>
    <mergeCell ref="F752:F753"/>
    <mergeCell ref="B708:B716"/>
    <mergeCell ref="B717:B727"/>
    <mergeCell ref="B728:B731"/>
    <mergeCell ref="A717:A727"/>
    <mergeCell ref="A728:A731"/>
    <mergeCell ref="A708:A716"/>
    <mergeCell ref="A741:F741"/>
    <mergeCell ref="A742:F742"/>
    <mergeCell ref="A744:C744"/>
    <mergeCell ref="D744:M744"/>
    <mergeCell ref="B746:E746"/>
    <mergeCell ref="G746:I746"/>
    <mergeCell ref="J746:M746"/>
    <mergeCell ref="A739:M739"/>
    <mergeCell ref="A740:F740"/>
    <mergeCell ref="A774:A776"/>
    <mergeCell ref="B774:B776"/>
    <mergeCell ref="B777:B778"/>
    <mergeCell ref="A777:A778"/>
    <mergeCell ref="A779:A785"/>
    <mergeCell ref="B779:B785"/>
    <mergeCell ref="B786:B787"/>
    <mergeCell ref="A803:A812"/>
    <mergeCell ref="B803:B812"/>
    <mergeCell ref="B813:B824"/>
    <mergeCell ref="B878:B879"/>
    <mergeCell ref="B880:B882"/>
    <mergeCell ref="B899:B907"/>
    <mergeCell ref="A899:A907"/>
    <mergeCell ref="A916:A919"/>
    <mergeCell ref="A878:A879"/>
    <mergeCell ref="A880:A882"/>
    <mergeCell ref="A813:A824"/>
    <mergeCell ref="A825:A827"/>
    <mergeCell ref="A828:A829"/>
    <mergeCell ref="A830:A834"/>
    <mergeCell ref="A853:A863"/>
    <mergeCell ref="A864:A874"/>
    <mergeCell ref="A875:A877"/>
    <mergeCell ref="B920:B922"/>
    <mergeCell ref="B825:B827"/>
    <mergeCell ref="B828:B829"/>
    <mergeCell ref="B830:B834"/>
    <mergeCell ref="B835:B837"/>
    <mergeCell ref="B853:B863"/>
    <mergeCell ref="B864:B874"/>
    <mergeCell ref="B875:B877"/>
    <mergeCell ref="A908:A912"/>
    <mergeCell ref="A913:A915"/>
    <mergeCell ref="G845:I845"/>
    <mergeCell ref="J845:M845"/>
    <mergeCell ref="A838:M838"/>
    <mergeCell ref="A839:F839"/>
    <mergeCell ref="A840:F840"/>
    <mergeCell ref="A841:F841"/>
    <mergeCell ref="A843:C843"/>
    <mergeCell ref="D843:M843"/>
    <mergeCell ref="B845:E845"/>
    <mergeCell ref="A188:F188"/>
    <mergeCell ref="A189:F189"/>
    <mergeCell ref="A190:F190"/>
    <mergeCell ref="A192:C192"/>
    <mergeCell ref="D192:M192"/>
    <mergeCell ref="B194:E194"/>
    <mergeCell ref="G194:I194"/>
    <mergeCell ref="J194:M194"/>
    <mergeCell ref="C200:C201"/>
    <mergeCell ref="D200:D201"/>
    <mergeCell ref="E200:E201"/>
    <mergeCell ref="F200:F201"/>
    <mergeCell ref="G200:M200"/>
    <mergeCell ref="A227:M227"/>
    <mergeCell ref="A228:F228"/>
    <mergeCell ref="A229:F229"/>
    <mergeCell ref="A230:F230"/>
    <mergeCell ref="A200:A201"/>
    <mergeCell ref="B200:B201"/>
    <mergeCell ref="A202:A212"/>
    <mergeCell ref="B202:B212"/>
    <mergeCell ref="A213:A215"/>
    <mergeCell ref="B213:B215"/>
    <mergeCell ref="A216:A219"/>
    <mergeCell ref="B216:B219"/>
    <mergeCell ref="A220:A223"/>
    <mergeCell ref="B220:B223"/>
    <mergeCell ref="B224:B226"/>
    <mergeCell ref="A232:C232"/>
    <mergeCell ref="D232:M232"/>
    <mergeCell ref="B234:E234"/>
    <mergeCell ref="G234:I234"/>
    <mergeCell ref="J234:M234"/>
    <mergeCell ref="C240:C241"/>
    <mergeCell ref="D240:D241"/>
    <mergeCell ref="E240:E241"/>
    <mergeCell ref="F240:F241"/>
    <mergeCell ref="G240:M240"/>
    <mergeCell ref="A240:A241"/>
    <mergeCell ref="B240:B241"/>
    <mergeCell ref="A273:M273"/>
    <mergeCell ref="A274:F274"/>
    <mergeCell ref="A275:F275"/>
    <mergeCell ref="A276:F276"/>
    <mergeCell ref="A278:C278"/>
    <mergeCell ref="D278:M278"/>
    <mergeCell ref="B280:E280"/>
    <mergeCell ref="G280:I280"/>
    <mergeCell ref="J280:M280"/>
    <mergeCell ref="C286:C287"/>
    <mergeCell ref="D286:D287"/>
    <mergeCell ref="E286:E287"/>
    <mergeCell ref="F286:F287"/>
    <mergeCell ref="G286:M286"/>
    <mergeCell ref="G930:I930"/>
    <mergeCell ref="J930:M930"/>
    <mergeCell ref="A923:M923"/>
    <mergeCell ref="A924:F924"/>
    <mergeCell ref="A925:F925"/>
    <mergeCell ref="A926:F926"/>
    <mergeCell ref="A928:C928"/>
    <mergeCell ref="D928:M928"/>
    <mergeCell ref="B930:E930"/>
    <mergeCell ref="A457:A458"/>
    <mergeCell ref="A459:A462"/>
    <mergeCell ref="A479:A480"/>
    <mergeCell ref="A481:A490"/>
    <mergeCell ref="A491:A498"/>
    <mergeCell ref="A499:A501"/>
    <mergeCell ref="A502:A508"/>
    <mergeCell ref="A509:A510"/>
    <mergeCell ref="A527:A536"/>
    <mergeCell ref="A537:A545"/>
    <mergeCell ref="A668:A679"/>
    <mergeCell ref="A680:A682"/>
    <mergeCell ref="A683:A685"/>
    <mergeCell ref="A686:A689"/>
    <mergeCell ref="A605:F605"/>
    <mergeCell ref="A606:F606"/>
    <mergeCell ref="A607:F607"/>
    <mergeCell ref="A609:C609"/>
    <mergeCell ref="D609:M609"/>
    <mergeCell ref="B611:E611"/>
    <mergeCell ref="G611:I611"/>
    <mergeCell ref="J611:M611"/>
    <mergeCell ref="E666:E667"/>
    <mergeCell ref="F666:F667"/>
    <mergeCell ref="A612:Y612"/>
    <mergeCell ref="A661:Y661"/>
    <mergeCell ref="A665:Y665"/>
    <mergeCell ref="A666:A667"/>
    <mergeCell ref="B666:B667"/>
    <mergeCell ref="C666:C667"/>
    <mergeCell ref="D666:D667"/>
    <mergeCell ref="G666:M666"/>
    <mergeCell ref="A642:A644"/>
    <mergeCell ref="A645:A651"/>
    <mergeCell ref="B527:B536"/>
    <mergeCell ref="B537:B545"/>
    <mergeCell ref="B546:B548"/>
    <mergeCell ref="B549:B550"/>
    <mergeCell ref="B551:B554"/>
    <mergeCell ref="A558:K558"/>
    <mergeCell ref="A559:F559"/>
    <mergeCell ref="A560:F560"/>
    <mergeCell ref="A561:F561"/>
    <mergeCell ref="A563:C563"/>
    <mergeCell ref="D563:M563"/>
    <mergeCell ref="B598:B601"/>
    <mergeCell ref="G565:I565"/>
    <mergeCell ref="A583:A593"/>
    <mergeCell ref="A594:A597"/>
    <mergeCell ref="J565:M565"/>
    <mergeCell ref="B565:E565"/>
    <mergeCell ref="A604:K604"/>
    <mergeCell ref="F571:F572"/>
    <mergeCell ref="G571:M571"/>
    <mergeCell ref="A566:Y566"/>
    <mergeCell ref="A570:Y570"/>
    <mergeCell ref="A571:A572"/>
    <mergeCell ref="B571:B572"/>
    <mergeCell ref="C571:C572"/>
    <mergeCell ref="D571:D572"/>
    <mergeCell ref="E571:E572"/>
    <mergeCell ref="A598:A601"/>
    <mergeCell ref="A312:A316"/>
    <mergeCell ref="B312:B316"/>
    <mergeCell ref="B317:B318"/>
    <mergeCell ref="A332:A333"/>
    <mergeCell ref="B332:B333"/>
    <mergeCell ref="A334:A344"/>
    <mergeCell ref="B334:B344"/>
    <mergeCell ref="B363:B365"/>
    <mergeCell ref="B366:B368"/>
    <mergeCell ref="A345:A356"/>
    <mergeCell ref="B345:B356"/>
    <mergeCell ref="A357:A359"/>
    <mergeCell ref="B357:B359"/>
    <mergeCell ref="A360:A362"/>
    <mergeCell ref="B360:B362"/>
    <mergeCell ref="A363:A365"/>
    <mergeCell ref="A319:M319"/>
    <mergeCell ref="A320:F320"/>
    <mergeCell ref="A321:F321"/>
    <mergeCell ref="A322:F322"/>
    <mergeCell ref="A324:C324"/>
    <mergeCell ref="D324:M324"/>
    <mergeCell ref="B326:E326"/>
    <mergeCell ref="G326:I326"/>
    <mergeCell ref="A466:M466"/>
    <mergeCell ref="A467:F467"/>
    <mergeCell ref="A468:F468"/>
    <mergeCell ref="A469:F469"/>
    <mergeCell ref="A471:C471"/>
    <mergeCell ref="D471:M471"/>
    <mergeCell ref="B473:E473"/>
    <mergeCell ref="G473:I473"/>
    <mergeCell ref="J473:M473"/>
    <mergeCell ref="F479:F480"/>
    <mergeCell ref="G479:M479"/>
    <mergeCell ref="D525:D526"/>
    <mergeCell ref="J519:M519"/>
    <mergeCell ref="A512:K512"/>
    <mergeCell ref="A513:F513"/>
    <mergeCell ref="A514:F514"/>
    <mergeCell ref="A515:F515"/>
    <mergeCell ref="A517:C517"/>
    <mergeCell ref="D517:M517"/>
    <mergeCell ref="B519:E519"/>
    <mergeCell ref="F525:F526"/>
    <mergeCell ref="G525:M525"/>
    <mergeCell ref="E525:E526"/>
    <mergeCell ref="C479:C480"/>
    <mergeCell ref="D479:D480"/>
    <mergeCell ref="E479:E480"/>
    <mergeCell ref="G519:I519"/>
    <mergeCell ref="G801:M801"/>
    <mergeCell ref="A846:Y846"/>
    <mergeCell ref="A850:Y850"/>
    <mergeCell ref="A851:A852"/>
    <mergeCell ref="B851:B852"/>
    <mergeCell ref="C851:C852"/>
    <mergeCell ref="D851:D852"/>
    <mergeCell ref="G706:M706"/>
    <mergeCell ref="A747:Y747"/>
    <mergeCell ref="A751:Y751"/>
    <mergeCell ref="A752:A753"/>
    <mergeCell ref="B752:B753"/>
    <mergeCell ref="C752:C753"/>
    <mergeCell ref="D752:D753"/>
    <mergeCell ref="E801:E802"/>
    <mergeCell ref="F801:F802"/>
    <mergeCell ref="G752:M752"/>
    <mergeCell ref="A796:Y796"/>
    <mergeCell ref="A800:Y800"/>
    <mergeCell ref="A801:A802"/>
    <mergeCell ref="B801:B802"/>
    <mergeCell ref="C801:C802"/>
    <mergeCell ref="D801:D802"/>
    <mergeCell ref="E706:E707"/>
    <mergeCell ref="E897:E898"/>
    <mergeCell ref="F897:F898"/>
    <mergeCell ref="G897:M897"/>
    <mergeCell ref="A931:Y931"/>
    <mergeCell ref="G851:M851"/>
    <mergeCell ref="A892:Y892"/>
    <mergeCell ref="A896:Y896"/>
    <mergeCell ref="A897:A898"/>
    <mergeCell ref="B897:B898"/>
    <mergeCell ref="C897:C898"/>
    <mergeCell ref="D897:D898"/>
    <mergeCell ref="E851:E852"/>
    <mergeCell ref="F851:F852"/>
    <mergeCell ref="G891:I891"/>
    <mergeCell ref="J891:M891"/>
    <mergeCell ref="A884:M884"/>
    <mergeCell ref="A885:F885"/>
    <mergeCell ref="A886:F886"/>
    <mergeCell ref="A887:F887"/>
    <mergeCell ref="A889:C889"/>
    <mergeCell ref="D889:M889"/>
    <mergeCell ref="B891:E891"/>
    <mergeCell ref="B908:B912"/>
    <mergeCell ref="B913:B919"/>
    <mergeCell ref="A617:A618"/>
    <mergeCell ref="A619:A628"/>
    <mergeCell ref="A629:A638"/>
    <mergeCell ref="A639:A641"/>
    <mergeCell ref="B645:B651"/>
    <mergeCell ref="C617:C618"/>
    <mergeCell ref="D617:D618"/>
    <mergeCell ref="E617:E618"/>
    <mergeCell ref="F617:F618"/>
    <mergeCell ref="G617:M617"/>
    <mergeCell ref="G660:I660"/>
    <mergeCell ref="J660:M660"/>
    <mergeCell ref="A45:A46"/>
    <mergeCell ref="B45:B46"/>
    <mergeCell ref="A48:M48"/>
    <mergeCell ref="A49:F49"/>
    <mergeCell ref="D17:D18"/>
    <mergeCell ref="E17:E18"/>
    <mergeCell ref="F17:F18"/>
    <mergeCell ref="G17:M17"/>
    <mergeCell ref="D53:M53"/>
    <mergeCell ref="B55:E55"/>
    <mergeCell ref="G55:I55"/>
    <mergeCell ref="J55:M55"/>
    <mergeCell ref="A36:A38"/>
    <mergeCell ref="A39:A44"/>
    <mergeCell ref="B39:B44"/>
    <mergeCell ref="A97:C97"/>
    <mergeCell ref="D97:M97"/>
    <mergeCell ref="B99:E99"/>
    <mergeCell ref="G99:I99"/>
    <mergeCell ref="J99:M99"/>
    <mergeCell ref="A83:A84"/>
    <mergeCell ref="A1:L1"/>
    <mergeCell ref="A3:B3"/>
    <mergeCell ref="A5:B5"/>
    <mergeCell ref="A9:B9"/>
    <mergeCell ref="A11:B11"/>
    <mergeCell ref="A16:Y16"/>
    <mergeCell ref="A17:A18"/>
    <mergeCell ref="A61:A62"/>
    <mergeCell ref="B61:B62"/>
    <mergeCell ref="C61:C62"/>
    <mergeCell ref="D61:D62"/>
    <mergeCell ref="E61:E62"/>
    <mergeCell ref="F61:F62"/>
    <mergeCell ref="G61:M61"/>
    <mergeCell ref="B17:B18"/>
    <mergeCell ref="C17:C18"/>
    <mergeCell ref="A19:A27"/>
    <mergeCell ref="B19:B27"/>
    <mergeCell ref="A28:A35"/>
    <mergeCell ref="B28:B35"/>
    <mergeCell ref="B36:B38"/>
    <mergeCell ref="A50:F50"/>
    <mergeCell ref="A51:F51"/>
    <mergeCell ref="A53:C53"/>
    <mergeCell ref="A85:A88"/>
    <mergeCell ref="B85:B88"/>
    <mergeCell ref="B89:B91"/>
    <mergeCell ref="A90:A91"/>
    <mergeCell ref="A92:M92"/>
    <mergeCell ref="A93:F93"/>
    <mergeCell ref="A63:A70"/>
    <mergeCell ref="B63:B70"/>
    <mergeCell ref="A71:A79"/>
    <mergeCell ref="B71:B79"/>
    <mergeCell ref="A80:A82"/>
    <mergeCell ref="B80:B82"/>
    <mergeCell ref="B83:B84"/>
    <mergeCell ref="A94:F94"/>
    <mergeCell ref="A95:F95"/>
    <mergeCell ref="A140:M140"/>
    <mergeCell ref="A141:F141"/>
    <mergeCell ref="A142:F142"/>
    <mergeCell ref="A105:A106"/>
    <mergeCell ref="B105:B106"/>
    <mergeCell ref="C105:C106"/>
    <mergeCell ref="D105:D106"/>
    <mergeCell ref="E105:E106"/>
    <mergeCell ref="F105:F106"/>
    <mergeCell ref="G105:M105"/>
    <mergeCell ref="A153:A154"/>
    <mergeCell ref="B153:B154"/>
    <mergeCell ref="C153:C154"/>
    <mergeCell ref="D153:D154"/>
    <mergeCell ref="E153:E154"/>
    <mergeCell ref="F153:F154"/>
    <mergeCell ref="G153:M153"/>
    <mergeCell ref="A107:A115"/>
    <mergeCell ref="B107:B115"/>
    <mergeCell ref="A116:A125"/>
    <mergeCell ref="B116:B125"/>
    <mergeCell ref="A126:A129"/>
    <mergeCell ref="B126:B129"/>
    <mergeCell ref="B130:B132"/>
    <mergeCell ref="A143:F143"/>
    <mergeCell ref="A145:C145"/>
    <mergeCell ref="D145:M145"/>
    <mergeCell ref="B147:E147"/>
    <mergeCell ref="G147:I147"/>
    <mergeCell ref="J147:M147"/>
    <mergeCell ref="A130:A132"/>
    <mergeCell ref="A133:A136"/>
    <mergeCell ref="B133:B136"/>
    <mergeCell ref="B137:B139"/>
    <mergeCell ref="A155:A163"/>
    <mergeCell ref="B155:B163"/>
    <mergeCell ref="A164:A174"/>
    <mergeCell ref="B164:B174"/>
    <mergeCell ref="A175:A177"/>
    <mergeCell ref="B175:B177"/>
    <mergeCell ref="B178:B179"/>
    <mergeCell ref="A178:A179"/>
    <mergeCell ref="A180:A185"/>
    <mergeCell ref="B180:B185"/>
    <mergeCell ref="A242:A251"/>
    <mergeCell ref="B242:B251"/>
    <mergeCell ref="A252:A262"/>
    <mergeCell ref="B252:B262"/>
    <mergeCell ref="B263:B265"/>
    <mergeCell ref="A263:A265"/>
    <mergeCell ref="A266:A269"/>
    <mergeCell ref="B266:B269"/>
    <mergeCell ref="B270:B272"/>
    <mergeCell ref="A286:A287"/>
    <mergeCell ref="B286:B287"/>
    <mergeCell ref="B288:B296"/>
    <mergeCell ref="A288:A296"/>
    <mergeCell ref="A297:A306"/>
    <mergeCell ref="B297:B306"/>
    <mergeCell ref="A307:A309"/>
    <mergeCell ref="B307:B309"/>
    <mergeCell ref="A310:A311"/>
    <mergeCell ref="B310:B311"/>
    <mergeCell ref="D420:M420"/>
    <mergeCell ref="B422:E422"/>
    <mergeCell ref="G376:I376"/>
    <mergeCell ref="J376:M376"/>
    <mergeCell ref="A369:M369"/>
    <mergeCell ref="A370:F370"/>
    <mergeCell ref="A371:F371"/>
    <mergeCell ref="A372:F372"/>
    <mergeCell ref="A374:C374"/>
    <mergeCell ref="D374:M374"/>
    <mergeCell ref="B376:E376"/>
    <mergeCell ref="A409:A413"/>
    <mergeCell ref="B407:B408"/>
    <mergeCell ref="B409:B413"/>
    <mergeCell ref="A382:A383"/>
    <mergeCell ref="B382:B383"/>
    <mergeCell ref="A384:A392"/>
    <mergeCell ref="B384:B392"/>
    <mergeCell ref="A393:A403"/>
    <mergeCell ref="B393:B403"/>
    <mergeCell ref="B404:B406"/>
    <mergeCell ref="A404:A406"/>
    <mergeCell ref="A407:A408"/>
    <mergeCell ref="A420:C420"/>
    <mergeCell ref="J326:M326"/>
    <mergeCell ref="C332:C333"/>
    <mergeCell ref="D332:D333"/>
    <mergeCell ref="E332:E333"/>
    <mergeCell ref="F332:F333"/>
    <mergeCell ref="G332:M332"/>
    <mergeCell ref="C382:C383"/>
    <mergeCell ref="C428:C429"/>
    <mergeCell ref="D428:D429"/>
    <mergeCell ref="E428:E429"/>
    <mergeCell ref="F428:F429"/>
    <mergeCell ref="A381:Y381"/>
    <mergeCell ref="D382:D383"/>
    <mergeCell ref="E382:E383"/>
    <mergeCell ref="F382:F383"/>
    <mergeCell ref="G382:M382"/>
    <mergeCell ref="A423:Y423"/>
    <mergeCell ref="A427:Y427"/>
    <mergeCell ref="G422:I422"/>
    <mergeCell ref="J422:M422"/>
    <mergeCell ref="A415:M415"/>
    <mergeCell ref="A416:F416"/>
    <mergeCell ref="A417:F417"/>
    <mergeCell ref="A418:F418"/>
    <mergeCell ref="G428:M428"/>
    <mergeCell ref="A474:Y474"/>
    <mergeCell ref="A520:Y520"/>
    <mergeCell ref="A524:Y524"/>
    <mergeCell ref="A525:A526"/>
    <mergeCell ref="B525:B526"/>
    <mergeCell ref="C525:C526"/>
    <mergeCell ref="A428:A429"/>
    <mergeCell ref="A430:A440"/>
    <mergeCell ref="A441:A453"/>
    <mergeCell ref="A454:A456"/>
    <mergeCell ref="B428:B429"/>
    <mergeCell ref="B430:B440"/>
    <mergeCell ref="B441:B453"/>
    <mergeCell ref="B454:B456"/>
    <mergeCell ref="B457:B458"/>
    <mergeCell ref="B459:B462"/>
    <mergeCell ref="B463:B465"/>
    <mergeCell ref="B479:B480"/>
    <mergeCell ref="B481:B490"/>
    <mergeCell ref="B491:B498"/>
    <mergeCell ref="B499:B501"/>
    <mergeCell ref="B502:B508"/>
    <mergeCell ref="B509:B510"/>
  </mergeCells>
  <dataValidations count="5">
    <dataValidation type="list" allowBlank="1" showErrorMessage="1" sqref="B13" xr:uid="{00000000-0002-0000-0400-000000000000}">
      <formula1>"Preescolar,Primaria:Primero,Segundo y Tercero,Primaria:Cuarto y Quinto,Secundaria,Media y Nivel Complementario"</formula1>
    </dataValidation>
    <dataValidation type="list" allowBlank="1" showErrorMessage="1" sqref="C7" xr:uid="{00000000-0002-0000-0400-000001000000}">
      <formula1>"Indígena,Afrocolombiano,Palenquero,Raizal,Rrom,Sin Pertenencia Étnica"</formula1>
    </dataValidation>
    <dataValidation type="list" allowBlank="1" showErrorMessage="1" sqref="C9" xr:uid="{00000000-0002-0000-0400-000002000000}">
      <formula1>"Ración para Preparar en Sitio,Comida Caliente Transportada,Ración Industrializada"</formula1>
    </dataValidation>
    <dataValidation type="list" allowBlank="1" showErrorMessage="1" sqref="C11" xr:uid="{00000000-0002-0000-0400-000003000000}">
      <formula1>"Complemento JM/JT,Almuerzo"</formula1>
    </dataValidation>
    <dataValidation type="list" allowBlank="1" showErrorMessage="1" sqref="C5" xr:uid="{00000000-0002-0000-0400-000004000000}">
      <formula1>"Si,No"</formula1>
    </dataValidation>
  </dataValidation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Z242"/>
  <sheetViews>
    <sheetView view="pageBreakPreview" topLeftCell="E1" zoomScale="85" zoomScaleNormal="100" zoomScaleSheetLayoutView="85" workbookViewId="0">
      <selection activeCell="N198" sqref="N198:P199"/>
    </sheetView>
  </sheetViews>
  <sheetFormatPr baseColWidth="10" defaultColWidth="14.42578125" defaultRowHeight="15" customHeight="1" x14ac:dyDescent="0.25"/>
  <cols>
    <col min="1" max="1" width="15.140625" customWidth="1"/>
    <col min="2" max="2" width="15.85546875" customWidth="1"/>
    <col min="3" max="3" width="13.7109375" customWidth="1"/>
    <col min="4" max="4" width="14.140625" customWidth="1"/>
    <col min="5" max="5" width="15.140625" customWidth="1"/>
    <col min="6" max="6" width="17.42578125" customWidth="1"/>
    <col min="7" max="7" width="14.140625" customWidth="1"/>
    <col min="9" max="9" width="14" customWidth="1"/>
    <col min="10" max="10" width="21.42578125" customWidth="1"/>
    <col min="11" max="11" width="14.140625" customWidth="1"/>
    <col min="12" max="12" width="14" customWidth="1"/>
    <col min="13" max="13" width="15.42578125" customWidth="1"/>
    <col min="14" max="14" width="17.140625" customWidth="1"/>
    <col min="15" max="15" width="13.7109375" customWidth="1"/>
    <col min="16" max="16" width="14" customWidth="1"/>
    <col min="17" max="18" width="16.140625" customWidth="1"/>
    <col min="20" max="20" width="13.28515625" customWidth="1"/>
    <col min="21" max="21" width="15.28515625" customWidth="1"/>
    <col min="22" max="26" width="10.85546875" customWidth="1"/>
  </cols>
  <sheetData>
    <row r="2" spans="1:21" ht="201.75" customHeight="1" x14ac:dyDescent="0.25">
      <c r="A2" s="1391"/>
      <c r="B2" s="1300"/>
      <c r="C2" s="1300"/>
      <c r="D2" s="1300"/>
      <c r="E2" s="1300"/>
      <c r="F2" s="1300"/>
      <c r="G2" s="1300"/>
      <c r="H2" s="1300"/>
      <c r="I2" s="1300"/>
      <c r="J2" s="1300"/>
      <c r="K2" s="1300"/>
      <c r="L2" s="1300"/>
      <c r="M2" s="1300"/>
      <c r="N2" s="1300"/>
      <c r="O2" s="1300"/>
      <c r="P2" s="1300"/>
      <c r="Q2" s="1300"/>
      <c r="R2" s="1300"/>
      <c r="S2" s="1300"/>
      <c r="T2" s="1300"/>
      <c r="U2" s="1301"/>
    </row>
    <row r="3" spans="1:21" ht="30" customHeight="1" x14ac:dyDescent="0.3">
      <c r="A3" s="1475" t="s">
        <v>286</v>
      </c>
      <c r="B3" s="825"/>
      <c r="C3" s="825"/>
      <c r="D3" s="825"/>
      <c r="E3" s="825"/>
      <c r="F3" s="825"/>
      <c r="G3" s="825"/>
      <c r="H3" s="825"/>
      <c r="I3" s="825"/>
      <c r="J3" s="825"/>
      <c r="K3" s="825"/>
      <c r="L3" s="825"/>
      <c r="M3" s="825"/>
      <c r="N3" s="825"/>
      <c r="O3" s="825"/>
      <c r="P3" s="825"/>
      <c r="Q3" s="825"/>
      <c r="R3" s="825"/>
      <c r="S3" s="825"/>
      <c r="T3" s="825"/>
      <c r="U3" s="1401"/>
    </row>
    <row r="4" spans="1:21" ht="75.75" customHeight="1" x14ac:dyDescent="0.25">
      <c r="A4" s="396" t="s">
        <v>287</v>
      </c>
      <c r="B4" s="147" t="s">
        <v>288</v>
      </c>
      <c r="C4" s="148" t="s">
        <v>289</v>
      </c>
      <c r="D4" s="148" t="s">
        <v>290</v>
      </c>
      <c r="E4" s="150" t="s">
        <v>291</v>
      </c>
      <c r="F4" s="147" t="s">
        <v>292</v>
      </c>
      <c r="G4" s="148" t="s">
        <v>289</v>
      </c>
      <c r="H4" s="148" t="s">
        <v>290</v>
      </c>
      <c r="I4" s="150" t="s">
        <v>291</v>
      </c>
      <c r="J4" s="147" t="s">
        <v>293</v>
      </c>
      <c r="K4" s="148" t="s">
        <v>294</v>
      </c>
      <c r="L4" s="148" t="s">
        <v>290</v>
      </c>
      <c r="M4" s="150" t="s">
        <v>291</v>
      </c>
      <c r="N4" s="147" t="s">
        <v>295</v>
      </c>
      <c r="O4" s="148" t="s">
        <v>289</v>
      </c>
      <c r="P4" s="148" t="s">
        <v>290</v>
      </c>
      <c r="Q4" s="150" t="s">
        <v>291</v>
      </c>
      <c r="R4" s="147" t="s">
        <v>296</v>
      </c>
      <c r="S4" s="148" t="s">
        <v>289</v>
      </c>
      <c r="T4" s="148" t="s">
        <v>289</v>
      </c>
      <c r="U4" s="150" t="s">
        <v>291</v>
      </c>
    </row>
    <row r="5" spans="1:21" ht="37.5" customHeight="1" x14ac:dyDescent="0.25">
      <c r="A5" s="1019" t="s">
        <v>297</v>
      </c>
      <c r="B5" s="1476" t="s">
        <v>298</v>
      </c>
      <c r="C5" s="1348"/>
      <c r="D5" s="1348"/>
      <c r="E5" s="1349"/>
      <c r="F5" s="1273" t="s">
        <v>541</v>
      </c>
      <c r="G5" s="1274"/>
      <c r="H5" s="1274"/>
      <c r="I5" s="1318"/>
      <c r="J5" s="1273" t="s">
        <v>299</v>
      </c>
      <c r="K5" s="1274"/>
      <c r="L5" s="1274"/>
      <c r="M5" s="1318"/>
      <c r="N5" s="1273" t="s">
        <v>409</v>
      </c>
      <c r="O5" s="1274"/>
      <c r="P5" s="1274"/>
      <c r="Q5" s="1318"/>
      <c r="R5" s="1373" t="s">
        <v>335</v>
      </c>
      <c r="S5" s="1348"/>
      <c r="T5" s="1348"/>
      <c r="U5" s="1349"/>
    </row>
    <row r="6" spans="1:21" ht="15" customHeight="1" x14ac:dyDescent="0.25">
      <c r="A6" s="1237"/>
      <c r="B6" s="1234"/>
      <c r="C6" s="832"/>
      <c r="D6" s="832"/>
      <c r="E6" s="1180"/>
      <c r="F6" s="201" t="s">
        <v>87</v>
      </c>
      <c r="G6" s="271">
        <v>20</v>
      </c>
      <c r="H6" s="272">
        <v>20</v>
      </c>
      <c r="I6" s="1043" t="s">
        <v>301</v>
      </c>
      <c r="J6" s="201" t="s">
        <v>112</v>
      </c>
      <c r="K6" s="271">
        <v>20</v>
      </c>
      <c r="L6" s="272">
        <v>20</v>
      </c>
      <c r="M6" s="911" t="s">
        <v>301</v>
      </c>
      <c r="N6" s="1454" t="s">
        <v>410</v>
      </c>
      <c r="O6" s="1255"/>
      <c r="P6" s="1255"/>
      <c r="Q6" s="1256"/>
      <c r="R6" s="1234"/>
      <c r="S6" s="832"/>
      <c r="T6" s="832"/>
      <c r="U6" s="1180"/>
    </row>
    <row r="7" spans="1:21" ht="15" customHeight="1" x14ac:dyDescent="0.25">
      <c r="A7" s="1237"/>
      <c r="B7" s="1234"/>
      <c r="C7" s="832"/>
      <c r="D7" s="832"/>
      <c r="E7" s="1180"/>
      <c r="F7" s="167" t="s">
        <v>89</v>
      </c>
      <c r="G7" s="580">
        <v>38</v>
      </c>
      <c r="H7" s="580">
        <f>G7*53%</f>
        <v>20.14</v>
      </c>
      <c r="I7" s="1180"/>
      <c r="J7" s="167" t="s">
        <v>91</v>
      </c>
      <c r="K7" s="599">
        <v>13</v>
      </c>
      <c r="L7" s="600">
        <f>K7*77%</f>
        <v>10.01</v>
      </c>
      <c r="M7" s="1189"/>
      <c r="N7" s="1234"/>
      <c r="O7" s="832"/>
      <c r="P7" s="832"/>
      <c r="Q7" s="1180"/>
      <c r="R7" s="1234"/>
      <c r="S7" s="832"/>
      <c r="T7" s="832"/>
      <c r="U7" s="1180"/>
    </row>
    <row r="8" spans="1:21" ht="15" customHeight="1" x14ac:dyDescent="0.25">
      <c r="A8" s="1237"/>
      <c r="B8" s="1234"/>
      <c r="C8" s="832"/>
      <c r="D8" s="832"/>
      <c r="E8" s="1180"/>
      <c r="F8" s="167" t="s">
        <v>50</v>
      </c>
      <c r="G8" s="584">
        <v>16</v>
      </c>
      <c r="H8" s="601">
        <f>G8*66%</f>
        <v>10.56</v>
      </c>
      <c r="I8" s="1180"/>
      <c r="J8" s="167" t="s">
        <v>114</v>
      </c>
      <c r="K8" s="599">
        <v>13</v>
      </c>
      <c r="L8" s="600">
        <f>K8*77%</f>
        <v>10.01</v>
      </c>
      <c r="M8" s="1189"/>
      <c r="N8" s="1235"/>
      <c r="O8" s="1181"/>
      <c r="P8" s="1181"/>
      <c r="Q8" s="1182"/>
      <c r="R8" s="1234"/>
      <c r="S8" s="832"/>
      <c r="T8" s="832"/>
      <c r="U8" s="1180"/>
    </row>
    <row r="9" spans="1:21" ht="15" customHeight="1" x14ac:dyDescent="0.25">
      <c r="A9" s="1237"/>
      <c r="B9" s="1234"/>
      <c r="C9" s="832"/>
      <c r="D9" s="832"/>
      <c r="E9" s="1180"/>
      <c r="F9" s="167" t="s">
        <v>91</v>
      </c>
      <c r="G9" s="685">
        <v>7</v>
      </c>
      <c r="H9" s="686">
        <v>5.39</v>
      </c>
      <c r="I9" s="1180"/>
      <c r="J9" s="167" t="s">
        <v>116</v>
      </c>
      <c r="K9" s="274">
        <v>2</v>
      </c>
      <c r="L9" s="275">
        <v>2</v>
      </c>
      <c r="M9" s="1189"/>
      <c r="N9" s="201" t="s">
        <v>131</v>
      </c>
      <c r="O9" s="271">
        <v>20</v>
      </c>
      <c r="P9" s="272">
        <v>20</v>
      </c>
      <c r="Q9" s="911" t="s">
        <v>302</v>
      </c>
      <c r="R9" s="1234"/>
      <c r="S9" s="832"/>
      <c r="T9" s="832"/>
      <c r="U9" s="1180"/>
    </row>
    <row r="10" spans="1:21" ht="15" customHeight="1" x14ac:dyDescent="0.25">
      <c r="A10" s="1237"/>
      <c r="B10" s="1234"/>
      <c r="C10" s="832"/>
      <c r="D10" s="832"/>
      <c r="E10" s="1180"/>
      <c r="F10" s="593" t="s">
        <v>36</v>
      </c>
      <c r="G10" s="79">
        <v>5.5</v>
      </c>
      <c r="H10" s="79">
        <f>G10*95%</f>
        <v>5.2249999999999996</v>
      </c>
      <c r="I10" s="1180"/>
      <c r="J10" s="167" t="s">
        <v>50</v>
      </c>
      <c r="K10" s="584">
        <v>15.5</v>
      </c>
      <c r="L10" s="601">
        <f>K10*66%</f>
        <v>10.23</v>
      </c>
      <c r="M10" s="1189"/>
      <c r="N10" s="167" t="s">
        <v>114</v>
      </c>
      <c r="O10" s="599">
        <v>13</v>
      </c>
      <c r="P10" s="600">
        <f>O10*77%</f>
        <v>10.01</v>
      </c>
      <c r="Q10" s="1189"/>
      <c r="R10" s="1234"/>
      <c r="S10" s="832"/>
      <c r="T10" s="832"/>
      <c r="U10" s="1180"/>
    </row>
    <row r="11" spans="1:21" ht="15" customHeight="1" x14ac:dyDescent="0.25">
      <c r="A11" s="1237"/>
      <c r="B11" s="1234"/>
      <c r="C11" s="832"/>
      <c r="D11" s="832"/>
      <c r="E11" s="1180"/>
      <c r="F11" s="593" t="s">
        <v>34</v>
      </c>
      <c r="G11" s="79">
        <v>13</v>
      </c>
      <c r="H11" s="79">
        <f>G11*60%</f>
        <v>7.8</v>
      </c>
      <c r="I11" s="1180"/>
      <c r="J11" s="593" t="s">
        <v>32</v>
      </c>
      <c r="K11" s="79">
        <v>13</v>
      </c>
      <c r="L11" s="79">
        <f>K11*80%</f>
        <v>10.4</v>
      </c>
      <c r="M11" s="1189"/>
      <c r="N11" s="167" t="s">
        <v>91</v>
      </c>
      <c r="O11" s="599">
        <v>13</v>
      </c>
      <c r="P11" s="600">
        <f>O11*77%</f>
        <v>10.01</v>
      </c>
      <c r="Q11" s="1189"/>
      <c r="R11" s="1234"/>
      <c r="S11" s="832"/>
      <c r="T11" s="832"/>
      <c r="U11" s="1180"/>
    </row>
    <row r="12" spans="1:21" ht="15" customHeight="1" x14ac:dyDescent="0.25">
      <c r="A12" s="1237"/>
      <c r="B12" s="1234"/>
      <c r="C12" s="832"/>
      <c r="D12" s="832"/>
      <c r="E12" s="1180"/>
      <c r="F12" s="593" t="s">
        <v>32</v>
      </c>
      <c r="G12" s="79">
        <v>13</v>
      </c>
      <c r="H12" s="79">
        <f>G12*80%</f>
        <v>10.4</v>
      </c>
      <c r="I12" s="1180"/>
      <c r="J12" s="593" t="s">
        <v>36</v>
      </c>
      <c r="K12" s="79">
        <v>5.5</v>
      </c>
      <c r="L12" s="79">
        <f>K12*95%</f>
        <v>5.2249999999999996</v>
      </c>
      <c r="M12" s="1189"/>
      <c r="N12" s="167" t="s">
        <v>50</v>
      </c>
      <c r="O12" s="584">
        <v>15.5</v>
      </c>
      <c r="P12" s="601">
        <f>O12*66%</f>
        <v>10.23</v>
      </c>
      <c r="Q12" s="1189"/>
      <c r="R12" s="1234"/>
      <c r="S12" s="832"/>
      <c r="T12" s="832"/>
      <c r="U12" s="1180"/>
    </row>
    <row r="13" spans="1:21" ht="15" customHeight="1" x14ac:dyDescent="0.25">
      <c r="A13" s="1237"/>
      <c r="B13" s="1234"/>
      <c r="C13" s="832"/>
      <c r="D13" s="832"/>
      <c r="E13" s="1180"/>
      <c r="F13" s="593" t="s">
        <v>44</v>
      </c>
      <c r="G13" s="79">
        <v>0.8</v>
      </c>
      <c r="H13" s="79">
        <v>0.8</v>
      </c>
      <c r="I13" s="1182"/>
      <c r="J13" s="593" t="s">
        <v>44</v>
      </c>
      <c r="K13" s="79">
        <v>0.8</v>
      </c>
      <c r="L13" s="79">
        <v>0.8</v>
      </c>
      <c r="M13" s="1189"/>
      <c r="N13" s="593" t="s">
        <v>36</v>
      </c>
      <c r="O13" s="79">
        <v>5.5</v>
      </c>
      <c r="P13" s="79">
        <f>O13*95%</f>
        <v>5.2249999999999996</v>
      </c>
      <c r="Q13" s="1189"/>
      <c r="R13" s="1234"/>
      <c r="S13" s="832"/>
      <c r="T13" s="832"/>
      <c r="U13" s="1180"/>
    </row>
    <row r="14" spans="1:21" ht="15" customHeight="1" x14ac:dyDescent="0.25">
      <c r="A14" s="1237"/>
      <c r="B14" s="1234"/>
      <c r="C14" s="832"/>
      <c r="D14" s="832"/>
      <c r="E14" s="1180"/>
      <c r="F14" s="1477"/>
      <c r="G14" s="1255"/>
      <c r="H14" s="1255"/>
      <c r="I14" s="1256"/>
      <c r="J14" s="593" t="s">
        <v>42</v>
      </c>
      <c r="K14" s="79">
        <v>1</v>
      </c>
      <c r="L14" s="79">
        <f>K14*78%</f>
        <v>0.78</v>
      </c>
      <c r="M14" s="1189"/>
      <c r="N14" s="593" t="s">
        <v>34</v>
      </c>
      <c r="O14" s="79">
        <v>13</v>
      </c>
      <c r="P14" s="79">
        <f>O14*60%</f>
        <v>7.8</v>
      </c>
      <c r="Q14" s="1189"/>
      <c r="R14" s="1234"/>
      <c r="S14" s="832"/>
      <c r="T14" s="832"/>
      <c r="U14" s="1180"/>
    </row>
    <row r="15" spans="1:21" ht="15" customHeight="1" x14ac:dyDescent="0.25">
      <c r="A15" s="1237"/>
      <c r="B15" s="1234"/>
      <c r="C15" s="832"/>
      <c r="D15" s="832"/>
      <c r="E15" s="1180"/>
      <c r="F15" s="1234"/>
      <c r="G15" s="832"/>
      <c r="H15" s="832"/>
      <c r="I15" s="1180"/>
      <c r="J15" s="1031"/>
      <c r="K15" s="1255"/>
      <c r="L15" s="1255"/>
      <c r="M15" s="1256"/>
      <c r="N15" s="593" t="s">
        <v>32</v>
      </c>
      <c r="O15" s="79">
        <v>13</v>
      </c>
      <c r="P15" s="79">
        <f>O15*80%</f>
        <v>10.4</v>
      </c>
      <c r="Q15" s="1189"/>
      <c r="R15" s="1234"/>
      <c r="S15" s="832"/>
      <c r="T15" s="832"/>
      <c r="U15" s="1180"/>
    </row>
    <row r="16" spans="1:21" ht="15" customHeight="1" x14ac:dyDescent="0.25">
      <c r="A16" s="1237"/>
      <c r="B16" s="1234"/>
      <c r="C16" s="832"/>
      <c r="D16" s="832"/>
      <c r="E16" s="1180"/>
      <c r="F16" s="1234"/>
      <c r="G16" s="832"/>
      <c r="H16" s="832"/>
      <c r="I16" s="1180"/>
      <c r="J16" s="1234"/>
      <c r="K16" s="832"/>
      <c r="L16" s="832"/>
      <c r="M16" s="1180"/>
      <c r="N16" s="593" t="s">
        <v>44</v>
      </c>
      <c r="O16" s="79">
        <v>0.8</v>
      </c>
      <c r="P16" s="437">
        <v>0.8</v>
      </c>
      <c r="Q16" s="1189"/>
      <c r="R16" s="1234"/>
      <c r="S16" s="832"/>
      <c r="T16" s="832"/>
      <c r="U16" s="1180"/>
    </row>
    <row r="17" spans="1:21" ht="15" customHeight="1" x14ac:dyDescent="0.25">
      <c r="A17" s="1237"/>
      <c r="B17" s="1234"/>
      <c r="C17" s="832"/>
      <c r="D17" s="832"/>
      <c r="E17" s="1180"/>
      <c r="F17" s="1234"/>
      <c r="G17" s="832"/>
      <c r="H17" s="832"/>
      <c r="I17" s="1180"/>
      <c r="J17" s="1234"/>
      <c r="K17" s="832"/>
      <c r="L17" s="832"/>
      <c r="M17" s="1180"/>
      <c r="N17" s="593" t="s">
        <v>42</v>
      </c>
      <c r="O17" s="79">
        <v>1</v>
      </c>
      <c r="P17" s="79">
        <f>O17*78%</f>
        <v>0.78</v>
      </c>
      <c r="Q17" s="1202"/>
      <c r="R17" s="1234"/>
      <c r="S17" s="832"/>
      <c r="T17" s="832"/>
      <c r="U17" s="1180"/>
    </row>
    <row r="18" spans="1:21" ht="15" customHeight="1" thickBot="1" x14ac:dyDescent="0.3">
      <c r="A18" s="1240"/>
      <c r="B18" s="1235"/>
      <c r="C18" s="1181"/>
      <c r="D18" s="1181"/>
      <c r="E18" s="1182"/>
      <c r="F18" s="1235"/>
      <c r="G18" s="1181"/>
      <c r="H18" s="1181"/>
      <c r="I18" s="1182"/>
      <c r="J18" s="1235"/>
      <c r="K18" s="1181"/>
      <c r="L18" s="1181"/>
      <c r="M18" s="1182"/>
      <c r="N18" s="1402"/>
      <c r="O18" s="1181"/>
      <c r="P18" s="1181"/>
      <c r="Q18" s="1182"/>
      <c r="R18" s="1235"/>
      <c r="S18" s="1181"/>
      <c r="T18" s="1181"/>
      <c r="U18" s="1182"/>
    </row>
    <row r="19" spans="1:21" ht="30.75" customHeight="1" x14ac:dyDescent="0.25">
      <c r="A19" s="1458" t="s">
        <v>28</v>
      </c>
      <c r="B19" s="1269" t="s">
        <v>303</v>
      </c>
      <c r="C19" s="1094"/>
      <c r="D19" s="1094"/>
      <c r="E19" s="1270"/>
      <c r="F19" s="967" t="s">
        <v>93</v>
      </c>
      <c r="G19" s="899"/>
      <c r="H19" s="899"/>
      <c r="I19" s="974"/>
      <c r="J19" s="1033" t="s">
        <v>118</v>
      </c>
      <c r="K19" s="921"/>
      <c r="L19" s="921"/>
      <c r="M19" s="921"/>
      <c r="N19" s="1428" t="s">
        <v>93</v>
      </c>
      <c r="O19" s="1428"/>
      <c r="P19" s="1428"/>
      <c r="Q19" s="1429"/>
      <c r="R19" s="1094" t="s">
        <v>304</v>
      </c>
      <c r="S19" s="899"/>
      <c r="T19" s="899"/>
      <c r="U19" s="900"/>
    </row>
    <row r="20" spans="1:21" ht="45" x14ac:dyDescent="0.25">
      <c r="A20" s="1237"/>
      <c r="B20" s="593" t="s">
        <v>30</v>
      </c>
      <c r="C20" s="681">
        <v>81</v>
      </c>
      <c r="D20" s="681">
        <f>C20*49%</f>
        <v>39.69</v>
      </c>
      <c r="E20" s="911" t="s">
        <v>307</v>
      </c>
      <c r="F20" s="593" t="s">
        <v>94</v>
      </c>
      <c r="G20" s="681">
        <v>73</v>
      </c>
      <c r="H20" s="813">
        <f>G20*61.5%</f>
        <v>44.894999999999996</v>
      </c>
      <c r="I20" s="889" t="s">
        <v>533</v>
      </c>
      <c r="J20" s="814" t="s">
        <v>516</v>
      </c>
      <c r="K20" s="802">
        <v>80</v>
      </c>
      <c r="L20" s="802">
        <f>K20*56%</f>
        <v>44.800000000000004</v>
      </c>
      <c r="M20" s="889" t="s">
        <v>533</v>
      </c>
      <c r="N20" s="641" t="s">
        <v>94</v>
      </c>
      <c r="O20" s="802">
        <v>73</v>
      </c>
      <c r="P20" s="802">
        <f>O20*61.5%</f>
        <v>44.894999999999996</v>
      </c>
      <c r="Q20" s="1176" t="s">
        <v>533</v>
      </c>
      <c r="R20" s="597" t="s">
        <v>516</v>
      </c>
      <c r="S20" s="681">
        <v>90</v>
      </c>
      <c r="T20" s="681">
        <f>S20*49.6%</f>
        <v>44.64</v>
      </c>
      <c r="U20" s="911" t="s">
        <v>546</v>
      </c>
    </row>
    <row r="21" spans="1:21" ht="15" customHeight="1" x14ac:dyDescent="0.25">
      <c r="A21" s="1237"/>
      <c r="B21" s="593" t="s">
        <v>32</v>
      </c>
      <c r="C21" s="79">
        <v>8</v>
      </c>
      <c r="D21" s="79">
        <f>C21*75%</f>
        <v>6</v>
      </c>
      <c r="E21" s="1039"/>
      <c r="F21" s="593" t="s">
        <v>32</v>
      </c>
      <c r="G21" s="79">
        <v>8</v>
      </c>
      <c r="H21" s="437">
        <f>G21*75%</f>
        <v>6</v>
      </c>
      <c r="I21" s="889"/>
      <c r="J21" s="615" t="s">
        <v>32</v>
      </c>
      <c r="K21" s="638">
        <v>8</v>
      </c>
      <c r="L21" s="638">
        <f>K21*75%</f>
        <v>6</v>
      </c>
      <c r="M21" s="889"/>
      <c r="N21" s="641" t="s">
        <v>32</v>
      </c>
      <c r="O21" s="638">
        <v>8</v>
      </c>
      <c r="P21" s="638">
        <f>O21*75%</f>
        <v>6</v>
      </c>
      <c r="Q21" s="1177"/>
      <c r="R21" s="615" t="s">
        <v>32</v>
      </c>
      <c r="S21" s="638">
        <v>8</v>
      </c>
      <c r="T21" s="638">
        <f>S21*75%</f>
        <v>6</v>
      </c>
      <c r="U21" s="902"/>
    </row>
    <row r="22" spans="1:21" ht="15" customHeight="1" x14ac:dyDescent="0.25">
      <c r="A22" s="1237"/>
      <c r="B22" s="593" t="s">
        <v>34</v>
      </c>
      <c r="C22" s="79">
        <v>10</v>
      </c>
      <c r="D22" s="79">
        <f>C22*60%</f>
        <v>6</v>
      </c>
      <c r="E22" s="1039"/>
      <c r="F22" s="593" t="s">
        <v>34</v>
      </c>
      <c r="G22" s="79">
        <v>10</v>
      </c>
      <c r="H22" s="437">
        <f>G22*60%</f>
        <v>6</v>
      </c>
      <c r="I22" s="889"/>
      <c r="J22" s="615" t="s">
        <v>34</v>
      </c>
      <c r="K22" s="638">
        <v>10</v>
      </c>
      <c r="L22" s="638">
        <f>K22*60%</f>
        <v>6</v>
      </c>
      <c r="M22" s="889"/>
      <c r="N22" s="641" t="s">
        <v>34</v>
      </c>
      <c r="O22" s="638">
        <v>10</v>
      </c>
      <c r="P22" s="638">
        <f>O22*60%</f>
        <v>6</v>
      </c>
      <c r="Q22" s="1177"/>
      <c r="R22" s="615" t="s">
        <v>34</v>
      </c>
      <c r="S22" s="638">
        <v>10</v>
      </c>
      <c r="T22" s="638">
        <f>S22*60%</f>
        <v>6</v>
      </c>
      <c r="U22" s="902"/>
    </row>
    <row r="23" spans="1:21" ht="15" customHeight="1" x14ac:dyDescent="0.25">
      <c r="A23" s="1237"/>
      <c r="B23" s="593" t="s">
        <v>36</v>
      </c>
      <c r="C23" s="79">
        <v>2</v>
      </c>
      <c r="D23" s="79">
        <f>C23*95%</f>
        <v>1.9</v>
      </c>
      <c r="E23" s="1039"/>
      <c r="F23" s="593" t="s">
        <v>36</v>
      </c>
      <c r="G23" s="79">
        <v>2</v>
      </c>
      <c r="H23" s="437">
        <f>G23*95%</f>
        <v>1.9</v>
      </c>
      <c r="I23" s="889"/>
      <c r="J23" s="615" t="s">
        <v>36</v>
      </c>
      <c r="K23" s="638">
        <v>2</v>
      </c>
      <c r="L23" s="638">
        <f>K23*95%</f>
        <v>1.9</v>
      </c>
      <c r="M23" s="889"/>
      <c r="N23" s="641" t="s">
        <v>36</v>
      </c>
      <c r="O23" s="638">
        <v>2</v>
      </c>
      <c r="P23" s="638">
        <f>O23*95%</f>
        <v>1.9</v>
      </c>
      <c r="Q23" s="1177"/>
      <c r="R23" s="597" t="s">
        <v>44</v>
      </c>
      <c r="S23" s="79">
        <v>0.5</v>
      </c>
      <c r="T23" s="79">
        <v>0.5</v>
      </c>
      <c r="U23" s="902"/>
    </row>
    <row r="24" spans="1:21" ht="15" customHeight="1" x14ac:dyDescent="0.25">
      <c r="A24" s="1237"/>
      <c r="B24" s="593" t="s">
        <v>38</v>
      </c>
      <c r="C24" s="79">
        <v>0.3</v>
      </c>
      <c r="D24" s="79">
        <f>C24*100%</f>
        <v>0.3</v>
      </c>
      <c r="E24" s="1039"/>
      <c r="F24" s="593" t="s">
        <v>38</v>
      </c>
      <c r="G24" s="79">
        <v>0.3</v>
      </c>
      <c r="H24" s="437">
        <f>G24*100%</f>
        <v>0.3</v>
      </c>
      <c r="I24" s="889"/>
      <c r="J24" s="615" t="s">
        <v>38</v>
      </c>
      <c r="K24" s="638">
        <v>0.3</v>
      </c>
      <c r="L24" s="638">
        <f>K24*100%</f>
        <v>0.3</v>
      </c>
      <c r="M24" s="889"/>
      <c r="N24" s="641" t="s">
        <v>38</v>
      </c>
      <c r="O24" s="638">
        <v>0.3</v>
      </c>
      <c r="P24" s="638">
        <f>O24*100%</f>
        <v>0.3</v>
      </c>
      <c r="Q24" s="1177"/>
      <c r="R24" s="615" t="s">
        <v>42</v>
      </c>
      <c r="S24" s="638">
        <v>0.6</v>
      </c>
      <c r="T24" s="638">
        <f>S24*78%</f>
        <v>0.46799999999999997</v>
      </c>
      <c r="U24" s="902"/>
    </row>
    <row r="25" spans="1:21" ht="15" customHeight="1" x14ac:dyDescent="0.25">
      <c r="A25" s="1237"/>
      <c r="B25" s="593" t="s">
        <v>40</v>
      </c>
      <c r="C25" s="79">
        <v>0.3</v>
      </c>
      <c r="D25" s="79">
        <f t="shared" ref="D25:D26" si="0">C25*100%</f>
        <v>0.3</v>
      </c>
      <c r="E25" s="1039"/>
      <c r="F25" s="593" t="s">
        <v>40</v>
      </c>
      <c r="G25" s="79">
        <v>0.3</v>
      </c>
      <c r="H25" s="437">
        <f t="shared" ref="H25:H26" si="1">G25*100%</f>
        <v>0.3</v>
      </c>
      <c r="I25" s="889"/>
      <c r="J25" s="615" t="s">
        <v>40</v>
      </c>
      <c r="K25" s="638">
        <v>0.3</v>
      </c>
      <c r="L25" s="638">
        <f t="shared" ref="L25:L26" si="2">K25*100%</f>
        <v>0.3</v>
      </c>
      <c r="M25" s="889"/>
      <c r="N25" s="641" t="s">
        <v>40</v>
      </c>
      <c r="O25" s="638">
        <v>0.3</v>
      </c>
      <c r="P25" s="638">
        <f t="shared" ref="P25:P26" si="3">O25*100%</f>
        <v>0.3</v>
      </c>
      <c r="Q25" s="1177"/>
      <c r="R25" s="615" t="s">
        <v>36</v>
      </c>
      <c r="S25" s="638">
        <v>2</v>
      </c>
      <c r="T25" s="638">
        <f>S25*95%</f>
        <v>1.9</v>
      </c>
      <c r="U25" s="902"/>
    </row>
    <row r="26" spans="1:21" ht="15" customHeight="1" x14ac:dyDescent="0.25">
      <c r="A26" s="1237"/>
      <c r="B26" s="593" t="s">
        <v>544</v>
      </c>
      <c r="C26" s="79">
        <v>0.3</v>
      </c>
      <c r="D26" s="79">
        <f t="shared" si="0"/>
        <v>0.3</v>
      </c>
      <c r="E26" s="1039"/>
      <c r="F26" s="593" t="s">
        <v>544</v>
      </c>
      <c r="G26" s="79">
        <v>0.3</v>
      </c>
      <c r="H26" s="437">
        <f t="shared" si="1"/>
        <v>0.3</v>
      </c>
      <c r="I26" s="889"/>
      <c r="J26" s="615" t="s">
        <v>544</v>
      </c>
      <c r="K26" s="638">
        <v>0.3</v>
      </c>
      <c r="L26" s="638">
        <f t="shared" si="2"/>
        <v>0.3</v>
      </c>
      <c r="M26" s="889"/>
      <c r="N26" s="641" t="s">
        <v>544</v>
      </c>
      <c r="O26" s="638">
        <v>0.3</v>
      </c>
      <c r="P26" s="638">
        <f t="shared" si="3"/>
        <v>0.3</v>
      </c>
      <c r="Q26" s="1177"/>
      <c r="R26" s="615" t="s">
        <v>38</v>
      </c>
      <c r="S26" s="638">
        <v>0.3</v>
      </c>
      <c r="T26" s="638">
        <f>S26*100%</f>
        <v>0.3</v>
      </c>
      <c r="U26" s="902"/>
    </row>
    <row r="27" spans="1:21" ht="15" customHeight="1" x14ac:dyDescent="0.25">
      <c r="A27" s="1237"/>
      <c r="B27" s="593" t="s">
        <v>42</v>
      </c>
      <c r="C27" s="79">
        <v>0.6</v>
      </c>
      <c r="D27" s="79">
        <f>C27*78%</f>
        <v>0.46799999999999997</v>
      </c>
      <c r="E27" s="1039"/>
      <c r="F27" s="593" t="s">
        <v>42</v>
      </c>
      <c r="G27" s="79">
        <v>0.6</v>
      </c>
      <c r="H27" s="437">
        <f>G27*78%</f>
        <v>0.46799999999999997</v>
      </c>
      <c r="I27" s="889"/>
      <c r="J27" s="615" t="s">
        <v>42</v>
      </c>
      <c r="K27" s="638">
        <v>0.6</v>
      </c>
      <c r="L27" s="638">
        <f>K27*78%</f>
        <v>0.46799999999999997</v>
      </c>
      <c r="M27" s="889"/>
      <c r="N27" s="641" t="s">
        <v>42</v>
      </c>
      <c r="O27" s="638">
        <v>0.6</v>
      </c>
      <c r="P27" s="638">
        <f>O27*78%</f>
        <v>0.46799999999999997</v>
      </c>
      <c r="Q27" s="1177"/>
      <c r="R27" s="615" t="s">
        <v>40</v>
      </c>
      <c r="S27" s="638">
        <v>0.3</v>
      </c>
      <c r="T27" s="638">
        <f t="shared" ref="T27" si="4">S27*100%</f>
        <v>0.3</v>
      </c>
      <c r="U27" s="902"/>
    </row>
    <row r="28" spans="1:21" ht="15" customHeight="1" x14ac:dyDescent="0.25">
      <c r="A28" s="1237"/>
      <c r="B28" s="593" t="s">
        <v>44</v>
      </c>
      <c r="C28" s="79">
        <v>0.5</v>
      </c>
      <c r="D28" s="79">
        <f>C28*100%</f>
        <v>0.5</v>
      </c>
      <c r="E28" s="1138"/>
      <c r="F28" s="593" t="s">
        <v>44</v>
      </c>
      <c r="G28" s="79">
        <v>0.5</v>
      </c>
      <c r="H28" s="437">
        <f>G28*100%</f>
        <v>0.5</v>
      </c>
      <c r="I28" s="889"/>
      <c r="J28" s="615" t="s">
        <v>44</v>
      </c>
      <c r="K28" s="638">
        <v>0.5</v>
      </c>
      <c r="L28" s="638">
        <f>K28*100%</f>
        <v>0.5</v>
      </c>
      <c r="M28" s="889"/>
      <c r="N28" s="641" t="s">
        <v>44</v>
      </c>
      <c r="O28" s="638">
        <v>0.5</v>
      </c>
      <c r="P28" s="638">
        <f>O28*100%</f>
        <v>0.5</v>
      </c>
      <c r="Q28" s="1177"/>
      <c r="R28" s="801" t="s">
        <v>532</v>
      </c>
      <c r="S28" s="79">
        <v>7</v>
      </c>
      <c r="T28" s="79">
        <f>S28*100%</f>
        <v>7</v>
      </c>
      <c r="U28" s="902"/>
    </row>
    <row r="29" spans="1:21" ht="15" customHeight="1" x14ac:dyDescent="0.25">
      <c r="A29" s="1237"/>
      <c r="B29" s="1403"/>
      <c r="C29" s="1404"/>
      <c r="D29" s="1404"/>
      <c r="E29" s="1405"/>
      <c r="F29" s="596" t="s">
        <v>52</v>
      </c>
      <c r="G29" s="206">
        <v>2</v>
      </c>
      <c r="H29" s="610">
        <f>G29*100%</f>
        <v>2</v>
      </c>
      <c r="I29" s="1474"/>
      <c r="J29" s="615" t="s">
        <v>52</v>
      </c>
      <c r="K29" s="638">
        <v>1</v>
      </c>
      <c r="L29" s="638">
        <f>K29*100%</f>
        <v>1</v>
      </c>
      <c r="M29" s="889"/>
      <c r="N29" s="641" t="s">
        <v>52</v>
      </c>
      <c r="O29" s="638">
        <v>5</v>
      </c>
      <c r="P29" s="638">
        <f>O29*100%</f>
        <v>5</v>
      </c>
      <c r="Q29" s="1178"/>
      <c r="R29" s="597" t="s">
        <v>142</v>
      </c>
      <c r="S29" s="79">
        <v>10</v>
      </c>
      <c r="T29" s="79">
        <f>S29*100%</f>
        <v>10</v>
      </c>
      <c r="U29" s="902"/>
    </row>
    <row r="30" spans="1:21" ht="15" customHeight="1" x14ac:dyDescent="0.25">
      <c r="A30" s="1237"/>
      <c r="B30" s="1406"/>
      <c r="C30" s="1407"/>
      <c r="D30" s="1407"/>
      <c r="E30" s="1517"/>
      <c r="F30" s="1057"/>
      <c r="G30" s="1057"/>
      <c r="H30" s="1057"/>
      <c r="I30" s="1057"/>
      <c r="J30" s="615" t="s">
        <v>308</v>
      </c>
      <c r="K30" s="638">
        <v>0.3</v>
      </c>
      <c r="L30" s="638">
        <f>K30*100%</f>
        <v>0.3</v>
      </c>
      <c r="M30" s="889"/>
      <c r="N30" s="906"/>
      <c r="O30" s="906"/>
      <c r="P30" s="906"/>
      <c r="Q30" s="906"/>
      <c r="R30" s="597" t="s">
        <v>144</v>
      </c>
      <c r="S30" s="79">
        <v>15</v>
      </c>
      <c r="T30" s="79">
        <v>13.5</v>
      </c>
      <c r="U30" s="902"/>
    </row>
    <row r="31" spans="1:21" ht="15" customHeight="1" thickBot="1" x14ac:dyDescent="0.3">
      <c r="A31" s="1240"/>
      <c r="B31" s="1408"/>
      <c r="C31" s="1409"/>
      <c r="D31" s="1409"/>
      <c r="E31" s="1518"/>
      <c r="F31" s="1057"/>
      <c r="G31" s="1057"/>
      <c r="H31" s="1057"/>
      <c r="I31" s="1057"/>
      <c r="J31" s="921"/>
      <c r="K31" s="921"/>
      <c r="L31" s="921"/>
      <c r="M31" s="921"/>
      <c r="N31" s="906"/>
      <c r="O31" s="906"/>
      <c r="P31" s="906"/>
      <c r="Q31" s="906"/>
      <c r="R31" s="804" t="s">
        <v>52</v>
      </c>
      <c r="S31" s="494">
        <v>10</v>
      </c>
      <c r="T31" s="494">
        <v>10</v>
      </c>
      <c r="U31" s="903"/>
    </row>
    <row r="32" spans="1:21" ht="30" customHeight="1" x14ac:dyDescent="0.25">
      <c r="A32" s="1458" t="s">
        <v>54</v>
      </c>
      <c r="B32" s="1187" t="s">
        <v>55</v>
      </c>
      <c r="C32" s="828"/>
      <c r="D32" s="828"/>
      <c r="E32" s="1188"/>
      <c r="F32" s="1187" t="s">
        <v>55</v>
      </c>
      <c r="G32" s="828"/>
      <c r="H32" s="828"/>
      <c r="I32" s="1188"/>
      <c r="J32" s="1187" t="s">
        <v>122</v>
      </c>
      <c r="K32" s="828"/>
      <c r="L32" s="828"/>
      <c r="M32" s="1188"/>
      <c r="N32" s="1368" t="s">
        <v>55</v>
      </c>
      <c r="O32" s="864"/>
      <c r="P32" s="864"/>
      <c r="Q32" s="1369"/>
      <c r="R32" s="1187" t="s">
        <v>55</v>
      </c>
      <c r="S32" s="828"/>
      <c r="T32" s="828"/>
      <c r="U32" s="1188"/>
    </row>
    <row r="33" spans="1:21" ht="15" customHeight="1" x14ac:dyDescent="0.25">
      <c r="A33" s="1237"/>
      <c r="B33" s="167" t="s">
        <v>56</v>
      </c>
      <c r="C33" s="274">
        <v>40</v>
      </c>
      <c r="D33" s="275">
        <v>40</v>
      </c>
      <c r="E33" s="911" t="s">
        <v>459</v>
      </c>
      <c r="F33" s="167" t="s">
        <v>56</v>
      </c>
      <c r="G33" s="274">
        <v>40</v>
      </c>
      <c r="H33" s="275">
        <v>40</v>
      </c>
      <c r="I33" s="1073" t="s">
        <v>459</v>
      </c>
      <c r="J33" s="32" t="s">
        <v>56</v>
      </c>
      <c r="K33" s="294">
        <v>40</v>
      </c>
      <c r="L33" s="294">
        <v>40</v>
      </c>
      <c r="M33" s="1036" t="s">
        <v>459</v>
      </c>
      <c r="N33" s="77" t="s">
        <v>56</v>
      </c>
      <c r="O33" s="274">
        <v>40</v>
      </c>
      <c r="P33" s="275">
        <v>40</v>
      </c>
      <c r="Q33" s="911" t="s">
        <v>459</v>
      </c>
      <c r="R33" s="167" t="s">
        <v>56</v>
      </c>
      <c r="S33" s="274">
        <v>40</v>
      </c>
      <c r="T33" s="275">
        <v>40</v>
      </c>
      <c r="U33" s="911" t="s">
        <v>459</v>
      </c>
    </row>
    <row r="34" spans="1:21" ht="15" customHeight="1" x14ac:dyDescent="0.25">
      <c r="A34" s="1237"/>
      <c r="B34" s="278" t="s">
        <v>44</v>
      </c>
      <c r="C34" s="274">
        <v>0.8</v>
      </c>
      <c r="D34" s="275">
        <v>0.8</v>
      </c>
      <c r="E34" s="1189"/>
      <c r="F34" s="278" t="s">
        <v>44</v>
      </c>
      <c r="G34" s="274">
        <v>0.8</v>
      </c>
      <c r="H34" s="275">
        <v>0.8</v>
      </c>
      <c r="I34" s="1162"/>
      <c r="J34" s="32" t="s">
        <v>52</v>
      </c>
      <c r="K34" s="294">
        <v>5</v>
      </c>
      <c r="L34" s="294">
        <v>5</v>
      </c>
      <c r="M34" s="836"/>
      <c r="N34" s="286" t="s">
        <v>44</v>
      </c>
      <c r="O34" s="274">
        <v>0.8</v>
      </c>
      <c r="P34" s="275">
        <v>0.8</v>
      </c>
      <c r="Q34" s="1189"/>
      <c r="R34" s="278" t="s">
        <v>44</v>
      </c>
      <c r="S34" s="274">
        <v>0.8</v>
      </c>
      <c r="T34" s="275">
        <v>0.8</v>
      </c>
      <c r="U34" s="1189"/>
    </row>
    <row r="35" spans="1:21" ht="15" customHeight="1" x14ac:dyDescent="0.25">
      <c r="A35" s="1237"/>
      <c r="B35" s="278" t="s">
        <v>52</v>
      </c>
      <c r="C35" s="274">
        <v>5</v>
      </c>
      <c r="D35" s="275">
        <v>5</v>
      </c>
      <c r="E35" s="1202"/>
      <c r="F35" s="278" t="s">
        <v>52</v>
      </c>
      <c r="G35" s="274">
        <v>5</v>
      </c>
      <c r="H35" s="275">
        <v>5</v>
      </c>
      <c r="I35" s="1163"/>
      <c r="J35" s="32" t="s">
        <v>44</v>
      </c>
      <c r="K35" s="294">
        <v>0.8</v>
      </c>
      <c r="L35" s="294">
        <v>0.8</v>
      </c>
      <c r="M35" s="836"/>
      <c r="N35" s="286" t="s">
        <v>52</v>
      </c>
      <c r="O35" s="274">
        <v>5</v>
      </c>
      <c r="P35" s="275">
        <v>5</v>
      </c>
      <c r="Q35" s="1202"/>
      <c r="R35" s="278" t="s">
        <v>52</v>
      </c>
      <c r="S35" s="274">
        <v>5</v>
      </c>
      <c r="T35" s="275">
        <v>5</v>
      </c>
      <c r="U35" s="1202"/>
    </row>
    <row r="36" spans="1:21" ht="15" customHeight="1" x14ac:dyDescent="0.25">
      <c r="A36" s="1237"/>
      <c r="B36" s="1311"/>
      <c r="C36" s="832"/>
      <c r="D36" s="832"/>
      <c r="E36" s="1180"/>
      <c r="F36" s="1311"/>
      <c r="G36" s="832"/>
      <c r="H36" s="832"/>
      <c r="I36" s="832"/>
      <c r="J36" s="397" t="s">
        <v>36</v>
      </c>
      <c r="K36" s="170">
        <v>10</v>
      </c>
      <c r="L36" s="170">
        <v>9</v>
      </c>
      <c r="M36" s="837"/>
      <c r="N36" s="1003"/>
      <c r="O36" s="1255"/>
      <c r="P36" s="1255"/>
      <c r="Q36" s="1256"/>
      <c r="R36" s="1390"/>
      <c r="S36" s="832"/>
      <c r="T36" s="832"/>
      <c r="U36" s="1180"/>
    </row>
    <row r="37" spans="1:21" ht="15" customHeight="1" x14ac:dyDescent="0.25">
      <c r="A37" s="1240"/>
      <c r="B37" s="1234"/>
      <c r="C37" s="832"/>
      <c r="D37" s="832"/>
      <c r="E37" s="1180"/>
      <c r="F37" s="1234"/>
      <c r="G37" s="832"/>
      <c r="H37" s="832"/>
      <c r="I37" s="832"/>
      <c r="J37" s="1478"/>
      <c r="K37" s="1181"/>
      <c r="L37" s="1181"/>
      <c r="M37" s="877"/>
      <c r="N37" s="1181"/>
      <c r="O37" s="1181"/>
      <c r="P37" s="1181"/>
      <c r="Q37" s="1182"/>
      <c r="R37" s="1235"/>
      <c r="S37" s="1181"/>
      <c r="T37" s="1181"/>
      <c r="U37" s="1182"/>
    </row>
    <row r="38" spans="1:21" ht="30" customHeight="1" x14ac:dyDescent="0.25">
      <c r="A38" s="1458" t="s">
        <v>46</v>
      </c>
      <c r="B38" s="1271" t="s">
        <v>47</v>
      </c>
      <c r="C38" s="828"/>
      <c r="D38" s="828"/>
      <c r="E38" s="1188"/>
      <c r="F38" s="1271" t="s">
        <v>97</v>
      </c>
      <c r="G38" s="828"/>
      <c r="H38" s="828"/>
      <c r="I38" s="1188"/>
      <c r="J38" s="1321" t="s">
        <v>310</v>
      </c>
      <c r="K38" s="856"/>
      <c r="L38" s="856"/>
      <c r="M38" s="1322"/>
      <c r="N38" s="1271" t="s">
        <v>136</v>
      </c>
      <c r="O38" s="828"/>
      <c r="P38" s="828"/>
      <c r="Q38" s="1188"/>
      <c r="R38" s="1271" t="s">
        <v>146</v>
      </c>
      <c r="S38" s="828"/>
      <c r="T38" s="828"/>
      <c r="U38" s="1188"/>
    </row>
    <row r="39" spans="1:21" ht="36" customHeight="1" x14ac:dyDescent="0.25">
      <c r="A39" s="1237"/>
      <c r="B39" s="398" t="s">
        <v>48</v>
      </c>
      <c r="C39" s="599">
        <v>78</v>
      </c>
      <c r="D39" s="600">
        <f>C39*77%</f>
        <v>60.06</v>
      </c>
      <c r="E39" s="401" t="s">
        <v>460</v>
      </c>
      <c r="F39" s="398" t="s">
        <v>98</v>
      </c>
      <c r="G39" s="602">
        <v>86</v>
      </c>
      <c r="H39" s="603">
        <f>G39*47%</f>
        <v>40.419999999999995</v>
      </c>
      <c r="I39" s="1473" t="s">
        <v>307</v>
      </c>
      <c r="J39" s="398" t="s">
        <v>48</v>
      </c>
      <c r="K39" s="599">
        <v>52</v>
      </c>
      <c r="L39" s="600">
        <f>K39*77%</f>
        <v>40.04</v>
      </c>
      <c r="M39" s="1473" t="s">
        <v>307</v>
      </c>
      <c r="N39" s="398" t="s">
        <v>98</v>
      </c>
      <c r="O39" s="599">
        <v>75</v>
      </c>
      <c r="P39" s="600">
        <f>O39*53%</f>
        <v>39.75</v>
      </c>
      <c r="Q39" s="1473" t="s">
        <v>311</v>
      </c>
      <c r="R39" s="398" t="s">
        <v>114</v>
      </c>
      <c r="S39" s="599">
        <v>102</v>
      </c>
      <c r="T39" s="600">
        <f>S39*59%</f>
        <v>60.18</v>
      </c>
      <c r="U39" s="1473" t="s">
        <v>460</v>
      </c>
    </row>
    <row r="40" spans="1:21" ht="24" customHeight="1" x14ac:dyDescent="0.25">
      <c r="A40" s="1237"/>
      <c r="B40" s="167" t="s">
        <v>50</v>
      </c>
      <c r="C40" s="584">
        <v>16</v>
      </c>
      <c r="D40" s="601">
        <f>C40*66%</f>
        <v>10.56</v>
      </c>
      <c r="E40" s="1279" t="s">
        <v>312</v>
      </c>
      <c r="F40" s="402" t="s">
        <v>52</v>
      </c>
      <c r="G40" s="403">
        <v>5</v>
      </c>
      <c r="H40" s="404">
        <v>5</v>
      </c>
      <c r="I40" s="1202"/>
      <c r="J40" s="402" t="s">
        <v>116</v>
      </c>
      <c r="K40" s="403">
        <v>3</v>
      </c>
      <c r="L40" s="404">
        <v>3</v>
      </c>
      <c r="M40" s="1189"/>
      <c r="N40" s="402" t="s">
        <v>137</v>
      </c>
      <c r="O40" s="403">
        <v>1</v>
      </c>
      <c r="P40" s="404">
        <v>1</v>
      </c>
      <c r="Q40" s="1202"/>
      <c r="R40" s="405" t="s">
        <v>147</v>
      </c>
      <c r="S40" s="403">
        <v>0.5</v>
      </c>
      <c r="T40" s="404">
        <v>0.5</v>
      </c>
      <c r="U40" s="1189"/>
    </row>
    <row r="41" spans="1:21" ht="15" customHeight="1" x14ac:dyDescent="0.25">
      <c r="A41" s="1237"/>
      <c r="B41" s="167" t="s">
        <v>42</v>
      </c>
      <c r="C41" s="274">
        <v>1</v>
      </c>
      <c r="D41" s="296">
        <v>0.95</v>
      </c>
      <c r="E41" s="1189"/>
      <c r="F41" s="1366"/>
      <c r="G41" s="832"/>
      <c r="H41" s="832"/>
      <c r="I41" s="1180"/>
      <c r="J41" s="402" t="s">
        <v>36</v>
      </c>
      <c r="K41" s="403">
        <v>1</v>
      </c>
      <c r="L41" s="404">
        <v>0.9</v>
      </c>
      <c r="M41" s="1202"/>
      <c r="N41" s="1366"/>
      <c r="O41" s="832"/>
      <c r="P41" s="832"/>
      <c r="Q41" s="1180"/>
      <c r="R41" s="405" t="s">
        <v>36</v>
      </c>
      <c r="S41" s="403">
        <v>2</v>
      </c>
      <c r="T41" s="404">
        <v>1.8</v>
      </c>
      <c r="U41" s="1189"/>
    </row>
    <row r="42" spans="1:21" ht="15" customHeight="1" x14ac:dyDescent="0.25">
      <c r="A42" s="1237"/>
      <c r="B42" s="167" t="s">
        <v>32</v>
      </c>
      <c r="C42" s="274">
        <v>16</v>
      </c>
      <c r="D42" s="296">
        <v>15.2</v>
      </c>
      <c r="E42" s="1189"/>
      <c r="F42" s="1234"/>
      <c r="G42" s="832"/>
      <c r="H42" s="832"/>
      <c r="I42" s="1180"/>
      <c r="J42" s="1343"/>
      <c r="K42" s="1255"/>
      <c r="L42" s="1255"/>
      <c r="M42" s="1256"/>
      <c r="N42" s="1234"/>
      <c r="O42" s="832"/>
      <c r="P42" s="832"/>
      <c r="Q42" s="1180"/>
      <c r="R42" s="405" t="s">
        <v>52</v>
      </c>
      <c r="S42" s="403">
        <v>5</v>
      </c>
      <c r="T42" s="404">
        <v>5</v>
      </c>
      <c r="U42" s="1202"/>
    </row>
    <row r="43" spans="1:21" ht="15" customHeight="1" x14ac:dyDescent="0.25">
      <c r="A43" s="1237"/>
      <c r="B43" s="167" t="s">
        <v>34</v>
      </c>
      <c r="C43" s="274">
        <v>38</v>
      </c>
      <c r="D43" s="296">
        <v>15.2</v>
      </c>
      <c r="E43" s="1189"/>
      <c r="F43" s="1234"/>
      <c r="G43" s="832"/>
      <c r="H43" s="832"/>
      <c r="I43" s="1180"/>
      <c r="J43" s="1234"/>
      <c r="K43" s="832"/>
      <c r="L43" s="832"/>
      <c r="M43" s="1180"/>
      <c r="N43" s="1234"/>
      <c r="O43" s="832"/>
      <c r="P43" s="832"/>
      <c r="Q43" s="1180"/>
      <c r="R43" s="1366"/>
      <c r="S43" s="832"/>
      <c r="T43" s="832"/>
      <c r="U43" s="1180"/>
    </row>
    <row r="44" spans="1:21" ht="15" customHeight="1" x14ac:dyDescent="0.25">
      <c r="A44" s="1237"/>
      <c r="B44" s="167" t="s">
        <v>36</v>
      </c>
      <c r="C44" s="274">
        <v>6</v>
      </c>
      <c r="D44" s="296">
        <v>5.4</v>
      </c>
      <c r="E44" s="1189"/>
      <c r="F44" s="1234"/>
      <c r="G44" s="832"/>
      <c r="H44" s="832"/>
      <c r="I44" s="1180"/>
      <c r="J44" s="1234"/>
      <c r="K44" s="832"/>
      <c r="L44" s="832"/>
      <c r="M44" s="1180"/>
      <c r="N44" s="1234"/>
      <c r="O44" s="832"/>
      <c r="P44" s="832"/>
      <c r="Q44" s="1180"/>
      <c r="R44" s="1234"/>
      <c r="S44" s="832"/>
      <c r="T44" s="832"/>
      <c r="U44" s="1180"/>
    </row>
    <row r="45" spans="1:21" ht="15" customHeight="1" x14ac:dyDescent="0.25">
      <c r="A45" s="1237"/>
      <c r="B45" s="167" t="s">
        <v>44</v>
      </c>
      <c r="C45" s="274">
        <v>0.5</v>
      </c>
      <c r="D45" s="296">
        <v>0.5</v>
      </c>
      <c r="E45" s="1189"/>
      <c r="F45" s="1234"/>
      <c r="G45" s="832"/>
      <c r="H45" s="832"/>
      <c r="I45" s="1180"/>
      <c r="J45" s="1234"/>
      <c r="K45" s="832"/>
      <c r="L45" s="832"/>
      <c r="M45" s="1180"/>
      <c r="N45" s="1234"/>
      <c r="O45" s="832"/>
      <c r="P45" s="832"/>
      <c r="Q45" s="1180"/>
      <c r="R45" s="1234"/>
      <c r="S45" s="832"/>
      <c r="T45" s="832"/>
      <c r="U45" s="1180"/>
    </row>
    <row r="46" spans="1:21" ht="15" customHeight="1" x14ac:dyDescent="0.25">
      <c r="A46" s="1237"/>
      <c r="B46" s="167" t="s">
        <v>52</v>
      </c>
      <c r="C46" s="274">
        <v>4</v>
      </c>
      <c r="D46" s="296">
        <v>4</v>
      </c>
      <c r="E46" s="1202"/>
      <c r="F46" s="1234"/>
      <c r="G46" s="832"/>
      <c r="H46" s="832"/>
      <c r="I46" s="1180"/>
      <c r="J46" s="1234"/>
      <c r="K46" s="832"/>
      <c r="L46" s="832"/>
      <c r="M46" s="1180"/>
      <c r="N46" s="1234"/>
      <c r="O46" s="832"/>
      <c r="P46" s="832"/>
      <c r="Q46" s="1180"/>
      <c r="R46" s="1234"/>
      <c r="S46" s="832"/>
      <c r="T46" s="832"/>
      <c r="U46" s="1180"/>
    </row>
    <row r="47" spans="1:21" ht="15" customHeight="1" x14ac:dyDescent="0.25">
      <c r="A47" s="1240"/>
      <c r="B47" s="1519"/>
      <c r="C47" s="1181"/>
      <c r="D47" s="1181"/>
      <c r="E47" s="1182"/>
      <c r="F47" s="1235"/>
      <c r="G47" s="1181"/>
      <c r="H47" s="1181"/>
      <c r="I47" s="1182"/>
      <c r="J47" s="1235"/>
      <c r="K47" s="1181"/>
      <c r="L47" s="1181"/>
      <c r="M47" s="1182"/>
      <c r="N47" s="1235"/>
      <c r="O47" s="1181"/>
      <c r="P47" s="1181"/>
      <c r="Q47" s="1182"/>
      <c r="R47" s="1235"/>
      <c r="S47" s="1181"/>
      <c r="T47" s="1181"/>
      <c r="U47" s="1182"/>
    </row>
    <row r="48" spans="1:21" ht="48" customHeight="1" x14ac:dyDescent="0.25">
      <c r="A48" s="1458" t="s">
        <v>314</v>
      </c>
      <c r="B48" s="1271" t="s">
        <v>315</v>
      </c>
      <c r="C48" s="828"/>
      <c r="D48" s="828"/>
      <c r="E48" s="1188"/>
      <c r="F48" s="1271" t="s">
        <v>316</v>
      </c>
      <c r="G48" s="828"/>
      <c r="H48" s="828"/>
      <c r="I48" s="1188"/>
      <c r="J48" s="1271" t="s">
        <v>124</v>
      </c>
      <c r="K48" s="828"/>
      <c r="L48" s="828"/>
      <c r="M48" s="1188"/>
      <c r="N48" s="1271" t="s">
        <v>317</v>
      </c>
      <c r="O48" s="828"/>
      <c r="P48" s="828"/>
      <c r="Q48" s="1188"/>
      <c r="R48" s="1321" t="s">
        <v>148</v>
      </c>
      <c r="S48" s="856"/>
      <c r="T48" s="856"/>
      <c r="U48" s="1322"/>
    </row>
    <row r="49" spans="1:21" ht="15" customHeight="1" x14ac:dyDescent="0.25">
      <c r="A49" s="1237"/>
      <c r="B49" s="201" t="s">
        <v>50</v>
      </c>
      <c r="C49" s="752">
        <v>35</v>
      </c>
      <c r="D49" s="752">
        <f>C49*88%</f>
        <v>30.8</v>
      </c>
      <c r="E49" s="911" t="s">
        <v>309</v>
      </c>
      <c r="F49" s="167" t="s">
        <v>101</v>
      </c>
      <c r="G49" s="762">
        <v>44</v>
      </c>
      <c r="H49" s="720">
        <v>35.200000000000003</v>
      </c>
      <c r="I49" s="911" t="s">
        <v>309</v>
      </c>
      <c r="J49" s="167" t="s">
        <v>125</v>
      </c>
      <c r="K49" s="731">
        <v>43</v>
      </c>
      <c r="L49" s="749">
        <f>K49*82%</f>
        <v>35.26</v>
      </c>
      <c r="M49" s="911" t="s">
        <v>309</v>
      </c>
      <c r="N49" s="201" t="s">
        <v>139</v>
      </c>
      <c r="O49" s="731">
        <v>18</v>
      </c>
      <c r="P49" s="731">
        <f>O49*55%</f>
        <v>9.9</v>
      </c>
      <c r="Q49" s="1468" t="s">
        <v>461</v>
      </c>
      <c r="R49" s="201" t="s">
        <v>60</v>
      </c>
      <c r="S49" s="731">
        <v>50</v>
      </c>
      <c r="T49" s="731">
        <f>S49*55%</f>
        <v>27.500000000000004</v>
      </c>
      <c r="U49" s="1468" t="s">
        <v>461</v>
      </c>
    </row>
    <row r="50" spans="1:21" ht="15" customHeight="1" x14ac:dyDescent="0.25">
      <c r="A50" s="1237"/>
      <c r="B50" s="167" t="s">
        <v>60</v>
      </c>
      <c r="C50" s="752">
        <v>46</v>
      </c>
      <c r="D50" s="752">
        <f>C50*55%</f>
        <v>25.3</v>
      </c>
      <c r="E50" s="1189"/>
      <c r="F50" s="167" t="s">
        <v>103</v>
      </c>
      <c r="G50" s="731">
        <v>37</v>
      </c>
      <c r="H50" s="749">
        <f>G50*54%</f>
        <v>19.98</v>
      </c>
      <c r="I50" s="1189"/>
      <c r="J50" s="167" t="s">
        <v>127</v>
      </c>
      <c r="K50" s="762">
        <v>3</v>
      </c>
      <c r="L50" s="720">
        <v>3</v>
      </c>
      <c r="M50" s="1189"/>
      <c r="N50" s="167" t="s">
        <v>101</v>
      </c>
      <c r="O50" s="762">
        <v>57</v>
      </c>
      <c r="P50" s="720">
        <v>45.6</v>
      </c>
      <c r="Q50" s="1189"/>
      <c r="R50" s="167" t="s">
        <v>50</v>
      </c>
      <c r="S50" s="731">
        <v>31</v>
      </c>
      <c r="T50" s="731">
        <f>S50*88%</f>
        <v>27.28</v>
      </c>
      <c r="U50" s="1189"/>
    </row>
    <row r="51" spans="1:21" ht="15" customHeight="1" x14ac:dyDescent="0.25">
      <c r="A51" s="1237"/>
      <c r="B51" s="164" t="s">
        <v>62</v>
      </c>
      <c r="C51" s="26">
        <v>60</v>
      </c>
      <c r="D51" s="29">
        <v>30</v>
      </c>
      <c r="E51" s="1189"/>
      <c r="F51" s="164" t="s">
        <v>62</v>
      </c>
      <c r="G51" s="26">
        <v>60</v>
      </c>
      <c r="H51" s="29">
        <v>30</v>
      </c>
      <c r="I51" s="1189"/>
      <c r="J51" s="167" t="s">
        <v>66</v>
      </c>
      <c r="K51" s="750">
        <v>45</v>
      </c>
      <c r="L51" s="751">
        <f>K51*43%</f>
        <v>19.350000000000001</v>
      </c>
      <c r="M51" s="1189"/>
      <c r="N51" s="167" t="s">
        <v>64</v>
      </c>
      <c r="O51" s="274">
        <v>4</v>
      </c>
      <c r="P51" s="275">
        <v>4</v>
      </c>
      <c r="Q51" s="1189"/>
      <c r="R51" s="164" t="s">
        <v>62</v>
      </c>
      <c r="S51" s="26">
        <v>60</v>
      </c>
      <c r="T51" s="29">
        <v>30</v>
      </c>
      <c r="U51" s="1189"/>
    </row>
    <row r="52" spans="1:21" ht="15" customHeight="1" x14ac:dyDescent="0.25">
      <c r="A52" s="1237"/>
      <c r="B52" s="167" t="s">
        <v>64</v>
      </c>
      <c r="C52" s="26">
        <v>5</v>
      </c>
      <c r="D52" s="29">
        <v>5</v>
      </c>
      <c r="E52" s="1189"/>
      <c r="F52" s="167" t="s">
        <v>36</v>
      </c>
      <c r="G52" s="274">
        <v>6</v>
      </c>
      <c r="H52" s="275">
        <v>5.4</v>
      </c>
      <c r="I52" s="1202"/>
      <c r="J52" s="167" t="s">
        <v>64</v>
      </c>
      <c r="K52" s="274">
        <v>5</v>
      </c>
      <c r="L52" s="275">
        <v>5</v>
      </c>
      <c r="M52" s="1202"/>
      <c r="N52" s="167" t="s">
        <v>52</v>
      </c>
      <c r="O52" s="274">
        <v>5</v>
      </c>
      <c r="P52" s="275">
        <v>5</v>
      </c>
      <c r="Q52" s="1189"/>
      <c r="R52" s="167" t="s">
        <v>64</v>
      </c>
      <c r="S52" s="274">
        <v>4</v>
      </c>
      <c r="T52" s="275">
        <v>4</v>
      </c>
      <c r="U52" s="1202"/>
    </row>
    <row r="53" spans="1:21" ht="15" customHeight="1" x14ac:dyDescent="0.25">
      <c r="A53" s="1237"/>
      <c r="B53" s="1520"/>
      <c r="C53" s="828"/>
      <c r="D53" s="829"/>
      <c r="E53" s="1189"/>
      <c r="F53" s="1469" t="s">
        <v>462</v>
      </c>
      <c r="G53" s="832"/>
      <c r="H53" s="832"/>
      <c r="I53" s="1180"/>
      <c r="J53" s="1031" t="s">
        <v>462</v>
      </c>
      <c r="K53" s="1255"/>
      <c r="L53" s="1255"/>
      <c r="M53" s="1256"/>
      <c r="N53" s="167" t="s">
        <v>127</v>
      </c>
      <c r="O53" s="274">
        <v>3</v>
      </c>
      <c r="P53" s="275">
        <v>3</v>
      </c>
      <c r="Q53" s="1189"/>
      <c r="R53" s="1031" t="s">
        <v>462</v>
      </c>
      <c r="S53" s="1255"/>
      <c r="T53" s="1255"/>
      <c r="U53" s="1256"/>
    </row>
    <row r="54" spans="1:21" ht="15" customHeight="1" x14ac:dyDescent="0.25">
      <c r="A54" s="1237"/>
      <c r="B54" s="406" t="s">
        <v>463</v>
      </c>
      <c r="C54" s="674">
        <v>52</v>
      </c>
      <c r="D54" s="674">
        <f>C54*58%</f>
        <v>30.159999999999997</v>
      </c>
      <c r="E54" s="407" t="s">
        <v>464</v>
      </c>
      <c r="F54" s="1234"/>
      <c r="G54" s="832"/>
      <c r="H54" s="832"/>
      <c r="I54" s="1180"/>
      <c r="J54" s="1234"/>
      <c r="K54" s="832"/>
      <c r="L54" s="832"/>
      <c r="M54" s="1180"/>
      <c r="N54" s="167" t="s">
        <v>36</v>
      </c>
      <c r="O54" s="274">
        <v>5</v>
      </c>
      <c r="P54" s="275">
        <v>4.5</v>
      </c>
      <c r="Q54" s="1202"/>
      <c r="R54" s="1234"/>
      <c r="S54" s="832"/>
      <c r="T54" s="832"/>
      <c r="U54" s="1180"/>
    </row>
    <row r="55" spans="1:21" ht="24.75" customHeight="1" x14ac:dyDescent="0.25">
      <c r="A55" s="1238"/>
      <c r="B55" s="1529" t="s">
        <v>462</v>
      </c>
      <c r="C55" s="1181"/>
      <c r="D55" s="1181"/>
      <c r="E55" s="1182"/>
      <c r="F55" s="1235"/>
      <c r="G55" s="1181"/>
      <c r="H55" s="1181"/>
      <c r="I55" s="1182"/>
      <c r="J55" s="1344"/>
      <c r="K55" s="1345"/>
      <c r="L55" s="1345"/>
      <c r="M55" s="1346"/>
      <c r="N55" s="1320" t="s">
        <v>462</v>
      </c>
      <c r="O55" s="1181"/>
      <c r="P55" s="1181"/>
      <c r="Q55" s="1182"/>
      <c r="R55" s="1235"/>
      <c r="S55" s="1181"/>
      <c r="T55" s="1181"/>
      <c r="U55" s="1182"/>
    </row>
    <row r="56" spans="1:21" ht="27.75" customHeight="1" x14ac:dyDescent="0.25">
      <c r="A56" s="1019" t="s">
        <v>105</v>
      </c>
      <c r="B56" s="1187" t="s">
        <v>105</v>
      </c>
      <c r="C56" s="828"/>
      <c r="D56" s="828"/>
      <c r="E56" s="1188"/>
      <c r="F56" s="1249" t="s">
        <v>106</v>
      </c>
      <c r="G56" s="1276"/>
      <c r="H56" s="1276"/>
      <c r="I56" s="1374"/>
      <c r="J56" s="1271" t="s">
        <v>129</v>
      </c>
      <c r="K56" s="828"/>
      <c r="L56" s="828"/>
      <c r="M56" s="1188"/>
      <c r="N56" s="1356" t="s">
        <v>319</v>
      </c>
      <c r="O56" s="1357"/>
      <c r="P56" s="1357"/>
      <c r="Q56" s="1358"/>
      <c r="R56" s="1271" t="s">
        <v>149</v>
      </c>
      <c r="S56" s="828"/>
      <c r="T56" s="828"/>
      <c r="U56" s="1188"/>
    </row>
    <row r="57" spans="1:21" ht="29.1" customHeight="1" x14ac:dyDescent="0.25">
      <c r="A57" s="1238"/>
      <c r="B57" s="154" t="s">
        <v>465</v>
      </c>
      <c r="C57" s="155">
        <v>80</v>
      </c>
      <c r="D57" s="155">
        <v>60</v>
      </c>
      <c r="E57" s="707" t="s">
        <v>369</v>
      </c>
      <c r="F57" s="693" t="s">
        <v>107</v>
      </c>
      <c r="G57" s="694">
        <v>68</v>
      </c>
      <c r="H57" s="694">
        <f>G57*26%</f>
        <v>17.68</v>
      </c>
      <c r="I57" s="1459" t="s">
        <v>534</v>
      </c>
      <c r="J57" s="541" t="s">
        <v>103</v>
      </c>
      <c r="K57" s="692">
        <v>112</v>
      </c>
      <c r="L57" s="637">
        <f>K57*54%</f>
        <v>60.480000000000004</v>
      </c>
      <c r="M57" s="911" t="s">
        <v>321</v>
      </c>
      <c r="N57" s="158" t="s">
        <v>62</v>
      </c>
      <c r="O57" s="170">
        <v>120</v>
      </c>
      <c r="P57" s="171">
        <v>60</v>
      </c>
      <c r="Q57" s="1361" t="s">
        <v>321</v>
      </c>
      <c r="R57" s="158" t="s">
        <v>150</v>
      </c>
      <c r="S57" s="155">
        <v>80</v>
      </c>
      <c r="T57" s="155">
        <v>60</v>
      </c>
      <c r="U57" s="911" t="s">
        <v>321</v>
      </c>
    </row>
    <row r="58" spans="1:21" ht="23.1" customHeight="1" x14ac:dyDescent="0.25">
      <c r="A58" s="1019" t="s">
        <v>322</v>
      </c>
      <c r="B58" s="1530" t="s">
        <v>75</v>
      </c>
      <c r="C58" s="828"/>
      <c r="D58" s="828"/>
      <c r="E58" s="1188"/>
      <c r="F58" s="693" t="s">
        <v>103</v>
      </c>
      <c r="G58" s="694">
        <v>82</v>
      </c>
      <c r="H58" s="694">
        <v>44.2</v>
      </c>
      <c r="I58" s="1460"/>
      <c r="J58" s="541" t="s">
        <v>72</v>
      </c>
      <c r="K58" s="155">
        <v>100</v>
      </c>
      <c r="L58" s="155">
        <v>100</v>
      </c>
      <c r="M58" s="1189"/>
      <c r="N58" s="158" t="s">
        <v>205</v>
      </c>
      <c r="O58" s="170">
        <v>10</v>
      </c>
      <c r="P58" s="171">
        <v>10</v>
      </c>
      <c r="Q58" s="1006"/>
      <c r="R58" s="154" t="s">
        <v>72</v>
      </c>
      <c r="S58" s="155">
        <v>100</v>
      </c>
      <c r="T58" s="155">
        <v>100</v>
      </c>
      <c r="U58" s="1189"/>
    </row>
    <row r="59" spans="1:21" ht="23.1" customHeight="1" x14ac:dyDescent="0.25">
      <c r="A59" s="1238"/>
      <c r="B59" s="154" t="s">
        <v>76</v>
      </c>
      <c r="C59" s="155">
        <v>10</v>
      </c>
      <c r="D59" s="155">
        <v>10</v>
      </c>
      <c r="E59" s="172" t="s">
        <v>323</v>
      </c>
      <c r="F59" s="702" t="s">
        <v>64</v>
      </c>
      <c r="G59" s="689">
        <v>8</v>
      </c>
      <c r="H59" s="689">
        <v>8</v>
      </c>
      <c r="I59" s="1461"/>
      <c r="J59" s="708" t="s">
        <v>64</v>
      </c>
      <c r="K59" s="118">
        <v>6</v>
      </c>
      <c r="L59" s="118">
        <v>6</v>
      </c>
      <c r="M59" s="1189"/>
      <c r="N59" s="158" t="s">
        <v>326</v>
      </c>
      <c r="O59" s="170">
        <v>200</v>
      </c>
      <c r="P59" s="171">
        <v>200</v>
      </c>
      <c r="Q59" s="1006"/>
      <c r="R59" s="154" t="s">
        <v>64</v>
      </c>
      <c r="S59" s="155">
        <v>6</v>
      </c>
      <c r="T59" s="155">
        <v>6</v>
      </c>
      <c r="U59" s="1202"/>
    </row>
    <row r="60" spans="1:21" ht="23.1" customHeight="1" x14ac:dyDescent="0.25">
      <c r="A60" s="1019" t="s">
        <v>163</v>
      </c>
      <c r="B60" s="1530" t="s">
        <v>324</v>
      </c>
      <c r="C60" s="828"/>
      <c r="D60" s="828"/>
      <c r="E60" s="1188"/>
      <c r="F60" s="1450"/>
      <c r="G60" s="1400"/>
      <c r="H60" s="1400"/>
      <c r="I60" s="1401"/>
      <c r="J60" s="1480"/>
      <c r="K60" s="1255"/>
      <c r="L60" s="1255"/>
      <c r="M60" s="1256"/>
      <c r="N60" s="769" t="s">
        <v>517</v>
      </c>
      <c r="O60" s="770">
        <v>0.1</v>
      </c>
      <c r="P60" s="770">
        <v>0.1</v>
      </c>
      <c r="Q60" s="1006"/>
      <c r="R60" s="1450"/>
      <c r="S60" s="1255"/>
      <c r="T60" s="1255"/>
      <c r="U60" s="1256"/>
    </row>
    <row r="61" spans="1:21" ht="23.1" customHeight="1" x14ac:dyDescent="0.25">
      <c r="A61" s="1237"/>
      <c r="B61" s="154" t="s">
        <v>70</v>
      </c>
      <c r="C61" s="155">
        <v>25</v>
      </c>
      <c r="D61" s="155">
        <v>25</v>
      </c>
      <c r="E61" s="1330" t="s">
        <v>325</v>
      </c>
      <c r="F61" s="1234"/>
      <c r="G61" s="832"/>
      <c r="H61" s="832"/>
      <c r="I61" s="1180"/>
      <c r="J61" s="1234"/>
      <c r="K61" s="832"/>
      <c r="L61" s="832"/>
      <c r="M61" s="1400"/>
      <c r="N61" s="771"/>
      <c r="O61" s="1455"/>
      <c r="P61" s="1400"/>
      <c r="Q61" s="1400"/>
      <c r="R61" s="1400"/>
      <c r="S61" s="832"/>
      <c r="T61" s="832"/>
      <c r="U61" s="1180"/>
    </row>
    <row r="62" spans="1:21" ht="15" customHeight="1" x14ac:dyDescent="0.25">
      <c r="A62" s="1237"/>
      <c r="B62" s="165" t="s">
        <v>72</v>
      </c>
      <c r="C62" s="118">
        <v>100</v>
      </c>
      <c r="D62" s="118">
        <v>100</v>
      </c>
      <c r="E62" s="1202"/>
      <c r="F62" s="1234"/>
      <c r="G62" s="832"/>
      <c r="H62" s="832"/>
      <c r="I62" s="1180"/>
      <c r="J62" s="1234"/>
      <c r="K62" s="832"/>
      <c r="L62" s="832"/>
      <c r="M62" s="1400"/>
      <c r="N62" s="772"/>
      <c r="O62" s="1470"/>
      <c r="P62" s="1400"/>
      <c r="Q62" s="1400"/>
      <c r="R62" s="1400"/>
      <c r="S62" s="832"/>
      <c r="T62" s="832"/>
      <c r="U62" s="1180"/>
    </row>
    <row r="63" spans="1:21" ht="15" customHeight="1" x14ac:dyDescent="0.25">
      <c r="A63" s="1467" t="s">
        <v>326</v>
      </c>
      <c r="B63" s="1457" t="s">
        <v>371</v>
      </c>
      <c r="C63" s="1255"/>
      <c r="D63" s="1255"/>
      <c r="E63" s="1256"/>
      <c r="F63" s="1234"/>
      <c r="G63" s="832"/>
      <c r="H63" s="832"/>
      <c r="I63" s="1180"/>
      <c r="J63" s="1234"/>
      <c r="K63" s="832"/>
      <c r="L63" s="832"/>
      <c r="M63" s="1400"/>
      <c r="N63" s="1471"/>
      <c r="O63" s="1400"/>
      <c r="P63" s="1400"/>
      <c r="Q63" s="1400"/>
      <c r="R63" s="1400"/>
      <c r="S63" s="832"/>
      <c r="T63" s="832"/>
      <c r="U63" s="1180"/>
    </row>
    <row r="64" spans="1:21" ht="15" customHeight="1" thickBot="1" x14ac:dyDescent="0.3">
      <c r="A64" s="1240"/>
      <c r="B64" s="1267"/>
      <c r="C64" s="1371"/>
      <c r="D64" s="1371"/>
      <c r="E64" s="1372"/>
      <c r="F64" s="1267"/>
      <c r="G64" s="1371"/>
      <c r="H64" s="1371"/>
      <c r="I64" s="1372"/>
      <c r="J64" s="1267"/>
      <c r="K64" s="1371"/>
      <c r="L64" s="1371"/>
      <c r="M64" s="1393"/>
      <c r="N64" s="1400"/>
      <c r="O64" s="1400"/>
      <c r="P64" s="1400"/>
      <c r="Q64" s="1400"/>
      <c r="R64" s="1393"/>
      <c r="S64" s="1371"/>
      <c r="T64" s="1371"/>
      <c r="U64" s="1372"/>
    </row>
    <row r="65" spans="1:21" ht="15" customHeight="1" x14ac:dyDescent="0.25">
      <c r="A65" s="1462" t="s">
        <v>327</v>
      </c>
      <c r="B65" s="1352"/>
      <c r="C65" s="1352"/>
      <c r="D65" s="1352"/>
      <c r="E65" s="1352"/>
      <c r="F65" s="1352"/>
      <c r="G65" s="1352"/>
      <c r="H65" s="1352"/>
      <c r="I65" s="1352"/>
      <c r="J65" s="1352"/>
      <c r="K65" s="1352"/>
      <c r="L65" s="1352"/>
      <c r="M65" s="1352"/>
      <c r="N65" s="1352"/>
      <c r="O65" s="1352"/>
      <c r="P65" s="1352"/>
      <c r="Q65" s="1352"/>
      <c r="R65" s="1352"/>
      <c r="S65" s="1352"/>
      <c r="T65" s="1352"/>
      <c r="U65" s="1463"/>
    </row>
    <row r="66" spans="1:21" ht="15" customHeight="1" x14ac:dyDescent="0.25">
      <c r="A66" s="1464"/>
      <c r="B66" s="1345"/>
      <c r="C66" s="1345"/>
      <c r="D66" s="1345"/>
      <c r="E66" s="1345"/>
      <c r="F66" s="1345"/>
      <c r="G66" s="1345"/>
      <c r="H66" s="1345"/>
      <c r="I66" s="1345"/>
      <c r="J66" s="1345"/>
      <c r="K66" s="1345"/>
      <c r="L66" s="1345"/>
      <c r="M66" s="1345"/>
      <c r="N66" s="1345"/>
      <c r="O66" s="1345"/>
      <c r="P66" s="1345"/>
      <c r="Q66" s="1345"/>
      <c r="R66" s="1345"/>
      <c r="S66" s="1345"/>
      <c r="T66" s="1345"/>
      <c r="U66" s="1400"/>
    </row>
    <row r="67" spans="1:21" ht="75.75" customHeight="1" x14ac:dyDescent="0.25">
      <c r="A67" s="396" t="s">
        <v>287</v>
      </c>
      <c r="B67" s="147" t="s">
        <v>328</v>
      </c>
      <c r="C67" s="148" t="s">
        <v>289</v>
      </c>
      <c r="D67" s="148" t="s">
        <v>290</v>
      </c>
      <c r="E67" s="150" t="s">
        <v>291</v>
      </c>
      <c r="F67" s="147" t="s">
        <v>329</v>
      </c>
      <c r="G67" s="148" t="s">
        <v>289</v>
      </c>
      <c r="H67" s="148" t="s">
        <v>290</v>
      </c>
      <c r="I67" s="150" t="s">
        <v>291</v>
      </c>
      <c r="J67" s="147" t="s">
        <v>330</v>
      </c>
      <c r="K67" s="148" t="s">
        <v>294</v>
      </c>
      <c r="L67" s="148" t="s">
        <v>290</v>
      </c>
      <c r="M67" s="150" t="s">
        <v>291</v>
      </c>
      <c r="N67" s="147" t="s">
        <v>331</v>
      </c>
      <c r="O67" s="148" t="s">
        <v>289</v>
      </c>
      <c r="P67" s="148" t="s">
        <v>290</v>
      </c>
      <c r="Q67" s="150" t="s">
        <v>291</v>
      </c>
      <c r="R67" s="191" t="s">
        <v>332</v>
      </c>
      <c r="S67" s="148" t="s">
        <v>289</v>
      </c>
      <c r="T67" s="148" t="s">
        <v>289</v>
      </c>
      <c r="U67" s="150" t="s">
        <v>291</v>
      </c>
    </row>
    <row r="68" spans="1:21" ht="30" customHeight="1" x14ac:dyDescent="0.25">
      <c r="A68" s="1019" t="s">
        <v>333</v>
      </c>
      <c r="B68" s="1271" t="s">
        <v>334</v>
      </c>
      <c r="C68" s="828"/>
      <c r="D68" s="828"/>
      <c r="E68" s="1188"/>
      <c r="F68" s="1273" t="s">
        <v>335</v>
      </c>
      <c r="G68" s="1274"/>
      <c r="H68" s="1274"/>
      <c r="I68" s="1318"/>
      <c r="J68" s="1347" t="s">
        <v>179</v>
      </c>
      <c r="K68" s="1274"/>
      <c r="L68" s="1274"/>
      <c r="M68" s="1318"/>
      <c r="N68" s="1069" t="s">
        <v>336</v>
      </c>
      <c r="O68" s="1348"/>
      <c r="P68" s="1348"/>
      <c r="Q68" s="1349"/>
      <c r="R68" s="1465" t="s">
        <v>402</v>
      </c>
      <c r="S68" s="1274"/>
      <c r="T68" s="1274"/>
      <c r="U68" s="1318"/>
    </row>
    <row r="69" spans="1:21" ht="15" customHeight="1" x14ac:dyDescent="0.25">
      <c r="A69" s="1237"/>
      <c r="B69" s="167" t="s">
        <v>114</v>
      </c>
      <c r="C69" s="599">
        <v>39</v>
      </c>
      <c r="D69" s="600">
        <f>C69*77%</f>
        <v>30.03</v>
      </c>
      <c r="E69" s="1528" t="s">
        <v>301</v>
      </c>
      <c r="F69" s="1133" t="s">
        <v>337</v>
      </c>
      <c r="G69" s="1255"/>
      <c r="H69" s="1255"/>
      <c r="I69" s="1256"/>
      <c r="J69" s="201" t="s">
        <v>50</v>
      </c>
      <c r="K69" s="584">
        <v>15.5</v>
      </c>
      <c r="L69" s="601">
        <f>K69*66%</f>
        <v>10.23</v>
      </c>
      <c r="M69" s="911" t="s">
        <v>301</v>
      </c>
      <c r="N69" s="1234"/>
      <c r="O69" s="832"/>
      <c r="P69" s="832"/>
      <c r="Q69" s="1180"/>
      <c r="R69" s="113" t="s">
        <v>200</v>
      </c>
      <c r="S69" s="271">
        <v>24</v>
      </c>
      <c r="T69" s="272">
        <v>20.399999999999999</v>
      </c>
      <c r="U69" s="1466" t="s">
        <v>301</v>
      </c>
    </row>
    <row r="70" spans="1:21" ht="15" customHeight="1" x14ac:dyDescent="0.25">
      <c r="A70" s="1237"/>
      <c r="B70" s="167" t="s">
        <v>155</v>
      </c>
      <c r="C70" s="584">
        <v>5.8</v>
      </c>
      <c r="D70" s="601">
        <f>C70*70%</f>
        <v>4.0599999999999996</v>
      </c>
      <c r="E70" s="1200"/>
      <c r="F70" s="1234"/>
      <c r="G70" s="832"/>
      <c r="H70" s="832"/>
      <c r="I70" s="1180"/>
      <c r="J70" s="167" t="s">
        <v>180</v>
      </c>
      <c r="K70" s="647">
        <v>20</v>
      </c>
      <c r="L70" s="647">
        <v>15</v>
      </c>
      <c r="M70" s="1189"/>
      <c r="N70" s="1234"/>
      <c r="O70" s="832"/>
      <c r="P70" s="832"/>
      <c r="Q70" s="1180"/>
      <c r="R70" s="77" t="s">
        <v>50</v>
      </c>
      <c r="S70" s="584">
        <v>15.5</v>
      </c>
      <c r="T70" s="601">
        <f>S70*66%</f>
        <v>10.23</v>
      </c>
      <c r="U70" s="1180"/>
    </row>
    <row r="71" spans="1:21" ht="15" customHeight="1" x14ac:dyDescent="0.25">
      <c r="A71" s="1237"/>
      <c r="B71" s="167" t="s">
        <v>157</v>
      </c>
      <c r="C71" s="584">
        <v>40</v>
      </c>
      <c r="D71" s="601">
        <f>C71*52%</f>
        <v>20.8</v>
      </c>
      <c r="E71" s="1200"/>
      <c r="F71" s="1234"/>
      <c r="G71" s="832"/>
      <c r="H71" s="832"/>
      <c r="I71" s="1180"/>
      <c r="J71" s="167" t="s">
        <v>182</v>
      </c>
      <c r="K71" s="647">
        <v>15</v>
      </c>
      <c r="L71" s="647">
        <v>10</v>
      </c>
      <c r="M71" s="1189"/>
      <c r="N71" s="1234"/>
      <c r="O71" s="832"/>
      <c r="P71" s="832"/>
      <c r="Q71" s="1180"/>
      <c r="R71" s="77" t="s">
        <v>91</v>
      </c>
      <c r="S71" s="599">
        <v>13</v>
      </c>
      <c r="T71" s="600">
        <f>S71*77%</f>
        <v>10.01</v>
      </c>
      <c r="U71" s="1180"/>
    </row>
    <row r="72" spans="1:21" ht="15" customHeight="1" x14ac:dyDescent="0.25">
      <c r="A72" s="1237"/>
      <c r="B72" s="167" t="s">
        <v>89</v>
      </c>
      <c r="C72" s="584">
        <v>19</v>
      </c>
      <c r="D72" s="601">
        <f>C72*53%</f>
        <v>10.07</v>
      </c>
      <c r="E72" s="1200"/>
      <c r="F72" s="1235"/>
      <c r="G72" s="1181"/>
      <c r="H72" s="1181"/>
      <c r="I72" s="1182"/>
      <c r="J72" s="593" t="s">
        <v>32</v>
      </c>
      <c r="K72" s="79">
        <v>13</v>
      </c>
      <c r="L72" s="79">
        <f>K72*80%</f>
        <v>10.4</v>
      </c>
      <c r="M72" s="1189"/>
      <c r="N72" s="1344"/>
      <c r="O72" s="1345"/>
      <c r="P72" s="1345"/>
      <c r="Q72" s="1346"/>
      <c r="R72" s="77" t="s">
        <v>114</v>
      </c>
      <c r="S72" s="599">
        <v>13</v>
      </c>
      <c r="T72" s="600">
        <f>S72*77%</f>
        <v>10.01</v>
      </c>
      <c r="U72" s="1180"/>
    </row>
    <row r="73" spans="1:21" ht="15" customHeight="1" x14ac:dyDescent="0.25">
      <c r="A73" s="1237"/>
      <c r="B73" s="167" t="s">
        <v>50</v>
      </c>
      <c r="C73" s="584">
        <v>15.5</v>
      </c>
      <c r="D73" s="601">
        <f>C73*66%</f>
        <v>10.23</v>
      </c>
      <c r="E73" s="1200"/>
      <c r="F73" s="201" t="s">
        <v>166</v>
      </c>
      <c r="G73" s="271">
        <v>20</v>
      </c>
      <c r="H73" s="272">
        <v>20</v>
      </c>
      <c r="I73" s="911" t="s">
        <v>302</v>
      </c>
      <c r="J73" s="593" t="s">
        <v>36</v>
      </c>
      <c r="K73" s="79">
        <v>5.5</v>
      </c>
      <c r="L73" s="79">
        <f>K73*95%</f>
        <v>5.2249999999999996</v>
      </c>
      <c r="M73" s="1189"/>
      <c r="N73" s="201" t="s">
        <v>193</v>
      </c>
      <c r="O73" s="271">
        <v>20</v>
      </c>
      <c r="P73" s="316">
        <v>20</v>
      </c>
      <c r="Q73" s="911" t="s">
        <v>301</v>
      </c>
      <c r="R73" s="593" t="s">
        <v>32</v>
      </c>
      <c r="S73" s="79">
        <v>13</v>
      </c>
      <c r="T73" s="79">
        <f>S73*80%</f>
        <v>10.4</v>
      </c>
      <c r="U73" s="1180"/>
    </row>
    <row r="74" spans="1:21" ht="15" customHeight="1" x14ac:dyDescent="0.25">
      <c r="A74" s="1237"/>
      <c r="B74" s="593" t="s">
        <v>32</v>
      </c>
      <c r="C74" s="79">
        <v>13</v>
      </c>
      <c r="D74" s="79">
        <f>C74*80%</f>
        <v>10.4</v>
      </c>
      <c r="E74" s="1200"/>
      <c r="F74" s="167" t="s">
        <v>114</v>
      </c>
      <c r="G74" s="599">
        <v>13</v>
      </c>
      <c r="H74" s="600">
        <f>G74*77%</f>
        <v>10.01</v>
      </c>
      <c r="I74" s="1189"/>
      <c r="J74" s="593" t="s">
        <v>44</v>
      </c>
      <c r="K74" s="582">
        <v>0.8</v>
      </c>
      <c r="L74" s="582">
        <v>0.8</v>
      </c>
      <c r="M74" s="1189"/>
      <c r="N74" s="167" t="s">
        <v>114</v>
      </c>
      <c r="O74" s="599">
        <v>13</v>
      </c>
      <c r="P74" s="600">
        <f>O74*77%</f>
        <v>10.01</v>
      </c>
      <c r="Q74" s="1189"/>
      <c r="R74" s="593" t="s">
        <v>34</v>
      </c>
      <c r="S74" s="79">
        <v>13</v>
      </c>
      <c r="T74" s="79">
        <f>S74*60%</f>
        <v>7.8</v>
      </c>
      <c r="U74" s="1180"/>
    </row>
    <row r="75" spans="1:21" ht="15" customHeight="1" x14ac:dyDescent="0.25">
      <c r="A75" s="1237"/>
      <c r="B75" s="593" t="s">
        <v>34</v>
      </c>
      <c r="C75" s="79">
        <v>13</v>
      </c>
      <c r="D75" s="79">
        <f>C75*60%</f>
        <v>7.8</v>
      </c>
      <c r="E75" s="1200"/>
      <c r="F75" s="167" t="s">
        <v>91</v>
      </c>
      <c r="G75" s="599">
        <v>13</v>
      </c>
      <c r="H75" s="600">
        <f>G75*77%</f>
        <v>10.01</v>
      </c>
      <c r="I75" s="1189"/>
      <c r="J75" s="593" t="s">
        <v>42</v>
      </c>
      <c r="K75" s="79">
        <v>1</v>
      </c>
      <c r="L75" s="79">
        <f>K75*78%</f>
        <v>0.78</v>
      </c>
      <c r="M75" s="1189"/>
      <c r="N75" s="167" t="s">
        <v>91</v>
      </c>
      <c r="O75" s="599">
        <v>13</v>
      </c>
      <c r="P75" s="600">
        <f>O75*77%</f>
        <v>10.01</v>
      </c>
      <c r="Q75" s="1189"/>
      <c r="R75" s="593" t="s">
        <v>36</v>
      </c>
      <c r="S75" s="79">
        <v>5.5</v>
      </c>
      <c r="T75" s="79">
        <f>S75*95%</f>
        <v>5.2249999999999996</v>
      </c>
      <c r="U75" s="1180"/>
    </row>
    <row r="76" spans="1:21" ht="15" customHeight="1" x14ac:dyDescent="0.25">
      <c r="A76" s="1237"/>
      <c r="B76" s="593" t="s">
        <v>36</v>
      </c>
      <c r="C76" s="79">
        <v>5.5</v>
      </c>
      <c r="D76" s="79">
        <f>C76*95%</f>
        <v>5.2249999999999996</v>
      </c>
      <c r="E76" s="1200"/>
      <c r="F76" s="167" t="s">
        <v>50</v>
      </c>
      <c r="G76" s="584">
        <v>15.5</v>
      </c>
      <c r="H76" s="601">
        <f>G76*66%</f>
        <v>10.23</v>
      </c>
      <c r="I76" s="1189"/>
      <c r="J76" s="167" t="s">
        <v>184</v>
      </c>
      <c r="K76" s="274">
        <v>7</v>
      </c>
      <c r="L76" s="275">
        <v>7</v>
      </c>
      <c r="M76" s="1189"/>
      <c r="N76" s="167" t="s">
        <v>50</v>
      </c>
      <c r="O76" s="584">
        <v>15.5</v>
      </c>
      <c r="P76" s="601">
        <f>O76*66%</f>
        <v>10.23</v>
      </c>
      <c r="Q76" s="1189"/>
      <c r="R76" s="593" t="s">
        <v>42</v>
      </c>
      <c r="S76" s="79">
        <v>1</v>
      </c>
      <c r="T76" s="79">
        <f>S76*78%</f>
        <v>0.78</v>
      </c>
      <c r="U76" s="1180"/>
    </row>
    <row r="77" spans="1:21" ht="15" customHeight="1" x14ac:dyDescent="0.25">
      <c r="A77" s="1237"/>
      <c r="B77" s="593" t="s">
        <v>42</v>
      </c>
      <c r="C77" s="79">
        <v>1</v>
      </c>
      <c r="D77" s="79">
        <f>C77*78%</f>
        <v>0.78</v>
      </c>
      <c r="E77" s="1200"/>
      <c r="F77" s="593" t="s">
        <v>36</v>
      </c>
      <c r="G77" s="79">
        <v>5.5</v>
      </c>
      <c r="H77" s="79">
        <f>G77*95%</f>
        <v>5.2249999999999996</v>
      </c>
      <c r="I77" s="1189"/>
      <c r="J77" s="167" t="s">
        <v>116</v>
      </c>
      <c r="K77" s="274">
        <v>5</v>
      </c>
      <c r="L77" s="275">
        <v>5</v>
      </c>
      <c r="M77" s="1189"/>
      <c r="N77" s="593" t="s">
        <v>36</v>
      </c>
      <c r="O77" s="79">
        <v>5.5</v>
      </c>
      <c r="P77" s="79">
        <f>O77*95%</f>
        <v>5.2249999999999996</v>
      </c>
      <c r="Q77" s="1189"/>
      <c r="R77" s="593" t="s">
        <v>44</v>
      </c>
      <c r="S77" s="581">
        <v>0.5</v>
      </c>
      <c r="T77" s="581">
        <v>0.5</v>
      </c>
      <c r="U77" s="1180"/>
    </row>
    <row r="78" spans="1:21" ht="15" customHeight="1" x14ac:dyDescent="0.25">
      <c r="A78" s="1237"/>
      <c r="B78" s="167" t="s">
        <v>52</v>
      </c>
      <c r="C78" s="271">
        <v>8</v>
      </c>
      <c r="D78" s="275">
        <v>8</v>
      </c>
      <c r="E78" s="1200"/>
      <c r="F78" s="593" t="s">
        <v>32</v>
      </c>
      <c r="G78" s="79">
        <v>13</v>
      </c>
      <c r="H78" s="79">
        <f>G78*80%</f>
        <v>10.4</v>
      </c>
      <c r="I78" s="1189"/>
      <c r="J78" s="167" t="s">
        <v>114</v>
      </c>
      <c r="K78" s="599">
        <v>14</v>
      </c>
      <c r="L78" s="600">
        <f>K78*77%</f>
        <v>10.780000000000001</v>
      </c>
      <c r="M78" s="1189"/>
      <c r="N78" s="593" t="s">
        <v>34</v>
      </c>
      <c r="O78" s="79">
        <v>13</v>
      </c>
      <c r="P78" s="79">
        <f>O78*60%</f>
        <v>7.8</v>
      </c>
      <c r="Q78" s="1189"/>
      <c r="R78" s="77" t="s">
        <v>116</v>
      </c>
      <c r="S78" s="271">
        <v>5</v>
      </c>
      <c r="T78" s="275">
        <v>5</v>
      </c>
      <c r="U78" s="1180"/>
    </row>
    <row r="79" spans="1:21" ht="15" customHeight="1" x14ac:dyDescent="0.25">
      <c r="A79" s="1237"/>
      <c r="B79" s="293" t="s">
        <v>44</v>
      </c>
      <c r="C79" s="409">
        <v>0.5</v>
      </c>
      <c r="D79" s="347">
        <v>0.5</v>
      </c>
      <c r="E79" s="1201"/>
      <c r="F79" s="593" t="s">
        <v>34</v>
      </c>
      <c r="G79" s="79">
        <v>13</v>
      </c>
      <c r="H79" s="79">
        <f>G79*60%</f>
        <v>7.8</v>
      </c>
      <c r="I79" s="1189"/>
      <c r="J79" s="167" t="s">
        <v>91</v>
      </c>
      <c r="K79" s="599">
        <v>13</v>
      </c>
      <c r="L79" s="600">
        <f>K79*77%</f>
        <v>10.01</v>
      </c>
      <c r="M79" s="1189"/>
      <c r="N79" s="593" t="s">
        <v>32</v>
      </c>
      <c r="O79" s="79">
        <v>13</v>
      </c>
      <c r="P79" s="79">
        <f>O79*80%</f>
        <v>10.4</v>
      </c>
      <c r="Q79" s="1189"/>
      <c r="R79" s="77" t="s">
        <v>184</v>
      </c>
      <c r="S79" s="271">
        <v>7</v>
      </c>
      <c r="T79" s="275">
        <v>7</v>
      </c>
      <c r="U79" s="1180"/>
    </row>
    <row r="80" spans="1:21" ht="15" customHeight="1" x14ac:dyDescent="0.25">
      <c r="A80" s="1237"/>
      <c r="B80" s="1343"/>
      <c r="C80" s="1255"/>
      <c r="D80" s="1255"/>
      <c r="E80" s="1256"/>
      <c r="F80" s="593" t="s">
        <v>44</v>
      </c>
      <c r="G80" s="581">
        <v>0.8</v>
      </c>
      <c r="H80" s="581">
        <v>0.8</v>
      </c>
      <c r="I80" s="1189"/>
      <c r="J80" s="1031"/>
      <c r="K80" s="1255"/>
      <c r="L80" s="1255"/>
      <c r="M80" s="1256"/>
      <c r="N80" s="593" t="s">
        <v>44</v>
      </c>
      <c r="O80" s="581">
        <v>0.8</v>
      </c>
      <c r="P80" s="581">
        <v>0.8</v>
      </c>
      <c r="Q80" s="1189"/>
      <c r="R80" s="1472"/>
      <c r="S80" s="1255"/>
      <c r="T80" s="1255"/>
      <c r="U80" s="1421"/>
    </row>
    <row r="81" spans="1:21" ht="15" customHeight="1" x14ac:dyDescent="0.25">
      <c r="A81" s="1237"/>
      <c r="B81" s="1234"/>
      <c r="C81" s="832"/>
      <c r="D81" s="832"/>
      <c r="E81" s="1180"/>
      <c r="F81" s="593" t="s">
        <v>42</v>
      </c>
      <c r="G81" s="79">
        <v>1</v>
      </c>
      <c r="H81" s="79">
        <f>G81*78%</f>
        <v>0.78</v>
      </c>
      <c r="I81" s="1202"/>
      <c r="J81" s="1234"/>
      <c r="K81" s="832"/>
      <c r="L81" s="832"/>
      <c r="M81" s="1180"/>
      <c r="N81" s="593" t="s">
        <v>42</v>
      </c>
      <c r="O81" s="79">
        <v>1</v>
      </c>
      <c r="P81" s="79">
        <f>O81*78%</f>
        <v>0.78</v>
      </c>
      <c r="Q81" s="1202"/>
      <c r="R81" s="832"/>
      <c r="S81" s="832"/>
      <c r="T81" s="832"/>
      <c r="U81" s="859"/>
    </row>
    <row r="82" spans="1:21" ht="15" customHeight="1" thickBot="1" x14ac:dyDescent="0.3">
      <c r="A82" s="1240"/>
      <c r="B82" s="1235"/>
      <c r="C82" s="1181"/>
      <c r="D82" s="1181"/>
      <c r="E82" s="1182"/>
      <c r="F82" s="1278"/>
      <c r="G82" s="828"/>
      <c r="H82" s="828"/>
      <c r="I82" s="1188"/>
      <c r="J82" s="1235"/>
      <c r="K82" s="1181"/>
      <c r="L82" s="1181"/>
      <c r="M82" s="1182"/>
      <c r="N82" s="1311"/>
      <c r="O82" s="832"/>
      <c r="P82" s="832"/>
      <c r="Q82" s="1180"/>
      <c r="R82" s="1181"/>
      <c r="S82" s="1181"/>
      <c r="T82" s="1181"/>
      <c r="U82" s="877"/>
    </row>
    <row r="83" spans="1:21" ht="30" customHeight="1" x14ac:dyDescent="0.25">
      <c r="A83" s="1458" t="s">
        <v>28</v>
      </c>
      <c r="B83" s="1033" t="s">
        <v>338</v>
      </c>
      <c r="C83" s="921"/>
      <c r="D83" s="921"/>
      <c r="E83" s="921"/>
      <c r="F83" s="1094" t="s">
        <v>525</v>
      </c>
      <c r="G83" s="899"/>
      <c r="H83" s="899"/>
      <c r="I83" s="900"/>
      <c r="J83" s="1432" t="s">
        <v>339</v>
      </c>
      <c r="K83" s="1428"/>
      <c r="L83" s="1428"/>
      <c r="M83" s="1428"/>
      <c r="N83" s="1033" t="s">
        <v>525</v>
      </c>
      <c r="O83" s="921"/>
      <c r="P83" s="921"/>
      <c r="Q83" s="921"/>
      <c r="R83" s="1088" t="s">
        <v>202</v>
      </c>
      <c r="S83" s="973"/>
      <c r="T83" s="973"/>
      <c r="U83" s="974"/>
    </row>
    <row r="84" spans="1:21" ht="45" x14ac:dyDescent="0.25">
      <c r="A84" s="1237"/>
      <c r="B84" s="615" t="s">
        <v>30</v>
      </c>
      <c r="C84" s="802">
        <v>81</v>
      </c>
      <c r="D84" s="802">
        <f>C84*49%</f>
        <v>39.69</v>
      </c>
      <c r="E84" s="889" t="s">
        <v>307</v>
      </c>
      <c r="F84" s="597" t="s">
        <v>516</v>
      </c>
      <c r="G84" s="682">
        <v>80</v>
      </c>
      <c r="H84" s="682">
        <f>G84*56%</f>
        <v>44.800000000000004</v>
      </c>
      <c r="I84" s="911" t="s">
        <v>533</v>
      </c>
      <c r="J84" s="615" t="s">
        <v>94</v>
      </c>
      <c r="K84" s="802">
        <v>73</v>
      </c>
      <c r="L84" s="802">
        <f>K84*61.5%</f>
        <v>44.894999999999996</v>
      </c>
      <c r="M84" s="979" t="s">
        <v>533</v>
      </c>
      <c r="N84" s="615" t="s">
        <v>516</v>
      </c>
      <c r="O84" s="805">
        <v>80</v>
      </c>
      <c r="P84" s="805">
        <f>O84*56%</f>
        <v>44.800000000000004</v>
      </c>
      <c r="Q84" s="889" t="s">
        <v>533</v>
      </c>
      <c r="R84" s="615" t="s">
        <v>94</v>
      </c>
      <c r="S84" s="802">
        <v>73</v>
      </c>
      <c r="T84" s="802">
        <f>S84*61.5%</f>
        <v>44.894999999999996</v>
      </c>
      <c r="U84" s="889" t="s">
        <v>533</v>
      </c>
    </row>
    <row r="85" spans="1:21" ht="15" customHeight="1" x14ac:dyDescent="0.25">
      <c r="A85" s="1237"/>
      <c r="B85" s="615" t="s">
        <v>32</v>
      </c>
      <c r="C85" s="638">
        <v>8</v>
      </c>
      <c r="D85" s="638">
        <f>C85*75%</f>
        <v>6</v>
      </c>
      <c r="E85" s="889"/>
      <c r="F85" s="597" t="s">
        <v>32</v>
      </c>
      <c r="G85" s="79">
        <v>8</v>
      </c>
      <c r="H85" s="79">
        <f>G85*75%</f>
        <v>6</v>
      </c>
      <c r="I85" s="902"/>
      <c r="J85" s="615" t="s">
        <v>32</v>
      </c>
      <c r="K85" s="638">
        <v>8</v>
      </c>
      <c r="L85" s="638">
        <f>K85*75%</f>
        <v>6</v>
      </c>
      <c r="M85" s="980"/>
      <c r="N85" s="615" t="s">
        <v>32</v>
      </c>
      <c r="O85" s="638">
        <v>8</v>
      </c>
      <c r="P85" s="638">
        <f>O85*75%</f>
        <v>6</v>
      </c>
      <c r="Q85" s="889"/>
      <c r="R85" s="615" t="s">
        <v>32</v>
      </c>
      <c r="S85" s="638">
        <v>8</v>
      </c>
      <c r="T85" s="638">
        <f>S85*75%</f>
        <v>6</v>
      </c>
      <c r="U85" s="889"/>
    </row>
    <row r="86" spans="1:21" ht="15" customHeight="1" x14ac:dyDescent="0.25">
      <c r="A86" s="1237"/>
      <c r="B86" s="615" t="s">
        <v>34</v>
      </c>
      <c r="C86" s="638">
        <v>10</v>
      </c>
      <c r="D86" s="638">
        <f>C86*60%</f>
        <v>6</v>
      </c>
      <c r="E86" s="889"/>
      <c r="F86" s="597" t="s">
        <v>34</v>
      </c>
      <c r="G86" s="79">
        <v>10</v>
      </c>
      <c r="H86" s="79">
        <f>G86*60%</f>
        <v>6</v>
      </c>
      <c r="I86" s="902"/>
      <c r="J86" s="615" t="s">
        <v>34</v>
      </c>
      <c r="K86" s="638">
        <v>10</v>
      </c>
      <c r="L86" s="638">
        <f>K86*60%</f>
        <v>6</v>
      </c>
      <c r="M86" s="980"/>
      <c r="N86" s="615" t="s">
        <v>34</v>
      </c>
      <c r="O86" s="638">
        <v>10</v>
      </c>
      <c r="P86" s="638">
        <f>O86*60%</f>
        <v>6</v>
      </c>
      <c r="Q86" s="889"/>
      <c r="R86" s="615" t="s">
        <v>34</v>
      </c>
      <c r="S86" s="638">
        <v>10</v>
      </c>
      <c r="T86" s="638">
        <f>S86*60%</f>
        <v>6</v>
      </c>
      <c r="U86" s="889"/>
    </row>
    <row r="87" spans="1:21" ht="15" customHeight="1" x14ac:dyDescent="0.25">
      <c r="A87" s="1237"/>
      <c r="B87" s="615" t="s">
        <v>36</v>
      </c>
      <c r="C87" s="638">
        <v>2</v>
      </c>
      <c r="D87" s="638">
        <f>C87*95%</f>
        <v>1.9</v>
      </c>
      <c r="E87" s="889"/>
      <c r="F87" s="597" t="s">
        <v>36</v>
      </c>
      <c r="G87" s="79">
        <v>2</v>
      </c>
      <c r="H87" s="79">
        <f>G87*95%</f>
        <v>1.9</v>
      </c>
      <c r="I87" s="902"/>
      <c r="J87" s="615" t="s">
        <v>36</v>
      </c>
      <c r="K87" s="638">
        <v>2</v>
      </c>
      <c r="L87" s="638">
        <f>K87*95%</f>
        <v>1.9</v>
      </c>
      <c r="M87" s="980"/>
      <c r="N87" s="615" t="s">
        <v>36</v>
      </c>
      <c r="O87" s="638">
        <v>2</v>
      </c>
      <c r="P87" s="638">
        <f>O87*95%</f>
        <v>1.9</v>
      </c>
      <c r="Q87" s="889"/>
      <c r="R87" s="615" t="s">
        <v>36</v>
      </c>
      <c r="S87" s="638">
        <v>2</v>
      </c>
      <c r="T87" s="638">
        <f>S87*95%</f>
        <v>1.9</v>
      </c>
      <c r="U87" s="889"/>
    </row>
    <row r="88" spans="1:21" ht="15" customHeight="1" x14ac:dyDescent="0.25">
      <c r="A88" s="1237"/>
      <c r="B88" s="615" t="s">
        <v>38</v>
      </c>
      <c r="C88" s="638">
        <v>0.3</v>
      </c>
      <c r="D88" s="638">
        <f>C88*100%</f>
        <v>0.3</v>
      </c>
      <c r="E88" s="889"/>
      <c r="F88" s="597" t="s">
        <v>38</v>
      </c>
      <c r="G88" s="79">
        <v>0.3</v>
      </c>
      <c r="H88" s="79">
        <f>G88*100%</f>
        <v>0.3</v>
      </c>
      <c r="I88" s="902"/>
      <c r="J88" s="615" t="s">
        <v>38</v>
      </c>
      <c r="K88" s="638">
        <v>0.3</v>
      </c>
      <c r="L88" s="638">
        <f>K88*100%</f>
        <v>0.3</v>
      </c>
      <c r="M88" s="980"/>
      <c r="N88" s="615" t="s">
        <v>38</v>
      </c>
      <c r="O88" s="638">
        <v>0.3</v>
      </c>
      <c r="P88" s="638">
        <f>O88*100%</f>
        <v>0.3</v>
      </c>
      <c r="Q88" s="889"/>
      <c r="R88" s="615" t="s">
        <v>38</v>
      </c>
      <c r="S88" s="638">
        <v>0.3</v>
      </c>
      <c r="T88" s="638">
        <f>S88*100%</f>
        <v>0.3</v>
      </c>
      <c r="U88" s="889"/>
    </row>
    <row r="89" spans="1:21" ht="15" customHeight="1" x14ac:dyDescent="0.25">
      <c r="A89" s="1237"/>
      <c r="B89" s="615" t="s">
        <v>40</v>
      </c>
      <c r="C89" s="638">
        <v>0.3</v>
      </c>
      <c r="D89" s="638">
        <f t="shared" ref="D89:D90" si="5">C89*100%</f>
        <v>0.3</v>
      </c>
      <c r="E89" s="889"/>
      <c r="F89" s="597" t="s">
        <v>40</v>
      </c>
      <c r="G89" s="79">
        <v>0.3</v>
      </c>
      <c r="H89" s="79">
        <f t="shared" ref="H89:H90" si="6">G89*100%</f>
        <v>0.3</v>
      </c>
      <c r="I89" s="902"/>
      <c r="J89" s="615" t="s">
        <v>40</v>
      </c>
      <c r="K89" s="638">
        <v>0.3</v>
      </c>
      <c r="L89" s="638">
        <f t="shared" ref="L89:L90" si="7">K89*100%</f>
        <v>0.3</v>
      </c>
      <c r="M89" s="980"/>
      <c r="N89" s="615" t="s">
        <v>40</v>
      </c>
      <c r="O89" s="638">
        <v>0.3</v>
      </c>
      <c r="P89" s="638">
        <f t="shared" ref="P89:P90" si="8">O89*100%</f>
        <v>0.3</v>
      </c>
      <c r="Q89" s="889"/>
      <c r="R89" s="615" t="s">
        <v>40</v>
      </c>
      <c r="S89" s="638">
        <v>0.3</v>
      </c>
      <c r="T89" s="638">
        <f t="shared" ref="T89:T90" si="9">S89*100%</f>
        <v>0.3</v>
      </c>
      <c r="U89" s="889"/>
    </row>
    <row r="90" spans="1:21" ht="15" customHeight="1" x14ac:dyDescent="0.25">
      <c r="A90" s="1237"/>
      <c r="B90" s="615" t="s">
        <v>544</v>
      </c>
      <c r="C90" s="638">
        <v>0.3</v>
      </c>
      <c r="D90" s="638">
        <f t="shared" si="5"/>
        <v>0.3</v>
      </c>
      <c r="E90" s="889"/>
      <c r="F90" s="597" t="s">
        <v>544</v>
      </c>
      <c r="G90" s="79">
        <v>0.3</v>
      </c>
      <c r="H90" s="79">
        <f t="shared" si="6"/>
        <v>0.3</v>
      </c>
      <c r="I90" s="902"/>
      <c r="J90" s="615" t="s">
        <v>544</v>
      </c>
      <c r="K90" s="638">
        <v>0.3</v>
      </c>
      <c r="L90" s="638">
        <f t="shared" si="7"/>
        <v>0.3</v>
      </c>
      <c r="M90" s="980"/>
      <c r="N90" s="615" t="s">
        <v>544</v>
      </c>
      <c r="O90" s="638">
        <v>0.3</v>
      </c>
      <c r="P90" s="638">
        <f t="shared" si="8"/>
        <v>0.3</v>
      </c>
      <c r="Q90" s="889"/>
      <c r="R90" s="615" t="s">
        <v>544</v>
      </c>
      <c r="S90" s="638">
        <v>0.3</v>
      </c>
      <c r="T90" s="638">
        <f t="shared" si="9"/>
        <v>0.3</v>
      </c>
      <c r="U90" s="889"/>
    </row>
    <row r="91" spans="1:21" ht="15" customHeight="1" x14ac:dyDescent="0.25">
      <c r="A91" s="1237"/>
      <c r="B91" s="615" t="s">
        <v>42</v>
      </c>
      <c r="C91" s="638">
        <v>0.6</v>
      </c>
      <c r="D91" s="638">
        <f>C91*78%</f>
        <v>0.46799999999999997</v>
      </c>
      <c r="E91" s="889"/>
      <c r="F91" s="597" t="s">
        <v>42</v>
      </c>
      <c r="G91" s="79">
        <v>0.6</v>
      </c>
      <c r="H91" s="79">
        <f>G91*78%</f>
        <v>0.46799999999999997</v>
      </c>
      <c r="I91" s="902"/>
      <c r="J91" s="615" t="s">
        <v>42</v>
      </c>
      <c r="K91" s="638">
        <v>0.6</v>
      </c>
      <c r="L91" s="638">
        <f>K91*78%</f>
        <v>0.46799999999999997</v>
      </c>
      <c r="M91" s="980"/>
      <c r="N91" s="615" t="s">
        <v>42</v>
      </c>
      <c r="O91" s="638">
        <v>0.6</v>
      </c>
      <c r="P91" s="638">
        <f>O91*78%</f>
        <v>0.46799999999999997</v>
      </c>
      <c r="Q91" s="889"/>
      <c r="R91" s="615" t="s">
        <v>42</v>
      </c>
      <c r="S91" s="638">
        <v>0.6</v>
      </c>
      <c r="T91" s="638">
        <f>S91*78%</f>
        <v>0.46799999999999997</v>
      </c>
      <c r="U91" s="889"/>
    </row>
    <row r="92" spans="1:21" ht="15" customHeight="1" x14ac:dyDescent="0.25">
      <c r="A92" s="1237"/>
      <c r="B92" s="615" t="s">
        <v>44</v>
      </c>
      <c r="C92" s="638">
        <v>0.5</v>
      </c>
      <c r="D92" s="638">
        <f>C92*100%</f>
        <v>0.5</v>
      </c>
      <c r="E92" s="889"/>
      <c r="F92" s="597" t="s">
        <v>44</v>
      </c>
      <c r="G92" s="79">
        <v>0.5</v>
      </c>
      <c r="H92" s="79">
        <f>G92*100%</f>
        <v>0.5</v>
      </c>
      <c r="I92" s="902"/>
      <c r="J92" s="615" t="s">
        <v>44</v>
      </c>
      <c r="K92" s="638">
        <v>0.5</v>
      </c>
      <c r="L92" s="638">
        <f>K92*100%</f>
        <v>0.5</v>
      </c>
      <c r="M92" s="980"/>
      <c r="N92" s="615" t="s">
        <v>44</v>
      </c>
      <c r="O92" s="638">
        <v>0.5</v>
      </c>
      <c r="P92" s="638">
        <f>O92*100%</f>
        <v>0.5</v>
      </c>
      <c r="Q92" s="889"/>
      <c r="R92" s="615" t="s">
        <v>44</v>
      </c>
      <c r="S92" s="638">
        <v>0.5</v>
      </c>
      <c r="T92" s="638">
        <f>S92*100%</f>
        <v>0.5</v>
      </c>
      <c r="U92" s="889"/>
    </row>
    <row r="93" spans="1:21" ht="15" customHeight="1" x14ac:dyDescent="0.25">
      <c r="A93" s="1237"/>
      <c r="B93" s="921"/>
      <c r="C93" s="921"/>
      <c r="D93" s="921"/>
      <c r="E93" s="921"/>
      <c r="F93" s="597" t="s">
        <v>147</v>
      </c>
      <c r="G93" s="581">
        <v>0.5</v>
      </c>
      <c r="H93" s="79">
        <f>G93*100%</f>
        <v>0.5</v>
      </c>
      <c r="I93" s="903"/>
      <c r="J93" s="615" t="s">
        <v>52</v>
      </c>
      <c r="K93" s="710">
        <v>4</v>
      </c>
      <c r="L93" s="710">
        <f>K93*100%</f>
        <v>4</v>
      </c>
      <c r="M93" s="1253"/>
      <c r="N93" s="615" t="s">
        <v>52</v>
      </c>
      <c r="O93" s="710">
        <v>4</v>
      </c>
      <c r="P93" s="710">
        <f>O93*100%</f>
        <v>4</v>
      </c>
      <c r="Q93" s="889"/>
      <c r="R93" s="615" t="s">
        <v>205</v>
      </c>
      <c r="S93" s="806">
        <v>5</v>
      </c>
      <c r="T93" s="806">
        <f>S93*100%</f>
        <v>5</v>
      </c>
      <c r="U93" s="1418" t="s">
        <v>418</v>
      </c>
    </row>
    <row r="94" spans="1:21" ht="15" customHeight="1" x14ac:dyDescent="0.25">
      <c r="A94" s="1237"/>
      <c r="B94" s="921"/>
      <c r="C94" s="921"/>
      <c r="D94" s="921"/>
      <c r="E94" s="921"/>
      <c r="F94" s="1141"/>
      <c r="G94" s="914"/>
      <c r="H94" s="914"/>
      <c r="I94" s="915"/>
      <c r="J94" s="1416"/>
      <c r="K94" s="1096"/>
      <c r="L94" s="1096"/>
      <c r="M94" s="1096"/>
      <c r="N94" s="1146"/>
      <c r="O94" s="1146"/>
      <c r="P94" s="1146"/>
      <c r="Q94" s="1146"/>
      <c r="R94" s="615" t="s">
        <v>52</v>
      </c>
      <c r="S94" s="806">
        <v>3</v>
      </c>
      <c r="T94" s="806">
        <v>3</v>
      </c>
      <c r="U94" s="1419"/>
    </row>
    <row r="95" spans="1:21" ht="15" customHeight="1" x14ac:dyDescent="0.25">
      <c r="A95" s="1237"/>
      <c r="B95" s="921"/>
      <c r="C95" s="921"/>
      <c r="D95" s="921"/>
      <c r="E95" s="921"/>
      <c r="F95" s="932"/>
      <c r="G95" s="917"/>
      <c r="H95" s="917"/>
      <c r="I95" s="918"/>
      <c r="J95" s="883"/>
      <c r="K95" s="884"/>
      <c r="L95" s="884"/>
      <c r="M95" s="884"/>
      <c r="N95" s="1146"/>
      <c r="O95" s="1146"/>
      <c r="P95" s="1146"/>
      <c r="Q95" s="1146"/>
      <c r="R95" s="615" t="s">
        <v>66</v>
      </c>
      <c r="S95" s="806">
        <v>37</v>
      </c>
      <c r="T95" s="806">
        <f>S95*55%</f>
        <v>20.350000000000001</v>
      </c>
      <c r="U95" s="1419"/>
    </row>
    <row r="96" spans="1:21" ht="15" customHeight="1" x14ac:dyDescent="0.25">
      <c r="A96" s="1237"/>
      <c r="B96" s="921"/>
      <c r="C96" s="921"/>
      <c r="D96" s="921"/>
      <c r="E96" s="921"/>
      <c r="F96" s="932"/>
      <c r="G96" s="917"/>
      <c r="H96" s="917"/>
      <c r="I96" s="918"/>
      <c r="J96" s="883"/>
      <c r="K96" s="884"/>
      <c r="L96" s="884"/>
      <c r="M96" s="884"/>
      <c r="N96" s="1146"/>
      <c r="O96" s="1146"/>
      <c r="P96" s="1146"/>
      <c r="Q96" s="1146"/>
      <c r="R96" s="883"/>
      <c r="S96" s="884"/>
      <c r="T96" s="884"/>
      <c r="U96" s="885"/>
    </row>
    <row r="97" spans="1:21" ht="15" customHeight="1" thickBot="1" x14ac:dyDescent="0.3">
      <c r="A97" s="1240"/>
      <c r="B97" s="921"/>
      <c r="C97" s="921"/>
      <c r="D97" s="921"/>
      <c r="E97" s="921"/>
      <c r="F97" s="935"/>
      <c r="G97" s="934"/>
      <c r="H97" s="934"/>
      <c r="I97" s="954"/>
      <c r="J97" s="886"/>
      <c r="K97" s="887"/>
      <c r="L97" s="887"/>
      <c r="M97" s="887"/>
      <c r="N97" s="1146"/>
      <c r="O97" s="1146"/>
      <c r="P97" s="1146"/>
      <c r="Q97" s="1146"/>
      <c r="R97" s="886"/>
      <c r="S97" s="887"/>
      <c r="T97" s="887"/>
      <c r="U97" s="888"/>
    </row>
    <row r="98" spans="1:21" ht="28.5" customHeight="1" x14ac:dyDescent="0.25">
      <c r="A98" s="1458" t="s">
        <v>54</v>
      </c>
      <c r="B98" s="1187" t="s">
        <v>55</v>
      </c>
      <c r="C98" s="828"/>
      <c r="D98" s="828"/>
      <c r="E98" s="1188"/>
      <c r="F98" s="1321" t="s">
        <v>55</v>
      </c>
      <c r="G98" s="856"/>
      <c r="H98" s="856"/>
      <c r="I98" s="1322"/>
      <c r="J98" s="1271" t="s">
        <v>55</v>
      </c>
      <c r="K98" s="828"/>
      <c r="L98" s="828"/>
      <c r="M98" s="1188"/>
      <c r="N98" s="1368" t="s">
        <v>55</v>
      </c>
      <c r="O98" s="864"/>
      <c r="P98" s="864"/>
      <c r="Q98" s="1369"/>
      <c r="R98" s="1329" t="s">
        <v>55</v>
      </c>
      <c r="S98" s="828"/>
      <c r="T98" s="828"/>
      <c r="U98" s="1188"/>
    </row>
    <row r="99" spans="1:21" ht="15" customHeight="1" x14ac:dyDescent="0.25">
      <c r="A99" s="1237"/>
      <c r="B99" s="167" t="s">
        <v>56</v>
      </c>
      <c r="C99" s="274">
        <v>40</v>
      </c>
      <c r="D99" s="275">
        <v>40</v>
      </c>
      <c r="E99" s="911" t="s">
        <v>459</v>
      </c>
      <c r="F99" s="167" t="s">
        <v>56</v>
      </c>
      <c r="G99" s="274">
        <v>40</v>
      </c>
      <c r="H99" s="275">
        <v>40</v>
      </c>
      <c r="I99" s="911" t="s">
        <v>459</v>
      </c>
      <c r="J99" s="201" t="s">
        <v>56</v>
      </c>
      <c r="K99" s="271">
        <v>40</v>
      </c>
      <c r="L99" s="272">
        <v>40</v>
      </c>
      <c r="M99" s="911" t="s">
        <v>459</v>
      </c>
      <c r="N99" s="167" t="s">
        <v>56</v>
      </c>
      <c r="O99" s="274">
        <v>40</v>
      </c>
      <c r="P99" s="275">
        <v>40</v>
      </c>
      <c r="Q99" s="911" t="s">
        <v>459</v>
      </c>
      <c r="R99" s="77" t="s">
        <v>56</v>
      </c>
      <c r="S99" s="274">
        <v>40</v>
      </c>
      <c r="T99" s="275">
        <v>40</v>
      </c>
      <c r="U99" s="911" t="s">
        <v>459</v>
      </c>
    </row>
    <row r="100" spans="1:21" ht="15" customHeight="1" x14ac:dyDescent="0.25">
      <c r="A100" s="1237"/>
      <c r="B100" s="278" t="s">
        <v>44</v>
      </c>
      <c r="C100" s="274">
        <v>0.8</v>
      </c>
      <c r="D100" s="275">
        <v>0.8</v>
      </c>
      <c r="E100" s="1189"/>
      <c r="F100" s="167" t="s">
        <v>44</v>
      </c>
      <c r="G100" s="274">
        <v>0.8</v>
      </c>
      <c r="H100" s="275">
        <v>0.8</v>
      </c>
      <c r="I100" s="1189"/>
      <c r="J100" s="167" t="s">
        <v>52</v>
      </c>
      <c r="K100" s="274">
        <v>5</v>
      </c>
      <c r="L100" s="275">
        <v>5</v>
      </c>
      <c r="M100" s="1189"/>
      <c r="N100" s="278" t="s">
        <v>44</v>
      </c>
      <c r="O100" s="274">
        <v>0.8</v>
      </c>
      <c r="P100" s="275">
        <v>0.8</v>
      </c>
      <c r="Q100" s="1189"/>
      <c r="R100" s="286" t="s">
        <v>44</v>
      </c>
      <c r="S100" s="274">
        <v>0.8</v>
      </c>
      <c r="T100" s="275">
        <v>0.8</v>
      </c>
      <c r="U100" s="1189"/>
    </row>
    <row r="101" spans="1:21" ht="15" customHeight="1" x14ac:dyDescent="0.25">
      <c r="A101" s="1237"/>
      <c r="B101" s="278" t="s">
        <v>52</v>
      </c>
      <c r="C101" s="274">
        <v>5</v>
      </c>
      <c r="D101" s="275">
        <v>5</v>
      </c>
      <c r="E101" s="1202"/>
      <c r="F101" s="293" t="s">
        <v>52</v>
      </c>
      <c r="G101" s="289">
        <v>5</v>
      </c>
      <c r="H101" s="347">
        <v>5</v>
      </c>
      <c r="I101" s="1189"/>
      <c r="J101" s="167" t="s">
        <v>44</v>
      </c>
      <c r="K101" s="274">
        <v>0.8</v>
      </c>
      <c r="L101" s="275">
        <v>0.8</v>
      </c>
      <c r="M101" s="1189"/>
      <c r="N101" s="278" t="s">
        <v>52</v>
      </c>
      <c r="O101" s="274">
        <v>5</v>
      </c>
      <c r="P101" s="275">
        <v>5</v>
      </c>
      <c r="Q101" s="1202"/>
      <c r="R101" s="286" t="s">
        <v>52</v>
      </c>
      <c r="S101" s="274">
        <v>5</v>
      </c>
      <c r="T101" s="275">
        <v>5</v>
      </c>
      <c r="U101" s="1202"/>
    </row>
    <row r="102" spans="1:21" ht="15" customHeight="1" x14ac:dyDescent="0.25">
      <c r="A102" s="1237"/>
      <c r="B102" s="941"/>
      <c r="C102" s="1255"/>
      <c r="D102" s="1255"/>
      <c r="E102" s="1256"/>
      <c r="F102" s="942"/>
      <c r="G102" s="1255"/>
      <c r="H102" s="1255"/>
      <c r="I102" s="1256"/>
      <c r="J102" s="167"/>
      <c r="K102" s="564"/>
      <c r="L102" s="565"/>
      <c r="M102" s="1202"/>
      <c r="N102" s="1311"/>
      <c r="O102" s="832"/>
      <c r="P102" s="832"/>
      <c r="Q102" s="1180"/>
      <c r="R102" s="1453"/>
      <c r="S102" s="1255"/>
      <c r="T102" s="1255"/>
      <c r="U102" s="1256"/>
    </row>
    <row r="103" spans="1:21" ht="15" customHeight="1" x14ac:dyDescent="0.25">
      <c r="A103" s="1237"/>
      <c r="B103" s="1235"/>
      <c r="C103" s="1181"/>
      <c r="D103" s="1181"/>
      <c r="E103" s="1182"/>
      <c r="F103" s="1235"/>
      <c r="G103" s="1181"/>
      <c r="H103" s="1181"/>
      <c r="I103" s="1182"/>
      <c r="J103" s="1311"/>
      <c r="K103" s="832"/>
      <c r="L103" s="832"/>
      <c r="M103" s="1180"/>
      <c r="N103" s="1234"/>
      <c r="O103" s="832"/>
      <c r="P103" s="832"/>
      <c r="Q103" s="1180"/>
      <c r="R103" s="1181"/>
      <c r="S103" s="1181"/>
      <c r="T103" s="1181"/>
      <c r="U103" s="1182"/>
    </row>
    <row r="104" spans="1:21" ht="28.5" customHeight="1" x14ac:dyDescent="0.25">
      <c r="A104" s="1458" t="s">
        <v>46</v>
      </c>
      <c r="B104" s="1271" t="s">
        <v>154</v>
      </c>
      <c r="C104" s="828"/>
      <c r="D104" s="828"/>
      <c r="E104" s="1188"/>
      <c r="F104" s="1321" t="s">
        <v>170</v>
      </c>
      <c r="G104" s="856"/>
      <c r="H104" s="856"/>
      <c r="I104" s="1322"/>
      <c r="J104" s="1271" t="s">
        <v>341</v>
      </c>
      <c r="K104" s="828"/>
      <c r="L104" s="828"/>
      <c r="M104" s="1188"/>
      <c r="N104" s="1271" t="s">
        <v>195</v>
      </c>
      <c r="O104" s="828"/>
      <c r="P104" s="828"/>
      <c r="Q104" s="1188"/>
      <c r="R104" s="1183" t="s">
        <v>419</v>
      </c>
      <c r="S104" s="828"/>
      <c r="T104" s="828"/>
      <c r="U104" s="1188"/>
    </row>
    <row r="105" spans="1:21" ht="15" customHeight="1" x14ac:dyDescent="0.25">
      <c r="A105" s="1237"/>
      <c r="B105" s="1001" t="s">
        <v>391</v>
      </c>
      <c r="C105" s="1255"/>
      <c r="D105" s="1255"/>
      <c r="E105" s="1256"/>
      <c r="F105" s="398" t="s">
        <v>91</v>
      </c>
      <c r="G105" s="645">
        <v>76</v>
      </c>
      <c r="H105" s="600">
        <f>G105*53%</f>
        <v>40.28</v>
      </c>
      <c r="I105" s="1535" t="s">
        <v>311</v>
      </c>
      <c r="J105" s="410" t="s">
        <v>114</v>
      </c>
      <c r="K105" s="599">
        <v>53</v>
      </c>
      <c r="L105" s="600">
        <f>K105*77%</f>
        <v>40.81</v>
      </c>
      <c r="M105" s="940" t="s">
        <v>307</v>
      </c>
      <c r="N105" s="398" t="s">
        <v>313</v>
      </c>
      <c r="O105" s="599">
        <v>75</v>
      </c>
      <c r="P105" s="600">
        <f>O105*53%</f>
        <v>39.75</v>
      </c>
      <c r="Q105" s="940" t="s">
        <v>311</v>
      </c>
      <c r="R105" s="398" t="s">
        <v>114</v>
      </c>
      <c r="S105" s="599">
        <v>102</v>
      </c>
      <c r="T105" s="600">
        <f>S105*59%</f>
        <v>60.18</v>
      </c>
      <c r="U105" s="1473" t="s">
        <v>311</v>
      </c>
    </row>
    <row r="106" spans="1:21" ht="15" customHeight="1" x14ac:dyDescent="0.25">
      <c r="A106" s="1237"/>
      <c r="B106" s="1234"/>
      <c r="C106" s="832"/>
      <c r="D106" s="832"/>
      <c r="E106" s="1180"/>
      <c r="F106" s="402" t="s">
        <v>52</v>
      </c>
      <c r="G106" s="403">
        <v>5</v>
      </c>
      <c r="H106" s="403">
        <v>5</v>
      </c>
      <c r="I106" s="1369"/>
      <c r="J106" s="411" t="s">
        <v>44</v>
      </c>
      <c r="K106" s="403">
        <v>0.5</v>
      </c>
      <c r="L106" s="404">
        <v>0.5</v>
      </c>
      <c r="M106" s="1189"/>
      <c r="N106" s="402" t="s">
        <v>116</v>
      </c>
      <c r="O106" s="403">
        <v>5</v>
      </c>
      <c r="P106" s="404">
        <v>5</v>
      </c>
      <c r="Q106" s="1202"/>
      <c r="R106" s="405" t="s">
        <v>147</v>
      </c>
      <c r="S106" s="403">
        <v>0.5</v>
      </c>
      <c r="T106" s="404">
        <v>0.5</v>
      </c>
      <c r="U106" s="1202"/>
    </row>
    <row r="107" spans="1:21" ht="15" customHeight="1" x14ac:dyDescent="0.25">
      <c r="A107" s="1237"/>
      <c r="B107" s="1234"/>
      <c r="C107" s="832"/>
      <c r="D107" s="832"/>
      <c r="E107" s="1180"/>
      <c r="F107" s="941"/>
      <c r="G107" s="1255"/>
      <c r="H107" s="1255"/>
      <c r="I107" s="1256"/>
      <c r="J107" s="411" t="s">
        <v>174</v>
      </c>
      <c r="K107" s="403">
        <v>5</v>
      </c>
      <c r="L107" s="404">
        <v>5</v>
      </c>
      <c r="M107" s="1202"/>
      <c r="N107" s="941"/>
      <c r="O107" s="1255"/>
      <c r="P107" s="1255"/>
      <c r="Q107" s="1256"/>
      <c r="R107" s="1532"/>
      <c r="S107" s="1255"/>
      <c r="T107" s="1255"/>
      <c r="U107" s="1421"/>
    </row>
    <row r="108" spans="1:21" ht="15" customHeight="1" x14ac:dyDescent="0.25">
      <c r="A108" s="1237"/>
      <c r="B108" s="1234"/>
      <c r="C108" s="832"/>
      <c r="D108" s="832"/>
      <c r="E108" s="1180"/>
      <c r="F108" s="1234"/>
      <c r="G108" s="832"/>
      <c r="H108" s="832"/>
      <c r="I108" s="1180"/>
      <c r="J108" s="941"/>
      <c r="K108" s="1255"/>
      <c r="L108" s="1255"/>
      <c r="M108" s="1256"/>
      <c r="N108" s="1234"/>
      <c r="O108" s="832"/>
      <c r="P108" s="832"/>
      <c r="Q108" s="1180"/>
      <c r="R108" s="1375"/>
      <c r="S108" s="832"/>
      <c r="T108" s="832"/>
      <c r="U108" s="859"/>
    </row>
    <row r="109" spans="1:21" ht="15" customHeight="1" x14ac:dyDescent="0.25">
      <c r="A109" s="1237"/>
      <c r="B109" s="1234"/>
      <c r="C109" s="832"/>
      <c r="D109" s="832"/>
      <c r="E109" s="1180"/>
      <c r="F109" s="1234"/>
      <c r="G109" s="832"/>
      <c r="H109" s="832"/>
      <c r="I109" s="1180"/>
      <c r="J109" s="1234"/>
      <c r="K109" s="832"/>
      <c r="L109" s="832"/>
      <c r="M109" s="1180"/>
      <c r="N109" s="1234"/>
      <c r="O109" s="832"/>
      <c r="P109" s="832"/>
      <c r="Q109" s="1180"/>
      <c r="R109" s="1464"/>
      <c r="S109" s="1345"/>
      <c r="T109" s="1345"/>
      <c r="U109" s="1533"/>
    </row>
    <row r="110" spans="1:21" ht="48" customHeight="1" x14ac:dyDescent="0.25">
      <c r="A110" s="1458" t="s">
        <v>314</v>
      </c>
      <c r="B110" s="1271" t="s">
        <v>159</v>
      </c>
      <c r="C110" s="828"/>
      <c r="D110" s="828"/>
      <c r="E110" s="1188"/>
      <c r="F110" s="1271" t="s">
        <v>422</v>
      </c>
      <c r="G110" s="828"/>
      <c r="H110" s="828"/>
      <c r="I110" s="1184"/>
      <c r="J110" s="1271" t="s">
        <v>190</v>
      </c>
      <c r="K110" s="828"/>
      <c r="L110" s="828"/>
      <c r="M110" s="1188"/>
      <c r="N110" s="1271" t="s">
        <v>466</v>
      </c>
      <c r="O110" s="828"/>
      <c r="P110" s="828"/>
      <c r="Q110" s="1188"/>
      <c r="R110" s="1183" t="s">
        <v>346</v>
      </c>
      <c r="S110" s="828"/>
      <c r="T110" s="828"/>
      <c r="U110" s="1188"/>
    </row>
    <row r="111" spans="1:21" ht="15" customHeight="1" x14ac:dyDescent="0.25">
      <c r="A111" s="1237"/>
      <c r="B111" s="280" t="s">
        <v>347</v>
      </c>
      <c r="C111" s="756">
        <v>16</v>
      </c>
      <c r="D111" s="720">
        <v>15.2</v>
      </c>
      <c r="E111" s="911" t="s">
        <v>309</v>
      </c>
      <c r="F111" s="768" t="s">
        <v>424</v>
      </c>
      <c r="G111" s="746">
        <v>34</v>
      </c>
      <c r="H111" s="746">
        <f>G111*82%</f>
        <v>27.88</v>
      </c>
      <c r="I111" s="911" t="s">
        <v>309</v>
      </c>
      <c r="J111" s="767" t="s">
        <v>101</v>
      </c>
      <c r="K111" s="762">
        <v>69</v>
      </c>
      <c r="L111" s="720">
        <v>55.2</v>
      </c>
      <c r="M111" s="911" t="s">
        <v>309</v>
      </c>
      <c r="N111" s="766" t="s">
        <v>125</v>
      </c>
      <c r="O111" s="746">
        <v>48</v>
      </c>
      <c r="P111" s="746">
        <f>O111*82%</f>
        <v>39.36</v>
      </c>
      <c r="Q111" s="911" t="s">
        <v>309</v>
      </c>
      <c r="R111" s="764" t="s">
        <v>101</v>
      </c>
      <c r="S111" s="756">
        <v>38</v>
      </c>
      <c r="T111" s="757">
        <v>30.4</v>
      </c>
      <c r="U111" s="911" t="s">
        <v>309</v>
      </c>
    </row>
    <row r="112" spans="1:21" ht="15" customHeight="1" x14ac:dyDescent="0.25">
      <c r="A112" s="1237"/>
      <c r="B112" s="167" t="s">
        <v>101</v>
      </c>
      <c r="C112" s="756">
        <v>50</v>
      </c>
      <c r="D112" s="720">
        <v>40</v>
      </c>
      <c r="E112" s="1189"/>
      <c r="F112" s="719" t="s">
        <v>50</v>
      </c>
      <c r="G112" s="746">
        <v>31</v>
      </c>
      <c r="H112" s="746">
        <f>G112*88%</f>
        <v>27.28</v>
      </c>
      <c r="I112" s="1189"/>
      <c r="J112" s="164" t="s">
        <v>62</v>
      </c>
      <c r="K112" s="26">
        <v>60</v>
      </c>
      <c r="L112" s="29">
        <v>30</v>
      </c>
      <c r="M112" s="1189"/>
      <c r="N112" s="719" t="s">
        <v>139</v>
      </c>
      <c r="O112" s="731">
        <v>28</v>
      </c>
      <c r="P112" s="731">
        <f>O112*55%</f>
        <v>15.400000000000002</v>
      </c>
      <c r="Q112" s="1189"/>
      <c r="R112" s="765" t="s">
        <v>50</v>
      </c>
      <c r="S112" s="746">
        <v>28</v>
      </c>
      <c r="T112" s="746">
        <f>S112*88%</f>
        <v>24.64</v>
      </c>
      <c r="U112" s="1189"/>
    </row>
    <row r="113" spans="1:24" ht="15" customHeight="1" x14ac:dyDescent="0.25">
      <c r="A113" s="1237"/>
      <c r="B113" s="167" t="s">
        <v>36</v>
      </c>
      <c r="C113" s="271">
        <v>12</v>
      </c>
      <c r="D113" s="275">
        <v>10.8</v>
      </c>
      <c r="E113" s="1189"/>
      <c r="F113" s="167" t="s">
        <v>174</v>
      </c>
      <c r="G113" s="274">
        <v>5</v>
      </c>
      <c r="H113" s="275">
        <v>5</v>
      </c>
      <c r="I113" s="1189"/>
      <c r="J113" s="278" t="s">
        <v>36</v>
      </c>
      <c r="K113" s="274">
        <v>6</v>
      </c>
      <c r="L113" s="275">
        <v>5.4</v>
      </c>
      <c r="M113" s="1202"/>
      <c r="N113" s="167" t="s">
        <v>36</v>
      </c>
      <c r="O113" s="274">
        <v>6</v>
      </c>
      <c r="P113" s="275">
        <v>5.4</v>
      </c>
      <c r="Q113" s="1189"/>
      <c r="R113" s="77" t="s">
        <v>36</v>
      </c>
      <c r="S113" s="271">
        <v>10</v>
      </c>
      <c r="T113" s="275">
        <v>9</v>
      </c>
      <c r="U113" s="1189"/>
      <c r="V113" s="218"/>
      <c r="W113" s="218"/>
      <c r="X113" s="218"/>
    </row>
    <row r="114" spans="1:24" ht="15" customHeight="1" x14ac:dyDescent="0.25">
      <c r="A114" s="1237"/>
      <c r="B114" s="164" t="s">
        <v>62</v>
      </c>
      <c r="C114" s="26">
        <v>60</v>
      </c>
      <c r="D114" s="29">
        <v>30</v>
      </c>
      <c r="E114" s="1202"/>
      <c r="F114" s="167" t="s">
        <v>127</v>
      </c>
      <c r="G114" s="274">
        <v>3</v>
      </c>
      <c r="H114" s="275">
        <v>3</v>
      </c>
      <c r="I114" s="1189"/>
      <c r="J114" s="1380" t="s">
        <v>318</v>
      </c>
      <c r="K114" s="1255"/>
      <c r="L114" s="1255"/>
      <c r="M114" s="1256"/>
      <c r="N114" s="167" t="s">
        <v>52</v>
      </c>
      <c r="O114" s="274">
        <v>2</v>
      </c>
      <c r="P114" s="275">
        <v>2</v>
      </c>
      <c r="Q114" s="1189"/>
      <c r="R114" s="164" t="s">
        <v>62</v>
      </c>
      <c r="S114" s="26">
        <v>60</v>
      </c>
      <c r="T114" s="29">
        <v>30</v>
      </c>
      <c r="U114" s="1202"/>
      <c r="V114" s="218"/>
      <c r="W114" s="218"/>
      <c r="X114" s="218"/>
    </row>
    <row r="115" spans="1:24" ht="24.75" customHeight="1" thickBot="1" x14ac:dyDescent="0.3">
      <c r="A115" s="1237"/>
      <c r="B115" s="1402" t="s">
        <v>467</v>
      </c>
      <c r="C115" s="1181"/>
      <c r="D115" s="1181"/>
      <c r="E115" s="1182"/>
      <c r="F115" s="167" t="s">
        <v>64</v>
      </c>
      <c r="G115" s="274">
        <v>2</v>
      </c>
      <c r="H115" s="275">
        <v>2</v>
      </c>
      <c r="I115" s="1202"/>
      <c r="J115" s="1235"/>
      <c r="K115" s="1181"/>
      <c r="L115" s="1181"/>
      <c r="M115" s="1182"/>
      <c r="N115" s="164" t="s">
        <v>62</v>
      </c>
      <c r="O115" s="26">
        <v>60</v>
      </c>
      <c r="P115" s="29">
        <v>30</v>
      </c>
      <c r="Q115" s="1202"/>
      <c r="R115" s="1531" t="s">
        <v>467</v>
      </c>
      <c r="S115" s="828"/>
      <c r="T115" s="828"/>
      <c r="U115" s="1188"/>
      <c r="V115" s="218"/>
      <c r="W115" s="218"/>
      <c r="X115" s="218"/>
    </row>
    <row r="116" spans="1:24" ht="33" customHeight="1" x14ac:dyDescent="0.25">
      <c r="A116" s="1019" t="s">
        <v>105</v>
      </c>
      <c r="B116" s="1321" t="s">
        <v>160</v>
      </c>
      <c r="C116" s="856"/>
      <c r="D116" s="856"/>
      <c r="E116" s="1322"/>
      <c r="F116" s="1135" t="s">
        <v>537</v>
      </c>
      <c r="G116" s="1136"/>
      <c r="H116" s="1136"/>
      <c r="I116" s="1137"/>
      <c r="J116" s="1321" t="s">
        <v>129</v>
      </c>
      <c r="K116" s="856"/>
      <c r="L116" s="856"/>
      <c r="M116" s="1322"/>
      <c r="N116" s="1513" t="s">
        <v>348</v>
      </c>
      <c r="O116" s="1276"/>
      <c r="P116" s="1276"/>
      <c r="Q116" s="1374"/>
      <c r="R116" s="1183" t="s">
        <v>149</v>
      </c>
      <c r="S116" s="828"/>
      <c r="T116" s="828"/>
      <c r="U116" s="1188"/>
      <c r="V116" s="153"/>
      <c r="W116" s="153"/>
      <c r="X116" s="153"/>
    </row>
    <row r="117" spans="1:24" ht="15" customHeight="1" x14ac:dyDescent="0.25">
      <c r="A117" s="1238"/>
      <c r="B117" s="154" t="s">
        <v>161</v>
      </c>
      <c r="C117" s="155">
        <v>86</v>
      </c>
      <c r="D117" s="155">
        <v>60.2</v>
      </c>
      <c r="E117" s="1330" t="s">
        <v>321</v>
      </c>
      <c r="F117" s="639" t="s">
        <v>524</v>
      </c>
      <c r="G117" s="711">
        <v>112</v>
      </c>
      <c r="H117" s="711">
        <f>G117*90%</f>
        <v>100.8</v>
      </c>
      <c r="I117" s="1330" t="s">
        <v>321</v>
      </c>
      <c r="J117" s="154" t="s">
        <v>103</v>
      </c>
      <c r="K117" s="711">
        <v>112</v>
      </c>
      <c r="L117" s="711">
        <f>K117*54%</f>
        <v>60.480000000000004</v>
      </c>
      <c r="M117" s="949" t="s">
        <v>321</v>
      </c>
      <c r="N117" s="558" t="s">
        <v>349</v>
      </c>
      <c r="O117" s="774">
        <v>190</v>
      </c>
      <c r="P117" s="774">
        <v>60</v>
      </c>
      <c r="Q117" s="1534" t="s">
        <v>321</v>
      </c>
      <c r="R117" s="158" t="s">
        <v>150</v>
      </c>
      <c r="S117" s="176">
        <v>80</v>
      </c>
      <c r="T117" s="176">
        <v>60</v>
      </c>
      <c r="U117" s="911" t="s">
        <v>321</v>
      </c>
      <c r="V117" s="144"/>
      <c r="W117" s="144"/>
      <c r="X117" s="144"/>
    </row>
    <row r="118" spans="1:24" ht="15" customHeight="1" x14ac:dyDescent="0.25">
      <c r="A118" s="184" t="s">
        <v>285</v>
      </c>
      <c r="B118" s="154" t="s">
        <v>72</v>
      </c>
      <c r="C118" s="155">
        <v>100</v>
      </c>
      <c r="D118" s="155">
        <v>100</v>
      </c>
      <c r="E118" s="1189"/>
      <c r="F118" s="639" t="s">
        <v>64</v>
      </c>
      <c r="G118" s="710">
        <v>8</v>
      </c>
      <c r="H118" s="710">
        <v>8</v>
      </c>
      <c r="I118" s="1202"/>
      <c r="J118" s="165" t="s">
        <v>72</v>
      </c>
      <c r="K118" s="181">
        <v>100</v>
      </c>
      <c r="L118" s="185">
        <v>100</v>
      </c>
      <c r="M118" s="1514"/>
      <c r="N118" s="560" t="s">
        <v>64</v>
      </c>
      <c r="O118" s="561">
        <v>8</v>
      </c>
      <c r="P118" s="561">
        <v>8</v>
      </c>
      <c r="Q118" s="1534"/>
      <c r="R118" s="158" t="s">
        <v>72</v>
      </c>
      <c r="S118" s="176">
        <v>100</v>
      </c>
      <c r="T118" s="176">
        <v>100</v>
      </c>
      <c r="U118" s="1189"/>
      <c r="V118" s="144"/>
      <c r="W118" s="144"/>
      <c r="X118" s="144"/>
    </row>
    <row r="119" spans="1:24" ht="15" customHeight="1" x14ac:dyDescent="0.25">
      <c r="A119" s="1019" t="s">
        <v>163</v>
      </c>
      <c r="B119" s="165" t="s">
        <v>64</v>
      </c>
      <c r="C119" s="118">
        <v>6</v>
      </c>
      <c r="D119" s="118">
        <v>6</v>
      </c>
      <c r="E119" s="1189"/>
      <c r="F119" s="712" t="s">
        <v>517</v>
      </c>
      <c r="G119" s="709">
        <v>0.1</v>
      </c>
      <c r="H119" s="709">
        <v>0.1</v>
      </c>
      <c r="I119" s="723"/>
      <c r="J119" s="154" t="s">
        <v>64</v>
      </c>
      <c r="K119" s="176">
        <v>8</v>
      </c>
      <c r="L119" s="182">
        <v>8</v>
      </c>
      <c r="M119" s="1515"/>
      <c r="N119" s="554" t="s">
        <v>326</v>
      </c>
      <c r="O119" s="561">
        <v>200</v>
      </c>
      <c r="P119" s="561">
        <v>200</v>
      </c>
      <c r="Q119" s="1534"/>
      <c r="R119" s="158" t="s">
        <v>64</v>
      </c>
      <c r="S119" s="176">
        <v>6</v>
      </c>
      <c r="T119" s="176">
        <v>6</v>
      </c>
      <c r="U119" s="1202"/>
      <c r="V119" s="144"/>
      <c r="W119" s="144"/>
      <c r="X119" s="144"/>
    </row>
    <row r="120" spans="1:24" ht="15" customHeight="1" thickBot="1" x14ac:dyDescent="0.3">
      <c r="A120" s="1237"/>
      <c r="B120" s="643" t="s">
        <v>523</v>
      </c>
      <c r="C120" s="734">
        <v>0.1</v>
      </c>
      <c r="D120" s="734">
        <v>0.1</v>
      </c>
      <c r="E120" s="728"/>
      <c r="F120" s="722"/>
      <c r="I120" s="723"/>
      <c r="J120" s="941"/>
      <c r="K120" s="1255"/>
      <c r="L120" s="1255"/>
      <c r="M120" s="1276"/>
      <c r="N120" s="773"/>
      <c r="O120" s="1455"/>
      <c r="P120" s="1400"/>
      <c r="Q120" s="1400"/>
      <c r="R120" s="1522"/>
      <c r="S120" s="832"/>
      <c r="T120" s="832"/>
      <c r="U120" s="1180"/>
      <c r="V120" s="1366"/>
      <c r="W120" s="832"/>
      <c r="X120" s="832"/>
    </row>
    <row r="121" spans="1:24" ht="15" customHeight="1" thickBot="1" x14ac:dyDescent="0.3">
      <c r="A121" s="1503"/>
      <c r="B121" s="721"/>
      <c r="C121" s="775"/>
      <c r="D121" s="775"/>
      <c r="E121" s="729"/>
      <c r="F121" s="730"/>
      <c r="G121" s="725"/>
      <c r="H121" s="725"/>
      <c r="I121" s="727"/>
      <c r="J121" s="1267"/>
      <c r="K121" s="1371"/>
      <c r="L121" s="1371"/>
      <c r="M121" s="1393"/>
      <c r="N121" s="1285"/>
      <c r="O121" s="1400"/>
      <c r="P121" s="1400"/>
      <c r="Q121" s="1400"/>
      <c r="R121" s="832"/>
      <c r="S121" s="832"/>
      <c r="T121" s="832"/>
      <c r="U121" s="1180"/>
      <c r="V121" s="1234"/>
      <c r="W121" s="832"/>
      <c r="X121" s="832"/>
    </row>
    <row r="122" spans="1:24" ht="15" customHeight="1" x14ac:dyDescent="0.25">
      <c r="A122" s="1512" t="s">
        <v>350</v>
      </c>
      <c r="B122" s="1352"/>
      <c r="C122" s="1352"/>
      <c r="D122" s="1352"/>
      <c r="E122" s="1352"/>
      <c r="F122" s="1352"/>
      <c r="G122" s="1352"/>
      <c r="H122" s="1352"/>
      <c r="I122" s="1352"/>
      <c r="J122" s="1352"/>
      <c r="K122" s="1352"/>
      <c r="L122" s="1352"/>
      <c r="M122" s="1352"/>
      <c r="N122" s="1352"/>
      <c r="O122" s="1352"/>
      <c r="P122" s="1352"/>
      <c r="Q122" s="1352"/>
      <c r="R122" s="1352"/>
      <c r="S122" s="1352"/>
      <c r="T122" s="1352"/>
      <c r="U122" s="1463"/>
      <c r="V122" s="218"/>
      <c r="W122" s="218"/>
      <c r="X122" s="218"/>
    </row>
    <row r="123" spans="1:24" ht="15" customHeight="1" x14ac:dyDescent="0.25">
      <c r="A123" s="1464"/>
      <c r="B123" s="1345"/>
      <c r="C123" s="1345"/>
      <c r="D123" s="1345"/>
      <c r="E123" s="1345"/>
      <c r="F123" s="1345"/>
      <c r="G123" s="1345"/>
      <c r="H123" s="1345"/>
      <c r="I123" s="1345"/>
      <c r="J123" s="1345"/>
      <c r="K123" s="1345"/>
      <c r="L123" s="1345"/>
      <c r="M123" s="1345"/>
      <c r="N123" s="1345"/>
      <c r="O123" s="1345"/>
      <c r="P123" s="1345"/>
      <c r="Q123" s="1345"/>
      <c r="R123" s="1345"/>
      <c r="S123" s="1345"/>
      <c r="T123" s="1345"/>
      <c r="U123" s="1400"/>
      <c r="V123" s="218"/>
      <c r="W123" s="218"/>
      <c r="X123" s="218"/>
    </row>
    <row r="124" spans="1:24" ht="75.75" customHeight="1" x14ac:dyDescent="0.25">
      <c r="A124" s="412" t="s">
        <v>287</v>
      </c>
      <c r="B124" s="147" t="s">
        <v>351</v>
      </c>
      <c r="C124" s="148" t="s">
        <v>289</v>
      </c>
      <c r="D124" s="148" t="s">
        <v>290</v>
      </c>
      <c r="E124" s="150" t="s">
        <v>291</v>
      </c>
      <c r="F124" s="147" t="s">
        <v>352</v>
      </c>
      <c r="G124" s="148" t="s">
        <v>289</v>
      </c>
      <c r="H124" s="148" t="s">
        <v>290</v>
      </c>
      <c r="I124" s="150" t="s">
        <v>291</v>
      </c>
      <c r="J124" s="147" t="s">
        <v>353</v>
      </c>
      <c r="K124" s="148" t="s">
        <v>294</v>
      </c>
      <c r="L124" s="148" t="s">
        <v>290</v>
      </c>
      <c r="M124" s="150" t="s">
        <v>291</v>
      </c>
      <c r="N124" s="147" t="s">
        <v>354</v>
      </c>
      <c r="O124" s="148" t="s">
        <v>289</v>
      </c>
      <c r="P124" s="148" t="s">
        <v>290</v>
      </c>
      <c r="Q124" s="150" t="s">
        <v>291</v>
      </c>
      <c r="R124" s="147" t="s">
        <v>355</v>
      </c>
      <c r="S124" s="148" t="s">
        <v>289</v>
      </c>
      <c r="T124" s="148" t="s">
        <v>289</v>
      </c>
      <c r="U124" s="150" t="s">
        <v>291</v>
      </c>
      <c r="V124" s="151"/>
      <c r="W124" s="151"/>
      <c r="X124" s="151"/>
    </row>
    <row r="125" spans="1:24" ht="30" customHeight="1" x14ac:dyDescent="0.25">
      <c r="A125" s="1505" t="s">
        <v>333</v>
      </c>
      <c r="B125" s="1454" t="s">
        <v>468</v>
      </c>
      <c r="C125" s="1255"/>
      <c r="D125" s="1255"/>
      <c r="E125" s="1256"/>
      <c r="F125" s="1527" t="s">
        <v>542</v>
      </c>
      <c r="G125" s="828"/>
      <c r="H125" s="828"/>
      <c r="I125" s="1188"/>
      <c r="J125" s="1527" t="s">
        <v>425</v>
      </c>
      <c r="K125" s="828"/>
      <c r="L125" s="828"/>
      <c r="M125" s="1188"/>
      <c r="N125" s="1341" t="s">
        <v>501</v>
      </c>
      <c r="O125" s="828"/>
      <c r="P125" s="828"/>
      <c r="Q125" s="829"/>
      <c r="R125" s="1454" t="s">
        <v>468</v>
      </c>
      <c r="S125" s="1255"/>
      <c r="T125" s="1255"/>
      <c r="U125" s="1256"/>
      <c r="V125" s="153"/>
      <c r="W125" s="153"/>
      <c r="X125" s="153"/>
    </row>
    <row r="126" spans="1:24" ht="15" customHeight="1" x14ac:dyDescent="0.25">
      <c r="A126" s="1234"/>
      <c r="B126" s="1234"/>
      <c r="C126" s="832"/>
      <c r="D126" s="832"/>
      <c r="E126" s="1180"/>
      <c r="F126" s="413" t="s">
        <v>87</v>
      </c>
      <c r="G126" s="414">
        <v>20</v>
      </c>
      <c r="H126" s="414">
        <v>20</v>
      </c>
      <c r="I126" s="911" t="s">
        <v>301</v>
      </c>
      <c r="J126" s="415" t="s">
        <v>114</v>
      </c>
      <c r="K126" s="599">
        <v>26</v>
      </c>
      <c r="L126" s="600">
        <f>K126*77%</f>
        <v>20.02</v>
      </c>
      <c r="M126" s="911" t="s">
        <v>301</v>
      </c>
      <c r="N126" s="543" t="s">
        <v>502</v>
      </c>
      <c r="O126" s="159">
        <v>12</v>
      </c>
      <c r="P126" s="162">
        <v>10.8</v>
      </c>
      <c r="Q126" s="998" t="s">
        <v>301</v>
      </c>
      <c r="R126" s="1234"/>
      <c r="S126" s="832"/>
      <c r="T126" s="832"/>
      <c r="U126" s="1180"/>
      <c r="V126" s="218"/>
      <c r="W126" s="218"/>
      <c r="X126" s="218"/>
    </row>
    <row r="127" spans="1:24" ht="15" customHeight="1" x14ac:dyDescent="0.25">
      <c r="A127" s="1234"/>
      <c r="B127" s="1234"/>
      <c r="C127" s="832"/>
      <c r="D127" s="832"/>
      <c r="E127" s="1180"/>
      <c r="F127" s="415" t="s">
        <v>98</v>
      </c>
      <c r="G127" s="580">
        <v>38</v>
      </c>
      <c r="H127" s="580">
        <f>G127*53%</f>
        <v>20.14</v>
      </c>
      <c r="I127" s="1039"/>
      <c r="J127" s="415" t="s">
        <v>48</v>
      </c>
      <c r="K127" s="599">
        <v>26</v>
      </c>
      <c r="L127" s="600">
        <f>K127*77%</f>
        <v>20.02</v>
      </c>
      <c r="M127" s="1189"/>
      <c r="N127" s="154" t="s">
        <v>133</v>
      </c>
      <c r="O127" s="599">
        <v>13</v>
      </c>
      <c r="P127" s="600">
        <f>O127*77%</f>
        <v>10.01</v>
      </c>
      <c r="Q127" s="1180"/>
      <c r="R127" s="1234"/>
      <c r="S127" s="832"/>
      <c r="T127" s="832"/>
      <c r="U127" s="1180"/>
      <c r="V127" s="218"/>
      <c r="W127" s="218"/>
      <c r="X127" s="218"/>
    </row>
    <row r="128" spans="1:24" ht="15" customHeight="1" x14ac:dyDescent="0.25">
      <c r="A128" s="1234"/>
      <c r="B128" s="1234"/>
      <c r="C128" s="832"/>
      <c r="D128" s="832"/>
      <c r="E128" s="1180"/>
      <c r="F128" s="415" t="s">
        <v>50</v>
      </c>
      <c r="G128" s="584">
        <v>16</v>
      </c>
      <c r="H128" s="601">
        <f>G128*66%</f>
        <v>10.56</v>
      </c>
      <c r="I128" s="1039"/>
      <c r="J128" s="415" t="s">
        <v>91</v>
      </c>
      <c r="K128" s="599">
        <v>26</v>
      </c>
      <c r="L128" s="600">
        <f>K128*77%</f>
        <v>20.02</v>
      </c>
      <c r="M128" s="1189"/>
      <c r="N128" s="154" t="s">
        <v>91</v>
      </c>
      <c r="O128" s="599">
        <v>13</v>
      </c>
      <c r="P128" s="600">
        <f>O128*77%</f>
        <v>10.01</v>
      </c>
      <c r="Q128" s="1180"/>
      <c r="R128" s="1234"/>
      <c r="S128" s="832"/>
      <c r="T128" s="832"/>
      <c r="U128" s="1180"/>
      <c r="V128" s="218"/>
      <c r="W128" s="218"/>
      <c r="X128" s="218"/>
    </row>
    <row r="129" spans="1:21" ht="15" customHeight="1" x14ac:dyDescent="0.25">
      <c r="A129" s="1234"/>
      <c r="B129" s="1234"/>
      <c r="C129" s="832"/>
      <c r="D129" s="832"/>
      <c r="E129" s="1180"/>
      <c r="F129" s="415" t="s">
        <v>91</v>
      </c>
      <c r="G129" s="685">
        <v>7</v>
      </c>
      <c r="H129" s="686">
        <v>5.39</v>
      </c>
      <c r="I129" s="1039"/>
      <c r="J129" s="415" t="s">
        <v>50</v>
      </c>
      <c r="K129" s="584">
        <v>15.5</v>
      </c>
      <c r="L129" s="601">
        <f>K129*66%</f>
        <v>10.23</v>
      </c>
      <c r="M129" s="1189"/>
      <c r="N129" s="154" t="s">
        <v>50</v>
      </c>
      <c r="O129" s="584">
        <v>15.5</v>
      </c>
      <c r="P129" s="601">
        <f>O129*66%</f>
        <v>10.23</v>
      </c>
      <c r="Q129" s="1180"/>
      <c r="R129" s="1234"/>
      <c r="S129" s="832"/>
      <c r="T129" s="832"/>
      <c r="U129" s="1180"/>
    </row>
    <row r="130" spans="1:21" ht="15" customHeight="1" x14ac:dyDescent="0.25">
      <c r="A130" s="1234"/>
      <c r="B130" s="1234"/>
      <c r="C130" s="832"/>
      <c r="D130" s="832"/>
      <c r="E130" s="1180"/>
      <c r="F130" s="22" t="s">
        <v>38</v>
      </c>
      <c r="G130" s="19">
        <v>0.5</v>
      </c>
      <c r="H130" s="19">
        <v>0.5</v>
      </c>
      <c r="I130" s="1039"/>
      <c r="J130" s="415" t="s">
        <v>223</v>
      </c>
      <c r="K130" s="416">
        <v>5</v>
      </c>
      <c r="L130" s="417">
        <v>1.75</v>
      </c>
      <c r="M130" s="1189"/>
      <c r="N130" s="615" t="s">
        <v>36</v>
      </c>
      <c r="O130" s="638">
        <v>5.5</v>
      </c>
      <c r="P130" s="638">
        <f>O130*95%</f>
        <v>5.2249999999999996</v>
      </c>
      <c r="Q130" s="1180"/>
      <c r="R130" s="1234"/>
      <c r="S130" s="832"/>
      <c r="T130" s="832"/>
      <c r="U130" s="1180"/>
    </row>
    <row r="131" spans="1:21" ht="15" customHeight="1" x14ac:dyDescent="0.25">
      <c r="A131" s="1234"/>
      <c r="B131" s="1234"/>
      <c r="C131" s="832"/>
      <c r="D131" s="832"/>
      <c r="E131" s="1180"/>
      <c r="F131" s="22" t="s">
        <v>40</v>
      </c>
      <c r="G131" s="19">
        <v>0.5</v>
      </c>
      <c r="H131" s="19">
        <v>0.5</v>
      </c>
      <c r="I131" s="1039"/>
      <c r="J131" s="615" t="s">
        <v>34</v>
      </c>
      <c r="K131" s="638">
        <v>13</v>
      </c>
      <c r="L131" s="638">
        <f>K131*60%</f>
        <v>7.8</v>
      </c>
      <c r="M131" s="1189"/>
      <c r="N131" s="615" t="s">
        <v>34</v>
      </c>
      <c r="O131" s="638">
        <v>13</v>
      </c>
      <c r="P131" s="638">
        <f>O131*60%</f>
        <v>7.8</v>
      </c>
      <c r="Q131" s="1180"/>
      <c r="R131" s="1234"/>
      <c r="S131" s="832"/>
      <c r="T131" s="832"/>
      <c r="U131" s="1180"/>
    </row>
    <row r="132" spans="1:21" ht="15" customHeight="1" x14ac:dyDescent="0.25">
      <c r="A132" s="1234"/>
      <c r="B132" s="1234"/>
      <c r="C132" s="832"/>
      <c r="D132" s="832"/>
      <c r="E132" s="1180"/>
      <c r="F132" s="593" t="s">
        <v>36</v>
      </c>
      <c r="G132" s="79">
        <v>5.5</v>
      </c>
      <c r="H132" s="79">
        <f>G132*95%</f>
        <v>5.2249999999999996</v>
      </c>
      <c r="I132" s="1039"/>
      <c r="J132" s="615" t="s">
        <v>32</v>
      </c>
      <c r="K132" s="638">
        <v>13</v>
      </c>
      <c r="L132" s="638">
        <f>K132*80%</f>
        <v>10.4</v>
      </c>
      <c r="M132" s="1189"/>
      <c r="N132" s="615" t="s">
        <v>32</v>
      </c>
      <c r="O132" s="638">
        <v>13</v>
      </c>
      <c r="P132" s="638">
        <f>O132*80%</f>
        <v>10.4</v>
      </c>
      <c r="Q132" s="1180"/>
      <c r="R132" s="1234"/>
      <c r="S132" s="832"/>
      <c r="T132" s="832"/>
      <c r="U132" s="1180"/>
    </row>
    <row r="133" spans="1:21" ht="15" customHeight="1" x14ac:dyDescent="0.25">
      <c r="A133" s="1234"/>
      <c r="B133" s="1234"/>
      <c r="C133" s="832"/>
      <c r="D133" s="832"/>
      <c r="E133" s="1180"/>
      <c r="F133" s="593" t="s">
        <v>34</v>
      </c>
      <c r="G133" s="79">
        <v>13</v>
      </c>
      <c r="H133" s="79">
        <f>G133*60%</f>
        <v>7.8</v>
      </c>
      <c r="I133" s="1039"/>
      <c r="J133" s="615" t="s">
        <v>36</v>
      </c>
      <c r="K133" s="638">
        <v>5.5</v>
      </c>
      <c r="L133" s="638">
        <f>K133*95%</f>
        <v>5.2249999999999996</v>
      </c>
      <c r="M133" s="1189"/>
      <c r="N133" s="615" t="s">
        <v>44</v>
      </c>
      <c r="O133" s="710">
        <v>0.8</v>
      </c>
      <c r="P133" s="710">
        <v>0.8</v>
      </c>
      <c r="Q133" s="1180"/>
      <c r="R133" s="1234"/>
      <c r="S133" s="832"/>
      <c r="T133" s="832"/>
      <c r="U133" s="1180"/>
    </row>
    <row r="134" spans="1:21" ht="15" customHeight="1" x14ac:dyDescent="0.25">
      <c r="A134" s="1234"/>
      <c r="B134" s="1234"/>
      <c r="C134" s="832"/>
      <c r="D134" s="832"/>
      <c r="E134" s="1180"/>
      <c r="F134" s="22" t="s">
        <v>44</v>
      </c>
      <c r="G134" s="19">
        <v>0.8</v>
      </c>
      <c r="H134" s="19">
        <v>0.8</v>
      </c>
      <c r="I134" s="1039"/>
      <c r="J134" s="615" t="s">
        <v>42</v>
      </c>
      <c r="K134" s="638">
        <v>1</v>
      </c>
      <c r="L134" s="638">
        <f>K134*78%</f>
        <v>0.78</v>
      </c>
      <c r="M134" s="1189"/>
      <c r="N134" s="615" t="s">
        <v>42</v>
      </c>
      <c r="O134" s="638">
        <v>1</v>
      </c>
      <c r="P134" s="638">
        <f>O134*78%</f>
        <v>0.78</v>
      </c>
      <c r="Q134" s="1180"/>
      <c r="R134" s="1234"/>
      <c r="S134" s="832"/>
      <c r="T134" s="832"/>
      <c r="U134" s="1180"/>
    </row>
    <row r="135" spans="1:21" ht="15" customHeight="1" x14ac:dyDescent="0.25">
      <c r="A135" s="1234"/>
      <c r="B135" s="1234"/>
      <c r="C135" s="832"/>
      <c r="D135" s="832"/>
      <c r="E135" s="1180"/>
      <c r="F135" s="593" t="s">
        <v>42</v>
      </c>
      <c r="G135" s="79">
        <v>1</v>
      </c>
      <c r="H135" s="79">
        <f>G135*78%</f>
        <v>0.78</v>
      </c>
      <c r="I135" s="1039"/>
      <c r="J135" s="415" t="s">
        <v>44</v>
      </c>
      <c r="K135" s="416">
        <v>0.8</v>
      </c>
      <c r="L135" s="417">
        <v>0.8</v>
      </c>
      <c r="M135" s="1189"/>
      <c r="N135" s="165" t="s">
        <v>116</v>
      </c>
      <c r="O135" s="118">
        <v>2</v>
      </c>
      <c r="P135" s="118">
        <v>2</v>
      </c>
      <c r="Q135" s="1180"/>
      <c r="R135" s="1234"/>
      <c r="S135" s="832"/>
      <c r="T135" s="832"/>
      <c r="U135" s="1180"/>
    </row>
    <row r="136" spans="1:21" ht="15" customHeight="1" x14ac:dyDescent="0.25">
      <c r="A136" s="1234"/>
      <c r="B136" s="1234"/>
      <c r="C136" s="832"/>
      <c r="D136" s="832"/>
      <c r="E136" s="1180"/>
      <c r="F136" s="593" t="s">
        <v>32</v>
      </c>
      <c r="G136" s="79">
        <v>13</v>
      </c>
      <c r="H136" s="79">
        <f>G136*80%</f>
        <v>10.4</v>
      </c>
      <c r="I136" s="1039"/>
      <c r="J136" s="280" t="s">
        <v>226</v>
      </c>
      <c r="K136" s="416">
        <v>5</v>
      </c>
      <c r="L136" s="417">
        <v>5</v>
      </c>
      <c r="M136" s="1202"/>
      <c r="N136" s="1516"/>
      <c r="O136" s="1255"/>
      <c r="P136" s="1255"/>
      <c r="Q136" s="1421"/>
      <c r="R136" s="1234"/>
      <c r="S136" s="832"/>
      <c r="T136" s="832"/>
      <c r="U136" s="1180"/>
    </row>
    <row r="137" spans="1:21" ht="15" customHeight="1" thickBot="1" x14ac:dyDescent="0.3">
      <c r="A137" s="1267"/>
      <c r="B137" s="1235"/>
      <c r="C137" s="1181"/>
      <c r="D137" s="1181"/>
      <c r="E137" s="1182"/>
      <c r="F137" s="811"/>
      <c r="G137" s="809"/>
      <c r="H137" s="809"/>
      <c r="I137" s="810"/>
      <c r="J137" s="1456"/>
      <c r="K137" s="828"/>
      <c r="L137" s="828"/>
      <c r="M137" s="828"/>
      <c r="N137" s="1163"/>
      <c r="O137" s="1181"/>
      <c r="P137" s="1181"/>
      <c r="Q137" s="877"/>
      <c r="R137" s="1235"/>
      <c r="S137" s="1181"/>
      <c r="T137" s="1181"/>
      <c r="U137" s="1182"/>
    </row>
    <row r="138" spans="1:21" ht="30" customHeight="1" x14ac:dyDescent="0.25">
      <c r="A138" s="1505" t="s">
        <v>28</v>
      </c>
      <c r="B138" s="1033" t="s">
        <v>209</v>
      </c>
      <c r="C138" s="921"/>
      <c r="D138" s="921"/>
      <c r="E138" s="921"/>
      <c r="F138" s="1033" t="s">
        <v>217</v>
      </c>
      <c r="G138" s="921"/>
      <c r="H138" s="921"/>
      <c r="I138" s="921"/>
      <c r="J138" s="966" t="s">
        <v>545</v>
      </c>
      <c r="K138" s="899"/>
      <c r="L138" s="899"/>
      <c r="M138" s="900"/>
      <c r="N138" s="955" t="s">
        <v>233</v>
      </c>
      <c r="O138" s="956"/>
      <c r="P138" s="956"/>
      <c r="Q138" s="957"/>
      <c r="R138" s="898" t="s">
        <v>357</v>
      </c>
      <c r="S138" s="899"/>
      <c r="T138" s="899"/>
      <c r="U138" s="900"/>
    </row>
    <row r="139" spans="1:21" ht="45" x14ac:dyDescent="0.25">
      <c r="A139" s="1234"/>
      <c r="B139" s="615" t="s">
        <v>516</v>
      </c>
      <c r="C139" s="805">
        <v>80</v>
      </c>
      <c r="D139" s="805">
        <f>C139*56%</f>
        <v>44.800000000000004</v>
      </c>
      <c r="E139" s="889" t="s">
        <v>533</v>
      </c>
      <c r="F139" s="615" t="s">
        <v>94</v>
      </c>
      <c r="G139" s="808">
        <v>73</v>
      </c>
      <c r="H139" s="808">
        <f>G139*61.5%</f>
        <v>44.894999999999996</v>
      </c>
      <c r="I139" s="889" t="s">
        <v>533</v>
      </c>
      <c r="J139" s="597" t="s">
        <v>516</v>
      </c>
      <c r="K139" s="682">
        <v>80</v>
      </c>
      <c r="L139" s="682">
        <f>K139*56%</f>
        <v>44.800000000000004</v>
      </c>
      <c r="M139" s="911" t="s">
        <v>533</v>
      </c>
      <c r="N139" s="593" t="s">
        <v>30</v>
      </c>
      <c r="O139" s="683">
        <v>81</v>
      </c>
      <c r="P139" s="683">
        <f>O139*49%</f>
        <v>39.69</v>
      </c>
      <c r="Q139" s="911" t="s">
        <v>307</v>
      </c>
      <c r="R139" s="593" t="s">
        <v>94</v>
      </c>
      <c r="S139" s="683">
        <v>68</v>
      </c>
      <c r="T139" s="683">
        <f>S139*52%</f>
        <v>35.36</v>
      </c>
      <c r="U139" s="1377" t="s">
        <v>547</v>
      </c>
    </row>
    <row r="140" spans="1:21" ht="15" customHeight="1" x14ac:dyDescent="0.25">
      <c r="A140" s="1234"/>
      <c r="B140" s="615" t="s">
        <v>32</v>
      </c>
      <c r="C140" s="638">
        <v>8</v>
      </c>
      <c r="D140" s="638">
        <f>C140*75%</f>
        <v>6</v>
      </c>
      <c r="E140" s="921"/>
      <c r="F140" s="615" t="s">
        <v>32</v>
      </c>
      <c r="G140" s="638">
        <v>8</v>
      </c>
      <c r="H140" s="638">
        <f>G140*75%</f>
        <v>6</v>
      </c>
      <c r="I140" s="889"/>
      <c r="J140" s="641" t="s">
        <v>32</v>
      </c>
      <c r="K140" s="638">
        <v>8</v>
      </c>
      <c r="L140" s="638">
        <f>K140*75%</f>
        <v>6</v>
      </c>
      <c r="M140" s="902"/>
      <c r="N140" s="615" t="s">
        <v>32</v>
      </c>
      <c r="O140" s="638">
        <v>8</v>
      </c>
      <c r="P140" s="638">
        <f>O140*75%</f>
        <v>6</v>
      </c>
      <c r="Q140" s="902"/>
      <c r="R140" s="615" t="s">
        <v>32</v>
      </c>
      <c r="S140" s="638">
        <v>8</v>
      </c>
      <c r="T140" s="638">
        <f>S140*75%</f>
        <v>6</v>
      </c>
      <c r="U140" s="1378"/>
    </row>
    <row r="141" spans="1:21" ht="15" customHeight="1" x14ac:dyDescent="0.25">
      <c r="A141" s="1234"/>
      <c r="B141" s="615" t="s">
        <v>34</v>
      </c>
      <c r="C141" s="638">
        <v>10</v>
      </c>
      <c r="D141" s="638">
        <f>C141*60%</f>
        <v>6</v>
      </c>
      <c r="E141" s="921"/>
      <c r="F141" s="615" t="s">
        <v>34</v>
      </c>
      <c r="G141" s="638">
        <v>10</v>
      </c>
      <c r="H141" s="638">
        <f>G141*60%</f>
        <v>6</v>
      </c>
      <c r="I141" s="889"/>
      <c r="J141" s="641" t="s">
        <v>34</v>
      </c>
      <c r="K141" s="638">
        <v>10</v>
      </c>
      <c r="L141" s="638">
        <f>K141*60%</f>
        <v>6</v>
      </c>
      <c r="M141" s="902"/>
      <c r="N141" s="615" t="s">
        <v>34</v>
      </c>
      <c r="O141" s="638">
        <v>10</v>
      </c>
      <c r="P141" s="638">
        <f>O141*60%</f>
        <v>6</v>
      </c>
      <c r="Q141" s="902"/>
      <c r="R141" s="615" t="s">
        <v>34</v>
      </c>
      <c r="S141" s="638">
        <v>10</v>
      </c>
      <c r="T141" s="638">
        <f>S141*60%</f>
        <v>6</v>
      </c>
      <c r="U141" s="1378"/>
    </row>
    <row r="142" spans="1:21" ht="15" customHeight="1" x14ac:dyDescent="0.25">
      <c r="A142" s="1234"/>
      <c r="B142" s="615" t="s">
        <v>36</v>
      </c>
      <c r="C142" s="638">
        <v>2</v>
      </c>
      <c r="D142" s="638">
        <f>C142*95%</f>
        <v>1.9</v>
      </c>
      <c r="E142" s="921"/>
      <c r="F142" s="615" t="s">
        <v>36</v>
      </c>
      <c r="G142" s="638">
        <v>2</v>
      </c>
      <c r="H142" s="638">
        <f>G142*95%</f>
        <v>1.9</v>
      </c>
      <c r="I142" s="889"/>
      <c r="J142" s="641" t="s">
        <v>36</v>
      </c>
      <c r="K142" s="638">
        <v>2</v>
      </c>
      <c r="L142" s="638">
        <f>K142*95%</f>
        <v>1.9</v>
      </c>
      <c r="M142" s="902"/>
      <c r="N142" s="615" t="s">
        <v>36</v>
      </c>
      <c r="O142" s="638">
        <v>2</v>
      </c>
      <c r="P142" s="638">
        <f>O142*95%</f>
        <v>1.9</v>
      </c>
      <c r="Q142" s="902"/>
      <c r="R142" s="615" t="s">
        <v>36</v>
      </c>
      <c r="S142" s="638">
        <v>2</v>
      </c>
      <c r="T142" s="638">
        <f>S142*95%</f>
        <v>1.9</v>
      </c>
      <c r="U142" s="1378"/>
    </row>
    <row r="143" spans="1:21" ht="15" customHeight="1" x14ac:dyDescent="0.25">
      <c r="A143" s="1234"/>
      <c r="B143" s="615" t="s">
        <v>38</v>
      </c>
      <c r="C143" s="638">
        <v>0.3</v>
      </c>
      <c r="D143" s="638">
        <f>C143*100%</f>
        <v>0.3</v>
      </c>
      <c r="E143" s="921"/>
      <c r="F143" s="615" t="s">
        <v>38</v>
      </c>
      <c r="G143" s="638">
        <v>0.3</v>
      </c>
      <c r="H143" s="638">
        <f>G143*100%</f>
        <v>0.3</v>
      </c>
      <c r="I143" s="889"/>
      <c r="J143" s="641" t="s">
        <v>38</v>
      </c>
      <c r="K143" s="638">
        <v>0.3</v>
      </c>
      <c r="L143" s="638">
        <f>K143*100%</f>
        <v>0.3</v>
      </c>
      <c r="M143" s="902"/>
      <c r="N143" s="615" t="s">
        <v>38</v>
      </c>
      <c r="O143" s="638">
        <v>0.3</v>
      </c>
      <c r="P143" s="638">
        <f>O143*100%</f>
        <v>0.3</v>
      </c>
      <c r="Q143" s="902"/>
      <c r="R143" s="615" t="s">
        <v>38</v>
      </c>
      <c r="S143" s="638">
        <v>0.3</v>
      </c>
      <c r="T143" s="638">
        <f>S143*100%</f>
        <v>0.3</v>
      </c>
      <c r="U143" s="1378"/>
    </row>
    <row r="144" spans="1:21" ht="15" customHeight="1" x14ac:dyDescent="0.25">
      <c r="A144" s="1234"/>
      <c r="B144" s="615" t="s">
        <v>40</v>
      </c>
      <c r="C144" s="638">
        <v>0.3</v>
      </c>
      <c r="D144" s="638">
        <f t="shared" ref="D144:D145" si="10">C144*100%</f>
        <v>0.3</v>
      </c>
      <c r="E144" s="921"/>
      <c r="F144" s="615" t="s">
        <v>40</v>
      </c>
      <c r="G144" s="638">
        <v>0.3</v>
      </c>
      <c r="H144" s="638">
        <f t="shared" ref="H144:H145" si="11">G144*100%</f>
        <v>0.3</v>
      </c>
      <c r="I144" s="889"/>
      <c r="J144" s="641" t="s">
        <v>40</v>
      </c>
      <c r="K144" s="638">
        <v>0.3</v>
      </c>
      <c r="L144" s="638">
        <f t="shared" ref="L144:L145" si="12">K144*100%</f>
        <v>0.3</v>
      </c>
      <c r="M144" s="902"/>
      <c r="N144" s="615" t="s">
        <v>40</v>
      </c>
      <c r="O144" s="638">
        <v>0.3</v>
      </c>
      <c r="P144" s="638">
        <f t="shared" ref="P144:P145" si="13">O144*100%</f>
        <v>0.3</v>
      </c>
      <c r="Q144" s="902"/>
      <c r="R144" s="615" t="s">
        <v>40</v>
      </c>
      <c r="S144" s="638">
        <v>0.3</v>
      </c>
      <c r="T144" s="638">
        <f t="shared" ref="T144:T145" si="14">S144*100%</f>
        <v>0.3</v>
      </c>
      <c r="U144" s="1378"/>
    </row>
    <row r="145" spans="1:21" ht="15" customHeight="1" x14ac:dyDescent="0.25">
      <c r="A145" s="1234"/>
      <c r="B145" s="615" t="s">
        <v>544</v>
      </c>
      <c r="C145" s="638">
        <v>0.3</v>
      </c>
      <c r="D145" s="638">
        <f t="shared" si="10"/>
        <v>0.3</v>
      </c>
      <c r="E145" s="921"/>
      <c r="F145" s="615" t="s">
        <v>544</v>
      </c>
      <c r="G145" s="638">
        <v>0.3</v>
      </c>
      <c r="H145" s="638">
        <f t="shared" si="11"/>
        <v>0.3</v>
      </c>
      <c r="I145" s="889"/>
      <c r="J145" s="641" t="s">
        <v>544</v>
      </c>
      <c r="K145" s="638">
        <v>0.3</v>
      </c>
      <c r="L145" s="638">
        <f t="shared" si="12"/>
        <v>0.3</v>
      </c>
      <c r="M145" s="902"/>
      <c r="N145" s="615" t="s">
        <v>544</v>
      </c>
      <c r="O145" s="638">
        <v>0.3</v>
      </c>
      <c r="P145" s="638">
        <f t="shared" si="13"/>
        <v>0.3</v>
      </c>
      <c r="Q145" s="902"/>
      <c r="R145" s="615" t="s">
        <v>544</v>
      </c>
      <c r="S145" s="638">
        <v>0.3</v>
      </c>
      <c r="T145" s="638">
        <f t="shared" si="14"/>
        <v>0.3</v>
      </c>
      <c r="U145" s="1378"/>
    </row>
    <row r="146" spans="1:21" ht="15" customHeight="1" x14ac:dyDescent="0.25">
      <c r="A146" s="1234"/>
      <c r="B146" s="615" t="s">
        <v>42</v>
      </c>
      <c r="C146" s="638">
        <v>0.6</v>
      </c>
      <c r="D146" s="638">
        <f>C146*78%</f>
        <v>0.46799999999999997</v>
      </c>
      <c r="E146" s="921"/>
      <c r="F146" s="615" t="s">
        <v>42</v>
      </c>
      <c r="G146" s="638">
        <v>0.6</v>
      </c>
      <c r="H146" s="638">
        <f>G146*78%</f>
        <v>0.46799999999999997</v>
      </c>
      <c r="I146" s="889"/>
      <c r="J146" s="597" t="s">
        <v>223</v>
      </c>
      <c r="K146" s="79">
        <v>5</v>
      </c>
      <c r="L146" s="437">
        <f>K146*50%</f>
        <v>2.5</v>
      </c>
      <c r="M146" s="902"/>
      <c r="N146" s="615" t="s">
        <v>42</v>
      </c>
      <c r="O146" s="638">
        <v>0.6</v>
      </c>
      <c r="P146" s="638">
        <f>O146*78%</f>
        <v>0.46799999999999997</v>
      </c>
      <c r="Q146" s="902"/>
      <c r="R146" s="615" t="s">
        <v>42</v>
      </c>
      <c r="S146" s="638">
        <v>0.6</v>
      </c>
      <c r="T146" s="638">
        <f>S146*78%</f>
        <v>0.46799999999999997</v>
      </c>
      <c r="U146" s="1378"/>
    </row>
    <row r="147" spans="1:21" ht="15" customHeight="1" x14ac:dyDescent="0.25">
      <c r="A147" s="1234"/>
      <c r="B147" s="615" t="s">
        <v>44</v>
      </c>
      <c r="C147" s="638">
        <v>0.5</v>
      </c>
      <c r="D147" s="638">
        <f>C147*100%</f>
        <v>0.5</v>
      </c>
      <c r="E147" s="921"/>
      <c r="F147" s="615" t="s">
        <v>44</v>
      </c>
      <c r="G147" s="638">
        <v>0.5</v>
      </c>
      <c r="H147" s="638">
        <f>G147*100%</f>
        <v>0.5</v>
      </c>
      <c r="I147" s="889"/>
      <c r="J147" s="641" t="s">
        <v>42</v>
      </c>
      <c r="K147" s="638">
        <v>0.6</v>
      </c>
      <c r="L147" s="638">
        <f>K147*78%</f>
        <v>0.46799999999999997</v>
      </c>
      <c r="M147" s="902"/>
      <c r="N147" s="615" t="s">
        <v>44</v>
      </c>
      <c r="O147" s="638">
        <v>0.5</v>
      </c>
      <c r="P147" s="638">
        <f>O147*100%</f>
        <v>0.5</v>
      </c>
      <c r="Q147" s="902"/>
      <c r="R147" s="615" t="s">
        <v>44</v>
      </c>
      <c r="S147" s="638">
        <v>0.5</v>
      </c>
      <c r="T147" s="638">
        <f>S147*100%</f>
        <v>0.5</v>
      </c>
      <c r="U147" s="1378"/>
    </row>
    <row r="148" spans="1:21" ht="15" customHeight="1" x14ac:dyDescent="0.25">
      <c r="A148" s="1234"/>
      <c r="B148" s="615" t="s">
        <v>121</v>
      </c>
      <c r="C148" s="642">
        <v>0.5</v>
      </c>
      <c r="D148" s="638">
        <f>C148*100%</f>
        <v>0.5</v>
      </c>
      <c r="E148" s="921"/>
      <c r="F148" s="615" t="s">
        <v>116</v>
      </c>
      <c r="G148" s="807">
        <v>5</v>
      </c>
      <c r="H148" s="807">
        <f>5*100%</f>
        <v>5</v>
      </c>
      <c r="I148" s="889"/>
      <c r="J148" s="641" t="s">
        <v>44</v>
      </c>
      <c r="K148" s="638">
        <v>0.5</v>
      </c>
      <c r="L148" s="638">
        <f>K148*100%</f>
        <v>0.5</v>
      </c>
      <c r="M148" s="903"/>
      <c r="N148" s="596" t="s">
        <v>52</v>
      </c>
      <c r="O148" s="623">
        <v>5</v>
      </c>
      <c r="P148" s="441">
        <v>5</v>
      </c>
      <c r="Q148" s="902"/>
      <c r="R148" s="646" t="s">
        <v>535</v>
      </c>
      <c r="S148" s="19">
        <v>10</v>
      </c>
      <c r="T148" s="418">
        <v>10</v>
      </c>
      <c r="U148" s="1378"/>
    </row>
    <row r="149" spans="1:21" ht="15" customHeight="1" x14ac:dyDescent="0.25">
      <c r="A149" s="1234"/>
      <c r="B149" s="906"/>
      <c r="C149" s="1146"/>
      <c r="D149" s="1146"/>
      <c r="E149" s="921"/>
      <c r="F149" s="1146"/>
      <c r="G149" s="1146"/>
      <c r="H149" s="1146"/>
      <c r="I149" s="1146"/>
      <c r="J149" s="884"/>
      <c r="K149" s="917"/>
      <c r="L149" s="917"/>
      <c r="M149" s="918"/>
      <c r="N149" s="942"/>
      <c r="O149" s="914"/>
      <c r="P149" s="914"/>
      <c r="Q149" s="915"/>
      <c r="R149" s="593" t="s">
        <v>52</v>
      </c>
      <c r="S149" s="19">
        <v>10</v>
      </c>
      <c r="T149" s="418">
        <v>10</v>
      </c>
      <c r="U149" s="1378"/>
    </row>
    <row r="150" spans="1:21" ht="15" customHeight="1" x14ac:dyDescent="0.25">
      <c r="A150" s="1234"/>
      <c r="B150" s="921"/>
      <c r="C150" s="1146"/>
      <c r="D150" s="1146"/>
      <c r="E150" s="921"/>
      <c r="F150" s="1146"/>
      <c r="G150" s="1146"/>
      <c r="H150" s="1146"/>
      <c r="I150" s="1146"/>
      <c r="J150" s="932"/>
      <c r="K150" s="917"/>
      <c r="L150" s="917"/>
      <c r="M150" s="918"/>
      <c r="N150" s="916"/>
      <c r="O150" s="917"/>
      <c r="P150" s="917"/>
      <c r="Q150" s="918"/>
      <c r="R150" s="593" t="s">
        <v>144</v>
      </c>
      <c r="S150" s="19">
        <v>15</v>
      </c>
      <c r="T150" s="19">
        <v>13.5</v>
      </c>
      <c r="U150" s="1379"/>
    </row>
    <row r="151" spans="1:21" ht="15" customHeight="1" thickBot="1" x14ac:dyDescent="0.3">
      <c r="A151" s="1267"/>
      <c r="B151" s="921"/>
      <c r="C151" s="921"/>
      <c r="D151" s="921"/>
      <c r="E151" s="921"/>
      <c r="F151" s="1146"/>
      <c r="G151" s="1146"/>
      <c r="H151" s="1146"/>
      <c r="I151" s="1146"/>
      <c r="J151" s="935"/>
      <c r="K151" s="934"/>
      <c r="L151" s="934"/>
      <c r="M151" s="954"/>
      <c r="N151" s="933"/>
      <c r="O151" s="934"/>
      <c r="P151" s="934"/>
      <c r="Q151" s="954"/>
      <c r="R151" s="965"/>
      <c r="S151" s="899"/>
      <c r="T151" s="899"/>
      <c r="U151" s="900"/>
    </row>
    <row r="152" spans="1:21" ht="30" customHeight="1" x14ac:dyDescent="0.25">
      <c r="A152" s="1505" t="s">
        <v>54</v>
      </c>
      <c r="B152" s="1187" t="s">
        <v>55</v>
      </c>
      <c r="C152" s="828"/>
      <c r="D152" s="828"/>
      <c r="E152" s="1188"/>
      <c r="F152" s="1321" t="s">
        <v>55</v>
      </c>
      <c r="G152" s="856"/>
      <c r="H152" s="856"/>
      <c r="I152" s="1322"/>
      <c r="J152" s="1271" t="s">
        <v>169</v>
      </c>
      <c r="K152" s="828"/>
      <c r="L152" s="828"/>
      <c r="M152" s="1188"/>
      <c r="N152" s="1367" t="s">
        <v>55</v>
      </c>
      <c r="O152" s="856"/>
      <c r="P152" s="856"/>
      <c r="Q152" s="1322"/>
      <c r="R152" s="1187" t="s">
        <v>55</v>
      </c>
      <c r="S152" s="828"/>
      <c r="T152" s="828"/>
      <c r="U152" s="1188"/>
    </row>
    <row r="153" spans="1:21" ht="15" customHeight="1" x14ac:dyDescent="0.25">
      <c r="A153" s="1234"/>
      <c r="B153" s="167" t="s">
        <v>56</v>
      </c>
      <c r="C153" s="274">
        <v>40</v>
      </c>
      <c r="D153" s="275">
        <v>40</v>
      </c>
      <c r="E153" s="911" t="s">
        <v>459</v>
      </c>
      <c r="F153" s="415" t="s">
        <v>56</v>
      </c>
      <c r="G153" s="414">
        <v>40</v>
      </c>
      <c r="H153" s="414">
        <v>40</v>
      </c>
      <c r="I153" s="911" t="s">
        <v>459</v>
      </c>
      <c r="J153" s="415" t="s">
        <v>56</v>
      </c>
      <c r="K153" s="414">
        <v>40</v>
      </c>
      <c r="L153" s="414">
        <v>40</v>
      </c>
      <c r="M153" s="911" t="s">
        <v>459</v>
      </c>
      <c r="N153" s="167" t="s">
        <v>56</v>
      </c>
      <c r="O153" s="414">
        <v>40</v>
      </c>
      <c r="P153" s="414">
        <v>40</v>
      </c>
      <c r="Q153" s="911" t="s">
        <v>459</v>
      </c>
      <c r="R153" s="201" t="s">
        <v>56</v>
      </c>
      <c r="S153" s="414">
        <v>40</v>
      </c>
      <c r="T153" s="414">
        <v>40</v>
      </c>
      <c r="U153" s="911" t="s">
        <v>459</v>
      </c>
    </row>
    <row r="154" spans="1:21" ht="15" customHeight="1" x14ac:dyDescent="0.25">
      <c r="A154" s="1234"/>
      <c r="B154" s="278" t="s">
        <v>44</v>
      </c>
      <c r="C154" s="274">
        <v>0.8</v>
      </c>
      <c r="D154" s="275">
        <v>0.8</v>
      </c>
      <c r="E154" s="1189"/>
      <c r="F154" s="415" t="s">
        <v>44</v>
      </c>
      <c r="G154" s="294">
        <v>0.8</v>
      </c>
      <c r="H154" s="423">
        <v>0.8</v>
      </c>
      <c r="I154" s="1189"/>
      <c r="J154" s="415" t="s">
        <v>228</v>
      </c>
      <c r="K154" s="414">
        <v>1</v>
      </c>
      <c r="L154" s="414">
        <v>1</v>
      </c>
      <c r="M154" s="1189"/>
      <c r="N154" s="167" t="s">
        <v>52</v>
      </c>
      <c r="O154" s="294">
        <v>5</v>
      </c>
      <c r="P154" s="423">
        <v>5</v>
      </c>
      <c r="Q154" s="1189"/>
      <c r="R154" s="201" t="s">
        <v>52</v>
      </c>
      <c r="S154" s="294">
        <v>5</v>
      </c>
      <c r="T154" s="423">
        <v>5</v>
      </c>
      <c r="U154" s="1189"/>
    </row>
    <row r="155" spans="1:21" ht="15" customHeight="1" x14ac:dyDescent="0.25">
      <c r="A155" s="1234"/>
      <c r="B155" s="278" t="s">
        <v>52</v>
      </c>
      <c r="C155" s="274">
        <v>5</v>
      </c>
      <c r="D155" s="275">
        <v>5</v>
      </c>
      <c r="E155" s="1202"/>
      <c r="F155" s="415" t="s">
        <v>52</v>
      </c>
      <c r="G155" s="414">
        <v>5</v>
      </c>
      <c r="H155" s="414">
        <v>5</v>
      </c>
      <c r="I155" s="1202"/>
      <c r="J155" s="415" t="s">
        <v>44</v>
      </c>
      <c r="K155" s="294">
        <v>0.8</v>
      </c>
      <c r="L155" s="423">
        <v>0.8</v>
      </c>
      <c r="M155" s="1189"/>
      <c r="N155" s="167" t="s">
        <v>44</v>
      </c>
      <c r="O155" s="414">
        <v>0.8</v>
      </c>
      <c r="P155" s="414">
        <v>0.8</v>
      </c>
      <c r="Q155" s="1202"/>
      <c r="R155" s="201" t="s">
        <v>44</v>
      </c>
      <c r="S155" s="414">
        <v>0.8</v>
      </c>
      <c r="T155" s="414">
        <v>0.8</v>
      </c>
      <c r="U155" s="1202"/>
    </row>
    <row r="156" spans="1:21" ht="15" customHeight="1" x14ac:dyDescent="0.25">
      <c r="A156" s="1234"/>
      <c r="B156" s="1366"/>
      <c r="C156" s="832"/>
      <c r="D156" s="832"/>
      <c r="E156" s="1180"/>
      <c r="F156" s="1366"/>
      <c r="G156" s="832"/>
      <c r="H156" s="832"/>
      <c r="I156" s="1180"/>
      <c r="J156" s="415" t="s">
        <v>52</v>
      </c>
      <c r="K156" s="414">
        <v>6</v>
      </c>
      <c r="L156" s="414">
        <v>6</v>
      </c>
      <c r="M156" s="1202"/>
      <c r="N156" s="941"/>
      <c r="O156" s="1255"/>
      <c r="P156" s="1255"/>
      <c r="Q156" s="1256"/>
      <c r="R156" s="1366"/>
      <c r="S156" s="832"/>
      <c r="T156" s="832"/>
      <c r="U156" s="1180"/>
    </row>
    <row r="157" spans="1:21" ht="15" customHeight="1" x14ac:dyDescent="0.25">
      <c r="A157" s="1234"/>
      <c r="B157" s="1234"/>
      <c r="C157" s="832"/>
      <c r="D157" s="832"/>
      <c r="E157" s="1180"/>
      <c r="F157" s="1234"/>
      <c r="G157" s="832"/>
      <c r="H157" s="832"/>
      <c r="I157" s="1180"/>
      <c r="J157" s="1366"/>
      <c r="K157" s="832"/>
      <c r="L157" s="832"/>
      <c r="M157" s="1180"/>
      <c r="N157" s="1234"/>
      <c r="O157" s="832"/>
      <c r="P157" s="832"/>
      <c r="Q157" s="1180"/>
      <c r="R157" s="1234"/>
      <c r="S157" s="832"/>
      <c r="T157" s="832"/>
      <c r="U157" s="1180"/>
    </row>
    <row r="158" spans="1:21" ht="30.75" customHeight="1" x14ac:dyDescent="0.25">
      <c r="A158" s="1508" t="s">
        <v>46</v>
      </c>
      <c r="B158" s="1271" t="s">
        <v>210</v>
      </c>
      <c r="C158" s="828"/>
      <c r="D158" s="828"/>
      <c r="E158" s="1188"/>
      <c r="F158" s="1187" t="s">
        <v>358</v>
      </c>
      <c r="G158" s="828"/>
      <c r="H158" s="828"/>
      <c r="I158" s="1188"/>
      <c r="J158" s="1356" t="s">
        <v>359</v>
      </c>
      <c r="K158" s="1357"/>
      <c r="L158" s="1357"/>
      <c r="M158" s="1358"/>
      <c r="N158" s="1187" t="s">
        <v>360</v>
      </c>
      <c r="O158" s="828"/>
      <c r="P158" s="828"/>
      <c r="Q158" s="1188"/>
      <c r="R158" s="1187" t="s">
        <v>242</v>
      </c>
      <c r="S158" s="828"/>
      <c r="T158" s="828"/>
      <c r="U158" s="1188"/>
    </row>
    <row r="159" spans="1:21" ht="15" customHeight="1" x14ac:dyDescent="0.25">
      <c r="A159" s="1162"/>
      <c r="B159" s="167" t="s">
        <v>48</v>
      </c>
      <c r="C159" s="599">
        <v>78</v>
      </c>
      <c r="D159" s="600">
        <f>C159*77%</f>
        <v>60.06</v>
      </c>
      <c r="E159" s="160" t="s">
        <v>460</v>
      </c>
      <c r="F159" s="410" t="s">
        <v>313</v>
      </c>
      <c r="G159" s="599">
        <v>85</v>
      </c>
      <c r="H159" s="600">
        <f>G159*47%</f>
        <v>39.949999999999996</v>
      </c>
      <c r="I159" s="1473" t="s">
        <v>311</v>
      </c>
      <c r="J159" s="1001" t="s">
        <v>362</v>
      </c>
      <c r="K159" s="1255"/>
      <c r="L159" s="1255"/>
      <c r="M159" s="1256"/>
      <c r="N159" s="424" t="s">
        <v>313</v>
      </c>
      <c r="O159" s="599">
        <v>76</v>
      </c>
      <c r="P159" s="600">
        <f>O159*53%</f>
        <v>40.28</v>
      </c>
      <c r="Q159" s="1451" t="s">
        <v>311</v>
      </c>
      <c r="R159" s="425" t="s">
        <v>91</v>
      </c>
      <c r="S159" s="599">
        <v>102</v>
      </c>
      <c r="T159" s="600">
        <f>S159*59%</f>
        <v>60.18</v>
      </c>
      <c r="U159" s="1452" t="s">
        <v>460</v>
      </c>
    </row>
    <row r="160" spans="1:21" ht="15" customHeight="1" x14ac:dyDescent="0.25">
      <c r="A160" s="1162"/>
      <c r="B160" s="167" t="s">
        <v>50</v>
      </c>
      <c r="C160" s="584">
        <v>16</v>
      </c>
      <c r="D160" s="601">
        <f>C160*66%</f>
        <v>10.56</v>
      </c>
      <c r="E160" s="1509" t="s">
        <v>312</v>
      </c>
      <c r="F160" s="405" t="s">
        <v>52</v>
      </c>
      <c r="G160" s="403">
        <v>5</v>
      </c>
      <c r="H160" s="404">
        <v>5</v>
      </c>
      <c r="I160" s="1202"/>
      <c r="J160" s="1234"/>
      <c r="K160" s="832"/>
      <c r="L160" s="832"/>
      <c r="M160" s="1180"/>
      <c r="N160" s="426" t="s">
        <v>235</v>
      </c>
      <c r="O160" s="403">
        <v>4</v>
      </c>
      <c r="P160" s="404">
        <v>4</v>
      </c>
      <c r="Q160" s="836"/>
      <c r="R160" s="427" t="s">
        <v>116</v>
      </c>
      <c r="S160" s="403">
        <v>1</v>
      </c>
      <c r="T160" s="404">
        <v>1</v>
      </c>
      <c r="U160" s="1189"/>
    </row>
    <row r="161" spans="1:21" ht="15" customHeight="1" x14ac:dyDescent="0.25">
      <c r="A161" s="1162"/>
      <c r="B161" s="167" t="s">
        <v>42</v>
      </c>
      <c r="C161" s="421">
        <v>1</v>
      </c>
      <c r="D161" s="422">
        <v>0.95</v>
      </c>
      <c r="E161" s="1189"/>
      <c r="F161" s="1366"/>
      <c r="G161" s="832"/>
      <c r="H161" s="832"/>
      <c r="I161" s="1180"/>
      <c r="J161" s="1234"/>
      <c r="K161" s="832"/>
      <c r="L161" s="832"/>
      <c r="M161" s="1180"/>
      <c r="N161" s="426" t="s">
        <v>205</v>
      </c>
      <c r="O161" s="403">
        <v>4</v>
      </c>
      <c r="P161" s="404">
        <v>4</v>
      </c>
      <c r="Q161" s="837"/>
      <c r="R161" s="428" t="s">
        <v>36</v>
      </c>
      <c r="S161" s="399">
        <v>6</v>
      </c>
      <c r="T161" s="400">
        <v>5.4</v>
      </c>
      <c r="U161" s="1202"/>
    </row>
    <row r="162" spans="1:21" ht="15" customHeight="1" x14ac:dyDescent="0.25">
      <c r="A162" s="1162"/>
      <c r="B162" s="167" t="s">
        <v>32</v>
      </c>
      <c r="C162" s="421">
        <v>16</v>
      </c>
      <c r="D162" s="422">
        <v>15.2</v>
      </c>
      <c r="E162" s="1189"/>
      <c r="F162" s="1234"/>
      <c r="G162" s="832"/>
      <c r="H162" s="832"/>
      <c r="I162" s="1180"/>
      <c r="J162" s="1234"/>
      <c r="K162" s="832"/>
      <c r="L162" s="832"/>
      <c r="M162" s="1180"/>
      <c r="N162" s="1343"/>
      <c r="O162" s="1255"/>
      <c r="P162" s="1255"/>
      <c r="Q162" s="1256"/>
      <c r="R162" s="1366"/>
      <c r="S162" s="832"/>
      <c r="T162" s="832"/>
      <c r="U162" s="1180"/>
    </row>
    <row r="163" spans="1:21" ht="15" customHeight="1" x14ac:dyDescent="0.25">
      <c r="A163" s="1162"/>
      <c r="B163" s="167" t="s">
        <v>34</v>
      </c>
      <c r="C163" s="421">
        <v>38</v>
      </c>
      <c r="D163" s="422">
        <v>15.2</v>
      </c>
      <c r="E163" s="1189"/>
      <c r="F163" s="1234"/>
      <c r="G163" s="832"/>
      <c r="H163" s="832"/>
      <c r="I163" s="1180"/>
      <c r="J163" s="1234"/>
      <c r="K163" s="832"/>
      <c r="L163" s="832"/>
      <c r="M163" s="1180"/>
      <c r="N163" s="1234"/>
      <c r="O163" s="832"/>
      <c r="P163" s="832"/>
      <c r="Q163" s="1180"/>
      <c r="R163" s="1234"/>
      <c r="S163" s="832"/>
      <c r="T163" s="832"/>
      <c r="U163" s="1180"/>
    </row>
    <row r="164" spans="1:21" ht="15" customHeight="1" x14ac:dyDescent="0.25">
      <c r="A164" s="1162"/>
      <c r="B164" s="167" t="s">
        <v>36</v>
      </c>
      <c r="C164" s="421">
        <v>6</v>
      </c>
      <c r="D164" s="422">
        <v>5.4</v>
      </c>
      <c r="E164" s="1189"/>
      <c r="F164" s="1234"/>
      <c r="G164" s="832"/>
      <c r="H164" s="832"/>
      <c r="I164" s="1180"/>
      <c r="J164" s="1234"/>
      <c r="K164" s="832"/>
      <c r="L164" s="832"/>
      <c r="M164" s="1180"/>
      <c r="N164" s="1234"/>
      <c r="O164" s="832"/>
      <c r="P164" s="832"/>
      <c r="Q164" s="1180"/>
      <c r="R164" s="1234"/>
      <c r="S164" s="832"/>
      <c r="T164" s="832"/>
      <c r="U164" s="1180"/>
    </row>
    <row r="165" spans="1:21" ht="15" customHeight="1" x14ac:dyDescent="0.25">
      <c r="A165" s="1162"/>
      <c r="B165" s="167" t="s">
        <v>44</v>
      </c>
      <c r="C165" s="421">
        <v>0.5</v>
      </c>
      <c r="D165" s="422">
        <v>0.5</v>
      </c>
      <c r="E165" s="1189"/>
      <c r="F165" s="1234"/>
      <c r="G165" s="832"/>
      <c r="H165" s="832"/>
      <c r="I165" s="1180"/>
      <c r="J165" s="1234"/>
      <c r="K165" s="832"/>
      <c r="L165" s="832"/>
      <c r="M165" s="1180"/>
      <c r="N165" s="1234"/>
      <c r="O165" s="832"/>
      <c r="P165" s="832"/>
      <c r="Q165" s="1180"/>
      <c r="R165" s="1234"/>
      <c r="S165" s="832"/>
      <c r="T165" s="832"/>
      <c r="U165" s="1180"/>
    </row>
    <row r="166" spans="1:21" ht="15" customHeight="1" x14ac:dyDescent="0.25">
      <c r="A166" s="1162"/>
      <c r="B166" s="167" t="s">
        <v>52</v>
      </c>
      <c r="C166" s="421">
        <v>4</v>
      </c>
      <c r="D166" s="422">
        <v>4</v>
      </c>
      <c r="E166" s="1202"/>
      <c r="F166" s="1234"/>
      <c r="G166" s="832"/>
      <c r="H166" s="832"/>
      <c r="I166" s="1180"/>
      <c r="J166" s="1234"/>
      <c r="K166" s="832"/>
      <c r="L166" s="832"/>
      <c r="M166" s="1180"/>
      <c r="N166" s="1234"/>
      <c r="O166" s="832"/>
      <c r="P166" s="832"/>
      <c r="Q166" s="1180"/>
      <c r="R166" s="1234"/>
      <c r="S166" s="832"/>
      <c r="T166" s="832"/>
      <c r="U166" s="1180"/>
    </row>
    <row r="167" spans="1:21" ht="15" customHeight="1" x14ac:dyDescent="0.25">
      <c r="A167" s="1163"/>
      <c r="B167" s="1519"/>
      <c r="C167" s="1181"/>
      <c r="D167" s="1181"/>
      <c r="E167" s="1182"/>
      <c r="F167" s="1235"/>
      <c r="G167" s="1181"/>
      <c r="H167" s="1181"/>
      <c r="I167" s="1182"/>
      <c r="J167" s="1235"/>
      <c r="K167" s="1181"/>
      <c r="L167" s="1181"/>
      <c r="M167" s="1182"/>
      <c r="N167" s="1235"/>
      <c r="O167" s="1181"/>
      <c r="P167" s="1181"/>
      <c r="Q167" s="1182"/>
      <c r="R167" s="1235"/>
      <c r="S167" s="1181"/>
      <c r="T167" s="1181"/>
      <c r="U167" s="1182"/>
    </row>
    <row r="168" spans="1:21" ht="33" customHeight="1" x14ac:dyDescent="0.25">
      <c r="A168" s="1504" t="s">
        <v>314</v>
      </c>
      <c r="B168" s="1271" t="s">
        <v>211</v>
      </c>
      <c r="C168" s="828"/>
      <c r="D168" s="828"/>
      <c r="E168" s="1188"/>
      <c r="F168" s="1183" t="s">
        <v>363</v>
      </c>
      <c r="G168" s="828"/>
      <c r="H168" s="828"/>
      <c r="I168" s="1184"/>
      <c r="J168" s="1367" t="s">
        <v>426</v>
      </c>
      <c r="K168" s="856"/>
      <c r="L168" s="856"/>
      <c r="M168" s="1322"/>
      <c r="N168" s="1187" t="s">
        <v>364</v>
      </c>
      <c r="O168" s="828"/>
      <c r="P168" s="828"/>
      <c r="Q168" s="1188"/>
      <c r="R168" s="1187" t="s">
        <v>243</v>
      </c>
      <c r="S168" s="828"/>
      <c r="T168" s="828"/>
      <c r="U168" s="1188"/>
    </row>
    <row r="169" spans="1:21" ht="15" customHeight="1" x14ac:dyDescent="0.25">
      <c r="A169" s="1234"/>
      <c r="B169" s="415" t="s">
        <v>125</v>
      </c>
      <c r="C169" s="651">
        <v>49</v>
      </c>
      <c r="D169" s="651">
        <f>C169*82%</f>
        <v>40.18</v>
      </c>
      <c r="E169" s="1043" t="s">
        <v>309</v>
      </c>
      <c r="F169" s="413" t="s">
        <v>50</v>
      </c>
      <c r="G169" s="651">
        <v>34</v>
      </c>
      <c r="H169" s="651">
        <f>G169*88%</f>
        <v>29.92</v>
      </c>
      <c r="I169" s="911" t="s">
        <v>309</v>
      </c>
      <c r="J169" s="201" t="s">
        <v>50</v>
      </c>
      <c r="K169" s="651">
        <v>28</v>
      </c>
      <c r="L169" s="651">
        <f>K169*88%</f>
        <v>24.64</v>
      </c>
      <c r="M169" s="911" t="s">
        <v>309</v>
      </c>
      <c r="N169" s="942"/>
      <c r="O169" s="1255"/>
      <c r="P169" s="1255"/>
      <c r="Q169" s="1256"/>
      <c r="R169" s="201" t="s">
        <v>50</v>
      </c>
      <c r="S169" s="414">
        <v>42</v>
      </c>
      <c r="T169" s="414">
        <v>35.700000000000003</v>
      </c>
      <c r="U169" s="1043" t="s">
        <v>309</v>
      </c>
    </row>
    <row r="170" spans="1:21" ht="15" customHeight="1" x14ac:dyDescent="0.25">
      <c r="A170" s="1234"/>
      <c r="B170" s="415" t="s">
        <v>103</v>
      </c>
      <c r="C170" s="651">
        <v>28</v>
      </c>
      <c r="D170" s="651">
        <f>C170*54%</f>
        <v>15.120000000000001</v>
      </c>
      <c r="E170" s="1180"/>
      <c r="F170" s="413" t="s">
        <v>101</v>
      </c>
      <c r="G170" s="651">
        <v>32</v>
      </c>
      <c r="H170" s="651">
        <v>25.6</v>
      </c>
      <c r="I170" s="1189"/>
      <c r="J170" s="201" t="s">
        <v>60</v>
      </c>
      <c r="K170" s="731">
        <v>45</v>
      </c>
      <c r="L170" s="779">
        <f>K170*55%</f>
        <v>24.750000000000004</v>
      </c>
      <c r="M170" s="1189"/>
      <c r="N170" s="201" t="s">
        <v>101</v>
      </c>
      <c r="O170" s="651">
        <v>26</v>
      </c>
      <c r="P170" s="651">
        <v>20.8</v>
      </c>
      <c r="Q170" s="912" t="s">
        <v>309</v>
      </c>
      <c r="R170" s="201" t="s">
        <v>103</v>
      </c>
      <c r="S170" s="414">
        <v>40</v>
      </c>
      <c r="T170" s="414">
        <v>20</v>
      </c>
      <c r="U170" s="1180"/>
    </row>
    <row r="171" spans="1:21" ht="15" customHeight="1" x14ac:dyDescent="0.25">
      <c r="A171" s="1234"/>
      <c r="B171" s="415" t="s">
        <v>52</v>
      </c>
      <c r="C171" s="421">
        <v>3</v>
      </c>
      <c r="D171" s="422">
        <v>3</v>
      </c>
      <c r="E171" s="1180"/>
      <c r="F171" s="164" t="s">
        <v>62</v>
      </c>
      <c r="G171" s="26">
        <v>60</v>
      </c>
      <c r="H171" s="29">
        <v>30</v>
      </c>
      <c r="I171" s="1189"/>
      <c r="J171" s="201" t="s">
        <v>174</v>
      </c>
      <c r="K171" s="418">
        <v>5</v>
      </c>
      <c r="L171" s="418">
        <v>5</v>
      </c>
      <c r="M171" s="1189"/>
      <c r="N171" s="201" t="s">
        <v>125</v>
      </c>
      <c r="O171" s="651">
        <v>25</v>
      </c>
      <c r="P171" s="651">
        <f>O171*82%</f>
        <v>20.5</v>
      </c>
      <c r="Q171" s="1189"/>
      <c r="R171" s="164" t="s">
        <v>62</v>
      </c>
      <c r="S171" s="26">
        <v>60</v>
      </c>
      <c r="T171" s="29">
        <v>30</v>
      </c>
      <c r="U171" s="1180"/>
    </row>
    <row r="172" spans="1:21" ht="15" customHeight="1" x14ac:dyDescent="0.25">
      <c r="A172" s="1234"/>
      <c r="B172" s="415" t="s">
        <v>127</v>
      </c>
      <c r="C172" s="421">
        <v>3</v>
      </c>
      <c r="D172" s="422">
        <v>3</v>
      </c>
      <c r="E172" s="1180"/>
      <c r="F172" s="413" t="s">
        <v>36</v>
      </c>
      <c r="G172" s="418">
        <v>6</v>
      </c>
      <c r="H172" s="418">
        <v>5.4</v>
      </c>
      <c r="I172" s="1202"/>
      <c r="J172" s="201" t="s">
        <v>127</v>
      </c>
      <c r="K172" s="414">
        <v>3</v>
      </c>
      <c r="L172" s="414">
        <v>3</v>
      </c>
      <c r="M172" s="1202"/>
      <c r="N172" s="429" t="s">
        <v>450</v>
      </c>
      <c r="O172" s="651">
        <v>16</v>
      </c>
      <c r="P172" s="651">
        <v>15.2</v>
      </c>
      <c r="Q172" s="1189"/>
      <c r="R172" s="201" t="s">
        <v>64</v>
      </c>
      <c r="S172" s="414">
        <v>2</v>
      </c>
      <c r="T172" s="414">
        <v>2</v>
      </c>
      <c r="U172" s="1182"/>
    </row>
    <row r="173" spans="1:21" ht="15" customHeight="1" x14ac:dyDescent="0.25">
      <c r="A173" s="1234"/>
      <c r="B173" s="415" t="s">
        <v>64</v>
      </c>
      <c r="C173" s="421">
        <v>3</v>
      </c>
      <c r="D173" s="422">
        <v>3</v>
      </c>
      <c r="E173" s="1180"/>
      <c r="F173" s="1526" t="s">
        <v>462</v>
      </c>
      <c r="G173" s="1255"/>
      <c r="H173" s="1255"/>
      <c r="I173" s="1256"/>
      <c r="J173" s="1450" t="s">
        <v>462</v>
      </c>
      <c r="K173" s="1255"/>
      <c r="L173" s="1255"/>
      <c r="M173" s="1256"/>
      <c r="N173" s="201" t="s">
        <v>52</v>
      </c>
      <c r="O173" s="418">
        <v>3</v>
      </c>
      <c r="P173" s="418">
        <v>3</v>
      </c>
      <c r="Q173" s="1189"/>
      <c r="R173" s="1450" t="s">
        <v>462</v>
      </c>
      <c r="S173" s="1255"/>
      <c r="T173" s="1255"/>
      <c r="U173" s="1256"/>
    </row>
    <row r="174" spans="1:21" ht="15" customHeight="1" x14ac:dyDescent="0.25">
      <c r="A174" s="1234"/>
      <c r="B174" s="415" t="s">
        <v>44</v>
      </c>
      <c r="C174" s="421">
        <v>0.5</v>
      </c>
      <c r="D174" s="422">
        <v>0.5</v>
      </c>
      <c r="E174" s="1180"/>
      <c r="F174" s="1234"/>
      <c r="G174" s="832"/>
      <c r="H174" s="832"/>
      <c r="I174" s="1180"/>
      <c r="J174" s="1234"/>
      <c r="K174" s="832"/>
      <c r="L174" s="832"/>
      <c r="M174" s="1180"/>
      <c r="N174" s="201" t="s">
        <v>44</v>
      </c>
      <c r="O174" s="418">
        <v>0.5</v>
      </c>
      <c r="P174" s="418">
        <v>0.5</v>
      </c>
      <c r="Q174" s="1189"/>
      <c r="R174" s="1234"/>
      <c r="S174" s="832"/>
      <c r="T174" s="832"/>
      <c r="U174" s="1180"/>
    </row>
    <row r="175" spans="1:21" ht="15" customHeight="1" x14ac:dyDescent="0.25">
      <c r="A175" s="1234"/>
      <c r="B175" s="415" t="s">
        <v>212</v>
      </c>
      <c r="C175" s="421">
        <v>0.5</v>
      </c>
      <c r="D175" s="422">
        <v>0.5</v>
      </c>
      <c r="E175" s="1182"/>
      <c r="F175" s="1234"/>
      <c r="G175" s="832"/>
      <c r="H175" s="832"/>
      <c r="I175" s="1180"/>
      <c r="J175" s="1234"/>
      <c r="K175" s="832"/>
      <c r="L175" s="832"/>
      <c r="M175" s="1180"/>
      <c r="N175" s="164" t="s">
        <v>62</v>
      </c>
      <c r="O175" s="26">
        <v>60</v>
      </c>
      <c r="P175" s="29">
        <v>30</v>
      </c>
      <c r="Q175" s="1189"/>
      <c r="R175" s="1234"/>
      <c r="S175" s="832"/>
      <c r="T175" s="832"/>
      <c r="U175" s="1180"/>
    </row>
    <row r="176" spans="1:21" ht="15" customHeight="1" x14ac:dyDescent="0.25">
      <c r="A176" s="1267"/>
      <c r="B176" s="1342" t="s">
        <v>462</v>
      </c>
      <c r="C176" s="1255"/>
      <c r="D176" s="1255"/>
      <c r="E176" s="1256"/>
      <c r="F176" s="1235"/>
      <c r="G176" s="1181"/>
      <c r="H176" s="1181"/>
      <c r="I176" s="1182"/>
      <c r="J176" s="1235"/>
      <c r="K176" s="1181"/>
      <c r="L176" s="1181"/>
      <c r="M176" s="1182"/>
      <c r="N176" s="201" t="s">
        <v>36</v>
      </c>
      <c r="O176" s="157">
        <v>6</v>
      </c>
      <c r="P176" s="157">
        <v>5.4</v>
      </c>
      <c r="Q176" s="1202"/>
      <c r="R176" s="1235"/>
      <c r="S176" s="1181"/>
      <c r="T176" s="1181"/>
      <c r="U176" s="1182"/>
    </row>
    <row r="177" spans="1:21" ht="30" customHeight="1" x14ac:dyDescent="0.25">
      <c r="A177" s="337" t="s">
        <v>105</v>
      </c>
      <c r="B177" s="1235"/>
      <c r="C177" s="1181"/>
      <c r="D177" s="1181"/>
      <c r="E177" s="1182"/>
      <c r="F177" s="1527" t="s">
        <v>220</v>
      </c>
      <c r="G177" s="828"/>
      <c r="H177" s="828"/>
      <c r="I177" s="1188"/>
      <c r="J177" s="1187" t="s">
        <v>365</v>
      </c>
      <c r="K177" s="828"/>
      <c r="L177" s="828"/>
      <c r="M177" s="1188"/>
      <c r="N177" s="1187" t="s">
        <v>366</v>
      </c>
      <c r="O177" s="828"/>
      <c r="P177" s="828"/>
      <c r="Q177" s="1188"/>
      <c r="R177" s="1187" t="s">
        <v>367</v>
      </c>
      <c r="S177" s="828"/>
      <c r="T177" s="828"/>
      <c r="U177" s="1188"/>
    </row>
    <row r="178" spans="1:21" ht="15" customHeight="1" x14ac:dyDescent="0.25">
      <c r="A178" s="1233" t="s">
        <v>322</v>
      </c>
      <c r="B178" s="1507" t="s">
        <v>368</v>
      </c>
      <c r="C178" s="828"/>
      <c r="D178" s="828"/>
      <c r="E178" s="1188"/>
      <c r="F178" s="154" t="s">
        <v>62</v>
      </c>
      <c r="G178" s="170">
        <v>120</v>
      </c>
      <c r="H178" s="171">
        <v>60</v>
      </c>
      <c r="I178" s="911" t="s">
        <v>321</v>
      </c>
      <c r="J178" s="1436" t="s">
        <v>161</v>
      </c>
      <c r="K178" s="1491">
        <v>86</v>
      </c>
      <c r="L178" s="1481">
        <v>60.2</v>
      </c>
      <c r="M178" s="911" t="s">
        <v>369</v>
      </c>
      <c r="N178" s="558" t="s">
        <v>103</v>
      </c>
      <c r="O178" s="559">
        <v>120</v>
      </c>
      <c r="P178" s="559">
        <v>60.04</v>
      </c>
      <c r="Q178" s="1482">
        <v>200</v>
      </c>
      <c r="R178" s="201" t="s">
        <v>150</v>
      </c>
      <c r="S178" s="79">
        <v>80</v>
      </c>
      <c r="T178" s="79">
        <v>60</v>
      </c>
      <c r="U178" s="911" t="s">
        <v>321</v>
      </c>
    </row>
    <row r="179" spans="1:21" ht="15" customHeight="1" x14ac:dyDescent="0.25">
      <c r="A179" s="1235"/>
      <c r="B179" s="154" t="s">
        <v>214</v>
      </c>
      <c r="C179" s="202">
        <v>10</v>
      </c>
      <c r="D179" s="202">
        <v>10</v>
      </c>
      <c r="E179" s="430" t="s">
        <v>323</v>
      </c>
      <c r="F179" s="165" t="s">
        <v>110</v>
      </c>
      <c r="G179" s="196">
        <v>2</v>
      </c>
      <c r="H179" s="204">
        <v>2</v>
      </c>
      <c r="I179" s="1189"/>
      <c r="J179" s="1388"/>
      <c r="K179" s="836"/>
      <c r="L179" s="847"/>
      <c r="M179" s="1189"/>
      <c r="N179" s="560" t="s">
        <v>64</v>
      </c>
      <c r="O179" s="561">
        <v>8</v>
      </c>
      <c r="P179" s="561">
        <v>8</v>
      </c>
      <c r="Q179" s="1177"/>
      <c r="R179" s="201" t="s">
        <v>72</v>
      </c>
      <c r="S179" s="79">
        <v>120</v>
      </c>
      <c r="T179" s="79">
        <v>120</v>
      </c>
      <c r="U179" s="1189"/>
    </row>
    <row r="180" spans="1:21" ht="15" customHeight="1" x14ac:dyDescent="0.25">
      <c r="A180" s="342"/>
      <c r="B180" s="1511"/>
      <c r="C180" s="1181"/>
      <c r="D180" s="1181"/>
      <c r="E180" s="1182"/>
      <c r="F180" s="154" t="s">
        <v>205</v>
      </c>
      <c r="G180" s="170">
        <v>10</v>
      </c>
      <c r="H180" s="171">
        <v>10</v>
      </c>
      <c r="I180" s="1202"/>
      <c r="J180" s="1298"/>
      <c r="K180" s="837"/>
      <c r="L180" s="874"/>
      <c r="M180" s="1202"/>
      <c r="N180" s="560" t="s">
        <v>326</v>
      </c>
      <c r="O180" s="561">
        <v>200</v>
      </c>
      <c r="P180" s="561">
        <v>200</v>
      </c>
      <c r="Q180" s="1483"/>
      <c r="R180" s="200" t="s">
        <v>64</v>
      </c>
      <c r="S180" s="206">
        <v>6</v>
      </c>
      <c r="T180" s="206">
        <v>6</v>
      </c>
      <c r="U180" s="1189"/>
    </row>
    <row r="181" spans="1:21" ht="15" customHeight="1" x14ac:dyDescent="0.25">
      <c r="A181" s="1233" t="s">
        <v>163</v>
      </c>
      <c r="B181" s="1271" t="s">
        <v>69</v>
      </c>
      <c r="C181" s="828"/>
      <c r="D181" s="828"/>
      <c r="E181" s="1188"/>
      <c r="F181" s="1380"/>
      <c r="G181" s="1255"/>
      <c r="H181" s="1255"/>
      <c r="I181" s="1256"/>
      <c r="J181" s="1498" t="s">
        <v>370</v>
      </c>
      <c r="K181" s="825"/>
      <c r="L181" s="825"/>
      <c r="M181" s="1401"/>
      <c r="N181" s="540"/>
      <c r="O181" s="1340"/>
      <c r="P181" s="1324"/>
      <c r="Q181" s="1325"/>
      <c r="R181" s="1499"/>
      <c r="S181" s="828"/>
      <c r="T181" s="828"/>
      <c r="U181" s="1188"/>
    </row>
    <row r="182" spans="1:21" ht="15" customHeight="1" x14ac:dyDescent="0.25">
      <c r="A182" s="1234"/>
      <c r="B182" s="116" t="s">
        <v>372</v>
      </c>
      <c r="C182" s="207">
        <v>25</v>
      </c>
      <c r="D182" s="208">
        <v>25</v>
      </c>
      <c r="E182" s="1330" t="s">
        <v>325</v>
      </c>
      <c r="F182" s="1234"/>
      <c r="G182" s="832"/>
      <c r="H182" s="832"/>
      <c r="I182" s="1180"/>
      <c r="J182" s="1387" t="s">
        <v>72</v>
      </c>
      <c r="K182" s="1491">
        <v>180</v>
      </c>
      <c r="L182" s="1481">
        <v>180</v>
      </c>
      <c r="M182" s="912" t="s">
        <v>427</v>
      </c>
      <c r="N182" s="431"/>
      <c r="O182" s="1492"/>
      <c r="P182" s="828"/>
      <c r="Q182" s="1188"/>
      <c r="R182" s="1494"/>
      <c r="S182" s="832"/>
      <c r="T182" s="832"/>
      <c r="U182" s="1180"/>
    </row>
    <row r="183" spans="1:21" ht="15" customHeight="1" x14ac:dyDescent="0.25">
      <c r="A183" s="1235"/>
      <c r="B183" s="154" t="s">
        <v>374</v>
      </c>
      <c r="C183" s="202">
        <v>100</v>
      </c>
      <c r="D183" s="210">
        <v>100</v>
      </c>
      <c r="E183" s="1202"/>
      <c r="F183" s="1234"/>
      <c r="G183" s="832"/>
      <c r="H183" s="832"/>
      <c r="I183" s="1180"/>
      <c r="J183" s="1388"/>
      <c r="K183" s="836"/>
      <c r="L183" s="847"/>
      <c r="M183" s="1189"/>
      <c r="N183" s="1386"/>
      <c r="O183" s="1255"/>
      <c r="P183" s="1255"/>
      <c r="Q183" s="1256"/>
      <c r="R183" s="1234"/>
      <c r="S183" s="832"/>
      <c r="T183" s="832"/>
      <c r="U183" s="1180"/>
    </row>
    <row r="184" spans="1:21" ht="15" customHeight="1" x14ac:dyDescent="0.25">
      <c r="A184" s="432"/>
      <c r="B184" s="212"/>
      <c r="C184" s="213"/>
      <c r="D184" s="213"/>
      <c r="E184" s="214"/>
      <c r="F184" s="1234"/>
      <c r="G184" s="832"/>
      <c r="H184" s="832"/>
      <c r="I184" s="1180"/>
      <c r="J184" s="1388"/>
      <c r="K184" s="842"/>
      <c r="L184" s="848"/>
      <c r="M184" s="1202"/>
      <c r="N184" s="1234"/>
      <c r="O184" s="832"/>
      <c r="P184" s="832"/>
      <c r="Q184" s="1180"/>
      <c r="R184" s="1234"/>
      <c r="S184" s="832"/>
      <c r="T184" s="832"/>
      <c r="U184" s="1180"/>
    </row>
    <row r="185" spans="1:21" ht="15" customHeight="1" x14ac:dyDescent="0.25">
      <c r="A185" s="433" t="s">
        <v>326</v>
      </c>
      <c r="B185" s="1510" t="s">
        <v>371</v>
      </c>
      <c r="C185" s="1324"/>
      <c r="D185" s="1324"/>
      <c r="E185" s="1325"/>
      <c r="F185" s="1267"/>
      <c r="G185" s="1371"/>
      <c r="H185" s="1371"/>
      <c r="I185" s="1372"/>
      <c r="J185" s="1384"/>
      <c r="K185" s="1324"/>
      <c r="L185" s="1324"/>
      <c r="M185" s="1325"/>
      <c r="N185" s="1267"/>
      <c r="O185" s="1371"/>
      <c r="P185" s="1371"/>
      <c r="Q185" s="1372"/>
      <c r="R185" s="1267"/>
      <c r="S185" s="1371"/>
      <c r="T185" s="1371"/>
      <c r="U185" s="1372"/>
    </row>
    <row r="186" spans="1:21" ht="15" customHeight="1" x14ac:dyDescent="0.25">
      <c r="A186" s="1500"/>
      <c r="B186" s="1300"/>
      <c r="C186" s="1300"/>
      <c r="D186" s="1300"/>
      <c r="E186" s="1300"/>
      <c r="F186" s="1300"/>
      <c r="G186" s="1300"/>
      <c r="H186" s="1300"/>
      <c r="I186" s="1300"/>
      <c r="J186" s="1300"/>
      <c r="K186" s="1300"/>
      <c r="L186" s="1300"/>
      <c r="M186" s="1300"/>
      <c r="N186" s="1300"/>
      <c r="O186" s="1300"/>
      <c r="P186" s="1300"/>
      <c r="Q186" s="1300"/>
      <c r="R186" s="1300"/>
      <c r="S186" s="1300"/>
      <c r="T186" s="1300"/>
      <c r="U186" s="1301"/>
    </row>
    <row r="187" spans="1:21" ht="75.75" customHeight="1" x14ac:dyDescent="0.25">
      <c r="A187" s="412" t="s">
        <v>287</v>
      </c>
      <c r="B187" s="147" t="s">
        <v>376</v>
      </c>
      <c r="C187" s="148" t="s">
        <v>289</v>
      </c>
      <c r="D187" s="148" t="s">
        <v>290</v>
      </c>
      <c r="E187" s="150" t="s">
        <v>291</v>
      </c>
      <c r="F187" s="147" t="s">
        <v>377</v>
      </c>
      <c r="G187" s="148" t="s">
        <v>289</v>
      </c>
      <c r="H187" s="148" t="s">
        <v>290</v>
      </c>
      <c r="I187" s="150" t="s">
        <v>291</v>
      </c>
      <c r="J187" s="191" t="s">
        <v>378</v>
      </c>
      <c r="K187" s="148" t="s">
        <v>294</v>
      </c>
      <c r="L187" s="148" t="s">
        <v>290</v>
      </c>
      <c r="M187" s="150" t="s">
        <v>291</v>
      </c>
      <c r="N187" s="147" t="s">
        <v>379</v>
      </c>
      <c r="O187" s="148" t="s">
        <v>289</v>
      </c>
      <c r="P187" s="148" t="s">
        <v>290</v>
      </c>
      <c r="Q187" s="150" t="s">
        <v>291</v>
      </c>
      <c r="R187" s="434" t="s">
        <v>380</v>
      </c>
      <c r="S187" s="194" t="s">
        <v>289</v>
      </c>
      <c r="T187" s="194" t="s">
        <v>289</v>
      </c>
      <c r="U187" s="195" t="s">
        <v>291</v>
      </c>
    </row>
    <row r="188" spans="1:21" ht="30" customHeight="1" x14ac:dyDescent="0.25">
      <c r="A188" s="1501" t="s">
        <v>297</v>
      </c>
      <c r="B188" s="1273" t="s">
        <v>381</v>
      </c>
      <c r="C188" s="1274"/>
      <c r="D188" s="1274"/>
      <c r="E188" s="1318"/>
      <c r="F188" s="1273" t="s">
        <v>335</v>
      </c>
      <c r="G188" s="1274"/>
      <c r="H188" s="1274"/>
      <c r="I188" s="1318"/>
      <c r="J188" s="1398" t="s">
        <v>260</v>
      </c>
      <c r="K188" s="1274"/>
      <c r="L188" s="1274"/>
      <c r="M188" s="1318"/>
      <c r="N188" s="1273" t="s">
        <v>268</v>
      </c>
      <c r="O188" s="1274"/>
      <c r="P188" s="1274"/>
      <c r="Q188" s="1318"/>
      <c r="R188" s="1495" t="s">
        <v>468</v>
      </c>
      <c r="S188" s="1255"/>
      <c r="T188" s="1255"/>
      <c r="U188" s="1421"/>
    </row>
    <row r="189" spans="1:21" ht="15" customHeight="1" x14ac:dyDescent="0.25">
      <c r="A189" s="1502"/>
      <c r="B189" s="201" t="s">
        <v>114</v>
      </c>
      <c r="C189" s="599">
        <v>39</v>
      </c>
      <c r="D189" s="600">
        <f>C189*77%</f>
        <v>30.03</v>
      </c>
      <c r="E189" s="911" t="s">
        <v>301</v>
      </c>
      <c r="F189" s="1107" t="s">
        <v>382</v>
      </c>
      <c r="G189" s="1255"/>
      <c r="H189" s="1255"/>
      <c r="I189" s="1256"/>
      <c r="J189" s="201" t="s">
        <v>261</v>
      </c>
      <c r="K189" s="388">
        <v>15</v>
      </c>
      <c r="L189" s="30">
        <v>15</v>
      </c>
      <c r="M189" s="911" t="s">
        <v>301</v>
      </c>
      <c r="N189" s="201" t="s">
        <v>269</v>
      </c>
      <c r="O189" s="414">
        <v>20</v>
      </c>
      <c r="P189" s="414">
        <v>20</v>
      </c>
      <c r="Q189" s="911" t="s">
        <v>301</v>
      </c>
      <c r="R189" s="1375"/>
      <c r="S189" s="832"/>
      <c r="T189" s="832"/>
      <c r="U189" s="859"/>
    </row>
    <row r="190" spans="1:21" ht="15" customHeight="1" x14ac:dyDescent="0.25">
      <c r="A190" s="1502"/>
      <c r="B190" s="201" t="s">
        <v>155</v>
      </c>
      <c r="C190" s="584">
        <v>5.8</v>
      </c>
      <c r="D190" s="601">
        <f>C190*70%</f>
        <v>4.0599999999999996</v>
      </c>
      <c r="E190" s="1189"/>
      <c r="F190" s="1234"/>
      <c r="G190" s="832"/>
      <c r="H190" s="832"/>
      <c r="I190" s="1180"/>
      <c r="J190" s="167" t="s">
        <v>263</v>
      </c>
      <c r="K190" s="134">
        <v>15</v>
      </c>
      <c r="L190" s="29">
        <v>15</v>
      </c>
      <c r="M190" s="1189"/>
      <c r="N190" s="167" t="s">
        <v>114</v>
      </c>
      <c r="O190" s="599">
        <v>13</v>
      </c>
      <c r="P190" s="600">
        <f>O190*77%</f>
        <v>10.01</v>
      </c>
      <c r="Q190" s="1189"/>
      <c r="R190" s="1375"/>
      <c r="S190" s="832"/>
      <c r="T190" s="832"/>
      <c r="U190" s="859"/>
    </row>
    <row r="191" spans="1:21" ht="15" customHeight="1" x14ac:dyDescent="0.25">
      <c r="A191" s="1502"/>
      <c r="B191" s="201" t="s">
        <v>157</v>
      </c>
      <c r="C191" s="584">
        <v>40</v>
      </c>
      <c r="D191" s="601">
        <f>C191*52%</f>
        <v>20.8</v>
      </c>
      <c r="E191" s="1189"/>
      <c r="F191" s="1235"/>
      <c r="G191" s="1181"/>
      <c r="H191" s="1181"/>
      <c r="I191" s="1182"/>
      <c r="J191" s="113"/>
      <c r="K191" s="79"/>
      <c r="L191" s="19"/>
      <c r="M191" s="1189"/>
      <c r="N191" s="167" t="s">
        <v>91</v>
      </c>
      <c r="O191" s="599">
        <v>13</v>
      </c>
      <c r="P191" s="600">
        <f>O191*77%</f>
        <v>10.01</v>
      </c>
      <c r="Q191" s="1189"/>
      <c r="R191" s="1375"/>
      <c r="S191" s="832"/>
      <c r="T191" s="832"/>
      <c r="U191" s="859"/>
    </row>
    <row r="192" spans="1:21" ht="15" customHeight="1" x14ac:dyDescent="0.25">
      <c r="A192" s="1502"/>
      <c r="B192" s="201" t="s">
        <v>89</v>
      </c>
      <c r="C192" s="584">
        <v>19</v>
      </c>
      <c r="D192" s="601">
        <f>C192*53%</f>
        <v>10.07</v>
      </c>
      <c r="E192" s="1189"/>
      <c r="F192" s="201" t="s">
        <v>193</v>
      </c>
      <c r="G192" s="80">
        <v>20</v>
      </c>
      <c r="H192" s="436">
        <v>20</v>
      </c>
      <c r="I192" s="1105" t="s">
        <v>302</v>
      </c>
      <c r="J192" s="113" t="s">
        <v>114</v>
      </c>
      <c r="K192" s="599">
        <v>13</v>
      </c>
      <c r="L192" s="600">
        <f>K192*77%</f>
        <v>10.01</v>
      </c>
      <c r="M192" s="1189"/>
      <c r="N192" s="593" t="s">
        <v>38</v>
      </c>
      <c r="O192" s="418">
        <v>0.5</v>
      </c>
      <c r="P192" s="418">
        <f>O192*100%</f>
        <v>0.5</v>
      </c>
      <c r="Q192" s="1189"/>
      <c r="R192" s="1375"/>
      <c r="S192" s="832"/>
      <c r="T192" s="832"/>
      <c r="U192" s="859"/>
    </row>
    <row r="193" spans="1:21" ht="15" customHeight="1" x14ac:dyDescent="0.25">
      <c r="A193" s="1502"/>
      <c r="B193" s="201" t="s">
        <v>50</v>
      </c>
      <c r="C193" s="584">
        <v>15.5</v>
      </c>
      <c r="D193" s="601">
        <f>C193*66%</f>
        <v>10.23</v>
      </c>
      <c r="E193" s="1189"/>
      <c r="F193" s="167" t="s">
        <v>114</v>
      </c>
      <c r="G193" s="599">
        <v>13</v>
      </c>
      <c r="H193" s="600">
        <f>G193*77%</f>
        <v>10.01</v>
      </c>
      <c r="I193" s="1189"/>
      <c r="J193" s="113" t="s">
        <v>91</v>
      </c>
      <c r="K193" s="580">
        <v>18</v>
      </c>
      <c r="L193" s="657">
        <f>K193*58%</f>
        <v>10.44</v>
      </c>
      <c r="M193" s="1189"/>
      <c r="N193" s="593" t="s">
        <v>32</v>
      </c>
      <c r="O193" s="79">
        <v>13</v>
      </c>
      <c r="P193" s="79">
        <f>O193*80%</f>
        <v>10.4</v>
      </c>
      <c r="Q193" s="1189"/>
      <c r="R193" s="1375"/>
      <c r="S193" s="832"/>
      <c r="T193" s="832"/>
      <c r="U193" s="859"/>
    </row>
    <row r="194" spans="1:21" ht="15" customHeight="1" x14ac:dyDescent="0.25">
      <c r="A194" s="1502"/>
      <c r="B194" s="593" t="s">
        <v>32</v>
      </c>
      <c r="C194" s="79">
        <v>13</v>
      </c>
      <c r="D194" s="79">
        <f>C194*80%</f>
        <v>10.4</v>
      </c>
      <c r="E194" s="1189"/>
      <c r="F194" s="167" t="s">
        <v>91</v>
      </c>
      <c r="G194" s="599">
        <v>13</v>
      </c>
      <c r="H194" s="600">
        <f>G194*77%</f>
        <v>10.01</v>
      </c>
      <c r="I194" s="1189"/>
      <c r="J194" s="593" t="s">
        <v>32</v>
      </c>
      <c r="K194" s="79">
        <v>13</v>
      </c>
      <c r="L194" s="79">
        <f>K194*80%</f>
        <v>10.4</v>
      </c>
      <c r="M194" s="1189"/>
      <c r="N194" s="593" t="s">
        <v>34</v>
      </c>
      <c r="O194" s="79">
        <v>13</v>
      </c>
      <c r="P194" s="79">
        <f>O194*60%</f>
        <v>7.8</v>
      </c>
      <c r="Q194" s="1189"/>
      <c r="R194" s="1375"/>
      <c r="S194" s="832"/>
      <c r="T194" s="832"/>
      <c r="U194" s="859"/>
    </row>
    <row r="195" spans="1:21" ht="15" customHeight="1" x14ac:dyDescent="0.25">
      <c r="A195" s="1502"/>
      <c r="B195" s="593" t="s">
        <v>34</v>
      </c>
      <c r="C195" s="79">
        <v>13</v>
      </c>
      <c r="D195" s="79">
        <f>C195*60%</f>
        <v>7.8</v>
      </c>
      <c r="E195" s="1189"/>
      <c r="F195" s="167" t="s">
        <v>50</v>
      </c>
      <c r="G195" s="584">
        <v>15.5</v>
      </c>
      <c r="H195" s="601">
        <f>G195*66%</f>
        <v>10.23</v>
      </c>
      <c r="I195" s="1189"/>
      <c r="J195" s="593" t="s">
        <v>34</v>
      </c>
      <c r="K195" s="79">
        <v>13</v>
      </c>
      <c r="L195" s="79">
        <f>K195*60%</f>
        <v>7.8</v>
      </c>
      <c r="M195" s="1189"/>
      <c r="N195" s="593" t="s">
        <v>36</v>
      </c>
      <c r="O195" s="79">
        <v>5.5</v>
      </c>
      <c r="P195" s="79">
        <f>O195*95%</f>
        <v>5.2249999999999996</v>
      </c>
      <c r="Q195" s="1189"/>
      <c r="R195" s="1375"/>
      <c r="S195" s="832"/>
      <c r="T195" s="832"/>
      <c r="U195" s="859"/>
    </row>
    <row r="196" spans="1:21" ht="15" customHeight="1" x14ac:dyDescent="0.25">
      <c r="A196" s="1502"/>
      <c r="B196" s="593" t="s">
        <v>36</v>
      </c>
      <c r="C196" s="79">
        <v>5.5</v>
      </c>
      <c r="D196" s="79">
        <f>C196*95%</f>
        <v>5.2249999999999996</v>
      </c>
      <c r="E196" s="1189"/>
      <c r="F196" s="593" t="s">
        <v>36</v>
      </c>
      <c r="G196" s="79">
        <v>5.5</v>
      </c>
      <c r="H196" s="79">
        <f>G196*95%</f>
        <v>5.2249999999999996</v>
      </c>
      <c r="I196" s="1189"/>
      <c r="J196" s="113" t="s">
        <v>50</v>
      </c>
      <c r="K196" s="584">
        <v>15.5</v>
      </c>
      <c r="L196" s="601">
        <f>K196*66%</f>
        <v>10.23</v>
      </c>
      <c r="M196" s="1189"/>
      <c r="N196" s="167" t="s">
        <v>271</v>
      </c>
      <c r="O196" s="414">
        <v>13</v>
      </c>
      <c r="P196" s="414">
        <v>10.4</v>
      </c>
      <c r="Q196" s="1189"/>
      <c r="R196" s="1375"/>
      <c r="S196" s="832"/>
      <c r="T196" s="832"/>
      <c r="U196" s="859"/>
    </row>
    <row r="197" spans="1:21" ht="15" customHeight="1" x14ac:dyDescent="0.25">
      <c r="A197" s="1502"/>
      <c r="B197" s="593" t="s">
        <v>42</v>
      </c>
      <c r="C197" s="79">
        <v>1</v>
      </c>
      <c r="D197" s="79">
        <f>C197*78%</f>
        <v>0.78</v>
      </c>
      <c r="E197" s="1189"/>
      <c r="F197" s="593" t="s">
        <v>34</v>
      </c>
      <c r="G197" s="79">
        <v>13</v>
      </c>
      <c r="H197" s="79">
        <f>G197*60%</f>
        <v>7.8</v>
      </c>
      <c r="I197" s="1189"/>
      <c r="J197" s="593" t="s">
        <v>42</v>
      </c>
      <c r="K197" s="79">
        <v>1</v>
      </c>
      <c r="L197" s="79">
        <f>K197*78%</f>
        <v>0.78</v>
      </c>
      <c r="M197" s="1189"/>
      <c r="N197" s="167" t="s">
        <v>182</v>
      </c>
      <c r="O197" s="414">
        <v>20</v>
      </c>
      <c r="P197" s="414">
        <v>10</v>
      </c>
      <c r="Q197" s="1189"/>
      <c r="R197" s="1375"/>
      <c r="S197" s="832"/>
      <c r="T197" s="832"/>
      <c r="U197" s="859"/>
    </row>
    <row r="198" spans="1:21" ht="15" customHeight="1" x14ac:dyDescent="0.25">
      <c r="A198" s="1502"/>
      <c r="B198" s="201" t="s">
        <v>52</v>
      </c>
      <c r="C198" s="435">
        <v>3</v>
      </c>
      <c r="D198" s="435">
        <v>3</v>
      </c>
      <c r="E198" s="1189"/>
      <c r="F198" s="593" t="s">
        <v>32</v>
      </c>
      <c r="G198" s="79">
        <v>13</v>
      </c>
      <c r="H198" s="79">
        <f>G198*80%</f>
        <v>10.4</v>
      </c>
      <c r="I198" s="1189"/>
      <c r="J198" s="593" t="s">
        <v>36</v>
      </c>
      <c r="K198" s="79">
        <v>5.5</v>
      </c>
      <c r="L198" s="79">
        <f>K198*95%</f>
        <v>5.2249999999999996</v>
      </c>
      <c r="M198" s="1189"/>
      <c r="N198" s="593" t="s">
        <v>42</v>
      </c>
      <c r="O198" s="79">
        <v>1</v>
      </c>
      <c r="P198" s="79">
        <f>O198*78%</f>
        <v>0.78</v>
      </c>
      <c r="Q198" s="1189"/>
      <c r="R198" s="1375"/>
      <c r="S198" s="832"/>
      <c r="T198" s="832"/>
      <c r="U198" s="859"/>
    </row>
    <row r="199" spans="1:21" ht="15" customHeight="1" x14ac:dyDescent="0.25">
      <c r="A199" s="1502"/>
      <c r="B199" s="201" t="s">
        <v>44</v>
      </c>
      <c r="C199" s="435">
        <v>0.5</v>
      </c>
      <c r="D199" s="435">
        <v>0.5</v>
      </c>
      <c r="E199" s="1202"/>
      <c r="F199" s="593" t="s">
        <v>44</v>
      </c>
      <c r="G199" s="19">
        <v>0.8</v>
      </c>
      <c r="H199" s="19">
        <v>0.8</v>
      </c>
      <c r="I199" s="1189"/>
      <c r="J199" s="593" t="s">
        <v>44</v>
      </c>
      <c r="K199" s="79">
        <v>0.5</v>
      </c>
      <c r="L199" s="79">
        <v>0.5</v>
      </c>
      <c r="M199" s="1202"/>
      <c r="N199" s="167" t="s">
        <v>44</v>
      </c>
      <c r="O199" s="275">
        <v>0.5</v>
      </c>
      <c r="P199" s="277">
        <v>0.5</v>
      </c>
      <c r="Q199" s="1202"/>
      <c r="R199" s="1376"/>
      <c r="S199" s="1181"/>
      <c r="T199" s="1181"/>
      <c r="U199" s="877"/>
    </row>
    <row r="200" spans="1:21" ht="15" customHeight="1" thickBot="1" x14ac:dyDescent="0.3">
      <c r="A200" s="1503"/>
      <c r="B200" s="1354"/>
      <c r="C200" s="1181"/>
      <c r="D200" s="1181"/>
      <c r="E200" s="1182"/>
      <c r="F200" s="593" t="s">
        <v>42</v>
      </c>
      <c r="G200" s="79">
        <v>1</v>
      </c>
      <c r="H200" s="79">
        <f>G200*78%</f>
        <v>0.78</v>
      </c>
      <c r="I200" s="1202"/>
      <c r="J200" s="1488"/>
      <c r="K200" s="1181"/>
      <c r="L200" s="1181"/>
      <c r="M200" s="1182"/>
      <c r="N200" s="1493"/>
      <c r="O200" s="1400"/>
      <c r="P200" s="1400"/>
      <c r="Q200" s="1401"/>
      <c r="R200" s="1496"/>
      <c r="S200" s="1181"/>
      <c r="T200" s="1181"/>
      <c r="U200" s="1182"/>
    </row>
    <row r="201" spans="1:21" ht="30" customHeight="1" x14ac:dyDescent="0.25">
      <c r="A201" s="1506" t="s">
        <v>383</v>
      </c>
      <c r="B201" s="1305" t="s">
        <v>384</v>
      </c>
      <c r="C201" s="1306"/>
      <c r="D201" s="1306"/>
      <c r="E201" s="1307"/>
      <c r="F201" s="1033" t="s">
        <v>93</v>
      </c>
      <c r="G201" s="921"/>
      <c r="H201" s="921"/>
      <c r="I201" s="921"/>
      <c r="J201" s="1104" t="s">
        <v>469</v>
      </c>
      <c r="K201" s="921"/>
      <c r="L201" s="921"/>
      <c r="M201" s="921"/>
      <c r="N201" s="1104" t="s">
        <v>273</v>
      </c>
      <c r="O201" s="921"/>
      <c r="P201" s="921"/>
      <c r="Q201" s="921"/>
      <c r="R201" s="1104" t="s">
        <v>531</v>
      </c>
      <c r="S201" s="921"/>
      <c r="T201" s="921"/>
      <c r="U201" s="921"/>
    </row>
    <row r="202" spans="1:21" ht="60" x14ac:dyDescent="0.25">
      <c r="A202" s="1502"/>
      <c r="B202" s="201" t="s">
        <v>306</v>
      </c>
      <c r="C202" s="682">
        <v>80</v>
      </c>
      <c r="D202" s="682">
        <f>C202*56%</f>
        <v>44.800000000000004</v>
      </c>
      <c r="E202" s="911" t="s">
        <v>533</v>
      </c>
      <c r="F202" s="615" t="s">
        <v>94</v>
      </c>
      <c r="G202" s="808">
        <v>73</v>
      </c>
      <c r="H202" s="808">
        <f>G202*61.5%</f>
        <v>44.894999999999996</v>
      </c>
      <c r="I202" s="889" t="s">
        <v>533</v>
      </c>
      <c r="J202" s="615" t="s">
        <v>516</v>
      </c>
      <c r="K202" s="805">
        <v>80</v>
      </c>
      <c r="L202" s="805">
        <f>K202*56%</f>
        <v>44.800000000000004</v>
      </c>
      <c r="M202" s="889" t="s">
        <v>533</v>
      </c>
      <c r="N202" s="615" t="s">
        <v>94</v>
      </c>
      <c r="O202" s="808">
        <v>75</v>
      </c>
      <c r="P202" s="808">
        <f>O202*60%</f>
        <v>45</v>
      </c>
      <c r="Q202" s="889" t="s">
        <v>533</v>
      </c>
      <c r="R202" s="615" t="s">
        <v>30</v>
      </c>
      <c r="S202" s="808">
        <v>81</v>
      </c>
      <c r="T202" s="808">
        <f>S202*49%</f>
        <v>39.69</v>
      </c>
      <c r="U202" s="889" t="s">
        <v>307</v>
      </c>
    </row>
    <row r="203" spans="1:21" ht="15" customHeight="1" x14ac:dyDescent="0.25">
      <c r="A203" s="1502"/>
      <c r="B203" s="593" t="s">
        <v>32</v>
      </c>
      <c r="C203" s="79">
        <v>8</v>
      </c>
      <c r="D203" s="79">
        <f>C203*75%</f>
        <v>6</v>
      </c>
      <c r="E203" s="1039"/>
      <c r="F203" s="615" t="s">
        <v>32</v>
      </c>
      <c r="G203" s="638">
        <v>8</v>
      </c>
      <c r="H203" s="638">
        <f>G203*75%</f>
        <v>6</v>
      </c>
      <c r="I203" s="889"/>
      <c r="J203" s="615" t="s">
        <v>205</v>
      </c>
      <c r="K203" s="807">
        <v>5</v>
      </c>
      <c r="L203" s="807">
        <v>5</v>
      </c>
      <c r="M203" s="889"/>
      <c r="N203" s="615" t="s">
        <v>32</v>
      </c>
      <c r="O203" s="638">
        <v>8</v>
      </c>
      <c r="P203" s="638">
        <f>O203*75%</f>
        <v>6</v>
      </c>
      <c r="Q203" s="889"/>
      <c r="R203" s="615" t="s">
        <v>32</v>
      </c>
      <c r="S203" s="638">
        <v>8</v>
      </c>
      <c r="T203" s="638">
        <f>S203*75%</f>
        <v>6</v>
      </c>
      <c r="U203" s="889"/>
    </row>
    <row r="204" spans="1:21" ht="15" customHeight="1" x14ac:dyDescent="0.25">
      <c r="A204" s="1502"/>
      <c r="B204" s="593" t="s">
        <v>34</v>
      </c>
      <c r="C204" s="79">
        <v>10</v>
      </c>
      <c r="D204" s="79">
        <f>C204*60%</f>
        <v>6</v>
      </c>
      <c r="E204" s="1039"/>
      <c r="F204" s="615" t="s">
        <v>34</v>
      </c>
      <c r="G204" s="638">
        <v>10</v>
      </c>
      <c r="H204" s="638">
        <f>G204*60%</f>
        <v>6</v>
      </c>
      <c r="I204" s="889"/>
      <c r="J204" s="615" t="s">
        <v>32</v>
      </c>
      <c r="K204" s="638">
        <v>8</v>
      </c>
      <c r="L204" s="638">
        <f>K204*75%</f>
        <v>6</v>
      </c>
      <c r="M204" s="889"/>
      <c r="N204" s="615" t="s">
        <v>34</v>
      </c>
      <c r="O204" s="638">
        <v>10</v>
      </c>
      <c r="P204" s="638">
        <f>O204*60%</f>
        <v>6</v>
      </c>
      <c r="Q204" s="889"/>
      <c r="R204" s="615" t="s">
        <v>34</v>
      </c>
      <c r="S204" s="638">
        <v>10</v>
      </c>
      <c r="T204" s="638">
        <f>S204*60%</f>
        <v>6</v>
      </c>
      <c r="U204" s="889"/>
    </row>
    <row r="205" spans="1:21" ht="15" customHeight="1" x14ac:dyDescent="0.25">
      <c r="A205" s="1502"/>
      <c r="B205" s="593" t="s">
        <v>36</v>
      </c>
      <c r="C205" s="79">
        <v>2</v>
      </c>
      <c r="D205" s="79">
        <f>C205*95%</f>
        <v>1.9</v>
      </c>
      <c r="E205" s="1039"/>
      <c r="F205" s="615" t="s">
        <v>36</v>
      </c>
      <c r="G205" s="638">
        <v>2</v>
      </c>
      <c r="H205" s="638">
        <f>G205*95%</f>
        <v>1.9</v>
      </c>
      <c r="I205" s="889"/>
      <c r="J205" s="615" t="s">
        <v>34</v>
      </c>
      <c r="K205" s="638">
        <v>10</v>
      </c>
      <c r="L205" s="638">
        <f>K205*60%</f>
        <v>6</v>
      </c>
      <c r="M205" s="889"/>
      <c r="N205" s="615" t="s">
        <v>36</v>
      </c>
      <c r="O205" s="638">
        <v>2</v>
      </c>
      <c r="P205" s="638">
        <f>O205*95%</f>
        <v>1.9</v>
      </c>
      <c r="Q205" s="889"/>
      <c r="R205" s="615" t="s">
        <v>36</v>
      </c>
      <c r="S205" s="638">
        <v>2</v>
      </c>
      <c r="T205" s="638">
        <f>S205*95%</f>
        <v>1.9</v>
      </c>
      <c r="U205" s="889"/>
    </row>
    <row r="206" spans="1:21" ht="15" customHeight="1" x14ac:dyDescent="0.25">
      <c r="A206" s="1502"/>
      <c r="B206" s="593" t="s">
        <v>38</v>
      </c>
      <c r="C206" s="79">
        <v>0.3</v>
      </c>
      <c r="D206" s="79">
        <f>C206*100%</f>
        <v>0.3</v>
      </c>
      <c r="E206" s="1039"/>
      <c r="F206" s="615" t="s">
        <v>38</v>
      </c>
      <c r="G206" s="638">
        <v>0.3</v>
      </c>
      <c r="H206" s="638">
        <f>G206*100%</f>
        <v>0.3</v>
      </c>
      <c r="I206" s="889"/>
      <c r="J206" s="615" t="s">
        <v>36</v>
      </c>
      <c r="K206" s="638">
        <v>2</v>
      </c>
      <c r="L206" s="638">
        <f>K206*95%</f>
        <v>1.9</v>
      </c>
      <c r="M206" s="889"/>
      <c r="N206" s="615" t="s">
        <v>38</v>
      </c>
      <c r="O206" s="638">
        <v>0.3</v>
      </c>
      <c r="P206" s="638">
        <f>O206*100%</f>
        <v>0.3</v>
      </c>
      <c r="Q206" s="889"/>
      <c r="R206" s="615" t="s">
        <v>38</v>
      </c>
      <c r="S206" s="638">
        <v>0.3</v>
      </c>
      <c r="T206" s="638">
        <f>S206*100%</f>
        <v>0.3</v>
      </c>
      <c r="U206" s="889"/>
    </row>
    <row r="207" spans="1:21" ht="15" customHeight="1" x14ac:dyDescent="0.25">
      <c r="A207" s="1502"/>
      <c r="B207" s="593" t="s">
        <v>40</v>
      </c>
      <c r="C207" s="79">
        <v>0.3</v>
      </c>
      <c r="D207" s="79">
        <f t="shared" ref="D207:D208" si="15">C207*100%</f>
        <v>0.3</v>
      </c>
      <c r="E207" s="1039"/>
      <c r="F207" s="615" t="s">
        <v>40</v>
      </c>
      <c r="G207" s="638">
        <v>0.3</v>
      </c>
      <c r="H207" s="638">
        <f t="shared" ref="H207:H208" si="16">G207*100%</f>
        <v>0.3</v>
      </c>
      <c r="I207" s="889"/>
      <c r="J207" s="615" t="s">
        <v>38</v>
      </c>
      <c r="K207" s="638">
        <v>0.3</v>
      </c>
      <c r="L207" s="638">
        <f>K207*100%</f>
        <v>0.3</v>
      </c>
      <c r="M207" s="889"/>
      <c r="N207" s="615" t="s">
        <v>40</v>
      </c>
      <c r="O207" s="638">
        <v>0.3</v>
      </c>
      <c r="P207" s="638">
        <f t="shared" ref="P207:P208" si="17">O207*100%</f>
        <v>0.3</v>
      </c>
      <c r="Q207" s="889"/>
      <c r="R207" s="615" t="s">
        <v>40</v>
      </c>
      <c r="S207" s="638">
        <v>0.3</v>
      </c>
      <c r="T207" s="638">
        <f t="shared" ref="T207:T208" si="18">S207*100%</f>
        <v>0.3</v>
      </c>
      <c r="U207" s="889"/>
    </row>
    <row r="208" spans="1:21" ht="15" customHeight="1" x14ac:dyDescent="0.25">
      <c r="A208" s="1502"/>
      <c r="B208" s="593" t="s">
        <v>544</v>
      </c>
      <c r="C208" s="79">
        <v>0.3</v>
      </c>
      <c r="D208" s="79">
        <f t="shared" si="15"/>
        <v>0.3</v>
      </c>
      <c r="E208" s="1039"/>
      <c r="F208" s="615" t="s">
        <v>544</v>
      </c>
      <c r="G208" s="638">
        <v>0.3</v>
      </c>
      <c r="H208" s="638">
        <f t="shared" si="16"/>
        <v>0.3</v>
      </c>
      <c r="I208" s="889"/>
      <c r="J208" s="615" t="s">
        <v>40</v>
      </c>
      <c r="K208" s="638">
        <v>0.3</v>
      </c>
      <c r="L208" s="638">
        <f t="shared" ref="L208:L209" si="19">K208*100%</f>
        <v>0.3</v>
      </c>
      <c r="M208" s="889"/>
      <c r="N208" s="615" t="s">
        <v>544</v>
      </c>
      <c r="O208" s="638">
        <v>0.3</v>
      </c>
      <c r="P208" s="638">
        <f t="shared" si="17"/>
        <v>0.3</v>
      </c>
      <c r="Q208" s="889"/>
      <c r="R208" s="615" t="s">
        <v>544</v>
      </c>
      <c r="S208" s="638">
        <v>0.3</v>
      </c>
      <c r="T208" s="638">
        <f t="shared" si="18"/>
        <v>0.3</v>
      </c>
      <c r="U208" s="889"/>
    </row>
    <row r="209" spans="1:21" ht="15" customHeight="1" x14ac:dyDescent="0.25">
      <c r="A209" s="1502"/>
      <c r="B209" s="593" t="s">
        <v>42</v>
      </c>
      <c r="C209" s="79">
        <v>0.6</v>
      </c>
      <c r="D209" s="79">
        <f>C209*78%</f>
        <v>0.46799999999999997</v>
      </c>
      <c r="E209" s="1039"/>
      <c r="F209" s="615" t="s">
        <v>42</v>
      </c>
      <c r="G209" s="638">
        <v>0.6</v>
      </c>
      <c r="H209" s="638">
        <f>G209*78%</f>
        <v>0.46799999999999997</v>
      </c>
      <c r="I209" s="889"/>
      <c r="J209" s="615" t="s">
        <v>544</v>
      </c>
      <c r="K209" s="638">
        <v>0.3</v>
      </c>
      <c r="L209" s="638">
        <f t="shared" si="19"/>
        <v>0.3</v>
      </c>
      <c r="M209" s="889"/>
      <c r="N209" s="615" t="s">
        <v>42</v>
      </c>
      <c r="O209" s="638">
        <v>0.6</v>
      </c>
      <c r="P209" s="638">
        <f>O209*78%</f>
        <v>0.46799999999999997</v>
      </c>
      <c r="Q209" s="889"/>
      <c r="R209" s="615" t="s">
        <v>42</v>
      </c>
      <c r="S209" s="638">
        <v>0.6</v>
      </c>
      <c r="T209" s="638">
        <f>S209*78%</f>
        <v>0.46799999999999997</v>
      </c>
      <c r="U209" s="889"/>
    </row>
    <row r="210" spans="1:21" ht="15" customHeight="1" x14ac:dyDescent="0.25">
      <c r="A210" s="1502"/>
      <c r="B210" s="593" t="s">
        <v>44</v>
      </c>
      <c r="C210" s="79">
        <v>0.5</v>
      </c>
      <c r="D210" s="79">
        <f>C210*100%</f>
        <v>0.5</v>
      </c>
      <c r="E210" s="1138"/>
      <c r="F210" s="615" t="s">
        <v>44</v>
      </c>
      <c r="G210" s="638">
        <v>0.5</v>
      </c>
      <c r="H210" s="638">
        <f>G210*100%</f>
        <v>0.5</v>
      </c>
      <c r="I210" s="889"/>
      <c r="J210" s="615" t="s">
        <v>42</v>
      </c>
      <c r="K210" s="638">
        <v>0.6</v>
      </c>
      <c r="L210" s="638">
        <f>K210*78%</f>
        <v>0.46799999999999997</v>
      </c>
      <c r="M210" s="889"/>
      <c r="N210" s="615" t="s">
        <v>44</v>
      </c>
      <c r="O210" s="638">
        <v>0.5</v>
      </c>
      <c r="P210" s="638">
        <f>O210*100%</f>
        <v>0.5</v>
      </c>
      <c r="Q210" s="889"/>
      <c r="R210" s="615" t="s">
        <v>44</v>
      </c>
      <c r="S210" s="638">
        <v>0.5</v>
      </c>
      <c r="T210" s="638">
        <f>S210*100%</f>
        <v>0.5</v>
      </c>
      <c r="U210" s="889"/>
    </row>
    <row r="211" spans="1:21" ht="15" customHeight="1" x14ac:dyDescent="0.25">
      <c r="A211" s="1502"/>
      <c r="B211" s="972"/>
      <c r="C211" s="1023"/>
      <c r="D211" s="1023"/>
      <c r="E211" s="1024"/>
      <c r="F211" s="615" t="s">
        <v>52</v>
      </c>
      <c r="G211" s="807">
        <v>3</v>
      </c>
      <c r="H211" s="807">
        <v>3</v>
      </c>
      <c r="I211" s="889"/>
      <c r="J211" s="615" t="s">
        <v>44</v>
      </c>
      <c r="K211" s="638">
        <v>0.5</v>
      </c>
      <c r="L211" s="638">
        <f>K211*100%</f>
        <v>0.5</v>
      </c>
      <c r="M211" s="889"/>
      <c r="N211" s="615" t="s">
        <v>52</v>
      </c>
      <c r="O211" s="642">
        <v>5</v>
      </c>
      <c r="P211" s="807">
        <v>5</v>
      </c>
      <c r="Q211" s="889"/>
      <c r="R211" s="1146"/>
      <c r="S211" s="1146"/>
      <c r="T211" s="1146"/>
      <c r="U211" s="1146"/>
    </row>
    <row r="212" spans="1:21" ht="15" customHeight="1" x14ac:dyDescent="0.25">
      <c r="A212" s="1502"/>
      <c r="B212" s="1025"/>
      <c r="C212" s="1026"/>
      <c r="D212" s="1026"/>
      <c r="E212" s="1027"/>
      <c r="F212" s="906"/>
      <c r="G212" s="906"/>
      <c r="H212" s="906"/>
      <c r="I212" s="906"/>
      <c r="J212" s="615" t="s">
        <v>52</v>
      </c>
      <c r="K212" s="807">
        <v>2</v>
      </c>
      <c r="L212" s="807">
        <v>2</v>
      </c>
      <c r="M212" s="889"/>
      <c r="N212" s="906"/>
      <c r="O212" s="906"/>
      <c r="P212" s="906"/>
      <c r="Q212" s="906"/>
      <c r="R212" s="1146"/>
      <c r="S212" s="1146"/>
      <c r="T212" s="1146"/>
      <c r="U212" s="1146"/>
    </row>
    <row r="213" spans="1:21" ht="15" customHeight="1" x14ac:dyDescent="0.25">
      <c r="A213" s="1502"/>
      <c r="B213" s="1025"/>
      <c r="C213" s="1026"/>
      <c r="D213" s="1026"/>
      <c r="E213" s="1027"/>
      <c r="F213" s="906"/>
      <c r="G213" s="906"/>
      <c r="H213" s="906"/>
      <c r="I213" s="906"/>
      <c r="J213" s="906"/>
      <c r="K213" s="906"/>
      <c r="L213" s="906"/>
      <c r="M213" s="906"/>
      <c r="N213" s="906"/>
      <c r="O213" s="906"/>
      <c r="P213" s="906"/>
      <c r="Q213" s="906"/>
      <c r="R213" s="1146"/>
      <c r="S213" s="1146"/>
      <c r="T213" s="1146"/>
      <c r="U213" s="1146"/>
    </row>
    <row r="214" spans="1:21" ht="15" customHeight="1" thickBot="1" x14ac:dyDescent="0.3">
      <c r="A214" s="1399"/>
      <c r="B214" s="1025"/>
      <c r="C214" s="1026"/>
      <c r="D214" s="1026"/>
      <c r="E214" s="1027"/>
      <c r="F214" s="906"/>
      <c r="G214" s="906"/>
      <c r="H214" s="906"/>
      <c r="I214" s="906"/>
      <c r="J214" s="906"/>
      <c r="K214" s="906"/>
      <c r="L214" s="906"/>
      <c r="M214" s="906"/>
      <c r="N214" s="906"/>
      <c r="O214" s="906"/>
      <c r="P214" s="906"/>
      <c r="Q214" s="906"/>
      <c r="R214" s="1146"/>
      <c r="S214" s="1146"/>
      <c r="T214" s="1146"/>
      <c r="U214" s="1146"/>
    </row>
    <row r="215" spans="1:21" ht="30" customHeight="1" x14ac:dyDescent="0.25">
      <c r="A215" s="1501" t="s">
        <v>54</v>
      </c>
      <c r="B215" s="1187" t="s">
        <v>248</v>
      </c>
      <c r="C215" s="828"/>
      <c r="D215" s="828"/>
      <c r="E215" s="1188"/>
      <c r="F215" s="1187" t="s">
        <v>55</v>
      </c>
      <c r="G215" s="828"/>
      <c r="H215" s="828"/>
      <c r="I215" s="1188"/>
      <c r="J215" s="1329" t="s">
        <v>266</v>
      </c>
      <c r="K215" s="828"/>
      <c r="L215" s="828"/>
      <c r="M215" s="1188"/>
      <c r="N215" s="1368" t="s">
        <v>385</v>
      </c>
      <c r="O215" s="864"/>
      <c r="P215" s="864"/>
      <c r="Q215" s="1369"/>
      <c r="R215" s="1329" t="s">
        <v>386</v>
      </c>
      <c r="S215" s="828"/>
      <c r="T215" s="828"/>
      <c r="U215" s="1188"/>
    </row>
    <row r="216" spans="1:21" ht="15" customHeight="1" x14ac:dyDescent="0.25">
      <c r="A216" s="1502"/>
      <c r="B216" s="201" t="s">
        <v>56</v>
      </c>
      <c r="C216" s="414">
        <v>40</v>
      </c>
      <c r="D216" s="414">
        <v>40</v>
      </c>
      <c r="E216" s="1043" t="s">
        <v>459</v>
      </c>
      <c r="F216" s="167" t="s">
        <v>56</v>
      </c>
      <c r="G216" s="414">
        <v>40</v>
      </c>
      <c r="H216" s="414">
        <v>40</v>
      </c>
      <c r="I216" s="911" t="s">
        <v>459</v>
      </c>
      <c r="J216" s="113" t="s">
        <v>56</v>
      </c>
      <c r="K216" s="414">
        <v>40</v>
      </c>
      <c r="L216" s="414">
        <v>40</v>
      </c>
      <c r="M216" s="911" t="s">
        <v>459</v>
      </c>
      <c r="N216" s="201" t="s">
        <v>56</v>
      </c>
      <c r="O216" s="414">
        <v>40</v>
      </c>
      <c r="P216" s="414">
        <v>40</v>
      </c>
      <c r="Q216" s="911" t="s">
        <v>459</v>
      </c>
      <c r="R216" s="113" t="s">
        <v>56</v>
      </c>
      <c r="S216" s="442">
        <v>40</v>
      </c>
      <c r="T216" s="442">
        <v>40</v>
      </c>
      <c r="U216" s="911" t="s">
        <v>459</v>
      </c>
    </row>
    <row r="217" spans="1:21" ht="15" customHeight="1" x14ac:dyDescent="0.25">
      <c r="A217" s="1502"/>
      <c r="B217" s="201" t="s">
        <v>44</v>
      </c>
      <c r="C217" s="294">
        <v>0.8</v>
      </c>
      <c r="D217" s="423">
        <v>0.8</v>
      </c>
      <c r="E217" s="1180"/>
      <c r="F217" s="167" t="s">
        <v>44</v>
      </c>
      <c r="G217" s="294">
        <v>0.8</v>
      </c>
      <c r="H217" s="423">
        <v>0.8</v>
      </c>
      <c r="I217" s="1189"/>
      <c r="J217" s="113" t="s">
        <v>44</v>
      </c>
      <c r="K217" s="294">
        <v>0.8</v>
      </c>
      <c r="L217" s="423">
        <v>0.8</v>
      </c>
      <c r="M217" s="1189"/>
      <c r="N217" s="201" t="s">
        <v>44</v>
      </c>
      <c r="O217" s="294">
        <v>0.8</v>
      </c>
      <c r="P217" s="423">
        <v>0.8</v>
      </c>
      <c r="Q217" s="1189"/>
      <c r="R217" s="113" t="s">
        <v>44</v>
      </c>
      <c r="S217" s="438">
        <v>0.8</v>
      </c>
      <c r="T217" s="442">
        <v>0.8</v>
      </c>
      <c r="U217" s="1189"/>
    </row>
    <row r="218" spans="1:21" ht="15" customHeight="1" x14ac:dyDescent="0.25">
      <c r="A218" s="1502"/>
      <c r="B218" s="200" t="s">
        <v>52</v>
      </c>
      <c r="C218" s="423">
        <v>5</v>
      </c>
      <c r="D218" s="423">
        <v>5</v>
      </c>
      <c r="E218" s="1180"/>
      <c r="F218" s="167" t="s">
        <v>52</v>
      </c>
      <c r="G218" s="414">
        <v>5</v>
      </c>
      <c r="H218" s="414">
        <v>5</v>
      </c>
      <c r="I218" s="1202"/>
      <c r="J218" s="113" t="s">
        <v>52</v>
      </c>
      <c r="K218" s="414">
        <v>5</v>
      </c>
      <c r="L218" s="414">
        <v>5</v>
      </c>
      <c r="M218" s="1202"/>
      <c r="N218" s="201" t="s">
        <v>52</v>
      </c>
      <c r="O218" s="414">
        <v>5</v>
      </c>
      <c r="P218" s="414">
        <v>5</v>
      </c>
      <c r="Q218" s="1202"/>
      <c r="R218" s="113" t="s">
        <v>52</v>
      </c>
      <c r="S218" s="442">
        <v>5</v>
      </c>
      <c r="T218" s="442">
        <v>5</v>
      </c>
      <c r="U218" s="1202"/>
    </row>
    <row r="219" spans="1:21" ht="15" customHeight="1" x14ac:dyDescent="0.25">
      <c r="A219" s="1502"/>
      <c r="B219" s="443" t="s">
        <v>249</v>
      </c>
      <c r="C219" s="157">
        <v>5</v>
      </c>
      <c r="D219" s="157">
        <v>5</v>
      </c>
      <c r="E219" s="1182"/>
      <c r="F219" s="1311"/>
      <c r="G219" s="832"/>
      <c r="H219" s="832"/>
      <c r="I219" s="1180"/>
      <c r="J219" s="1479"/>
      <c r="K219" s="1255"/>
      <c r="L219" s="1255"/>
      <c r="M219" s="1256"/>
      <c r="N219" s="1342"/>
      <c r="O219" s="1255"/>
      <c r="P219" s="1255"/>
      <c r="Q219" s="1256"/>
      <c r="R219" s="113" t="s">
        <v>279</v>
      </c>
      <c r="S219" s="439">
        <v>10</v>
      </c>
      <c r="T219" s="439">
        <v>10</v>
      </c>
      <c r="U219" s="1497" t="s">
        <v>323</v>
      </c>
    </row>
    <row r="220" spans="1:21" ht="15" customHeight="1" x14ac:dyDescent="0.25">
      <c r="A220" s="1502"/>
      <c r="B220" s="1525"/>
      <c r="C220" s="832"/>
      <c r="D220" s="832"/>
      <c r="E220" s="1180"/>
      <c r="F220" s="1234"/>
      <c r="G220" s="832"/>
      <c r="H220" s="832"/>
      <c r="I220" s="1180"/>
      <c r="J220" s="832"/>
      <c r="K220" s="832"/>
      <c r="L220" s="832"/>
      <c r="M220" s="1180"/>
      <c r="N220" s="1234"/>
      <c r="O220" s="832"/>
      <c r="P220" s="832"/>
      <c r="Q220" s="1180"/>
      <c r="R220" s="113" t="s">
        <v>52</v>
      </c>
      <c r="S220" s="439">
        <v>5</v>
      </c>
      <c r="T220" s="439">
        <v>5</v>
      </c>
      <c r="U220" s="1202"/>
    </row>
    <row r="221" spans="1:21" ht="15" customHeight="1" x14ac:dyDescent="0.25">
      <c r="A221" s="1399"/>
      <c r="B221" s="1235"/>
      <c r="C221" s="1181"/>
      <c r="D221" s="1181"/>
      <c r="E221" s="1182"/>
      <c r="F221" s="1235"/>
      <c r="G221" s="1181"/>
      <c r="H221" s="1181"/>
      <c r="I221" s="1182"/>
      <c r="J221" s="1181"/>
      <c r="K221" s="1181"/>
      <c r="L221" s="1181"/>
      <c r="M221" s="1182"/>
      <c r="N221" s="1235"/>
      <c r="O221" s="1181"/>
      <c r="P221" s="1181"/>
      <c r="Q221" s="1182"/>
      <c r="R221" s="1488"/>
      <c r="S221" s="1181"/>
      <c r="T221" s="1181"/>
      <c r="U221" s="1182"/>
    </row>
    <row r="222" spans="1:21" ht="30" customHeight="1" x14ac:dyDescent="0.25">
      <c r="A222" s="1501" t="s">
        <v>46</v>
      </c>
      <c r="B222" s="1187" t="s">
        <v>154</v>
      </c>
      <c r="C222" s="828"/>
      <c r="D222" s="828"/>
      <c r="E222" s="1188"/>
      <c r="F222" s="1187" t="s">
        <v>253</v>
      </c>
      <c r="G222" s="828"/>
      <c r="H222" s="828"/>
      <c r="I222" s="1188"/>
      <c r="J222" s="1489" t="s">
        <v>390</v>
      </c>
      <c r="K222" s="856"/>
      <c r="L222" s="856"/>
      <c r="M222" s="1322"/>
      <c r="N222" s="1187" t="s">
        <v>274</v>
      </c>
      <c r="O222" s="828"/>
      <c r="P222" s="828"/>
      <c r="Q222" s="1188"/>
      <c r="R222" s="1485" t="s">
        <v>470</v>
      </c>
      <c r="S222" s="828"/>
      <c r="T222" s="828"/>
      <c r="U222" s="1188"/>
    </row>
    <row r="223" spans="1:21" ht="15" customHeight="1" x14ac:dyDescent="0.25">
      <c r="A223" s="1502"/>
      <c r="B223" s="1001" t="s">
        <v>391</v>
      </c>
      <c r="C223" s="1255"/>
      <c r="D223" s="1255"/>
      <c r="E223" s="1256"/>
      <c r="F223" s="444" t="s">
        <v>313</v>
      </c>
      <c r="G223" s="599">
        <v>85</v>
      </c>
      <c r="H223" s="600">
        <f>G223*47%</f>
        <v>39.949999999999996</v>
      </c>
      <c r="I223" s="940" t="s">
        <v>307</v>
      </c>
      <c r="J223" s="445" t="s">
        <v>91</v>
      </c>
      <c r="K223" s="599">
        <v>76</v>
      </c>
      <c r="L223" s="600">
        <f>K223*53%</f>
        <v>40.28</v>
      </c>
      <c r="M223" s="1490" t="s">
        <v>311</v>
      </c>
      <c r="N223" s="446" t="s">
        <v>98</v>
      </c>
      <c r="O223" s="599">
        <v>76</v>
      </c>
      <c r="P223" s="600">
        <f>O223*53%</f>
        <v>40.28</v>
      </c>
      <c r="Q223" s="940" t="s">
        <v>311</v>
      </c>
      <c r="R223" s="1486" t="s">
        <v>471</v>
      </c>
      <c r="S223" s="1255"/>
      <c r="T223" s="1255"/>
      <c r="U223" s="1256"/>
    </row>
    <row r="224" spans="1:21" ht="15" customHeight="1" x14ac:dyDescent="0.25">
      <c r="A224" s="1502"/>
      <c r="B224" s="1234"/>
      <c r="C224" s="832"/>
      <c r="D224" s="832"/>
      <c r="E224" s="1180"/>
      <c r="F224" s="426" t="s">
        <v>52</v>
      </c>
      <c r="G224" s="403">
        <v>5</v>
      </c>
      <c r="H224" s="404">
        <v>5</v>
      </c>
      <c r="I224" s="1202"/>
      <c r="J224" s="428" t="s">
        <v>52</v>
      </c>
      <c r="K224" s="403">
        <v>4</v>
      </c>
      <c r="L224" s="404">
        <v>4</v>
      </c>
      <c r="M224" s="874"/>
      <c r="N224" s="426" t="s">
        <v>116</v>
      </c>
      <c r="O224" s="403">
        <v>5</v>
      </c>
      <c r="P224" s="404">
        <v>5</v>
      </c>
      <c r="Q224" s="1202"/>
      <c r="R224" s="832"/>
      <c r="S224" s="832"/>
      <c r="T224" s="832"/>
      <c r="U224" s="1180"/>
    </row>
    <row r="225" spans="1:26" ht="15" customHeight="1" thickBot="1" x14ac:dyDescent="0.3">
      <c r="A225" s="1399"/>
      <c r="B225" s="1234"/>
      <c r="C225" s="832"/>
      <c r="D225" s="832"/>
      <c r="E225" s="1180"/>
      <c r="F225" s="941"/>
      <c r="G225" s="1255"/>
      <c r="H225" s="1255"/>
      <c r="I225" s="1256"/>
      <c r="J225" s="1003"/>
      <c r="K225" s="1255"/>
      <c r="L225" s="1255"/>
      <c r="M225" s="1256"/>
      <c r="N225" s="941"/>
      <c r="O225" s="1255"/>
      <c r="P225" s="1255"/>
      <c r="Q225" s="1256"/>
      <c r="R225" s="832"/>
      <c r="S225" s="832"/>
      <c r="T225" s="832"/>
      <c r="U225" s="1180"/>
      <c r="V225" s="218"/>
      <c r="W225" s="218"/>
      <c r="X225" s="218"/>
      <c r="Y225" s="218"/>
      <c r="Z225" s="218"/>
    </row>
    <row r="226" spans="1:26" ht="42.95" customHeight="1" x14ac:dyDescent="0.25">
      <c r="A226" s="1501" t="s">
        <v>314</v>
      </c>
      <c r="B226" s="1271" t="s">
        <v>251</v>
      </c>
      <c r="C226" s="828"/>
      <c r="D226" s="828"/>
      <c r="E226" s="1188"/>
      <c r="F226" s="1338" t="s">
        <v>392</v>
      </c>
      <c r="G226" s="828"/>
      <c r="H226" s="828"/>
      <c r="I226" s="829"/>
      <c r="J226" s="1109" t="s">
        <v>504</v>
      </c>
      <c r="K226" s="1110"/>
      <c r="L226" s="1110"/>
      <c r="M226" s="1111"/>
      <c r="N226" s="1187" t="s">
        <v>393</v>
      </c>
      <c r="O226" s="828"/>
      <c r="P226" s="828"/>
      <c r="Q226" s="1188"/>
      <c r="R226" s="1187" t="s">
        <v>394</v>
      </c>
      <c r="S226" s="828"/>
      <c r="T226" s="828"/>
      <c r="U226" s="1188"/>
      <c r="V226" s="153"/>
      <c r="W226" s="153"/>
      <c r="X226" s="153"/>
      <c r="Y226" s="153"/>
      <c r="Z226" s="153"/>
    </row>
    <row r="227" spans="1:26" ht="15" customHeight="1" x14ac:dyDescent="0.25">
      <c r="A227" s="1502"/>
      <c r="B227" s="201" t="s">
        <v>50</v>
      </c>
      <c r="C227" s="651">
        <v>46</v>
      </c>
      <c r="D227" s="651">
        <f>C227*88%</f>
        <v>40.479999999999997</v>
      </c>
      <c r="E227" s="911" t="s">
        <v>309</v>
      </c>
      <c r="F227" s="201" t="s">
        <v>125</v>
      </c>
      <c r="G227" s="447">
        <v>74</v>
      </c>
      <c r="H227" s="447">
        <v>55.5</v>
      </c>
      <c r="I227" s="911" t="s">
        <v>309</v>
      </c>
      <c r="J227" s="113" t="s">
        <v>50</v>
      </c>
      <c r="K227" s="651">
        <v>35</v>
      </c>
      <c r="L227" s="651">
        <f>K227*88%</f>
        <v>30.8</v>
      </c>
      <c r="M227" s="911" t="s">
        <v>309</v>
      </c>
      <c r="N227" s="201" t="s">
        <v>101</v>
      </c>
      <c r="O227" s="418">
        <v>44</v>
      </c>
      <c r="P227" s="418">
        <v>35.200000000000003</v>
      </c>
      <c r="Q227" s="911" t="s">
        <v>309</v>
      </c>
      <c r="R227" s="448" t="s">
        <v>114</v>
      </c>
      <c r="S227" s="599">
        <v>78</v>
      </c>
      <c r="T227" s="600">
        <f>S227*77%</f>
        <v>60.06</v>
      </c>
      <c r="U227" s="449" t="s">
        <v>460</v>
      </c>
      <c r="V227" s="218"/>
      <c r="W227" s="218"/>
      <c r="X227" s="218"/>
      <c r="Y227" s="218"/>
      <c r="Z227" s="218"/>
    </row>
    <row r="228" spans="1:26" ht="15" customHeight="1" x14ac:dyDescent="0.25">
      <c r="A228" s="1502"/>
      <c r="B228" s="201" t="s">
        <v>139</v>
      </c>
      <c r="C228" s="731">
        <v>28</v>
      </c>
      <c r="D228" s="779">
        <f>C228*55%</f>
        <v>15.400000000000002</v>
      </c>
      <c r="E228" s="1189"/>
      <c r="F228" s="201" t="s">
        <v>52</v>
      </c>
      <c r="G228" s="447">
        <v>4</v>
      </c>
      <c r="H228" s="447">
        <v>4</v>
      </c>
      <c r="I228" s="1189"/>
      <c r="J228" s="167" t="s">
        <v>60</v>
      </c>
      <c r="K228" s="731">
        <v>45</v>
      </c>
      <c r="L228" s="779">
        <f>K228*55%</f>
        <v>24.750000000000004</v>
      </c>
      <c r="M228" s="1189"/>
      <c r="N228" s="201" t="s">
        <v>103</v>
      </c>
      <c r="O228" s="650">
        <v>38</v>
      </c>
      <c r="P228" s="650">
        <f>O228*54%</f>
        <v>20.520000000000003</v>
      </c>
      <c r="Q228" s="1189"/>
      <c r="R228" s="450" t="s">
        <v>282</v>
      </c>
      <c r="S228" s="399">
        <v>50</v>
      </c>
      <c r="T228" s="400">
        <v>20</v>
      </c>
      <c r="U228" s="1487" t="s">
        <v>472</v>
      </c>
      <c r="V228" s="218"/>
      <c r="W228" s="218"/>
      <c r="X228" s="218"/>
      <c r="Y228" s="218"/>
      <c r="Z228" s="218"/>
    </row>
    <row r="229" spans="1:26" ht="15" customHeight="1" x14ac:dyDescent="0.25">
      <c r="A229" s="1502"/>
      <c r="B229" s="201" t="s">
        <v>174</v>
      </c>
      <c r="C229" s="19">
        <v>5</v>
      </c>
      <c r="D229" s="19">
        <v>5</v>
      </c>
      <c r="E229" s="1189"/>
      <c r="F229" s="201" t="s">
        <v>127</v>
      </c>
      <c r="G229" s="447">
        <v>4</v>
      </c>
      <c r="H229" s="447">
        <v>4</v>
      </c>
      <c r="I229" s="1189"/>
      <c r="J229" s="113" t="s">
        <v>174</v>
      </c>
      <c r="K229" s="418">
        <v>5</v>
      </c>
      <c r="L229" s="418">
        <v>5</v>
      </c>
      <c r="M229" s="1189"/>
      <c r="N229" s="164" t="s">
        <v>62</v>
      </c>
      <c r="O229" s="26">
        <v>60</v>
      </c>
      <c r="P229" s="29">
        <v>30</v>
      </c>
      <c r="Q229" s="1202"/>
      <c r="R229" s="451" t="s">
        <v>50</v>
      </c>
      <c r="S229" s="660">
        <v>45</v>
      </c>
      <c r="T229" s="661">
        <f>S229*66%</f>
        <v>29.700000000000003</v>
      </c>
      <c r="U229" s="1189"/>
      <c r="V229" s="218"/>
      <c r="W229" s="218"/>
      <c r="X229" s="218"/>
      <c r="Y229" s="218"/>
      <c r="Z229" s="218"/>
    </row>
    <row r="230" spans="1:26" ht="15" customHeight="1" x14ac:dyDescent="0.25">
      <c r="A230" s="1502"/>
      <c r="B230" s="164" t="s">
        <v>62</v>
      </c>
      <c r="C230" s="26">
        <v>60</v>
      </c>
      <c r="D230" s="29">
        <v>30</v>
      </c>
      <c r="E230" s="1189"/>
      <c r="F230" s="201" t="s">
        <v>64</v>
      </c>
      <c r="G230" s="447">
        <v>4</v>
      </c>
      <c r="H230" s="447">
        <v>4</v>
      </c>
      <c r="I230" s="1189"/>
      <c r="J230" s="167" t="s">
        <v>62</v>
      </c>
      <c r="K230" s="26">
        <v>60</v>
      </c>
      <c r="L230" s="29">
        <v>30</v>
      </c>
      <c r="M230" s="1189"/>
      <c r="N230" s="941" t="s">
        <v>462</v>
      </c>
      <c r="O230" s="1255"/>
      <c r="P230" s="1255"/>
      <c r="Q230" s="1256"/>
      <c r="R230" s="428" t="s">
        <v>32</v>
      </c>
      <c r="S230" s="403">
        <v>16</v>
      </c>
      <c r="T230" s="404">
        <v>15.2</v>
      </c>
      <c r="U230" s="1189"/>
      <c r="V230" s="218"/>
      <c r="W230" s="218"/>
      <c r="X230" s="218"/>
      <c r="Y230" s="218"/>
      <c r="Z230" s="218"/>
    </row>
    <row r="231" spans="1:26" ht="15" customHeight="1" x14ac:dyDescent="0.25">
      <c r="A231" s="1502"/>
      <c r="B231" s="164" t="s">
        <v>44</v>
      </c>
      <c r="C231" s="26">
        <v>0.5</v>
      </c>
      <c r="D231" s="29">
        <v>0.5</v>
      </c>
      <c r="E231" s="1202"/>
      <c r="F231" s="201" t="s">
        <v>44</v>
      </c>
      <c r="G231" s="452">
        <v>0.3</v>
      </c>
      <c r="H231" s="452">
        <v>0.3</v>
      </c>
      <c r="I231" s="1189"/>
      <c r="J231" s="113" t="s">
        <v>36</v>
      </c>
      <c r="K231" s="414">
        <v>6</v>
      </c>
      <c r="L231" s="414">
        <v>5.4</v>
      </c>
      <c r="M231" s="1202"/>
      <c r="N231" s="1234"/>
      <c r="O231" s="832"/>
      <c r="P231" s="832"/>
      <c r="Q231" s="1180"/>
      <c r="R231" s="428" t="s">
        <v>36</v>
      </c>
      <c r="S231" s="403">
        <v>6</v>
      </c>
      <c r="T231" s="404">
        <v>5.4</v>
      </c>
      <c r="U231" s="1189"/>
      <c r="V231" s="218"/>
      <c r="W231" s="218"/>
      <c r="X231" s="218"/>
      <c r="Y231" s="218"/>
      <c r="Z231" s="218"/>
    </row>
    <row r="232" spans="1:26" ht="15" customHeight="1" x14ac:dyDescent="0.25">
      <c r="A232" s="1502"/>
      <c r="B232" s="941" t="s">
        <v>462</v>
      </c>
      <c r="C232" s="1255"/>
      <c r="D232" s="1255"/>
      <c r="E232" s="1256"/>
      <c r="F232" s="201" t="s">
        <v>212</v>
      </c>
      <c r="G232" s="452">
        <v>0.3</v>
      </c>
      <c r="H232" s="452">
        <v>0.3</v>
      </c>
      <c r="I232" s="1189"/>
      <c r="J232" s="1003" t="s">
        <v>462</v>
      </c>
      <c r="K232" s="1255"/>
      <c r="L232" s="1255"/>
      <c r="M232" s="1256"/>
      <c r="N232" s="1234"/>
      <c r="O232" s="832"/>
      <c r="P232" s="832"/>
      <c r="Q232" s="1180"/>
      <c r="R232" s="428" t="s">
        <v>42</v>
      </c>
      <c r="S232" s="403">
        <v>1</v>
      </c>
      <c r="T232" s="404">
        <v>0.95</v>
      </c>
      <c r="U232" s="1189"/>
      <c r="V232" s="218"/>
      <c r="W232" s="218"/>
      <c r="X232" s="218"/>
      <c r="Y232" s="218"/>
      <c r="Z232" s="218"/>
    </row>
    <row r="233" spans="1:26" ht="15" customHeight="1" x14ac:dyDescent="0.25">
      <c r="A233" s="1502"/>
      <c r="B233" s="1234"/>
      <c r="C233" s="832"/>
      <c r="D233" s="832"/>
      <c r="E233" s="1180"/>
      <c r="F233" s="154" t="s">
        <v>257</v>
      </c>
      <c r="G233" s="215">
        <v>25</v>
      </c>
      <c r="H233" s="215">
        <v>15</v>
      </c>
      <c r="I233" s="1202"/>
      <c r="J233" s="832"/>
      <c r="K233" s="832"/>
      <c r="L233" s="832"/>
      <c r="M233" s="1180"/>
      <c r="N233" s="1234"/>
      <c r="O233" s="832"/>
      <c r="P233" s="832"/>
      <c r="Q233" s="1180"/>
      <c r="R233" s="428" t="s">
        <v>52</v>
      </c>
      <c r="S233" s="403">
        <v>2</v>
      </c>
      <c r="T233" s="404">
        <v>2</v>
      </c>
      <c r="U233" s="1202"/>
      <c r="V233" s="218"/>
      <c r="W233" s="218"/>
      <c r="X233" s="218"/>
      <c r="Y233" s="218"/>
      <c r="Z233" s="218"/>
    </row>
    <row r="234" spans="1:26" ht="24.75" customHeight="1" thickBot="1" x14ac:dyDescent="0.3">
      <c r="A234" s="1503"/>
      <c r="B234" s="1235"/>
      <c r="C234" s="1181"/>
      <c r="D234" s="1181"/>
      <c r="E234" s="1182"/>
      <c r="F234" s="1320" t="s">
        <v>462</v>
      </c>
      <c r="G234" s="1181"/>
      <c r="H234" s="1181"/>
      <c r="I234" s="1182"/>
      <c r="J234" s="1181"/>
      <c r="K234" s="1181"/>
      <c r="L234" s="1181"/>
      <c r="M234" s="1182"/>
      <c r="N234" s="1235"/>
      <c r="O234" s="1181"/>
      <c r="P234" s="1181"/>
      <c r="Q234" s="1182"/>
      <c r="R234" s="1488" t="s">
        <v>462</v>
      </c>
      <c r="S234" s="1181"/>
      <c r="T234" s="1181"/>
      <c r="U234" s="1182"/>
      <c r="V234" s="218"/>
      <c r="W234" s="218"/>
      <c r="X234" s="218"/>
      <c r="Y234" s="218"/>
      <c r="Z234" s="218"/>
    </row>
    <row r="235" spans="1:26" ht="30" customHeight="1" x14ac:dyDescent="0.25">
      <c r="A235" s="1233" t="s">
        <v>105</v>
      </c>
      <c r="B235" s="1187" t="s">
        <v>129</v>
      </c>
      <c r="C235" s="828"/>
      <c r="D235" s="828"/>
      <c r="E235" s="1188"/>
      <c r="F235" s="1329" t="s">
        <v>348</v>
      </c>
      <c r="G235" s="828"/>
      <c r="H235" s="828"/>
      <c r="I235" s="1188"/>
      <c r="J235" s="1329" t="s">
        <v>367</v>
      </c>
      <c r="K235" s="828"/>
      <c r="L235" s="828"/>
      <c r="M235" s="1188"/>
      <c r="N235" s="1187" t="s">
        <v>366</v>
      </c>
      <c r="O235" s="828"/>
      <c r="P235" s="828"/>
      <c r="Q235" s="1188"/>
      <c r="R235" s="966" t="s">
        <v>528</v>
      </c>
      <c r="S235" s="899"/>
      <c r="T235" s="899"/>
      <c r="U235" s="900"/>
      <c r="V235" s="153"/>
      <c r="W235" s="153"/>
      <c r="X235" s="153"/>
      <c r="Y235" s="153"/>
      <c r="Z235" s="153"/>
    </row>
    <row r="236" spans="1:26" ht="15" customHeight="1" x14ac:dyDescent="0.25">
      <c r="A236" s="1235"/>
      <c r="B236" s="201" t="s">
        <v>103</v>
      </c>
      <c r="C236" s="650">
        <v>112</v>
      </c>
      <c r="D236" s="650">
        <f>C236*54%</f>
        <v>60.480000000000004</v>
      </c>
      <c r="E236" s="1523" t="s">
        <v>321</v>
      </c>
      <c r="F236" s="154" t="s">
        <v>349</v>
      </c>
      <c r="G236" s="183">
        <v>190</v>
      </c>
      <c r="H236" s="183">
        <v>60</v>
      </c>
      <c r="I236" s="1331" t="s">
        <v>321</v>
      </c>
      <c r="J236" s="113" t="s">
        <v>150</v>
      </c>
      <c r="K236" s="414">
        <v>80</v>
      </c>
      <c r="L236" s="414">
        <v>60</v>
      </c>
      <c r="M236" s="1523" t="s">
        <v>321</v>
      </c>
      <c r="N236" s="154" t="s">
        <v>103</v>
      </c>
      <c r="O236" s="659">
        <v>112</v>
      </c>
      <c r="P236" s="659">
        <f>O236*54%</f>
        <v>60.480000000000004</v>
      </c>
      <c r="Q236" s="889">
        <v>200</v>
      </c>
      <c r="R236" s="597" t="s">
        <v>518</v>
      </c>
      <c r="S236" s="418">
        <v>15</v>
      </c>
      <c r="T236" s="418">
        <v>15</v>
      </c>
      <c r="U236" s="911" t="s">
        <v>321</v>
      </c>
      <c r="V236" s="218"/>
      <c r="W236" s="218"/>
      <c r="X236" s="218"/>
      <c r="Y236" s="218"/>
      <c r="Z236" s="218"/>
    </row>
    <row r="237" spans="1:26" ht="15" customHeight="1" x14ac:dyDescent="0.25">
      <c r="A237" s="337" t="s">
        <v>322</v>
      </c>
      <c r="B237" s="201" t="s">
        <v>72</v>
      </c>
      <c r="C237" s="453">
        <v>100</v>
      </c>
      <c r="D237" s="454">
        <v>100</v>
      </c>
      <c r="E237" s="1189"/>
      <c r="F237" s="186" t="s">
        <v>64</v>
      </c>
      <c r="G237" s="187">
        <v>8</v>
      </c>
      <c r="H237" s="187">
        <v>8</v>
      </c>
      <c r="I237" s="1189"/>
      <c r="J237" s="113" t="s">
        <v>72</v>
      </c>
      <c r="K237" s="414">
        <v>100</v>
      </c>
      <c r="L237" s="414">
        <v>100</v>
      </c>
      <c r="M237" s="1189"/>
      <c r="N237" s="186" t="s">
        <v>64</v>
      </c>
      <c r="O237" s="187">
        <v>8</v>
      </c>
      <c r="P237" s="542">
        <v>8</v>
      </c>
      <c r="Q237" s="1360"/>
      <c r="R237" s="597" t="s">
        <v>72</v>
      </c>
      <c r="S237" s="418">
        <v>150</v>
      </c>
      <c r="T237" s="418">
        <v>150</v>
      </c>
      <c r="U237" s="902"/>
      <c r="V237" s="218"/>
      <c r="W237" s="218"/>
      <c r="X237" s="218"/>
      <c r="Y237" s="218"/>
      <c r="Z237" s="218"/>
    </row>
    <row r="238" spans="1:26" ht="15" customHeight="1" thickBot="1" x14ac:dyDescent="0.3">
      <c r="A238" s="338" t="s">
        <v>163</v>
      </c>
      <c r="B238" s="455" t="s">
        <v>64</v>
      </c>
      <c r="C238" s="456">
        <v>6</v>
      </c>
      <c r="D238" s="457">
        <v>6</v>
      </c>
      <c r="E238" s="1524"/>
      <c r="F238" s="1323"/>
      <c r="G238" s="1324"/>
      <c r="H238" s="1324"/>
      <c r="I238" s="1325"/>
      <c r="J238" s="458" t="s">
        <v>64</v>
      </c>
      <c r="K238" s="459">
        <v>6</v>
      </c>
      <c r="L238" s="459">
        <v>6</v>
      </c>
      <c r="M238" s="1524"/>
      <c r="N238" s="186" t="s">
        <v>326</v>
      </c>
      <c r="O238" s="187">
        <v>200</v>
      </c>
      <c r="P238" s="542">
        <v>200</v>
      </c>
      <c r="Q238" s="1360"/>
      <c r="R238" s="597" t="s">
        <v>64</v>
      </c>
      <c r="S238" s="418">
        <v>5</v>
      </c>
      <c r="T238" s="418">
        <v>5</v>
      </c>
      <c r="U238" s="902"/>
      <c r="V238" s="218"/>
      <c r="W238" s="218"/>
      <c r="X238" s="218"/>
      <c r="Y238" s="218"/>
      <c r="Z238" s="218"/>
    </row>
    <row r="239" spans="1:26" ht="15" customHeight="1" thickBot="1" x14ac:dyDescent="0.3">
      <c r="A239" s="358" t="s">
        <v>326</v>
      </c>
      <c r="B239" s="1326" t="s">
        <v>371</v>
      </c>
      <c r="C239" s="1300"/>
      <c r="D239" s="1300"/>
      <c r="E239" s="1301"/>
      <c r="F239" s="1299"/>
      <c r="G239" s="1300"/>
      <c r="H239" s="1300"/>
      <c r="I239" s="1301"/>
      <c r="J239" s="1363"/>
      <c r="K239" s="1300"/>
      <c r="L239" s="1300"/>
      <c r="M239" s="1301"/>
      <c r="N239" s="540"/>
      <c r="O239" s="1340"/>
      <c r="P239" s="1324"/>
      <c r="Q239" s="1325"/>
      <c r="R239" s="1484"/>
      <c r="S239" s="1300"/>
      <c r="T239" s="1300"/>
      <c r="U239" s="1301"/>
      <c r="V239" s="218"/>
      <c r="W239" s="218"/>
      <c r="X239" s="218"/>
      <c r="Y239" s="218"/>
      <c r="Z239" s="218"/>
    </row>
    <row r="240" spans="1:26" ht="15" customHeight="1" x14ac:dyDescent="0.25">
      <c r="A240" s="1522"/>
      <c r="B240" s="832"/>
      <c r="C240" s="832"/>
      <c r="D240" s="832"/>
      <c r="E240" s="832"/>
      <c r="F240" s="832"/>
      <c r="G240" s="832"/>
      <c r="H240" s="832"/>
      <c r="I240" s="832"/>
      <c r="J240" s="832"/>
      <c r="K240" s="832"/>
      <c r="L240" s="832"/>
      <c r="M240" s="832"/>
      <c r="N240" s="832"/>
      <c r="O240" s="832"/>
      <c r="P240" s="832"/>
      <c r="Q240" s="832"/>
      <c r="R240" s="832"/>
      <c r="S240" s="832"/>
      <c r="T240" s="832"/>
      <c r="U240" s="832"/>
      <c r="V240" s="832"/>
      <c r="W240" s="832"/>
      <c r="X240" s="832"/>
      <c r="Y240" s="832"/>
      <c r="Z240" s="832"/>
    </row>
    <row r="241" spans="1:12" ht="35.25" customHeight="1" x14ac:dyDescent="0.25">
      <c r="A241" s="1521" t="s">
        <v>81</v>
      </c>
      <c r="B241" s="856"/>
      <c r="C241" s="856"/>
      <c r="D241" s="857"/>
      <c r="E241" s="951" t="s">
        <v>543</v>
      </c>
      <c r="F241" s="899"/>
      <c r="G241" s="899"/>
      <c r="H241" s="899"/>
      <c r="I241" s="899"/>
      <c r="J241" s="899"/>
      <c r="K241" s="899"/>
      <c r="L241" s="930"/>
    </row>
    <row r="242" spans="1:12" ht="62.25" customHeight="1" x14ac:dyDescent="0.25">
      <c r="A242" s="219" t="s">
        <v>83</v>
      </c>
      <c r="B242" s="936"/>
      <c r="C242" s="828"/>
      <c r="D242" s="828"/>
      <c r="E242" s="828"/>
      <c r="F242" s="829"/>
      <c r="G242" s="460" t="s">
        <v>397</v>
      </c>
      <c r="H242" s="937">
        <v>1059712610</v>
      </c>
      <c r="I242" s="828"/>
      <c r="J242" s="828"/>
      <c r="K242" s="828"/>
      <c r="L242" s="829"/>
    </row>
  </sheetData>
  <mergeCells count="405">
    <mergeCell ref="J213:M214"/>
    <mergeCell ref="Q202:Q211"/>
    <mergeCell ref="N212:Q214"/>
    <mergeCell ref="U202:U210"/>
    <mergeCell ref="R211:U214"/>
    <mergeCell ref="I126:I136"/>
    <mergeCell ref="E84:E92"/>
    <mergeCell ref="B93:E97"/>
    <mergeCell ref="M84:M93"/>
    <mergeCell ref="J94:M97"/>
    <mergeCell ref="Q84:Q93"/>
    <mergeCell ref="N94:Q97"/>
    <mergeCell ref="U84:U92"/>
    <mergeCell ref="U93:U95"/>
    <mergeCell ref="R96:U97"/>
    <mergeCell ref="J120:M121"/>
    <mergeCell ref="F125:I125"/>
    <mergeCell ref="J125:M125"/>
    <mergeCell ref="N125:Q125"/>
    <mergeCell ref="M126:M136"/>
    <mergeCell ref="Q126:Q135"/>
    <mergeCell ref="Q117:Q119"/>
    <mergeCell ref="I105:I106"/>
    <mergeCell ref="V120:X121"/>
    <mergeCell ref="F110:I110"/>
    <mergeCell ref="J110:M110"/>
    <mergeCell ref="N110:Q110"/>
    <mergeCell ref="R110:U110"/>
    <mergeCell ref="M105:M107"/>
    <mergeCell ref="Q105:Q106"/>
    <mergeCell ref="U105:U106"/>
    <mergeCell ref="F107:I109"/>
    <mergeCell ref="R107:U109"/>
    <mergeCell ref="N107:Q109"/>
    <mergeCell ref="J108:M109"/>
    <mergeCell ref="E139:E148"/>
    <mergeCell ref="E33:E35"/>
    <mergeCell ref="E40:E46"/>
    <mergeCell ref="E49:E53"/>
    <mergeCell ref="E69:E79"/>
    <mergeCell ref="E99:E101"/>
    <mergeCell ref="E111:E114"/>
    <mergeCell ref="B156:E157"/>
    <mergeCell ref="B55:E55"/>
    <mergeCell ref="B56:E56"/>
    <mergeCell ref="B58:E58"/>
    <mergeCell ref="B60:E60"/>
    <mergeCell ref="E61:E62"/>
    <mergeCell ref="B98:E98"/>
    <mergeCell ref="B102:E103"/>
    <mergeCell ref="B104:E104"/>
    <mergeCell ref="B158:E158"/>
    <mergeCell ref="B167:E167"/>
    <mergeCell ref="F177:I177"/>
    <mergeCell ref="F215:I215"/>
    <mergeCell ref="I216:I218"/>
    <mergeCell ref="I192:I200"/>
    <mergeCell ref="F201:I201"/>
    <mergeCell ref="I178:I180"/>
    <mergeCell ref="F181:I185"/>
    <mergeCell ref="E182:E183"/>
    <mergeCell ref="F188:I188"/>
    <mergeCell ref="F189:I191"/>
    <mergeCell ref="I159:I160"/>
    <mergeCell ref="B220:E221"/>
    <mergeCell ref="F222:I222"/>
    <mergeCell ref="E202:E210"/>
    <mergeCell ref="B211:E214"/>
    <mergeCell ref="B215:E215"/>
    <mergeCell ref="E216:E219"/>
    <mergeCell ref="I202:I211"/>
    <mergeCell ref="F212:I214"/>
    <mergeCell ref="F161:I167"/>
    <mergeCell ref="F168:I168"/>
    <mergeCell ref="I169:I172"/>
    <mergeCell ref="F173:I176"/>
    <mergeCell ref="F238:I238"/>
    <mergeCell ref="F239:I239"/>
    <mergeCell ref="B242:F242"/>
    <mergeCell ref="I223:I224"/>
    <mergeCell ref="F225:I225"/>
    <mergeCell ref="F226:I226"/>
    <mergeCell ref="I227:I233"/>
    <mergeCell ref="F234:I234"/>
    <mergeCell ref="F235:I235"/>
    <mergeCell ref="I236:I237"/>
    <mergeCell ref="B239:E239"/>
    <mergeCell ref="A241:D241"/>
    <mergeCell ref="A240:Z240"/>
    <mergeCell ref="E241:L241"/>
    <mergeCell ref="H242:L242"/>
    <mergeCell ref="E227:E231"/>
    <mergeCell ref="B232:E234"/>
    <mergeCell ref="A235:A236"/>
    <mergeCell ref="B235:E235"/>
    <mergeCell ref="A226:A234"/>
    <mergeCell ref="E236:E238"/>
    <mergeCell ref="M236:M238"/>
    <mergeCell ref="Q236:Q238"/>
    <mergeCell ref="J239:M239"/>
    <mergeCell ref="E20:E28"/>
    <mergeCell ref="B29:E31"/>
    <mergeCell ref="A32:A37"/>
    <mergeCell ref="B32:E32"/>
    <mergeCell ref="B36:E37"/>
    <mergeCell ref="B38:E38"/>
    <mergeCell ref="B47:E47"/>
    <mergeCell ref="B48:E48"/>
    <mergeCell ref="B53:D53"/>
    <mergeCell ref="A38:A47"/>
    <mergeCell ref="A48:A55"/>
    <mergeCell ref="A19:A31"/>
    <mergeCell ref="B19:E19"/>
    <mergeCell ref="A98:A103"/>
    <mergeCell ref="A104:A109"/>
    <mergeCell ref="A110:A115"/>
    <mergeCell ref="B138:E138"/>
    <mergeCell ref="B180:E180"/>
    <mergeCell ref="B149:E151"/>
    <mergeCell ref="B152:E152"/>
    <mergeCell ref="E153:E155"/>
    <mergeCell ref="B105:E109"/>
    <mergeCell ref="B110:E110"/>
    <mergeCell ref="B115:E115"/>
    <mergeCell ref="B116:E116"/>
    <mergeCell ref="A122:U123"/>
    <mergeCell ref="J114:M115"/>
    <mergeCell ref="F116:I116"/>
    <mergeCell ref="J116:M116"/>
    <mergeCell ref="N116:Q116"/>
    <mergeCell ref="I117:I118"/>
    <mergeCell ref="M117:M119"/>
    <mergeCell ref="N136:Q137"/>
    <mergeCell ref="F156:I157"/>
    <mergeCell ref="F158:I158"/>
    <mergeCell ref="J178:J180"/>
    <mergeCell ref="K178:K180"/>
    <mergeCell ref="A222:A225"/>
    <mergeCell ref="B222:E222"/>
    <mergeCell ref="B168:E168"/>
    <mergeCell ref="E169:E175"/>
    <mergeCell ref="B176:E177"/>
    <mergeCell ref="A168:A176"/>
    <mergeCell ref="A178:A179"/>
    <mergeCell ref="A181:A183"/>
    <mergeCell ref="A119:A121"/>
    <mergeCell ref="A125:A137"/>
    <mergeCell ref="B223:E225"/>
    <mergeCell ref="A201:A214"/>
    <mergeCell ref="A215:A221"/>
    <mergeCell ref="B178:E178"/>
    <mergeCell ref="B181:E181"/>
    <mergeCell ref="A138:A151"/>
    <mergeCell ref="A152:A157"/>
    <mergeCell ref="A158:A167"/>
    <mergeCell ref="E160:E166"/>
    <mergeCell ref="E117:E119"/>
    <mergeCell ref="B125:E137"/>
    <mergeCell ref="A116:A117"/>
    <mergeCell ref="B201:E201"/>
    <mergeCell ref="B185:E185"/>
    <mergeCell ref="B226:E226"/>
    <mergeCell ref="R215:U215"/>
    <mergeCell ref="R177:U177"/>
    <mergeCell ref="U178:U180"/>
    <mergeCell ref="R182:U185"/>
    <mergeCell ref="R188:U199"/>
    <mergeCell ref="R200:U200"/>
    <mergeCell ref="J215:M215"/>
    <mergeCell ref="N215:Q215"/>
    <mergeCell ref="M216:M218"/>
    <mergeCell ref="Q216:Q218"/>
    <mergeCell ref="U216:U218"/>
    <mergeCell ref="U219:U220"/>
    <mergeCell ref="R221:U221"/>
    <mergeCell ref="J181:M181"/>
    <mergeCell ref="O181:Q181"/>
    <mergeCell ref="R181:U181"/>
    <mergeCell ref="A186:U186"/>
    <mergeCell ref="J201:M201"/>
    <mergeCell ref="N201:Q201"/>
    <mergeCell ref="R201:U201"/>
    <mergeCell ref="Q189:Q199"/>
    <mergeCell ref="A188:A200"/>
    <mergeCell ref="B188:E188"/>
    <mergeCell ref="E189:E199"/>
    <mergeCell ref="B200:E200"/>
    <mergeCell ref="J182:J184"/>
    <mergeCell ref="K182:K184"/>
    <mergeCell ref="L182:L184"/>
    <mergeCell ref="M182:M184"/>
    <mergeCell ref="O182:Q182"/>
    <mergeCell ref="N183:Q185"/>
    <mergeCell ref="J185:M185"/>
    <mergeCell ref="M189:M199"/>
    <mergeCell ref="J200:M200"/>
    <mergeCell ref="N200:Q200"/>
    <mergeCell ref="U236:U238"/>
    <mergeCell ref="R239:U239"/>
    <mergeCell ref="J235:M235"/>
    <mergeCell ref="N235:Q235"/>
    <mergeCell ref="R235:U235"/>
    <mergeCell ref="J232:M234"/>
    <mergeCell ref="Q227:Q229"/>
    <mergeCell ref="R222:U222"/>
    <mergeCell ref="N226:Q226"/>
    <mergeCell ref="N230:Q234"/>
    <mergeCell ref="Q223:Q224"/>
    <mergeCell ref="R223:U225"/>
    <mergeCell ref="J225:M225"/>
    <mergeCell ref="N225:Q225"/>
    <mergeCell ref="J226:M226"/>
    <mergeCell ref="R226:U226"/>
    <mergeCell ref="U228:U233"/>
    <mergeCell ref="R234:U234"/>
    <mergeCell ref="J222:M222"/>
    <mergeCell ref="O239:Q239"/>
    <mergeCell ref="N222:Q222"/>
    <mergeCell ref="M223:M224"/>
    <mergeCell ref="M227:M231"/>
    <mergeCell ref="N32:Q32"/>
    <mergeCell ref="Q33:Q35"/>
    <mergeCell ref="Q99:Q101"/>
    <mergeCell ref="Q49:Q54"/>
    <mergeCell ref="J60:M64"/>
    <mergeCell ref="M153:M156"/>
    <mergeCell ref="Q153:Q155"/>
    <mergeCell ref="Q170:Q176"/>
    <mergeCell ref="J177:M177"/>
    <mergeCell ref="N177:Q177"/>
    <mergeCell ref="M139:M148"/>
    <mergeCell ref="Q139:Q148"/>
    <mergeCell ref="Q111:Q115"/>
    <mergeCell ref="J104:M104"/>
    <mergeCell ref="N104:Q104"/>
    <mergeCell ref="M33:M36"/>
    <mergeCell ref="U33:U35"/>
    <mergeCell ref="I33:I35"/>
    <mergeCell ref="F36:I37"/>
    <mergeCell ref="N36:Q37"/>
    <mergeCell ref="R36:U37"/>
    <mergeCell ref="J37:M37"/>
    <mergeCell ref="J219:M221"/>
    <mergeCell ref="N219:Q221"/>
    <mergeCell ref="L178:L180"/>
    <mergeCell ref="M178:M180"/>
    <mergeCell ref="Q178:Q180"/>
    <mergeCell ref="J188:M188"/>
    <mergeCell ref="N188:Q188"/>
    <mergeCell ref="F219:I221"/>
    <mergeCell ref="F104:I104"/>
    <mergeCell ref="I153:I155"/>
    <mergeCell ref="U111:U114"/>
    <mergeCell ref="R115:U115"/>
    <mergeCell ref="R116:U116"/>
    <mergeCell ref="U117:U119"/>
    <mergeCell ref="R120:U121"/>
    <mergeCell ref="R104:U104"/>
    <mergeCell ref="M202:M212"/>
    <mergeCell ref="A2:U2"/>
    <mergeCell ref="A3:U3"/>
    <mergeCell ref="A5:A18"/>
    <mergeCell ref="J5:M5"/>
    <mergeCell ref="R5:U18"/>
    <mergeCell ref="M6:M14"/>
    <mergeCell ref="Q9:Q17"/>
    <mergeCell ref="B5:E18"/>
    <mergeCell ref="F14:I18"/>
    <mergeCell ref="F5:I5"/>
    <mergeCell ref="I6:I13"/>
    <mergeCell ref="N5:Q5"/>
    <mergeCell ref="N6:Q8"/>
    <mergeCell ref="J15:M18"/>
    <mergeCell ref="N18:Q18"/>
    <mergeCell ref="F19:I19"/>
    <mergeCell ref="N38:Q38"/>
    <mergeCell ref="R38:U38"/>
    <mergeCell ref="I39:I40"/>
    <mergeCell ref="M39:M41"/>
    <mergeCell ref="Q39:Q40"/>
    <mergeCell ref="U39:U42"/>
    <mergeCell ref="J19:M19"/>
    <mergeCell ref="N19:Q19"/>
    <mergeCell ref="R19:U19"/>
    <mergeCell ref="I20:I29"/>
    <mergeCell ref="F30:I31"/>
    <mergeCell ref="M20:M30"/>
    <mergeCell ref="J31:M31"/>
    <mergeCell ref="Q20:Q29"/>
    <mergeCell ref="N30:Q31"/>
    <mergeCell ref="U20:U31"/>
    <mergeCell ref="F38:I38"/>
    <mergeCell ref="J38:M38"/>
    <mergeCell ref="F41:I47"/>
    <mergeCell ref="R43:U47"/>
    <mergeCell ref="F32:I32"/>
    <mergeCell ref="J32:M32"/>
    <mergeCell ref="R32:U32"/>
    <mergeCell ref="I84:I93"/>
    <mergeCell ref="R60:U64"/>
    <mergeCell ref="O61:Q61"/>
    <mergeCell ref="O62:Q62"/>
    <mergeCell ref="N63:Q64"/>
    <mergeCell ref="J80:M82"/>
    <mergeCell ref="R80:U82"/>
    <mergeCell ref="F82:I82"/>
    <mergeCell ref="N82:Q82"/>
    <mergeCell ref="J83:M83"/>
    <mergeCell ref="N83:Q83"/>
    <mergeCell ref="R83:U83"/>
    <mergeCell ref="F60:I64"/>
    <mergeCell ref="F68:I68"/>
    <mergeCell ref="A58:A59"/>
    <mergeCell ref="A60:A62"/>
    <mergeCell ref="A63:A64"/>
    <mergeCell ref="R53:U55"/>
    <mergeCell ref="N55:Q55"/>
    <mergeCell ref="N41:Q47"/>
    <mergeCell ref="J42:M47"/>
    <mergeCell ref="I49:I52"/>
    <mergeCell ref="M49:M52"/>
    <mergeCell ref="U49:U52"/>
    <mergeCell ref="F53:I55"/>
    <mergeCell ref="F48:I48"/>
    <mergeCell ref="J48:M48"/>
    <mergeCell ref="N48:Q48"/>
    <mergeCell ref="R48:U48"/>
    <mergeCell ref="J53:M55"/>
    <mergeCell ref="U57:U59"/>
    <mergeCell ref="A68:A82"/>
    <mergeCell ref="B63:E64"/>
    <mergeCell ref="B68:E68"/>
    <mergeCell ref="B80:E82"/>
    <mergeCell ref="F83:I83"/>
    <mergeCell ref="F56:I56"/>
    <mergeCell ref="B83:E83"/>
    <mergeCell ref="A83:A97"/>
    <mergeCell ref="I57:I59"/>
    <mergeCell ref="A65:U66"/>
    <mergeCell ref="R68:U68"/>
    <mergeCell ref="N68:Q72"/>
    <mergeCell ref="Q73:Q81"/>
    <mergeCell ref="J68:M68"/>
    <mergeCell ref="Q57:Q60"/>
    <mergeCell ref="F69:I72"/>
    <mergeCell ref="M69:M79"/>
    <mergeCell ref="U69:U79"/>
    <mergeCell ref="I73:I81"/>
    <mergeCell ref="J56:M56"/>
    <mergeCell ref="N56:Q56"/>
    <mergeCell ref="R56:U56"/>
    <mergeCell ref="M57:M59"/>
    <mergeCell ref="A56:A57"/>
    <mergeCell ref="F138:I138"/>
    <mergeCell ref="J138:M138"/>
    <mergeCell ref="N138:Q138"/>
    <mergeCell ref="R138:U138"/>
    <mergeCell ref="U99:U101"/>
    <mergeCell ref="F94:I97"/>
    <mergeCell ref="F98:I98"/>
    <mergeCell ref="J98:M98"/>
    <mergeCell ref="N98:Q98"/>
    <mergeCell ref="R98:U98"/>
    <mergeCell ref="I99:I101"/>
    <mergeCell ref="M99:M102"/>
    <mergeCell ref="F102:I103"/>
    <mergeCell ref="N102:Q103"/>
    <mergeCell ref="R102:U103"/>
    <mergeCell ref="J103:M103"/>
    <mergeCell ref="R125:U137"/>
    <mergeCell ref="O120:Q120"/>
    <mergeCell ref="N121:Q121"/>
    <mergeCell ref="J137:M137"/>
    <mergeCell ref="I111:I115"/>
    <mergeCell ref="M111:M113"/>
    <mergeCell ref="U139:U150"/>
    <mergeCell ref="J149:M151"/>
    <mergeCell ref="N149:Q151"/>
    <mergeCell ref="R151:U151"/>
    <mergeCell ref="J152:M152"/>
    <mergeCell ref="N152:Q152"/>
    <mergeCell ref="R152:U152"/>
    <mergeCell ref="F152:I152"/>
    <mergeCell ref="I139:I148"/>
    <mergeCell ref="F149:I151"/>
    <mergeCell ref="R173:U176"/>
    <mergeCell ref="J168:M168"/>
    <mergeCell ref="N168:Q168"/>
    <mergeCell ref="R168:U168"/>
    <mergeCell ref="M169:M172"/>
    <mergeCell ref="N169:Q169"/>
    <mergeCell ref="U169:U172"/>
    <mergeCell ref="J173:M176"/>
    <mergeCell ref="U153:U155"/>
    <mergeCell ref="N156:Q157"/>
    <mergeCell ref="R156:U157"/>
    <mergeCell ref="N162:Q167"/>
    <mergeCell ref="R162:U167"/>
    <mergeCell ref="J157:M157"/>
    <mergeCell ref="J158:M158"/>
    <mergeCell ref="N158:Q158"/>
    <mergeCell ref="R158:U158"/>
    <mergeCell ref="J159:M167"/>
    <mergeCell ref="Q159:Q161"/>
    <mergeCell ref="U159:U161"/>
  </mergeCells>
  <pageMargins left="0.7" right="0.7" top="0.75" bottom="0.75" header="0" footer="0"/>
  <pageSetup scale="35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930"/>
  <sheetViews>
    <sheetView topLeftCell="A165" workbookViewId="0">
      <selection activeCell="A187" sqref="A187"/>
    </sheetView>
  </sheetViews>
  <sheetFormatPr baseColWidth="10" defaultColWidth="14.42578125" defaultRowHeight="15" customHeight="1" x14ac:dyDescent="0.25"/>
  <cols>
    <col min="1" max="1" width="21" customWidth="1"/>
    <col min="2" max="2" width="39.7109375" customWidth="1"/>
    <col min="3" max="3" width="40.7109375" customWidth="1"/>
    <col min="5" max="5" width="11" customWidth="1"/>
    <col min="6" max="6" width="11.28515625" customWidth="1"/>
    <col min="7" max="13" width="14.140625" customWidth="1"/>
    <col min="14" max="25" width="11.42578125" customWidth="1"/>
  </cols>
  <sheetData>
    <row r="1" spans="1:25" ht="15" customHeight="1" x14ac:dyDescent="0.25">
      <c r="A1" s="824" t="s">
        <v>0</v>
      </c>
      <c r="B1" s="825"/>
      <c r="C1" s="825"/>
      <c r="D1" s="825"/>
      <c r="E1" s="825"/>
      <c r="F1" s="825"/>
      <c r="G1" s="825"/>
      <c r="H1" s="825"/>
      <c r="I1" s="825"/>
      <c r="J1" s="825"/>
      <c r="K1" s="825"/>
      <c r="L1" s="87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" customHeight="1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" customHeight="1" x14ac:dyDescent="0.25">
      <c r="A3" s="834" t="s">
        <v>1</v>
      </c>
      <c r="B3" s="873"/>
      <c r="C3" s="5" t="s">
        <v>2</v>
      </c>
      <c r="D3" s="220"/>
      <c r="E3" s="7"/>
      <c r="F3" s="7"/>
      <c r="G3" s="7"/>
      <c r="H3" s="7"/>
      <c r="I3" s="7"/>
      <c r="J3" s="7"/>
      <c r="K3" s="7"/>
      <c r="L3" s="7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" customHeight="1" x14ac:dyDescent="0.25">
      <c r="A4" s="52"/>
      <c r="B4" s="4"/>
      <c r="C4" s="4"/>
      <c r="D4" s="4"/>
      <c r="E4" s="3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" customHeight="1" x14ac:dyDescent="0.25">
      <c r="A5" s="834" t="s">
        <v>3</v>
      </c>
      <c r="B5" s="873"/>
      <c r="C5" s="5" t="s">
        <v>4</v>
      </c>
      <c r="D5" s="4"/>
      <c r="E5" s="3"/>
      <c r="F5" s="3"/>
      <c r="G5" s="3"/>
      <c r="H5" s="3"/>
      <c r="I5" s="3"/>
      <c r="J5" s="3"/>
      <c r="K5" s="3"/>
      <c r="L5" s="3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 x14ac:dyDescent="0.25">
      <c r="A6" s="52"/>
      <c r="B6" s="4"/>
      <c r="C6" s="4"/>
      <c r="D6" s="13"/>
      <c r="E6" s="1"/>
      <c r="F6" s="1"/>
      <c r="G6" s="1"/>
      <c r="H6" s="1"/>
      <c r="I6" s="1"/>
      <c r="J6" s="1"/>
      <c r="K6" s="3"/>
      <c r="L6" s="3"/>
      <c r="M6" s="1"/>
      <c r="N6" s="1"/>
      <c r="O6" s="1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15" customHeight="1" x14ac:dyDescent="0.25">
      <c r="A7" s="52" t="s">
        <v>5</v>
      </c>
      <c r="B7" s="4"/>
      <c r="C7" s="11" t="s">
        <v>6</v>
      </c>
      <c r="D7" s="221"/>
      <c r="E7" s="1"/>
      <c r="F7" s="1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15" customHeight="1" x14ac:dyDescent="0.25">
      <c r="A8" s="52"/>
      <c r="B8" s="4"/>
      <c r="C8" s="4"/>
      <c r="D8" s="13"/>
      <c r="E8" s="1"/>
      <c r="F8" s="1"/>
      <c r="G8" s="1"/>
      <c r="H8" s="1"/>
      <c r="I8" s="1"/>
      <c r="J8" s="1"/>
      <c r="K8" s="3"/>
      <c r="L8" s="3"/>
      <c r="M8" s="1"/>
      <c r="N8" s="1"/>
      <c r="O8" s="1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15" customHeight="1" x14ac:dyDescent="0.25">
      <c r="A9" s="834" t="s">
        <v>7</v>
      </c>
      <c r="B9" s="873"/>
      <c r="C9" s="11" t="s">
        <v>8</v>
      </c>
      <c r="D9" s="221"/>
      <c r="E9" s="1"/>
      <c r="F9" s="1"/>
      <c r="G9" s="1"/>
      <c r="H9" s="1"/>
      <c r="I9" s="1"/>
      <c r="J9" s="1"/>
      <c r="K9" s="3"/>
      <c r="L9" s="3"/>
      <c r="M9" s="1"/>
      <c r="N9" s="1"/>
      <c r="O9" s="1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5" customHeight="1" x14ac:dyDescent="0.25">
      <c r="A10" s="52"/>
      <c r="B10" s="4"/>
      <c r="C10" s="4"/>
      <c r="D10" s="13"/>
      <c r="E10" s="1"/>
      <c r="F10" s="1"/>
      <c r="G10" s="1"/>
      <c r="H10" s="1"/>
      <c r="I10" s="1"/>
      <c r="J10" s="1"/>
      <c r="K10" s="3"/>
      <c r="L10" s="3"/>
      <c r="M10" s="1"/>
      <c r="N10" s="1"/>
      <c r="O10" s="1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t="15" customHeight="1" x14ac:dyDescent="0.25">
      <c r="A11" s="882" t="s">
        <v>9</v>
      </c>
      <c r="B11" s="832"/>
      <c r="C11" s="5" t="s">
        <v>10</v>
      </c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5" customHeight="1" x14ac:dyDescent="0.25">
      <c r="A12" s="52"/>
      <c r="B12" s="4"/>
      <c r="C12" s="4"/>
      <c r="D12" s="4"/>
      <c r="E12" s="1"/>
      <c r="F12" s="1"/>
      <c r="G12" s="1"/>
      <c r="H12" s="1"/>
      <c r="I12" s="1"/>
      <c r="J12" s="1"/>
      <c r="K12" s="3"/>
      <c r="L12" s="3"/>
      <c r="M12" s="1"/>
      <c r="N12" s="1"/>
      <c r="O12" s="1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ht="15" customHeight="1" x14ac:dyDescent="0.25">
      <c r="A13" s="461" t="s">
        <v>11</v>
      </c>
      <c r="B13" s="13"/>
      <c r="C13" s="5" t="s">
        <v>12</v>
      </c>
      <c r="D13" s="4"/>
      <c r="E13" s="1"/>
      <c r="F13" s="1"/>
      <c r="G13" s="1"/>
      <c r="H13" s="1"/>
      <c r="I13" s="1"/>
      <c r="J13" s="1"/>
      <c r="K13" s="3"/>
      <c r="L13" s="3"/>
      <c r="M13" s="1"/>
      <c r="N13" s="1"/>
      <c r="O13" s="1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15" customHeight="1" x14ac:dyDescent="0.25">
      <c r="A14" s="52"/>
      <c r="B14" s="4"/>
      <c r="C14" s="9"/>
      <c r="D14" s="1"/>
      <c r="E14" s="1"/>
      <c r="F14" s="1"/>
      <c r="G14" s="1"/>
      <c r="H14" s="1"/>
      <c r="I14" s="1"/>
      <c r="J14" s="1"/>
      <c r="K14" s="3"/>
      <c r="L14" s="3"/>
      <c r="M14" s="1"/>
      <c r="N14" s="1"/>
      <c r="O14" s="1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5" customHeight="1" x14ac:dyDescent="0.25">
      <c r="A15" s="2" t="s">
        <v>13</v>
      </c>
      <c r="B15" s="14">
        <v>1</v>
      </c>
      <c r="C15" s="4"/>
      <c r="D15" s="3"/>
      <c r="E15" s="3"/>
      <c r="F15" s="3"/>
      <c r="G15" s="3"/>
      <c r="H15" s="3"/>
      <c r="I15" s="3"/>
      <c r="J15" s="3"/>
      <c r="K15" s="3"/>
      <c r="L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5">
      <c r="A16" s="824"/>
      <c r="B16" s="825"/>
      <c r="C16" s="825"/>
      <c r="D16" s="825"/>
      <c r="E16" s="825"/>
      <c r="F16" s="825"/>
      <c r="G16" s="825"/>
      <c r="H16" s="825"/>
      <c r="I16" s="825"/>
      <c r="J16" s="825"/>
      <c r="K16" s="825"/>
      <c r="L16" s="825"/>
      <c r="M16" s="825"/>
      <c r="N16" s="825"/>
      <c r="O16" s="825"/>
      <c r="P16" s="825"/>
      <c r="Q16" s="825"/>
      <c r="R16" s="825"/>
      <c r="S16" s="825"/>
      <c r="T16" s="825"/>
      <c r="U16" s="825"/>
      <c r="V16" s="825"/>
      <c r="W16" s="825"/>
      <c r="X16" s="825"/>
      <c r="Y16" s="873"/>
    </row>
    <row r="17" spans="1:13" ht="15" customHeight="1" x14ac:dyDescent="0.25">
      <c r="A17" s="840" t="s">
        <v>14</v>
      </c>
      <c r="B17" s="838" t="s">
        <v>15</v>
      </c>
      <c r="C17" s="838" t="s">
        <v>16</v>
      </c>
      <c r="D17" s="838" t="s">
        <v>17</v>
      </c>
      <c r="E17" s="838" t="s">
        <v>18</v>
      </c>
      <c r="F17" s="838" t="s">
        <v>19</v>
      </c>
      <c r="G17" s="827" t="s">
        <v>20</v>
      </c>
      <c r="H17" s="828"/>
      <c r="I17" s="828"/>
      <c r="J17" s="828"/>
      <c r="K17" s="828"/>
      <c r="L17" s="828"/>
      <c r="M17" s="829"/>
    </row>
    <row r="18" spans="1:13" ht="15" customHeight="1" x14ac:dyDescent="0.25">
      <c r="A18" s="837"/>
      <c r="B18" s="837"/>
      <c r="C18" s="837"/>
      <c r="D18" s="837"/>
      <c r="E18" s="837"/>
      <c r="F18" s="837"/>
      <c r="G18" s="16" t="s">
        <v>21</v>
      </c>
      <c r="H18" s="16" t="s">
        <v>22</v>
      </c>
      <c r="I18" s="16" t="s">
        <v>23</v>
      </c>
      <c r="J18" s="16" t="s">
        <v>24</v>
      </c>
      <c r="K18" s="16" t="s">
        <v>25</v>
      </c>
      <c r="L18" s="16" t="s">
        <v>26</v>
      </c>
      <c r="M18" s="16" t="s">
        <v>27</v>
      </c>
    </row>
    <row r="19" spans="1:13" ht="15" customHeight="1" x14ac:dyDescent="0.25">
      <c r="A19" s="840" t="s">
        <v>28</v>
      </c>
      <c r="B19" s="843" t="s">
        <v>29</v>
      </c>
      <c r="C19" s="223" t="s">
        <v>30</v>
      </c>
      <c r="D19" s="224" t="s">
        <v>31</v>
      </c>
      <c r="E19" s="225">
        <v>91</v>
      </c>
      <c r="F19" s="226">
        <v>85</v>
      </c>
      <c r="G19" s="227">
        <v>118</v>
      </c>
      <c r="H19" s="228">
        <v>18.53</v>
      </c>
      <c r="I19" s="127">
        <v>4.8449999999999998</v>
      </c>
      <c r="J19" s="127">
        <v>0</v>
      </c>
      <c r="K19" s="224">
        <v>5.0999999999999996</v>
      </c>
      <c r="L19" s="227">
        <v>2.2949999999999999</v>
      </c>
      <c r="M19" s="227">
        <v>46.41</v>
      </c>
    </row>
    <row r="20" spans="1:13" ht="15" customHeight="1" x14ac:dyDescent="0.25">
      <c r="A20" s="836"/>
      <c r="B20" s="836"/>
      <c r="C20" s="68" t="s">
        <v>32</v>
      </c>
      <c r="D20" s="74" t="s">
        <v>33</v>
      </c>
      <c r="E20" s="128">
        <v>16</v>
      </c>
      <c r="F20" s="70">
        <v>15.2</v>
      </c>
      <c r="G20" s="71">
        <v>6</v>
      </c>
      <c r="H20" s="72">
        <v>0.21279999999999999</v>
      </c>
      <c r="I20" s="73">
        <v>1.52E-2</v>
      </c>
      <c r="J20" s="73">
        <v>1.1704000000000001</v>
      </c>
      <c r="K20" s="74">
        <v>3.6480000000000001</v>
      </c>
      <c r="L20" s="71">
        <v>4.5600000000000002E-2</v>
      </c>
      <c r="M20" s="71">
        <v>0.64</v>
      </c>
    </row>
    <row r="21" spans="1:13" ht="15" customHeight="1" x14ac:dyDescent="0.25">
      <c r="A21" s="836"/>
      <c r="B21" s="836"/>
      <c r="C21" s="68" t="s">
        <v>34</v>
      </c>
      <c r="D21" s="74" t="s">
        <v>35</v>
      </c>
      <c r="E21" s="128">
        <v>38</v>
      </c>
      <c r="F21" s="70">
        <v>15.2</v>
      </c>
      <c r="G21" s="71">
        <v>6</v>
      </c>
      <c r="H21" s="72">
        <v>0.18240000000000001</v>
      </c>
      <c r="I21" s="73">
        <v>1.52E-2</v>
      </c>
      <c r="J21" s="73">
        <v>1.0336000000000001</v>
      </c>
      <c r="K21" s="74">
        <v>8.6639999999999997</v>
      </c>
      <c r="L21" s="71">
        <v>7.5999999999999998E-2</v>
      </c>
      <c r="M21" s="71">
        <v>5.7</v>
      </c>
    </row>
    <row r="22" spans="1:13" ht="15" customHeight="1" x14ac:dyDescent="0.25">
      <c r="A22" s="836"/>
      <c r="B22" s="836"/>
      <c r="C22" s="68" t="s">
        <v>36</v>
      </c>
      <c r="D22" s="74" t="s">
        <v>37</v>
      </c>
      <c r="E22" s="128">
        <v>6</v>
      </c>
      <c r="F22" s="70">
        <v>5.4</v>
      </c>
      <c r="G22" s="71">
        <v>2</v>
      </c>
      <c r="H22" s="72">
        <v>0.1242</v>
      </c>
      <c r="I22" s="73">
        <v>3.2399999999999998E-2</v>
      </c>
      <c r="J22" s="73">
        <v>0.31859999999999999</v>
      </c>
      <c r="K22" s="74">
        <v>4.4279999999999999</v>
      </c>
      <c r="L22" s="71">
        <v>9.7199999999999995E-2</v>
      </c>
      <c r="M22" s="71">
        <v>2.76</v>
      </c>
    </row>
    <row r="23" spans="1:13" ht="15" customHeight="1" x14ac:dyDescent="0.25">
      <c r="A23" s="836"/>
      <c r="B23" s="836"/>
      <c r="C23" s="68" t="s">
        <v>38</v>
      </c>
      <c r="D23" s="74" t="s">
        <v>39</v>
      </c>
      <c r="E23" s="128">
        <v>3</v>
      </c>
      <c r="F23" s="70">
        <v>3</v>
      </c>
      <c r="G23" s="71">
        <v>0</v>
      </c>
      <c r="H23" s="72">
        <v>0</v>
      </c>
      <c r="I23" s="73">
        <v>0</v>
      </c>
      <c r="J23" s="73">
        <v>0.18</v>
      </c>
      <c r="K23" s="74">
        <v>0.21</v>
      </c>
      <c r="L23" s="71">
        <v>1.4999999999999999E-2</v>
      </c>
      <c r="M23" s="71">
        <v>0.15</v>
      </c>
    </row>
    <row r="24" spans="1:13" ht="15" customHeight="1" x14ac:dyDescent="0.25">
      <c r="A24" s="836"/>
      <c r="B24" s="836"/>
      <c r="C24" s="68" t="s">
        <v>40</v>
      </c>
      <c r="D24" s="74" t="s">
        <v>39</v>
      </c>
      <c r="E24" s="128">
        <v>3</v>
      </c>
      <c r="F24" s="70">
        <v>3</v>
      </c>
      <c r="G24" s="71">
        <v>0</v>
      </c>
      <c r="H24" s="72">
        <v>0</v>
      </c>
      <c r="I24" s="73">
        <v>0</v>
      </c>
      <c r="J24" s="73">
        <v>0.18</v>
      </c>
      <c r="K24" s="74">
        <v>0.21</v>
      </c>
      <c r="L24" s="71">
        <v>1.4999999999999999E-2</v>
      </c>
      <c r="M24" s="71">
        <v>0.15</v>
      </c>
    </row>
    <row r="25" spans="1:13" ht="15" customHeight="1" x14ac:dyDescent="0.25">
      <c r="A25" s="836"/>
      <c r="B25" s="836"/>
      <c r="C25" s="68" t="s">
        <v>41</v>
      </c>
      <c r="D25" s="74" t="s">
        <v>39</v>
      </c>
      <c r="E25" s="128">
        <v>3</v>
      </c>
      <c r="F25" s="70">
        <v>3</v>
      </c>
      <c r="G25" s="71">
        <v>0</v>
      </c>
      <c r="H25" s="72">
        <v>0</v>
      </c>
      <c r="I25" s="73">
        <v>0</v>
      </c>
      <c r="J25" s="73">
        <v>0.18</v>
      </c>
      <c r="K25" s="74">
        <v>0.21</v>
      </c>
      <c r="L25" s="71">
        <v>1.4999999999999999E-2</v>
      </c>
      <c r="M25" s="71">
        <v>0.15</v>
      </c>
    </row>
    <row r="26" spans="1:13" ht="15" customHeight="1" x14ac:dyDescent="0.25">
      <c r="A26" s="836"/>
      <c r="B26" s="836"/>
      <c r="C26" s="68" t="s">
        <v>42</v>
      </c>
      <c r="D26" s="74" t="s">
        <v>43</v>
      </c>
      <c r="E26" s="128">
        <v>3</v>
      </c>
      <c r="F26" s="70">
        <v>2.85</v>
      </c>
      <c r="G26" s="71">
        <v>4</v>
      </c>
      <c r="H26" s="72">
        <v>0.13395000000000001</v>
      </c>
      <c r="I26" s="73">
        <v>8.5500000000000003E-3</v>
      </c>
      <c r="J26" s="73">
        <v>0.83504999999999996</v>
      </c>
      <c r="K26" s="74">
        <v>1.1399999999999999</v>
      </c>
      <c r="L26" s="71">
        <v>3.705E-2</v>
      </c>
      <c r="M26" s="71">
        <v>0.56999999999999995</v>
      </c>
    </row>
    <row r="27" spans="1:13" ht="15" customHeight="1" x14ac:dyDescent="0.25">
      <c r="A27" s="837"/>
      <c r="B27" s="837"/>
      <c r="C27" s="68" t="s">
        <v>44</v>
      </c>
      <c r="D27" s="74" t="s">
        <v>45</v>
      </c>
      <c r="E27" s="128">
        <v>0.5</v>
      </c>
      <c r="F27" s="70">
        <v>0.5</v>
      </c>
      <c r="G27" s="71">
        <v>0</v>
      </c>
      <c r="H27" s="72">
        <v>0</v>
      </c>
      <c r="I27" s="73">
        <v>0</v>
      </c>
      <c r="J27" s="73">
        <v>0</v>
      </c>
      <c r="K27" s="74">
        <v>0.12</v>
      </c>
      <c r="L27" s="71">
        <v>1.5E-3</v>
      </c>
      <c r="M27" s="71">
        <v>193.905</v>
      </c>
    </row>
    <row r="28" spans="1:13" ht="15" customHeight="1" x14ac:dyDescent="0.25">
      <c r="A28" s="840" t="s">
        <v>46</v>
      </c>
      <c r="B28" s="843" t="s">
        <v>47</v>
      </c>
      <c r="C28" s="68" t="s">
        <v>48</v>
      </c>
      <c r="D28" s="74" t="s">
        <v>49</v>
      </c>
      <c r="E28" s="128">
        <v>94</v>
      </c>
      <c r="F28" s="70">
        <v>86</v>
      </c>
      <c r="G28" s="71">
        <v>89</v>
      </c>
      <c r="H28" s="72">
        <v>2.1</v>
      </c>
      <c r="I28" s="73">
        <v>0.1</v>
      </c>
      <c r="J28" s="73">
        <v>18.899999999999999</v>
      </c>
      <c r="K28" s="74">
        <v>12</v>
      </c>
      <c r="L28" s="71">
        <v>0.8</v>
      </c>
      <c r="M28" s="71">
        <v>6</v>
      </c>
    </row>
    <row r="29" spans="1:13" ht="15" customHeight="1" x14ac:dyDescent="0.25">
      <c r="A29" s="836"/>
      <c r="B29" s="836"/>
      <c r="C29" s="68" t="s">
        <v>50</v>
      </c>
      <c r="D29" s="74" t="s">
        <v>51</v>
      </c>
      <c r="E29" s="128">
        <v>12</v>
      </c>
      <c r="F29" s="70">
        <v>10.199999999999999</v>
      </c>
      <c r="G29" s="71">
        <v>5</v>
      </c>
      <c r="H29" s="72">
        <v>7.1400000000000005E-2</v>
      </c>
      <c r="I29" s="73">
        <v>1.0200000000000001E-2</v>
      </c>
      <c r="J29" s="73">
        <v>0.96899999999999997</v>
      </c>
      <c r="K29" s="74">
        <v>2.754</v>
      </c>
      <c r="L29" s="71">
        <v>4.0800000000000003E-2</v>
      </c>
      <c r="M29" s="71">
        <v>4.2</v>
      </c>
    </row>
    <row r="30" spans="1:13" ht="15" customHeight="1" x14ac:dyDescent="0.25">
      <c r="A30" s="836"/>
      <c r="B30" s="836"/>
      <c r="C30" s="68" t="s">
        <v>42</v>
      </c>
      <c r="D30" s="74" t="s">
        <v>43</v>
      </c>
      <c r="E30" s="128">
        <v>1</v>
      </c>
      <c r="F30" s="70">
        <v>0.95</v>
      </c>
      <c r="G30" s="71">
        <v>1</v>
      </c>
      <c r="H30" s="72">
        <v>4.4650000000000002E-2</v>
      </c>
      <c r="I30" s="73">
        <v>2.8500000000000001E-3</v>
      </c>
      <c r="J30" s="73">
        <v>0.27834999999999999</v>
      </c>
      <c r="K30" s="74">
        <v>0.38</v>
      </c>
      <c r="L30" s="71">
        <v>1.235E-2</v>
      </c>
      <c r="M30" s="71">
        <v>0.19</v>
      </c>
    </row>
    <row r="31" spans="1:13" ht="15" customHeight="1" x14ac:dyDescent="0.25">
      <c r="A31" s="836"/>
      <c r="B31" s="836"/>
      <c r="C31" s="68" t="s">
        <v>32</v>
      </c>
      <c r="D31" s="74" t="s">
        <v>33</v>
      </c>
      <c r="E31" s="128">
        <v>16</v>
      </c>
      <c r="F31" s="70">
        <v>15.2</v>
      </c>
      <c r="G31" s="71">
        <v>6</v>
      </c>
      <c r="H31" s="72">
        <v>0.21279999999999999</v>
      </c>
      <c r="I31" s="73">
        <v>1.52E-2</v>
      </c>
      <c r="J31" s="73">
        <v>1.1704000000000001</v>
      </c>
      <c r="K31" s="74">
        <v>3.6480000000000001</v>
      </c>
      <c r="L31" s="71">
        <v>4.5600000000000002E-2</v>
      </c>
      <c r="M31" s="71">
        <v>0.64</v>
      </c>
    </row>
    <row r="32" spans="1:13" ht="15" customHeight="1" x14ac:dyDescent="0.25">
      <c r="A32" s="836"/>
      <c r="B32" s="836"/>
      <c r="C32" s="68" t="s">
        <v>34</v>
      </c>
      <c r="D32" s="74" t="s">
        <v>35</v>
      </c>
      <c r="E32" s="128">
        <v>38</v>
      </c>
      <c r="F32" s="70">
        <v>15.2</v>
      </c>
      <c r="G32" s="71">
        <v>6</v>
      </c>
      <c r="H32" s="72">
        <v>0.18240000000000001</v>
      </c>
      <c r="I32" s="73">
        <v>1.52E-2</v>
      </c>
      <c r="J32" s="73">
        <v>1.0336000000000001</v>
      </c>
      <c r="K32" s="74">
        <v>8.6639999999999997</v>
      </c>
      <c r="L32" s="71">
        <v>7.5999999999999998E-2</v>
      </c>
      <c r="M32" s="71">
        <v>5.7</v>
      </c>
    </row>
    <row r="33" spans="1:13" ht="15" customHeight="1" x14ac:dyDescent="0.25">
      <c r="A33" s="836"/>
      <c r="B33" s="836"/>
      <c r="C33" s="68" t="s">
        <v>36</v>
      </c>
      <c r="D33" s="74" t="s">
        <v>37</v>
      </c>
      <c r="E33" s="128">
        <v>6</v>
      </c>
      <c r="F33" s="70">
        <v>5.4</v>
      </c>
      <c r="G33" s="71">
        <v>2</v>
      </c>
      <c r="H33" s="72">
        <v>0.1242</v>
      </c>
      <c r="I33" s="73">
        <v>3.2399999999999998E-2</v>
      </c>
      <c r="J33" s="73">
        <v>0.31859999999999999</v>
      </c>
      <c r="K33" s="74">
        <v>4.4279999999999999</v>
      </c>
      <c r="L33" s="71">
        <v>9.7199999999999995E-2</v>
      </c>
      <c r="M33" s="71">
        <v>2.76</v>
      </c>
    </row>
    <row r="34" spans="1:13" ht="15" customHeight="1" x14ac:dyDescent="0.25">
      <c r="A34" s="836"/>
      <c r="B34" s="836"/>
      <c r="C34" s="68" t="s">
        <v>44</v>
      </c>
      <c r="D34" s="74" t="s">
        <v>45</v>
      </c>
      <c r="E34" s="128">
        <v>0.5</v>
      </c>
      <c r="F34" s="70">
        <v>0.5</v>
      </c>
      <c r="G34" s="71">
        <v>0</v>
      </c>
      <c r="H34" s="72">
        <v>0</v>
      </c>
      <c r="I34" s="73">
        <v>0</v>
      </c>
      <c r="J34" s="73">
        <v>0</v>
      </c>
      <c r="K34" s="74">
        <v>0.12</v>
      </c>
      <c r="L34" s="71">
        <v>1.5E-3</v>
      </c>
      <c r="M34" s="71">
        <v>193.905</v>
      </c>
    </row>
    <row r="35" spans="1:13" ht="15" customHeight="1" x14ac:dyDescent="0.25">
      <c r="A35" s="837"/>
      <c r="B35" s="837"/>
      <c r="C35" s="68" t="s">
        <v>52</v>
      </c>
      <c r="D35" s="74" t="s">
        <v>53</v>
      </c>
      <c r="E35" s="128">
        <v>5</v>
      </c>
      <c r="F35" s="70">
        <v>5</v>
      </c>
      <c r="G35" s="71">
        <v>45</v>
      </c>
      <c r="H35" s="72">
        <v>0</v>
      </c>
      <c r="I35" s="73">
        <v>5</v>
      </c>
      <c r="J35" s="73">
        <v>0</v>
      </c>
      <c r="K35" s="74">
        <v>0</v>
      </c>
      <c r="L35" s="71">
        <v>0</v>
      </c>
      <c r="M35" s="71">
        <v>0</v>
      </c>
    </row>
    <row r="36" spans="1:13" ht="15" customHeight="1" x14ac:dyDescent="0.25">
      <c r="A36" s="840" t="s">
        <v>247</v>
      </c>
      <c r="B36" s="835" t="s">
        <v>55</v>
      </c>
      <c r="C36" s="68" t="s">
        <v>56</v>
      </c>
      <c r="D36" s="74" t="s">
        <v>57</v>
      </c>
      <c r="E36" s="128">
        <v>56</v>
      </c>
      <c r="F36" s="70">
        <v>56</v>
      </c>
      <c r="G36" s="71">
        <v>198</v>
      </c>
      <c r="H36" s="72">
        <v>3.7519999999999998</v>
      </c>
      <c r="I36" s="73">
        <v>0.224</v>
      </c>
      <c r="J36" s="73">
        <v>44.856000000000002</v>
      </c>
      <c r="K36" s="74">
        <v>5.04</v>
      </c>
      <c r="L36" s="71">
        <v>0.44800000000000001</v>
      </c>
      <c r="M36" s="71">
        <v>1.1200000000000001</v>
      </c>
    </row>
    <row r="37" spans="1:13" ht="15" customHeight="1" x14ac:dyDescent="0.25">
      <c r="A37" s="836"/>
      <c r="B37" s="836"/>
      <c r="C37" s="68" t="s">
        <v>44</v>
      </c>
      <c r="D37" s="74" t="s">
        <v>45</v>
      </c>
      <c r="E37" s="128">
        <v>0.8</v>
      </c>
      <c r="F37" s="70">
        <v>0.8</v>
      </c>
      <c r="G37" s="71">
        <v>0</v>
      </c>
      <c r="H37" s="72">
        <v>0</v>
      </c>
      <c r="I37" s="73">
        <v>0</v>
      </c>
      <c r="J37" s="73">
        <v>0</v>
      </c>
      <c r="K37" s="74">
        <v>0.192</v>
      </c>
      <c r="L37" s="71">
        <v>2.3999999999999998E-3</v>
      </c>
      <c r="M37" s="71">
        <v>310.24799999999999</v>
      </c>
    </row>
    <row r="38" spans="1:13" ht="15" customHeight="1" x14ac:dyDescent="0.25">
      <c r="A38" s="837"/>
      <c r="B38" s="837"/>
      <c r="C38" s="229" t="s">
        <v>52</v>
      </c>
      <c r="D38" s="230" t="s">
        <v>53</v>
      </c>
      <c r="E38" s="231">
        <v>8</v>
      </c>
      <c r="F38" s="232">
        <v>8</v>
      </c>
      <c r="G38" s="71">
        <v>72</v>
      </c>
      <c r="H38" s="72">
        <v>0</v>
      </c>
      <c r="I38" s="73">
        <v>8</v>
      </c>
      <c r="J38" s="73">
        <v>0</v>
      </c>
      <c r="K38" s="74">
        <v>0</v>
      </c>
      <c r="L38" s="71">
        <v>0</v>
      </c>
      <c r="M38" s="71">
        <v>0</v>
      </c>
    </row>
    <row r="39" spans="1:13" ht="15" customHeight="1" x14ac:dyDescent="0.25">
      <c r="A39" s="840" t="s">
        <v>58</v>
      </c>
      <c r="B39" s="843" t="s">
        <v>59</v>
      </c>
      <c r="C39" s="223" t="s">
        <v>50</v>
      </c>
      <c r="D39" s="224" t="s">
        <v>51</v>
      </c>
      <c r="E39" s="225">
        <v>36</v>
      </c>
      <c r="F39" s="226">
        <v>30.6</v>
      </c>
      <c r="G39" s="71">
        <v>14</v>
      </c>
      <c r="H39" s="72">
        <v>0.2142</v>
      </c>
      <c r="I39" s="73">
        <v>3.0599999999999999E-2</v>
      </c>
      <c r="J39" s="73">
        <v>2.907</v>
      </c>
      <c r="K39" s="74">
        <v>8.2620000000000005</v>
      </c>
      <c r="L39" s="71">
        <v>0.12239999999999999</v>
      </c>
      <c r="M39" s="71">
        <v>12.6</v>
      </c>
    </row>
    <row r="40" spans="1:13" ht="15" customHeight="1" x14ac:dyDescent="0.25">
      <c r="A40" s="836"/>
      <c r="B40" s="836"/>
      <c r="C40" s="68" t="s">
        <v>60</v>
      </c>
      <c r="D40" s="74" t="s">
        <v>61</v>
      </c>
      <c r="E40" s="128">
        <v>43</v>
      </c>
      <c r="F40" s="70">
        <v>30.1</v>
      </c>
      <c r="G40" s="71">
        <v>12</v>
      </c>
      <c r="H40" s="72">
        <v>0.54179999999999995</v>
      </c>
      <c r="I40" s="73">
        <v>9.0300000000000005E-2</v>
      </c>
      <c r="J40" s="73">
        <v>1.9263999999999999</v>
      </c>
      <c r="K40" s="74">
        <v>13.244</v>
      </c>
      <c r="L40" s="71">
        <v>0.15049999999999999</v>
      </c>
      <c r="M40" s="71">
        <v>7.74</v>
      </c>
    </row>
    <row r="41" spans="1:13" ht="15" customHeight="1" x14ac:dyDescent="0.25">
      <c r="A41" s="836"/>
      <c r="B41" s="836"/>
      <c r="C41" s="68" t="s">
        <v>62</v>
      </c>
      <c r="D41" s="74" t="s">
        <v>63</v>
      </c>
      <c r="E41" s="128">
        <v>30</v>
      </c>
      <c r="F41" s="70">
        <v>15</v>
      </c>
      <c r="G41" s="71">
        <v>7</v>
      </c>
      <c r="H41" s="72">
        <v>4.4999999999999998E-2</v>
      </c>
      <c r="I41" s="73">
        <v>4.4999999999999998E-2</v>
      </c>
      <c r="J41" s="73">
        <v>1.395</v>
      </c>
      <c r="K41" s="74">
        <v>2.85</v>
      </c>
      <c r="L41" s="71">
        <v>7.4999999999999997E-2</v>
      </c>
      <c r="M41" s="71">
        <v>1.2</v>
      </c>
    </row>
    <row r="42" spans="1:13" ht="15" customHeight="1" x14ac:dyDescent="0.25">
      <c r="A42" s="836"/>
      <c r="B42" s="836"/>
      <c r="C42" s="68" t="s">
        <v>64</v>
      </c>
      <c r="D42" s="233" t="s">
        <v>65</v>
      </c>
      <c r="E42" s="128">
        <v>2</v>
      </c>
      <c r="F42" s="70">
        <v>2</v>
      </c>
      <c r="G42" s="71">
        <v>8</v>
      </c>
      <c r="H42" s="72">
        <v>0</v>
      </c>
      <c r="I42" s="73">
        <v>0</v>
      </c>
      <c r="J42" s="73">
        <v>1.986</v>
      </c>
      <c r="K42" s="74">
        <v>0</v>
      </c>
      <c r="L42" s="71">
        <v>2E-3</v>
      </c>
      <c r="M42" s="71">
        <v>0</v>
      </c>
    </row>
    <row r="43" spans="1:13" ht="15" customHeight="1" x14ac:dyDescent="0.25">
      <c r="A43" s="836"/>
      <c r="B43" s="836"/>
      <c r="C43" s="68" t="s">
        <v>174</v>
      </c>
      <c r="D43" s="74" t="s">
        <v>175</v>
      </c>
      <c r="E43" s="128">
        <v>5</v>
      </c>
      <c r="F43" s="70">
        <v>5</v>
      </c>
      <c r="G43" s="71">
        <v>16</v>
      </c>
      <c r="H43" s="72">
        <v>4.4999999999999998E-2</v>
      </c>
      <c r="I43" s="73">
        <v>1.67</v>
      </c>
      <c r="J43" s="73">
        <v>0.27</v>
      </c>
      <c r="K43" s="74">
        <v>0.7</v>
      </c>
      <c r="L43" s="71">
        <v>0.01</v>
      </c>
      <c r="M43" s="71">
        <v>35.549999999999997</v>
      </c>
    </row>
    <row r="44" spans="1:13" ht="15" customHeight="1" x14ac:dyDescent="0.25">
      <c r="A44" s="837"/>
      <c r="B44" s="837"/>
      <c r="C44" s="32" t="s">
        <v>66</v>
      </c>
      <c r="D44" s="23" t="s">
        <v>67</v>
      </c>
      <c r="E44" s="128">
        <v>108</v>
      </c>
      <c r="F44" s="70">
        <v>60</v>
      </c>
      <c r="G44" s="22">
        <v>33</v>
      </c>
      <c r="H44" s="22">
        <v>0.35</v>
      </c>
      <c r="I44" s="22">
        <v>5.9400000000000001E-2</v>
      </c>
      <c r="J44" s="22">
        <v>7.36</v>
      </c>
      <c r="K44" s="22">
        <v>9.5</v>
      </c>
      <c r="L44" s="22">
        <v>0.29699999999999999</v>
      </c>
      <c r="M44" s="28">
        <v>3.24</v>
      </c>
    </row>
    <row r="45" spans="1:13" ht="15" customHeight="1" x14ac:dyDescent="0.25">
      <c r="A45" s="840" t="s">
        <v>163</v>
      </c>
      <c r="B45" s="835" t="s">
        <v>69</v>
      </c>
      <c r="C45" s="68" t="s">
        <v>70</v>
      </c>
      <c r="D45" s="74" t="s">
        <v>71</v>
      </c>
      <c r="E45" s="128">
        <v>30</v>
      </c>
      <c r="F45" s="70">
        <v>30</v>
      </c>
      <c r="G45" s="71">
        <v>89</v>
      </c>
      <c r="H45" s="72">
        <v>2.1749999999999998</v>
      </c>
      <c r="I45" s="73">
        <v>0.22500000000000001</v>
      </c>
      <c r="J45" s="73">
        <v>19.475000000000001</v>
      </c>
      <c r="K45" s="74">
        <v>2.5</v>
      </c>
      <c r="L45" s="71">
        <v>0.5</v>
      </c>
      <c r="M45" s="71">
        <v>1.5</v>
      </c>
    </row>
    <row r="46" spans="1:13" ht="15" customHeight="1" x14ac:dyDescent="0.25">
      <c r="A46" s="837"/>
      <c r="B46" s="837"/>
      <c r="C46" s="68" t="s">
        <v>72</v>
      </c>
      <c r="D46" s="74" t="s">
        <v>73</v>
      </c>
      <c r="E46" s="128">
        <v>120</v>
      </c>
      <c r="F46" s="70">
        <v>120</v>
      </c>
      <c r="G46" s="71">
        <v>66</v>
      </c>
      <c r="H46" s="72">
        <v>3.84</v>
      </c>
      <c r="I46" s="73">
        <v>3.84</v>
      </c>
      <c r="J46" s="73">
        <v>4.08</v>
      </c>
      <c r="K46" s="74">
        <v>144</v>
      </c>
      <c r="L46" s="71">
        <v>0</v>
      </c>
      <c r="M46" s="71">
        <v>50.4</v>
      </c>
    </row>
    <row r="47" spans="1:13" ht="15" customHeight="1" x14ac:dyDescent="0.25">
      <c r="A47" s="35" t="s">
        <v>74</v>
      </c>
      <c r="B47" s="36" t="s">
        <v>75</v>
      </c>
      <c r="C47" s="68" t="s">
        <v>76</v>
      </c>
      <c r="D47" s="74" t="s">
        <v>77</v>
      </c>
      <c r="E47" s="128">
        <v>10</v>
      </c>
      <c r="F47" s="70">
        <v>10</v>
      </c>
      <c r="G47" s="71">
        <v>36</v>
      </c>
      <c r="H47" s="72">
        <v>0.28999999999999998</v>
      </c>
      <c r="I47" s="73">
        <v>0.18</v>
      </c>
      <c r="J47" s="73">
        <v>8.33</v>
      </c>
      <c r="K47" s="74">
        <v>13.4</v>
      </c>
      <c r="L47" s="71">
        <v>0.08</v>
      </c>
      <c r="M47" s="71">
        <v>0</v>
      </c>
    </row>
    <row r="48" spans="1:13" ht="15" customHeight="1" x14ac:dyDescent="0.25">
      <c r="A48" s="1541"/>
      <c r="B48" s="856"/>
      <c r="C48" s="856"/>
      <c r="D48" s="856"/>
      <c r="E48" s="856"/>
      <c r="F48" s="856"/>
      <c r="G48" s="856"/>
      <c r="H48" s="856"/>
      <c r="I48" s="856"/>
      <c r="J48" s="856"/>
      <c r="K48" s="856"/>
      <c r="L48" s="856"/>
      <c r="M48" s="857"/>
    </row>
    <row r="49" spans="1:13" ht="15" customHeight="1" x14ac:dyDescent="0.25">
      <c r="A49" s="1536" t="s">
        <v>78</v>
      </c>
      <c r="B49" s="828"/>
      <c r="C49" s="828"/>
      <c r="D49" s="828"/>
      <c r="E49" s="828"/>
      <c r="F49" s="829"/>
      <c r="G49" s="235">
        <v>841</v>
      </c>
      <c r="H49" s="236">
        <v>33</v>
      </c>
      <c r="I49" s="237">
        <v>24.3</v>
      </c>
      <c r="J49" s="237">
        <v>119</v>
      </c>
      <c r="K49" s="235">
        <v>255</v>
      </c>
      <c r="L49" s="238">
        <v>5.4</v>
      </c>
      <c r="M49" s="238">
        <v>887</v>
      </c>
    </row>
    <row r="50" spans="1:13" ht="15" customHeight="1" x14ac:dyDescent="0.25">
      <c r="A50" s="1536" t="s">
        <v>79</v>
      </c>
      <c r="B50" s="828"/>
      <c r="C50" s="828"/>
      <c r="D50" s="828"/>
      <c r="E50" s="828"/>
      <c r="F50" s="829"/>
      <c r="G50" s="239">
        <v>2491</v>
      </c>
      <c r="H50" s="240">
        <v>87.2</v>
      </c>
      <c r="I50" s="240">
        <v>83</v>
      </c>
      <c r="J50" s="240">
        <v>348.7</v>
      </c>
      <c r="K50" s="240">
        <v>1100</v>
      </c>
      <c r="L50" s="240">
        <v>9.5</v>
      </c>
      <c r="M50" s="240">
        <v>1500</v>
      </c>
    </row>
    <row r="51" spans="1:13" ht="15" customHeight="1" x14ac:dyDescent="0.25">
      <c r="A51" s="1536" t="s">
        <v>80</v>
      </c>
      <c r="B51" s="828"/>
      <c r="C51" s="828"/>
      <c r="D51" s="828"/>
      <c r="E51" s="828"/>
      <c r="F51" s="829"/>
      <c r="G51" s="241">
        <v>0.34</v>
      </c>
      <c r="H51" s="242">
        <v>0.38</v>
      </c>
      <c r="I51" s="242">
        <v>0.3</v>
      </c>
      <c r="J51" s="242">
        <v>0.34</v>
      </c>
      <c r="K51" s="242">
        <v>0.23</v>
      </c>
      <c r="L51" s="242">
        <v>0.56999999999999995</v>
      </c>
      <c r="M51" s="242">
        <v>0.59</v>
      </c>
    </row>
    <row r="52" spans="1:13" ht="15" customHeight="1" x14ac:dyDescent="0.25">
      <c r="A52" s="44"/>
      <c r="B52" s="45"/>
      <c r="C52" s="45"/>
      <c r="D52" s="45"/>
      <c r="E52" s="47"/>
      <c r="F52" s="47"/>
      <c r="G52" s="47"/>
      <c r="H52" s="47"/>
      <c r="I52" s="47"/>
      <c r="J52" s="47"/>
      <c r="K52" s="47"/>
      <c r="L52" s="47"/>
      <c r="M52" s="47"/>
    </row>
    <row r="53" spans="1:13" ht="15" customHeight="1" x14ac:dyDescent="0.25">
      <c r="A53" s="1537" t="s">
        <v>81</v>
      </c>
      <c r="B53" s="825"/>
      <c r="C53" s="826"/>
      <c r="D53" s="827" t="s">
        <v>82</v>
      </c>
      <c r="E53" s="828"/>
      <c r="F53" s="828"/>
      <c r="G53" s="828"/>
      <c r="H53" s="828"/>
      <c r="I53" s="828"/>
      <c r="J53" s="828"/>
      <c r="K53" s="828"/>
      <c r="L53" s="828"/>
      <c r="M53" s="829"/>
    </row>
    <row r="54" spans="1:13" ht="15" customHeight="1" x14ac:dyDescent="0.25">
      <c r="A54" s="44"/>
      <c r="B54" s="45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51"/>
    </row>
    <row r="55" spans="1:13" ht="30" customHeight="1" x14ac:dyDescent="0.25">
      <c r="A55" s="44" t="s">
        <v>83</v>
      </c>
      <c r="B55" s="1538"/>
      <c r="C55" s="828"/>
      <c r="D55" s="828"/>
      <c r="E55" s="829"/>
      <c r="F55" s="51"/>
      <c r="G55" s="1539" t="s">
        <v>84</v>
      </c>
      <c r="H55" s="825"/>
      <c r="I55" s="826"/>
      <c r="J55" s="827">
        <v>1088350061</v>
      </c>
      <c r="K55" s="828"/>
      <c r="L55" s="828"/>
      <c r="M55" s="829"/>
    </row>
    <row r="56" spans="1:13" ht="15" customHeight="1" x14ac:dyDescent="0.25">
      <c r="A56" s="53"/>
      <c r="B56" s="49"/>
      <c r="C56" s="49"/>
      <c r="D56" s="49"/>
      <c r="E56" s="51"/>
      <c r="F56" s="51"/>
      <c r="G56" s="51"/>
      <c r="H56" s="51"/>
      <c r="I56" s="51"/>
      <c r="J56" s="51"/>
      <c r="K56" s="51"/>
      <c r="L56" s="51"/>
      <c r="M56" s="51"/>
    </row>
    <row r="57" spans="1:13" ht="15" customHeight="1" x14ac:dyDescent="0.25">
      <c r="A57" s="54"/>
      <c r="B57" s="55"/>
      <c r="C57" s="55"/>
      <c r="D57" s="55"/>
      <c r="E57" s="56"/>
      <c r="F57" s="56"/>
      <c r="G57" s="56"/>
      <c r="H57" s="56"/>
      <c r="I57" s="56"/>
      <c r="J57" s="56"/>
      <c r="K57" s="56"/>
      <c r="L57" s="56"/>
      <c r="M57" s="56"/>
    </row>
    <row r="58" spans="1:13" ht="15" customHeight="1" x14ac:dyDescent="0.25">
      <c r="A58" s="52"/>
      <c r="B58" s="9"/>
      <c r="C58" s="9"/>
      <c r="D58" s="9"/>
      <c r="E58" s="1"/>
      <c r="F58" s="1"/>
      <c r="G58" s="1"/>
      <c r="H58" s="1"/>
      <c r="I58" s="1"/>
      <c r="J58" s="3"/>
      <c r="K58" s="3"/>
      <c r="L58" s="51"/>
      <c r="M58" s="51"/>
    </row>
    <row r="59" spans="1:13" ht="15" customHeight="1" x14ac:dyDescent="0.25">
      <c r="A59" s="366" t="s">
        <v>432</v>
      </c>
      <c r="B59" s="58"/>
      <c r="C59" s="58"/>
      <c r="D59" s="58"/>
      <c r="E59" s="3"/>
      <c r="F59" s="3"/>
      <c r="G59" s="3"/>
      <c r="H59" s="3"/>
      <c r="I59" s="3"/>
      <c r="J59" s="3"/>
      <c r="K59" s="3"/>
      <c r="L59" s="51"/>
      <c r="M59" s="51"/>
    </row>
    <row r="60" spans="1:13" ht="15" customHeight="1" x14ac:dyDescent="0.25">
      <c r="A60" s="52"/>
      <c r="B60" s="9"/>
      <c r="C60" s="9"/>
      <c r="D60" s="9"/>
      <c r="E60" s="1"/>
      <c r="F60" s="1"/>
      <c r="G60" s="1"/>
      <c r="H60" s="1"/>
      <c r="I60" s="1"/>
      <c r="J60" s="3"/>
      <c r="K60" s="3"/>
      <c r="L60" s="51"/>
      <c r="M60" s="51"/>
    </row>
    <row r="61" spans="1:13" ht="15" customHeight="1" x14ac:dyDescent="0.25">
      <c r="A61" s="840" t="s">
        <v>14</v>
      </c>
      <c r="B61" s="838" t="s">
        <v>15</v>
      </c>
      <c r="C61" s="838" t="s">
        <v>16</v>
      </c>
      <c r="D61" s="838" t="s">
        <v>17</v>
      </c>
      <c r="E61" s="838" t="s">
        <v>18</v>
      </c>
      <c r="F61" s="838" t="s">
        <v>19</v>
      </c>
      <c r="G61" s="827" t="s">
        <v>20</v>
      </c>
      <c r="H61" s="828"/>
      <c r="I61" s="828"/>
      <c r="J61" s="828"/>
      <c r="K61" s="828"/>
      <c r="L61" s="828"/>
      <c r="M61" s="829"/>
    </row>
    <row r="62" spans="1:13" ht="15" customHeight="1" x14ac:dyDescent="0.25">
      <c r="A62" s="837"/>
      <c r="B62" s="837"/>
      <c r="C62" s="837"/>
      <c r="D62" s="837"/>
      <c r="E62" s="837"/>
      <c r="F62" s="837"/>
      <c r="G62" s="16" t="s">
        <v>21</v>
      </c>
      <c r="H62" s="16" t="s">
        <v>22</v>
      </c>
      <c r="I62" s="16" t="s">
        <v>23</v>
      </c>
      <c r="J62" s="16" t="s">
        <v>24</v>
      </c>
      <c r="K62" s="16" t="s">
        <v>25</v>
      </c>
      <c r="L62" s="16" t="s">
        <v>26</v>
      </c>
      <c r="M62" s="16" t="s">
        <v>27</v>
      </c>
    </row>
    <row r="63" spans="1:13" ht="15" customHeight="1" x14ac:dyDescent="0.25">
      <c r="A63" s="840" t="s">
        <v>85</v>
      </c>
      <c r="B63" s="843" t="s">
        <v>86</v>
      </c>
      <c r="C63" s="223" t="s">
        <v>87</v>
      </c>
      <c r="D63" s="127" t="s">
        <v>88</v>
      </c>
      <c r="E63" s="225">
        <v>25</v>
      </c>
      <c r="F63" s="226">
        <v>25</v>
      </c>
      <c r="G63" s="227">
        <v>97</v>
      </c>
      <c r="H63" s="228">
        <v>5.7</v>
      </c>
      <c r="I63" s="127">
        <v>0.375</v>
      </c>
      <c r="J63" s="127">
        <v>15.1</v>
      </c>
      <c r="K63" s="224">
        <v>29.75</v>
      </c>
      <c r="L63" s="227">
        <v>1.325</v>
      </c>
      <c r="M63" s="227">
        <v>2.5</v>
      </c>
    </row>
    <row r="64" spans="1:13" ht="15" customHeight="1" x14ac:dyDescent="0.25">
      <c r="A64" s="836"/>
      <c r="B64" s="836"/>
      <c r="C64" s="68" t="s">
        <v>89</v>
      </c>
      <c r="D64" s="73" t="s">
        <v>90</v>
      </c>
      <c r="E64" s="128">
        <v>45</v>
      </c>
      <c r="F64" s="70">
        <v>30.6</v>
      </c>
      <c r="G64" s="71">
        <v>51</v>
      </c>
      <c r="H64" s="72">
        <v>0.36720000000000003</v>
      </c>
      <c r="I64" s="73">
        <v>6.1199999999999997E-2</v>
      </c>
      <c r="J64" s="73">
        <v>12.0258</v>
      </c>
      <c r="K64" s="74">
        <v>2.448</v>
      </c>
      <c r="L64" s="71">
        <v>0.12239999999999999</v>
      </c>
      <c r="M64" s="71">
        <v>11.7</v>
      </c>
    </row>
    <row r="65" spans="1:13" ht="15" customHeight="1" x14ac:dyDescent="0.25">
      <c r="A65" s="836"/>
      <c r="B65" s="836"/>
      <c r="C65" s="68" t="s">
        <v>50</v>
      </c>
      <c r="D65" s="73" t="s">
        <v>51</v>
      </c>
      <c r="E65" s="128">
        <v>12</v>
      </c>
      <c r="F65" s="70">
        <v>10.199999999999999</v>
      </c>
      <c r="G65" s="71">
        <v>5</v>
      </c>
      <c r="H65" s="72">
        <v>7.1400000000000005E-2</v>
      </c>
      <c r="I65" s="73">
        <v>1.0200000000000001E-2</v>
      </c>
      <c r="J65" s="73">
        <v>0.96899999999999997</v>
      </c>
      <c r="K65" s="74">
        <v>2.754</v>
      </c>
      <c r="L65" s="71">
        <v>4.0800000000000003E-2</v>
      </c>
      <c r="M65" s="71">
        <v>4.2</v>
      </c>
    </row>
    <row r="66" spans="1:13" ht="15" customHeight="1" x14ac:dyDescent="0.25">
      <c r="A66" s="836"/>
      <c r="B66" s="836"/>
      <c r="C66" s="68" t="s">
        <v>91</v>
      </c>
      <c r="D66" s="73" t="s">
        <v>92</v>
      </c>
      <c r="E66" s="128">
        <v>10</v>
      </c>
      <c r="F66" s="70">
        <v>10</v>
      </c>
      <c r="G66" s="71">
        <v>10</v>
      </c>
      <c r="H66" s="72">
        <v>0.22</v>
      </c>
      <c r="I66" s="73">
        <v>0.01</v>
      </c>
      <c r="J66" s="73">
        <v>2.11</v>
      </c>
      <c r="K66" s="74">
        <v>1.1000000000000001</v>
      </c>
      <c r="L66" s="71">
        <v>0.1</v>
      </c>
      <c r="M66" s="71">
        <v>1.8</v>
      </c>
    </row>
    <row r="67" spans="1:13" ht="15" customHeight="1" x14ac:dyDescent="0.25">
      <c r="A67" s="836"/>
      <c r="B67" s="836"/>
      <c r="C67" s="68" t="s">
        <v>36</v>
      </c>
      <c r="D67" s="73" t="s">
        <v>37</v>
      </c>
      <c r="E67" s="128">
        <v>6</v>
      </c>
      <c r="F67" s="70">
        <v>5.4</v>
      </c>
      <c r="G67" s="71">
        <v>2</v>
      </c>
      <c r="H67" s="72">
        <v>0.1242</v>
      </c>
      <c r="I67" s="73">
        <v>3.2399999999999998E-2</v>
      </c>
      <c r="J67" s="73">
        <v>0.31859999999999999</v>
      </c>
      <c r="K67" s="74">
        <v>4.4279999999999999</v>
      </c>
      <c r="L67" s="71">
        <v>9.7199999999999995E-2</v>
      </c>
      <c r="M67" s="71">
        <v>2.76</v>
      </c>
    </row>
    <row r="68" spans="1:13" ht="15" customHeight="1" x14ac:dyDescent="0.25">
      <c r="A68" s="836"/>
      <c r="B68" s="836"/>
      <c r="C68" s="68" t="s">
        <v>34</v>
      </c>
      <c r="D68" s="73" t="s">
        <v>35</v>
      </c>
      <c r="E68" s="128">
        <v>38</v>
      </c>
      <c r="F68" s="70">
        <v>15.2</v>
      </c>
      <c r="G68" s="71">
        <v>6</v>
      </c>
      <c r="H68" s="72">
        <v>0.18240000000000001</v>
      </c>
      <c r="I68" s="73">
        <v>1.52E-2</v>
      </c>
      <c r="J68" s="73">
        <v>1.0336000000000001</v>
      </c>
      <c r="K68" s="74">
        <v>8.6639999999999997</v>
      </c>
      <c r="L68" s="71">
        <v>7.5999999999999998E-2</v>
      </c>
      <c r="M68" s="71">
        <v>5.7</v>
      </c>
    </row>
    <row r="69" spans="1:13" ht="15" customHeight="1" x14ac:dyDescent="0.25">
      <c r="A69" s="836"/>
      <c r="B69" s="836"/>
      <c r="C69" s="68" t="s">
        <v>32</v>
      </c>
      <c r="D69" s="73" t="s">
        <v>33</v>
      </c>
      <c r="E69" s="128">
        <v>16</v>
      </c>
      <c r="F69" s="70">
        <v>15.2</v>
      </c>
      <c r="G69" s="71">
        <v>6</v>
      </c>
      <c r="H69" s="72">
        <v>0.21279999999999999</v>
      </c>
      <c r="I69" s="73">
        <v>1.52E-2</v>
      </c>
      <c r="J69" s="73">
        <v>1.1704000000000001</v>
      </c>
      <c r="K69" s="74">
        <v>3.6480000000000001</v>
      </c>
      <c r="L69" s="71">
        <v>4.5600000000000002E-2</v>
      </c>
      <c r="M69" s="71">
        <v>0.64</v>
      </c>
    </row>
    <row r="70" spans="1:13" ht="15" customHeight="1" x14ac:dyDescent="0.25">
      <c r="A70" s="837"/>
      <c r="B70" s="837"/>
      <c r="C70" s="68" t="s">
        <v>44</v>
      </c>
      <c r="D70" s="73" t="s">
        <v>45</v>
      </c>
      <c r="E70" s="128">
        <v>0.8</v>
      </c>
      <c r="F70" s="70">
        <v>0.8</v>
      </c>
      <c r="G70" s="71">
        <v>0</v>
      </c>
      <c r="H70" s="72">
        <v>0</v>
      </c>
      <c r="I70" s="73">
        <v>0</v>
      </c>
      <c r="J70" s="73">
        <v>0</v>
      </c>
      <c r="K70" s="74">
        <v>0.192</v>
      </c>
      <c r="L70" s="71">
        <v>2.3999999999999998E-3</v>
      </c>
      <c r="M70" s="71">
        <v>310.24799999999999</v>
      </c>
    </row>
    <row r="71" spans="1:13" ht="15" customHeight="1" x14ac:dyDescent="0.25">
      <c r="A71" s="840" t="s">
        <v>28</v>
      </c>
      <c r="B71" s="843" t="s">
        <v>93</v>
      </c>
      <c r="C71" s="68" t="s">
        <v>94</v>
      </c>
      <c r="D71" s="73" t="s">
        <v>95</v>
      </c>
      <c r="E71" s="128">
        <v>77</v>
      </c>
      <c r="F71" s="70">
        <v>73</v>
      </c>
      <c r="G71" s="71">
        <v>102</v>
      </c>
      <c r="H71" s="72">
        <v>15.62</v>
      </c>
      <c r="I71" s="73">
        <v>4.38</v>
      </c>
      <c r="J71" s="73">
        <v>0.14599999999999999</v>
      </c>
      <c r="K71" s="74">
        <v>12.41</v>
      </c>
      <c r="L71" s="71">
        <v>0.58399999999999996</v>
      </c>
      <c r="M71" s="71">
        <v>40</v>
      </c>
    </row>
    <row r="72" spans="1:13" ht="15" customHeight="1" x14ac:dyDescent="0.25">
      <c r="A72" s="836"/>
      <c r="B72" s="836"/>
      <c r="C72" s="68" t="s">
        <v>34</v>
      </c>
      <c r="D72" s="73" t="s">
        <v>35</v>
      </c>
      <c r="E72" s="128">
        <v>38</v>
      </c>
      <c r="F72" s="70">
        <v>15.2</v>
      </c>
      <c r="G72" s="71">
        <v>6</v>
      </c>
      <c r="H72" s="72">
        <v>0.18240000000000001</v>
      </c>
      <c r="I72" s="73">
        <v>1.52E-2</v>
      </c>
      <c r="J72" s="73">
        <v>1.0336000000000001</v>
      </c>
      <c r="K72" s="74">
        <v>8.6639999999999997</v>
      </c>
      <c r="L72" s="71">
        <v>7.5999999999999998E-2</v>
      </c>
      <c r="M72" s="71">
        <v>5.7</v>
      </c>
    </row>
    <row r="73" spans="1:13" ht="15" customHeight="1" x14ac:dyDescent="0.25">
      <c r="A73" s="836"/>
      <c r="B73" s="836"/>
      <c r="C73" s="68" t="s">
        <v>36</v>
      </c>
      <c r="D73" s="73" t="s">
        <v>37</v>
      </c>
      <c r="E73" s="128">
        <v>6</v>
      </c>
      <c r="F73" s="70">
        <v>5.4</v>
      </c>
      <c r="G73" s="71">
        <v>2</v>
      </c>
      <c r="H73" s="72">
        <v>0.1242</v>
      </c>
      <c r="I73" s="73">
        <v>3.2399999999999998E-2</v>
      </c>
      <c r="J73" s="73">
        <v>0.31859999999999999</v>
      </c>
      <c r="K73" s="74">
        <v>4.4279999999999999</v>
      </c>
      <c r="L73" s="71">
        <v>9.7199999999999995E-2</v>
      </c>
      <c r="M73" s="71">
        <v>2.76</v>
      </c>
    </row>
    <row r="74" spans="1:13" ht="15" customHeight="1" x14ac:dyDescent="0.25">
      <c r="A74" s="836"/>
      <c r="B74" s="836"/>
      <c r="C74" s="68" t="s">
        <v>38</v>
      </c>
      <c r="D74" s="73" t="s">
        <v>39</v>
      </c>
      <c r="E74" s="128">
        <v>3</v>
      </c>
      <c r="F74" s="70">
        <v>3</v>
      </c>
      <c r="G74" s="71">
        <v>0</v>
      </c>
      <c r="H74" s="72">
        <v>0</v>
      </c>
      <c r="I74" s="73">
        <v>0</v>
      </c>
      <c r="J74" s="73">
        <v>0.18</v>
      </c>
      <c r="K74" s="74">
        <v>0.21</v>
      </c>
      <c r="L74" s="71">
        <v>1.4999999999999999E-2</v>
      </c>
      <c r="M74" s="71">
        <v>0.15</v>
      </c>
    </row>
    <row r="75" spans="1:13" ht="15" customHeight="1" x14ac:dyDescent="0.25">
      <c r="A75" s="836"/>
      <c r="B75" s="836"/>
      <c r="C75" s="68" t="s">
        <v>40</v>
      </c>
      <c r="D75" s="73" t="s">
        <v>39</v>
      </c>
      <c r="E75" s="128">
        <v>3</v>
      </c>
      <c r="F75" s="70">
        <v>3</v>
      </c>
      <c r="G75" s="71">
        <v>0</v>
      </c>
      <c r="H75" s="72">
        <v>0</v>
      </c>
      <c r="I75" s="73">
        <v>0</v>
      </c>
      <c r="J75" s="73">
        <v>0.18</v>
      </c>
      <c r="K75" s="74">
        <v>0.21</v>
      </c>
      <c r="L75" s="71">
        <v>1.4999999999999999E-2</v>
      </c>
      <c r="M75" s="71">
        <v>0.15</v>
      </c>
    </row>
    <row r="76" spans="1:13" ht="15" customHeight="1" x14ac:dyDescent="0.25">
      <c r="A76" s="836"/>
      <c r="B76" s="836"/>
      <c r="C76" s="68" t="s">
        <v>41</v>
      </c>
      <c r="D76" s="73" t="s">
        <v>39</v>
      </c>
      <c r="E76" s="128">
        <v>3</v>
      </c>
      <c r="F76" s="70">
        <v>3</v>
      </c>
      <c r="G76" s="71">
        <v>0</v>
      </c>
      <c r="H76" s="72">
        <v>0</v>
      </c>
      <c r="I76" s="73">
        <v>0</v>
      </c>
      <c r="J76" s="73">
        <v>0.18</v>
      </c>
      <c r="K76" s="74">
        <v>0.21</v>
      </c>
      <c r="L76" s="71">
        <v>1.4999999999999999E-2</v>
      </c>
      <c r="M76" s="71">
        <v>0.15</v>
      </c>
    </row>
    <row r="77" spans="1:13" ht="15" customHeight="1" x14ac:dyDescent="0.25">
      <c r="A77" s="836"/>
      <c r="B77" s="836"/>
      <c r="C77" s="68" t="s">
        <v>96</v>
      </c>
      <c r="D77" s="73" t="s">
        <v>39</v>
      </c>
      <c r="E77" s="128">
        <v>3</v>
      </c>
      <c r="F77" s="70">
        <v>3</v>
      </c>
      <c r="G77" s="71">
        <v>0</v>
      </c>
      <c r="H77" s="72">
        <v>0</v>
      </c>
      <c r="I77" s="73">
        <v>0</v>
      </c>
      <c r="J77" s="73">
        <v>0.18</v>
      </c>
      <c r="K77" s="74">
        <v>0.21</v>
      </c>
      <c r="L77" s="71">
        <v>1.4999999999999999E-2</v>
      </c>
      <c r="M77" s="71">
        <v>0.15</v>
      </c>
    </row>
    <row r="78" spans="1:13" ht="15" customHeight="1" x14ac:dyDescent="0.25">
      <c r="A78" s="836"/>
      <c r="B78" s="836"/>
      <c r="C78" s="68" t="s">
        <v>44</v>
      </c>
      <c r="D78" s="73" t="s">
        <v>45</v>
      </c>
      <c r="E78" s="128">
        <v>0.5</v>
      </c>
      <c r="F78" s="70">
        <v>0.5</v>
      </c>
      <c r="G78" s="71">
        <v>0</v>
      </c>
      <c r="H78" s="72">
        <v>0</v>
      </c>
      <c r="I78" s="73">
        <v>0</v>
      </c>
      <c r="J78" s="73">
        <v>0</v>
      </c>
      <c r="K78" s="74">
        <v>0.12</v>
      </c>
      <c r="L78" s="71">
        <v>1.5E-3</v>
      </c>
      <c r="M78" s="71">
        <v>193.905</v>
      </c>
    </row>
    <row r="79" spans="1:13" ht="15" customHeight="1" x14ac:dyDescent="0.25">
      <c r="A79" s="837"/>
      <c r="B79" s="837"/>
      <c r="C79" s="68" t="s">
        <v>52</v>
      </c>
      <c r="D79" s="73" t="s">
        <v>53</v>
      </c>
      <c r="E79" s="128">
        <v>2</v>
      </c>
      <c r="F79" s="70">
        <v>2</v>
      </c>
      <c r="G79" s="71">
        <v>18</v>
      </c>
      <c r="H79" s="72">
        <v>0</v>
      </c>
      <c r="I79" s="73">
        <v>2</v>
      </c>
      <c r="J79" s="73">
        <v>0</v>
      </c>
      <c r="K79" s="74">
        <v>0</v>
      </c>
      <c r="L79" s="71">
        <v>0</v>
      </c>
      <c r="M79" s="71">
        <v>0</v>
      </c>
    </row>
    <row r="80" spans="1:13" ht="15" customHeight="1" x14ac:dyDescent="0.25">
      <c r="A80" s="840" t="s">
        <v>247</v>
      </c>
      <c r="B80" s="843" t="s">
        <v>55</v>
      </c>
      <c r="C80" s="68" t="s">
        <v>56</v>
      </c>
      <c r="D80" s="73" t="s">
        <v>57</v>
      </c>
      <c r="E80" s="128">
        <v>56</v>
      </c>
      <c r="F80" s="70">
        <v>56</v>
      </c>
      <c r="G80" s="71">
        <v>198</v>
      </c>
      <c r="H80" s="72">
        <v>3.7519999999999998</v>
      </c>
      <c r="I80" s="73">
        <v>0.224</v>
      </c>
      <c r="J80" s="73">
        <v>44.856000000000002</v>
      </c>
      <c r="K80" s="74">
        <v>5.04</v>
      </c>
      <c r="L80" s="71">
        <v>0.44800000000000001</v>
      </c>
      <c r="M80" s="71">
        <v>1.1200000000000001</v>
      </c>
    </row>
    <row r="81" spans="1:13" ht="15" customHeight="1" x14ac:dyDescent="0.25">
      <c r="A81" s="836"/>
      <c r="B81" s="836"/>
      <c r="C81" s="68" t="s">
        <v>44</v>
      </c>
      <c r="D81" s="73" t="s">
        <v>45</v>
      </c>
      <c r="E81" s="128">
        <v>0.8</v>
      </c>
      <c r="F81" s="70">
        <v>0.8</v>
      </c>
      <c r="G81" s="71">
        <v>0</v>
      </c>
      <c r="H81" s="72">
        <v>0</v>
      </c>
      <c r="I81" s="73">
        <v>0</v>
      </c>
      <c r="J81" s="73">
        <v>0</v>
      </c>
      <c r="K81" s="74">
        <v>0.192</v>
      </c>
      <c r="L81" s="71">
        <v>2.3999999999999998E-3</v>
      </c>
      <c r="M81" s="71">
        <v>310.24799999999999</v>
      </c>
    </row>
    <row r="82" spans="1:13" ht="15" customHeight="1" x14ac:dyDescent="0.25">
      <c r="A82" s="837"/>
      <c r="B82" s="837"/>
      <c r="C82" s="68" t="s">
        <v>52</v>
      </c>
      <c r="D82" s="73" t="s">
        <v>53</v>
      </c>
      <c r="E82" s="128">
        <v>8</v>
      </c>
      <c r="F82" s="70">
        <v>8</v>
      </c>
      <c r="G82" s="71">
        <v>72</v>
      </c>
      <c r="H82" s="72">
        <v>0</v>
      </c>
      <c r="I82" s="73">
        <v>8</v>
      </c>
      <c r="J82" s="73">
        <v>0</v>
      </c>
      <c r="K82" s="74">
        <v>0</v>
      </c>
      <c r="L82" s="71">
        <v>0</v>
      </c>
      <c r="M82" s="71">
        <v>0</v>
      </c>
    </row>
    <row r="83" spans="1:13" ht="15" customHeight="1" x14ac:dyDescent="0.25">
      <c r="A83" s="840" t="s">
        <v>46</v>
      </c>
      <c r="B83" s="843" t="s">
        <v>97</v>
      </c>
      <c r="C83" s="223" t="s">
        <v>98</v>
      </c>
      <c r="D83" s="74" t="s">
        <v>99</v>
      </c>
      <c r="E83" s="225">
        <v>117</v>
      </c>
      <c r="F83" s="226">
        <v>69</v>
      </c>
      <c r="G83" s="71">
        <v>91</v>
      </c>
      <c r="H83" s="72">
        <v>0.75900000000000001</v>
      </c>
      <c r="I83" s="73">
        <v>0.13800000000000001</v>
      </c>
      <c r="J83" s="73">
        <v>20.9</v>
      </c>
      <c r="K83" s="74">
        <v>2.0699999999999998</v>
      </c>
      <c r="L83" s="71">
        <v>0.34499999999999997</v>
      </c>
      <c r="M83" s="71">
        <v>4.68</v>
      </c>
    </row>
    <row r="84" spans="1:13" ht="15" customHeight="1" x14ac:dyDescent="0.25">
      <c r="A84" s="837"/>
      <c r="B84" s="837"/>
      <c r="C84" s="68" t="s">
        <v>52</v>
      </c>
      <c r="D84" s="73" t="s">
        <v>53</v>
      </c>
      <c r="E84" s="128">
        <v>8</v>
      </c>
      <c r="F84" s="70">
        <v>8</v>
      </c>
      <c r="G84" s="71">
        <v>72</v>
      </c>
      <c r="H84" s="72">
        <v>0</v>
      </c>
      <c r="I84" s="73">
        <v>8</v>
      </c>
      <c r="J84" s="73">
        <v>0</v>
      </c>
      <c r="K84" s="74">
        <v>0</v>
      </c>
      <c r="L84" s="71">
        <v>0</v>
      </c>
      <c r="M84" s="71">
        <v>0</v>
      </c>
    </row>
    <row r="85" spans="1:13" ht="15" customHeight="1" x14ac:dyDescent="0.25">
      <c r="A85" s="840" t="s">
        <v>58</v>
      </c>
      <c r="B85" s="843" t="s">
        <v>100</v>
      </c>
      <c r="C85" s="68" t="s">
        <v>101</v>
      </c>
      <c r="D85" s="73" t="s">
        <v>102</v>
      </c>
      <c r="E85" s="128">
        <v>50</v>
      </c>
      <c r="F85" s="70">
        <v>40</v>
      </c>
      <c r="G85" s="71">
        <v>9</v>
      </c>
      <c r="H85" s="72">
        <v>0.36</v>
      </c>
      <c r="I85" s="73">
        <v>0.04</v>
      </c>
      <c r="J85" s="73">
        <v>1.64</v>
      </c>
      <c r="K85" s="74">
        <v>3.6</v>
      </c>
      <c r="L85" s="71">
        <v>0.2</v>
      </c>
      <c r="M85" s="71">
        <v>3</v>
      </c>
    </row>
    <row r="86" spans="1:13" ht="15" customHeight="1" x14ac:dyDescent="0.25">
      <c r="A86" s="836"/>
      <c r="B86" s="836"/>
      <c r="C86" s="68" t="s">
        <v>103</v>
      </c>
      <c r="D86" s="73" t="s">
        <v>104</v>
      </c>
      <c r="E86" s="128">
        <v>40</v>
      </c>
      <c r="F86" s="70">
        <v>20</v>
      </c>
      <c r="G86" s="71">
        <v>16</v>
      </c>
      <c r="H86" s="72">
        <v>0.12</v>
      </c>
      <c r="I86" s="73">
        <v>0</v>
      </c>
      <c r="J86" s="73">
        <v>3.42</v>
      </c>
      <c r="K86" s="74">
        <v>3</v>
      </c>
      <c r="L86" s="71">
        <v>0.1</v>
      </c>
      <c r="M86" s="71">
        <v>1.6</v>
      </c>
    </row>
    <row r="87" spans="1:13" ht="15" customHeight="1" x14ac:dyDescent="0.25">
      <c r="A87" s="836"/>
      <c r="B87" s="836"/>
      <c r="C87" s="68" t="s">
        <v>62</v>
      </c>
      <c r="D87" s="73" t="s">
        <v>63</v>
      </c>
      <c r="E87" s="128">
        <v>30</v>
      </c>
      <c r="F87" s="70">
        <v>15</v>
      </c>
      <c r="G87" s="71">
        <v>7</v>
      </c>
      <c r="H87" s="72">
        <v>4.4999999999999998E-2</v>
      </c>
      <c r="I87" s="73">
        <v>4.4999999999999998E-2</v>
      </c>
      <c r="J87" s="73">
        <v>1.395</v>
      </c>
      <c r="K87" s="74">
        <v>2.85</v>
      </c>
      <c r="L87" s="71">
        <v>7.4999999999999997E-2</v>
      </c>
      <c r="M87" s="71">
        <v>1.2</v>
      </c>
    </row>
    <row r="88" spans="1:13" ht="15" customHeight="1" x14ac:dyDescent="0.25">
      <c r="A88" s="837"/>
      <c r="B88" s="842"/>
      <c r="C88" s="68" t="s">
        <v>36</v>
      </c>
      <c r="D88" s="73" t="s">
        <v>37</v>
      </c>
      <c r="E88" s="128">
        <v>6</v>
      </c>
      <c r="F88" s="70">
        <v>5.4</v>
      </c>
      <c r="G88" s="71">
        <v>2</v>
      </c>
      <c r="H88" s="72">
        <v>0.1242</v>
      </c>
      <c r="I88" s="73">
        <v>3.2399999999999998E-2</v>
      </c>
      <c r="J88" s="73">
        <v>0.31859999999999999</v>
      </c>
      <c r="K88" s="74">
        <v>4.4279999999999999</v>
      </c>
      <c r="L88" s="71">
        <v>9.7199999999999995E-2</v>
      </c>
      <c r="M88" s="71">
        <v>2.76</v>
      </c>
    </row>
    <row r="89" spans="1:13" ht="15" customHeight="1" x14ac:dyDescent="0.25">
      <c r="A89" s="35" t="s">
        <v>105</v>
      </c>
      <c r="B89" s="879" t="s">
        <v>106</v>
      </c>
      <c r="C89" s="68" t="s">
        <v>107</v>
      </c>
      <c r="D89" s="73" t="s">
        <v>108</v>
      </c>
      <c r="E89" s="128">
        <v>190</v>
      </c>
      <c r="F89" s="70">
        <v>60.8</v>
      </c>
      <c r="G89" s="71">
        <v>36</v>
      </c>
      <c r="H89" s="72">
        <v>0.91200000000000003</v>
      </c>
      <c r="I89" s="73">
        <v>0.30399999999999999</v>
      </c>
      <c r="J89" s="73">
        <v>7.5392000000000001</v>
      </c>
      <c r="K89" s="74">
        <v>5.4720000000000004</v>
      </c>
      <c r="L89" s="71">
        <v>1.0336000000000001</v>
      </c>
      <c r="M89" s="71">
        <v>11.4</v>
      </c>
    </row>
    <row r="90" spans="1:13" ht="15" customHeight="1" x14ac:dyDescent="0.25">
      <c r="A90" s="840" t="s">
        <v>164</v>
      </c>
      <c r="B90" s="847"/>
      <c r="C90" s="68" t="s">
        <v>64</v>
      </c>
      <c r="D90" s="73" t="s">
        <v>65</v>
      </c>
      <c r="E90" s="128">
        <v>8</v>
      </c>
      <c r="F90" s="70">
        <v>8</v>
      </c>
      <c r="G90" s="71">
        <v>32</v>
      </c>
      <c r="H90" s="72">
        <v>0</v>
      </c>
      <c r="I90" s="73">
        <v>0</v>
      </c>
      <c r="J90" s="73">
        <v>7.944</v>
      </c>
      <c r="K90" s="74">
        <v>0</v>
      </c>
      <c r="L90" s="71">
        <v>8.0000000000000002E-3</v>
      </c>
      <c r="M90" s="71">
        <v>0</v>
      </c>
    </row>
    <row r="91" spans="1:13" ht="15" customHeight="1" x14ac:dyDescent="0.25">
      <c r="A91" s="837"/>
      <c r="B91" s="874"/>
      <c r="C91" s="68" t="s">
        <v>110</v>
      </c>
      <c r="D91" s="73" t="s">
        <v>39</v>
      </c>
      <c r="E91" s="128">
        <v>2</v>
      </c>
      <c r="F91" s="70">
        <v>2</v>
      </c>
      <c r="G91" s="71">
        <v>0</v>
      </c>
      <c r="H91" s="72">
        <v>0</v>
      </c>
      <c r="I91" s="73">
        <v>0</v>
      </c>
      <c r="J91" s="73">
        <v>0.12</v>
      </c>
      <c r="K91" s="74">
        <v>0.14000000000000001</v>
      </c>
      <c r="L91" s="71">
        <v>0.01</v>
      </c>
      <c r="M91" s="71">
        <v>0.1</v>
      </c>
    </row>
    <row r="92" spans="1:13" ht="15" customHeight="1" x14ac:dyDescent="0.25">
      <c r="A92" s="1541"/>
      <c r="B92" s="856"/>
      <c r="C92" s="856"/>
      <c r="D92" s="856"/>
      <c r="E92" s="856"/>
      <c r="F92" s="856"/>
      <c r="G92" s="856"/>
      <c r="H92" s="856"/>
      <c r="I92" s="856"/>
      <c r="J92" s="856"/>
      <c r="K92" s="856"/>
      <c r="L92" s="856"/>
      <c r="M92" s="857"/>
    </row>
    <row r="93" spans="1:13" ht="15" customHeight="1" x14ac:dyDescent="0.25">
      <c r="A93" s="1536" t="s">
        <v>78</v>
      </c>
      <c r="B93" s="828"/>
      <c r="C93" s="828"/>
      <c r="D93" s="828"/>
      <c r="E93" s="828"/>
      <c r="F93" s="829"/>
      <c r="G93" s="235">
        <v>840</v>
      </c>
      <c r="H93" s="236">
        <v>28.8</v>
      </c>
      <c r="I93" s="237">
        <v>23.7</v>
      </c>
      <c r="J93" s="237">
        <v>123</v>
      </c>
      <c r="K93" s="235">
        <v>106</v>
      </c>
      <c r="L93" s="238">
        <v>4.9400000000000004</v>
      </c>
      <c r="M93" s="238">
        <v>918</v>
      </c>
    </row>
    <row r="94" spans="1:13" ht="15" customHeight="1" x14ac:dyDescent="0.25">
      <c r="A94" s="1536" t="s">
        <v>79</v>
      </c>
      <c r="B94" s="828"/>
      <c r="C94" s="828"/>
      <c r="D94" s="828"/>
      <c r="E94" s="828"/>
      <c r="F94" s="829"/>
      <c r="G94" s="239">
        <v>2491</v>
      </c>
      <c r="H94" s="240">
        <v>87.2</v>
      </c>
      <c r="I94" s="240">
        <v>83</v>
      </c>
      <c r="J94" s="240">
        <v>348.7</v>
      </c>
      <c r="K94" s="240">
        <v>1100</v>
      </c>
      <c r="L94" s="240">
        <v>9.5</v>
      </c>
      <c r="M94" s="240">
        <v>1500</v>
      </c>
    </row>
    <row r="95" spans="1:13" ht="15" customHeight="1" x14ac:dyDescent="0.25">
      <c r="A95" s="1536" t="s">
        <v>80</v>
      </c>
      <c r="B95" s="828"/>
      <c r="C95" s="828"/>
      <c r="D95" s="828"/>
      <c r="E95" s="828"/>
      <c r="F95" s="829"/>
      <c r="G95" s="241">
        <v>0.34</v>
      </c>
      <c r="H95" s="242">
        <v>0.33</v>
      </c>
      <c r="I95" s="242">
        <v>0.28999999999999998</v>
      </c>
      <c r="J95" s="242">
        <v>0.35</v>
      </c>
      <c r="K95" s="242">
        <v>0.1</v>
      </c>
      <c r="L95" s="242">
        <v>0.52</v>
      </c>
      <c r="M95" s="242">
        <v>0.61</v>
      </c>
    </row>
    <row r="97" spans="1:13" ht="15" customHeight="1" x14ac:dyDescent="0.25">
      <c r="A97" s="1537" t="s">
        <v>81</v>
      </c>
      <c r="B97" s="825"/>
      <c r="C97" s="826"/>
      <c r="D97" s="827" t="s">
        <v>82</v>
      </c>
      <c r="E97" s="828"/>
      <c r="F97" s="828"/>
      <c r="G97" s="828"/>
      <c r="H97" s="828"/>
      <c r="I97" s="828"/>
      <c r="J97" s="828"/>
      <c r="K97" s="828"/>
      <c r="L97" s="828"/>
      <c r="M97" s="829"/>
    </row>
    <row r="98" spans="1:13" ht="15" customHeight="1" x14ac:dyDescent="0.25">
      <c r="A98" s="44"/>
      <c r="B98" s="45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51"/>
    </row>
    <row r="99" spans="1:13" ht="30" customHeight="1" x14ac:dyDescent="0.25">
      <c r="A99" s="44" t="s">
        <v>83</v>
      </c>
      <c r="B99" s="1538"/>
      <c r="C99" s="828"/>
      <c r="D99" s="828"/>
      <c r="E99" s="829"/>
      <c r="F99" s="51"/>
      <c r="G99" s="1539" t="s">
        <v>84</v>
      </c>
      <c r="H99" s="825"/>
      <c r="I99" s="826"/>
      <c r="J99" s="827">
        <v>1088350061</v>
      </c>
      <c r="K99" s="828"/>
      <c r="L99" s="828"/>
      <c r="M99" s="829"/>
    </row>
    <row r="100" spans="1:13" ht="15" customHeight="1" x14ac:dyDescent="0.25">
      <c r="A100" s="53"/>
      <c r="B100" s="49"/>
      <c r="C100" s="49"/>
      <c r="D100" s="49"/>
      <c r="E100" s="51"/>
      <c r="F100" s="51"/>
      <c r="G100" s="51"/>
      <c r="H100" s="51"/>
      <c r="I100" s="51"/>
      <c r="J100" s="51"/>
      <c r="K100" s="51"/>
      <c r="L100" s="51"/>
      <c r="M100" s="51"/>
    </row>
    <row r="101" spans="1:13" ht="15" customHeight="1" x14ac:dyDescent="0.25">
      <c r="A101" s="54"/>
      <c r="B101" s="55"/>
      <c r="C101" s="55"/>
      <c r="D101" s="55"/>
      <c r="E101" s="56"/>
      <c r="F101" s="56"/>
      <c r="G101" s="56"/>
      <c r="H101" s="56"/>
      <c r="I101" s="56"/>
      <c r="J101" s="56"/>
      <c r="K101" s="56"/>
      <c r="L101" s="56"/>
      <c r="M101" s="56"/>
    </row>
    <row r="102" spans="1:13" ht="15" customHeight="1" x14ac:dyDescent="0.25">
      <c r="A102" s="52"/>
      <c r="B102" s="9"/>
      <c r="C102" s="9"/>
      <c r="D102" s="9"/>
      <c r="E102" s="1"/>
      <c r="F102" s="1"/>
      <c r="G102" s="1"/>
      <c r="H102" s="1"/>
      <c r="I102" s="1"/>
      <c r="J102" s="3"/>
      <c r="K102" s="3"/>
      <c r="L102" s="51"/>
      <c r="M102" s="51"/>
    </row>
    <row r="103" spans="1:13" ht="15" customHeight="1" x14ac:dyDescent="0.25">
      <c r="A103" s="366" t="s">
        <v>433</v>
      </c>
      <c r="B103" s="58"/>
      <c r="C103" s="58"/>
      <c r="D103" s="58"/>
      <c r="E103" s="3"/>
      <c r="F103" s="3"/>
      <c r="G103" s="3"/>
      <c r="H103" s="3"/>
      <c r="I103" s="3"/>
      <c r="J103" s="3"/>
      <c r="K103" s="3"/>
      <c r="L103" s="51"/>
      <c r="M103" s="51"/>
    </row>
    <row r="104" spans="1:13" ht="15" customHeight="1" x14ac:dyDescent="0.25">
      <c r="A104" s="52"/>
      <c r="B104" s="9"/>
      <c r="C104" s="9"/>
      <c r="D104" s="9"/>
      <c r="E104" s="1"/>
      <c r="F104" s="1"/>
      <c r="G104" s="1"/>
      <c r="H104" s="1"/>
      <c r="I104" s="1"/>
      <c r="J104" s="3"/>
      <c r="K104" s="3"/>
      <c r="L104" s="51"/>
      <c r="M104" s="51"/>
    </row>
    <row r="105" spans="1:13" ht="15" customHeight="1" x14ac:dyDescent="0.25">
      <c r="A105" s="840" t="s">
        <v>14</v>
      </c>
      <c r="B105" s="838" t="s">
        <v>15</v>
      </c>
      <c r="C105" s="838" t="s">
        <v>16</v>
      </c>
      <c r="D105" s="838" t="s">
        <v>17</v>
      </c>
      <c r="E105" s="838" t="s">
        <v>18</v>
      </c>
      <c r="F105" s="838" t="s">
        <v>19</v>
      </c>
      <c r="G105" s="827" t="s">
        <v>20</v>
      </c>
      <c r="H105" s="828"/>
      <c r="I105" s="828"/>
      <c r="J105" s="828"/>
      <c r="K105" s="828"/>
      <c r="L105" s="828"/>
      <c r="M105" s="829"/>
    </row>
    <row r="106" spans="1:13" ht="15" customHeight="1" x14ac:dyDescent="0.25">
      <c r="A106" s="837"/>
      <c r="B106" s="837"/>
      <c r="C106" s="837"/>
      <c r="D106" s="837"/>
      <c r="E106" s="837"/>
      <c r="F106" s="837"/>
      <c r="G106" s="16" t="s">
        <v>21</v>
      </c>
      <c r="H106" s="16" t="s">
        <v>22</v>
      </c>
      <c r="I106" s="16" t="s">
        <v>23</v>
      </c>
      <c r="J106" s="16" t="s">
        <v>24</v>
      </c>
      <c r="K106" s="16" t="s">
        <v>25</v>
      </c>
      <c r="L106" s="16" t="s">
        <v>26</v>
      </c>
      <c r="M106" s="16" t="s">
        <v>27</v>
      </c>
    </row>
    <row r="107" spans="1:13" ht="15" customHeight="1" x14ac:dyDescent="0.25">
      <c r="A107" s="840" t="s">
        <v>85</v>
      </c>
      <c r="B107" s="843" t="s">
        <v>111</v>
      </c>
      <c r="C107" s="223" t="s">
        <v>112</v>
      </c>
      <c r="D107" s="127" t="s">
        <v>113</v>
      </c>
      <c r="E107" s="225">
        <v>25</v>
      </c>
      <c r="F107" s="226">
        <v>25</v>
      </c>
      <c r="G107" s="227">
        <v>38</v>
      </c>
      <c r="H107" s="228">
        <v>0.85</v>
      </c>
      <c r="I107" s="127">
        <v>0.3</v>
      </c>
      <c r="J107" s="127">
        <v>7.625</v>
      </c>
      <c r="K107" s="224">
        <v>1.25</v>
      </c>
      <c r="L107" s="227">
        <v>0.2</v>
      </c>
      <c r="M107" s="227">
        <v>0.75</v>
      </c>
    </row>
    <row r="108" spans="1:13" ht="15" customHeight="1" x14ac:dyDescent="0.25">
      <c r="A108" s="836"/>
      <c r="B108" s="836"/>
      <c r="C108" s="68" t="s">
        <v>91</v>
      </c>
      <c r="D108" s="73" t="s">
        <v>92</v>
      </c>
      <c r="E108" s="128">
        <v>15</v>
      </c>
      <c r="F108" s="70">
        <v>15</v>
      </c>
      <c r="G108" s="71">
        <v>14</v>
      </c>
      <c r="H108" s="72">
        <v>0.33</v>
      </c>
      <c r="I108" s="73">
        <v>1.4999999999999999E-2</v>
      </c>
      <c r="J108" s="73">
        <v>3.165</v>
      </c>
      <c r="K108" s="74">
        <v>1.65</v>
      </c>
      <c r="L108" s="71">
        <v>0.15</v>
      </c>
      <c r="M108" s="71">
        <v>2.7</v>
      </c>
    </row>
    <row r="109" spans="1:13" ht="15" customHeight="1" x14ac:dyDescent="0.25">
      <c r="A109" s="836"/>
      <c r="B109" s="836"/>
      <c r="C109" s="68" t="s">
        <v>114</v>
      </c>
      <c r="D109" s="73" t="s">
        <v>115</v>
      </c>
      <c r="E109" s="128">
        <v>15</v>
      </c>
      <c r="F109" s="70">
        <v>15</v>
      </c>
      <c r="G109" s="71">
        <v>15</v>
      </c>
      <c r="H109" s="72">
        <v>0.34499999999999997</v>
      </c>
      <c r="I109" s="73">
        <v>1.4999999999999999E-2</v>
      </c>
      <c r="J109" s="73">
        <v>3.15</v>
      </c>
      <c r="K109" s="74">
        <v>1.2</v>
      </c>
      <c r="L109" s="71">
        <v>0.12</v>
      </c>
      <c r="M109" s="71">
        <v>1.35</v>
      </c>
    </row>
    <row r="110" spans="1:13" ht="15" customHeight="1" x14ac:dyDescent="0.25">
      <c r="A110" s="836"/>
      <c r="B110" s="836"/>
      <c r="C110" s="68" t="s">
        <v>116</v>
      </c>
      <c r="D110" s="73" t="s">
        <v>117</v>
      </c>
      <c r="E110" s="128">
        <v>2</v>
      </c>
      <c r="F110" s="70">
        <v>2</v>
      </c>
      <c r="G110" s="71">
        <v>15</v>
      </c>
      <c r="H110" s="72">
        <v>1.2E-2</v>
      </c>
      <c r="I110" s="73">
        <v>1.62</v>
      </c>
      <c r="J110" s="73">
        <v>0</v>
      </c>
      <c r="K110" s="74">
        <v>0.06</v>
      </c>
      <c r="L110" s="71">
        <v>2E-3</v>
      </c>
      <c r="M110" s="71">
        <v>13.7</v>
      </c>
    </row>
    <row r="111" spans="1:13" ht="15" customHeight="1" x14ac:dyDescent="0.25">
      <c r="A111" s="836"/>
      <c r="B111" s="836"/>
      <c r="C111" s="68" t="s">
        <v>50</v>
      </c>
      <c r="D111" s="73" t="s">
        <v>51</v>
      </c>
      <c r="E111" s="128">
        <v>12</v>
      </c>
      <c r="F111" s="70">
        <v>10.199999999999999</v>
      </c>
      <c r="G111" s="71">
        <v>5</v>
      </c>
      <c r="H111" s="72">
        <v>7.1400000000000005E-2</v>
      </c>
      <c r="I111" s="73">
        <v>1.0200000000000001E-2</v>
      </c>
      <c r="J111" s="73">
        <v>0.96899999999999997</v>
      </c>
      <c r="K111" s="74">
        <v>2.754</v>
      </c>
      <c r="L111" s="71">
        <v>4.0800000000000003E-2</v>
      </c>
      <c r="M111" s="71">
        <v>4.2</v>
      </c>
    </row>
    <row r="112" spans="1:13" ht="15" customHeight="1" x14ac:dyDescent="0.25">
      <c r="A112" s="836"/>
      <c r="B112" s="836"/>
      <c r="C112" s="68" t="s">
        <v>32</v>
      </c>
      <c r="D112" s="73" t="s">
        <v>33</v>
      </c>
      <c r="E112" s="128">
        <v>10</v>
      </c>
      <c r="F112" s="70">
        <v>9.5</v>
      </c>
      <c r="G112" s="71">
        <v>4</v>
      </c>
      <c r="H112" s="72">
        <v>0.13300000000000001</v>
      </c>
      <c r="I112" s="73">
        <v>9.4999999999999998E-3</v>
      </c>
      <c r="J112" s="73">
        <v>0.73150000000000004</v>
      </c>
      <c r="K112" s="74">
        <v>2.2799999999999998</v>
      </c>
      <c r="L112" s="71">
        <v>2.8500000000000001E-2</v>
      </c>
      <c r="M112" s="71">
        <v>0.4</v>
      </c>
    </row>
    <row r="113" spans="1:13" ht="15" customHeight="1" x14ac:dyDescent="0.25">
      <c r="A113" s="836"/>
      <c r="B113" s="836"/>
      <c r="C113" s="68" t="s">
        <v>36</v>
      </c>
      <c r="D113" s="73" t="s">
        <v>37</v>
      </c>
      <c r="E113" s="128">
        <v>6</v>
      </c>
      <c r="F113" s="70">
        <v>5.4</v>
      </c>
      <c r="G113" s="71">
        <v>2</v>
      </c>
      <c r="H113" s="72">
        <v>0.1242</v>
      </c>
      <c r="I113" s="73">
        <v>3.2399999999999998E-2</v>
      </c>
      <c r="J113" s="73">
        <v>0.31859999999999999</v>
      </c>
      <c r="K113" s="74">
        <v>4.4279999999999999</v>
      </c>
      <c r="L113" s="71">
        <v>9.7199999999999995E-2</v>
      </c>
      <c r="M113" s="71">
        <v>2.76</v>
      </c>
    </row>
    <row r="114" spans="1:13" ht="15" customHeight="1" x14ac:dyDescent="0.25">
      <c r="A114" s="836"/>
      <c r="B114" s="836"/>
      <c r="C114" s="68" t="s">
        <v>44</v>
      </c>
      <c r="D114" s="73" t="s">
        <v>45</v>
      </c>
      <c r="E114" s="128">
        <v>0.8</v>
      </c>
      <c r="F114" s="70">
        <v>0.8</v>
      </c>
      <c r="G114" s="71">
        <v>0</v>
      </c>
      <c r="H114" s="72">
        <v>0</v>
      </c>
      <c r="I114" s="73">
        <v>0</v>
      </c>
      <c r="J114" s="73">
        <v>0</v>
      </c>
      <c r="K114" s="74">
        <v>0.192</v>
      </c>
      <c r="L114" s="71">
        <v>2.3999999999999998E-3</v>
      </c>
      <c r="M114" s="71">
        <v>310.24799999999999</v>
      </c>
    </row>
    <row r="115" spans="1:13" ht="15" customHeight="1" x14ac:dyDescent="0.25">
      <c r="A115" s="837"/>
      <c r="B115" s="837"/>
      <c r="C115" s="68" t="s">
        <v>42</v>
      </c>
      <c r="D115" s="73" t="s">
        <v>43</v>
      </c>
      <c r="E115" s="128">
        <v>1</v>
      </c>
      <c r="F115" s="70">
        <v>0.95</v>
      </c>
      <c r="G115" s="71">
        <v>1</v>
      </c>
      <c r="H115" s="72">
        <v>4.4650000000000002E-2</v>
      </c>
      <c r="I115" s="73">
        <v>2.8500000000000001E-3</v>
      </c>
      <c r="J115" s="73">
        <v>0.27834999999999999</v>
      </c>
      <c r="K115" s="74">
        <v>0.38</v>
      </c>
      <c r="L115" s="71">
        <v>1.235E-2</v>
      </c>
      <c r="M115" s="71">
        <v>0.19</v>
      </c>
    </row>
    <row r="116" spans="1:13" ht="15" customHeight="1" x14ac:dyDescent="0.25">
      <c r="A116" s="840" t="s">
        <v>28</v>
      </c>
      <c r="B116" s="843" t="s">
        <v>118</v>
      </c>
      <c r="C116" s="68" t="s">
        <v>473</v>
      </c>
      <c r="D116" s="73" t="s">
        <v>120</v>
      </c>
      <c r="E116" s="128">
        <v>85</v>
      </c>
      <c r="F116" s="70">
        <v>79</v>
      </c>
      <c r="G116" s="71">
        <v>131</v>
      </c>
      <c r="H116" s="72">
        <v>16.353000000000002</v>
      </c>
      <c r="I116" s="73">
        <v>7.2679999999999998</v>
      </c>
      <c r="J116" s="73">
        <v>7.9000000000000001E-2</v>
      </c>
      <c r="K116" s="74">
        <v>8.69</v>
      </c>
      <c r="L116" s="71">
        <v>0.55300000000000005</v>
      </c>
      <c r="M116" s="71">
        <v>53.55</v>
      </c>
    </row>
    <row r="117" spans="1:13" ht="15" customHeight="1" x14ac:dyDescent="0.25">
      <c r="A117" s="836"/>
      <c r="B117" s="836"/>
      <c r="C117" s="68" t="s">
        <v>32</v>
      </c>
      <c r="D117" s="73" t="s">
        <v>33</v>
      </c>
      <c r="E117" s="128">
        <v>16</v>
      </c>
      <c r="F117" s="70">
        <v>15.2</v>
      </c>
      <c r="G117" s="71">
        <v>6</v>
      </c>
      <c r="H117" s="72">
        <v>0.21279999999999999</v>
      </c>
      <c r="I117" s="73">
        <v>1.52E-2</v>
      </c>
      <c r="J117" s="73">
        <v>1.1704000000000001</v>
      </c>
      <c r="K117" s="74">
        <v>3.6480000000000001</v>
      </c>
      <c r="L117" s="71">
        <v>4.5600000000000002E-2</v>
      </c>
      <c r="M117" s="71">
        <v>0.64</v>
      </c>
    </row>
    <row r="118" spans="1:13" ht="15" customHeight="1" x14ac:dyDescent="0.25">
      <c r="A118" s="836"/>
      <c r="B118" s="836"/>
      <c r="C118" s="68" t="s">
        <v>34</v>
      </c>
      <c r="D118" s="73" t="s">
        <v>35</v>
      </c>
      <c r="E118" s="128">
        <v>38</v>
      </c>
      <c r="F118" s="70">
        <v>15.2</v>
      </c>
      <c r="G118" s="71">
        <v>6</v>
      </c>
      <c r="H118" s="72">
        <v>0.18240000000000001</v>
      </c>
      <c r="I118" s="73">
        <v>1.52E-2</v>
      </c>
      <c r="J118" s="73">
        <v>1.0336000000000001</v>
      </c>
      <c r="K118" s="74">
        <v>8.6639999999999997</v>
      </c>
      <c r="L118" s="71">
        <v>7.5999999999999998E-2</v>
      </c>
      <c r="M118" s="71">
        <v>5.7</v>
      </c>
    </row>
    <row r="119" spans="1:13" ht="15" customHeight="1" x14ac:dyDescent="0.25">
      <c r="A119" s="836"/>
      <c r="B119" s="836"/>
      <c r="C119" s="68" t="s">
        <v>36</v>
      </c>
      <c r="D119" s="73" t="s">
        <v>37</v>
      </c>
      <c r="E119" s="128">
        <v>6</v>
      </c>
      <c r="F119" s="70">
        <v>5.4</v>
      </c>
      <c r="G119" s="71">
        <v>2</v>
      </c>
      <c r="H119" s="72">
        <v>0.1242</v>
      </c>
      <c r="I119" s="73">
        <v>3.2399999999999998E-2</v>
      </c>
      <c r="J119" s="73">
        <v>0.31859999999999999</v>
      </c>
      <c r="K119" s="74">
        <v>4.4279999999999999</v>
      </c>
      <c r="L119" s="71">
        <v>9.7199999999999995E-2</v>
      </c>
      <c r="M119" s="71">
        <v>2.76</v>
      </c>
    </row>
    <row r="120" spans="1:13" ht="15" customHeight="1" x14ac:dyDescent="0.25">
      <c r="A120" s="836"/>
      <c r="B120" s="836"/>
      <c r="C120" s="68" t="s">
        <v>228</v>
      </c>
      <c r="D120" s="73" t="s">
        <v>39</v>
      </c>
      <c r="E120" s="128">
        <v>1</v>
      </c>
      <c r="F120" s="70">
        <v>1</v>
      </c>
      <c r="G120" s="71">
        <v>0</v>
      </c>
      <c r="H120" s="72">
        <v>0</v>
      </c>
      <c r="I120" s="73">
        <v>0</v>
      </c>
      <c r="J120" s="73">
        <v>0.06</v>
      </c>
      <c r="K120" s="74">
        <v>7.0000000000000007E-2</v>
      </c>
      <c r="L120" s="71">
        <v>5.0000000000000001E-3</v>
      </c>
      <c r="M120" s="71">
        <v>0.05</v>
      </c>
    </row>
    <row r="121" spans="1:13" ht="15" customHeight="1" x14ac:dyDescent="0.25">
      <c r="A121" s="836"/>
      <c r="B121" s="836"/>
      <c r="C121" s="68" t="s">
        <v>38</v>
      </c>
      <c r="D121" s="73" t="s">
        <v>39</v>
      </c>
      <c r="E121" s="128">
        <v>3</v>
      </c>
      <c r="F121" s="70">
        <v>3</v>
      </c>
      <c r="G121" s="71">
        <v>0</v>
      </c>
      <c r="H121" s="72">
        <v>0</v>
      </c>
      <c r="I121" s="73">
        <v>0</v>
      </c>
      <c r="J121" s="73">
        <v>0.18</v>
      </c>
      <c r="K121" s="74">
        <v>0.21</v>
      </c>
      <c r="L121" s="71">
        <v>1.4999999999999999E-2</v>
      </c>
      <c r="M121" s="71">
        <v>0.15</v>
      </c>
    </row>
    <row r="122" spans="1:13" ht="15" customHeight="1" x14ac:dyDescent="0.25">
      <c r="A122" s="836"/>
      <c r="B122" s="836"/>
      <c r="C122" s="68" t="s">
        <v>40</v>
      </c>
      <c r="D122" s="73" t="s">
        <v>39</v>
      </c>
      <c r="E122" s="128">
        <v>3</v>
      </c>
      <c r="F122" s="70">
        <v>3</v>
      </c>
      <c r="G122" s="71">
        <v>0</v>
      </c>
      <c r="H122" s="72">
        <v>0</v>
      </c>
      <c r="I122" s="73">
        <v>0</v>
      </c>
      <c r="J122" s="73">
        <v>0.18</v>
      </c>
      <c r="K122" s="74">
        <v>0.21</v>
      </c>
      <c r="L122" s="71">
        <v>1.4999999999999999E-2</v>
      </c>
      <c r="M122" s="71">
        <v>0.15</v>
      </c>
    </row>
    <row r="123" spans="1:13" ht="15" customHeight="1" x14ac:dyDescent="0.25">
      <c r="A123" s="836"/>
      <c r="B123" s="836"/>
      <c r="C123" s="68" t="s">
        <v>41</v>
      </c>
      <c r="D123" s="73" t="s">
        <v>39</v>
      </c>
      <c r="E123" s="128">
        <v>3</v>
      </c>
      <c r="F123" s="70">
        <v>3</v>
      </c>
      <c r="G123" s="71">
        <v>0</v>
      </c>
      <c r="H123" s="72">
        <v>0</v>
      </c>
      <c r="I123" s="73">
        <v>0</v>
      </c>
      <c r="J123" s="73">
        <v>0.18</v>
      </c>
      <c r="K123" s="74">
        <v>0.21</v>
      </c>
      <c r="L123" s="71">
        <v>1.4999999999999999E-2</v>
      </c>
      <c r="M123" s="71">
        <v>0.15</v>
      </c>
    </row>
    <row r="124" spans="1:13" ht="15" customHeight="1" x14ac:dyDescent="0.25">
      <c r="A124" s="836"/>
      <c r="B124" s="836"/>
      <c r="C124" s="68" t="s">
        <v>42</v>
      </c>
      <c r="D124" s="73" t="s">
        <v>43</v>
      </c>
      <c r="E124" s="128">
        <v>3</v>
      </c>
      <c r="F124" s="70">
        <v>2.85</v>
      </c>
      <c r="G124" s="71">
        <v>4</v>
      </c>
      <c r="H124" s="72">
        <v>0.13395000000000001</v>
      </c>
      <c r="I124" s="73">
        <v>8.5500000000000003E-3</v>
      </c>
      <c r="J124" s="73">
        <v>0.83504999999999996</v>
      </c>
      <c r="K124" s="74">
        <v>1.1399999999999999</v>
      </c>
      <c r="L124" s="71">
        <v>3.705E-2</v>
      </c>
      <c r="M124" s="71">
        <v>0.56999999999999995</v>
      </c>
    </row>
    <row r="125" spans="1:13" ht="15" customHeight="1" x14ac:dyDescent="0.25">
      <c r="A125" s="837"/>
      <c r="B125" s="842"/>
      <c r="C125" s="68" t="s">
        <v>44</v>
      </c>
      <c r="D125" s="73" t="s">
        <v>45</v>
      </c>
      <c r="E125" s="128">
        <v>0.5</v>
      </c>
      <c r="F125" s="70">
        <v>0.5</v>
      </c>
      <c r="G125" s="71">
        <v>0</v>
      </c>
      <c r="H125" s="72">
        <v>0</v>
      </c>
      <c r="I125" s="73">
        <v>0</v>
      </c>
      <c r="J125" s="73">
        <v>0</v>
      </c>
      <c r="K125" s="74">
        <v>0.12</v>
      </c>
      <c r="L125" s="71">
        <v>1.5E-3</v>
      </c>
      <c r="M125" s="71">
        <v>193.905</v>
      </c>
    </row>
    <row r="126" spans="1:13" ht="15" customHeight="1" x14ac:dyDescent="0.25">
      <c r="A126" s="840" t="s">
        <v>247</v>
      </c>
      <c r="B126" s="1547" t="s">
        <v>474</v>
      </c>
      <c r="C126" s="68" t="s">
        <v>56</v>
      </c>
      <c r="D126" s="73" t="s">
        <v>57</v>
      </c>
      <c r="E126" s="128">
        <v>56</v>
      </c>
      <c r="F126" s="70">
        <v>56</v>
      </c>
      <c r="G126" s="71">
        <v>198</v>
      </c>
      <c r="H126" s="72">
        <v>3.7519999999999998</v>
      </c>
      <c r="I126" s="73">
        <v>0.224</v>
      </c>
      <c r="J126" s="73">
        <v>44.856000000000002</v>
      </c>
      <c r="K126" s="74">
        <v>5.04</v>
      </c>
      <c r="L126" s="71">
        <v>0.44800000000000001</v>
      </c>
      <c r="M126" s="71">
        <v>1.1200000000000001</v>
      </c>
    </row>
    <row r="127" spans="1:13" ht="15" customHeight="1" x14ac:dyDescent="0.25">
      <c r="A127" s="836"/>
      <c r="B127" s="836"/>
      <c r="C127" s="68" t="s">
        <v>52</v>
      </c>
      <c r="D127" s="73" t="s">
        <v>53</v>
      </c>
      <c r="E127" s="128">
        <v>8</v>
      </c>
      <c r="F127" s="70">
        <v>8</v>
      </c>
      <c r="G127" s="71">
        <v>72</v>
      </c>
      <c r="H127" s="72">
        <v>0</v>
      </c>
      <c r="I127" s="73">
        <v>8</v>
      </c>
      <c r="J127" s="73">
        <v>0</v>
      </c>
      <c r="K127" s="74">
        <v>0</v>
      </c>
      <c r="L127" s="71">
        <v>0</v>
      </c>
      <c r="M127" s="71">
        <v>0</v>
      </c>
    </row>
    <row r="128" spans="1:13" ht="15" customHeight="1" x14ac:dyDescent="0.25">
      <c r="A128" s="836"/>
      <c r="B128" s="836"/>
      <c r="C128" s="68" t="s">
        <v>44</v>
      </c>
      <c r="D128" s="73" t="s">
        <v>45</v>
      </c>
      <c r="E128" s="128">
        <v>0.8</v>
      </c>
      <c r="F128" s="70">
        <v>0.8</v>
      </c>
      <c r="G128" s="71">
        <v>0</v>
      </c>
      <c r="H128" s="72">
        <v>0</v>
      </c>
      <c r="I128" s="73">
        <v>0</v>
      </c>
      <c r="J128" s="73">
        <v>0</v>
      </c>
      <c r="K128" s="74">
        <v>0.192</v>
      </c>
      <c r="L128" s="71">
        <v>2.3999999999999998E-3</v>
      </c>
      <c r="M128" s="71">
        <v>310.24799999999999</v>
      </c>
    </row>
    <row r="129" spans="1:13" ht="15" customHeight="1" x14ac:dyDescent="0.25">
      <c r="A129" s="837"/>
      <c r="B129" s="837"/>
      <c r="C129" s="68" t="s">
        <v>36</v>
      </c>
      <c r="D129" s="73" t="s">
        <v>37</v>
      </c>
      <c r="E129" s="128">
        <v>10</v>
      </c>
      <c r="F129" s="70">
        <v>9</v>
      </c>
      <c r="G129" s="71">
        <v>2</v>
      </c>
      <c r="H129" s="72">
        <v>0.10349999999999999</v>
      </c>
      <c r="I129" s="73">
        <v>2.7E-2</v>
      </c>
      <c r="J129" s="73">
        <v>0.26550000000000001</v>
      </c>
      <c r="K129" s="74">
        <v>3.69</v>
      </c>
      <c r="L129" s="71">
        <v>8.1000000000000003E-2</v>
      </c>
      <c r="M129" s="71">
        <v>2.2999999999999998</v>
      </c>
    </row>
    <row r="130" spans="1:13" ht="15" customHeight="1" x14ac:dyDescent="0.25">
      <c r="A130" s="840" t="s">
        <v>46</v>
      </c>
      <c r="B130" s="843" t="s">
        <v>123</v>
      </c>
      <c r="C130" s="68" t="s">
        <v>48</v>
      </c>
      <c r="D130" s="73" t="s">
        <v>49</v>
      </c>
      <c r="E130" s="225">
        <v>68</v>
      </c>
      <c r="F130" s="226">
        <v>62</v>
      </c>
      <c r="G130" s="71">
        <v>55</v>
      </c>
      <c r="H130" s="72">
        <v>1.302</v>
      </c>
      <c r="I130" s="73">
        <v>6.2E-2</v>
      </c>
      <c r="J130" s="73">
        <v>11.718</v>
      </c>
      <c r="K130" s="74">
        <v>7.44</v>
      </c>
      <c r="L130" s="71">
        <v>0.496</v>
      </c>
      <c r="M130" s="71">
        <v>4.08</v>
      </c>
    </row>
    <row r="131" spans="1:13" ht="15" customHeight="1" x14ac:dyDescent="0.25">
      <c r="A131" s="836"/>
      <c r="B131" s="836"/>
      <c r="C131" s="68" t="s">
        <v>116</v>
      </c>
      <c r="D131" s="73" t="s">
        <v>117</v>
      </c>
      <c r="E131" s="128">
        <v>8</v>
      </c>
      <c r="F131" s="70">
        <v>8</v>
      </c>
      <c r="G131" s="71">
        <v>58</v>
      </c>
      <c r="H131" s="72">
        <v>4.8000000000000001E-2</v>
      </c>
      <c r="I131" s="73">
        <v>6.48</v>
      </c>
      <c r="J131" s="73">
        <v>0</v>
      </c>
      <c r="K131" s="74">
        <v>0.24</v>
      </c>
      <c r="L131" s="71">
        <v>8.0000000000000002E-3</v>
      </c>
      <c r="M131" s="71">
        <v>54.8</v>
      </c>
    </row>
    <row r="132" spans="1:13" ht="15" customHeight="1" x14ac:dyDescent="0.25">
      <c r="A132" s="837"/>
      <c r="B132" s="837"/>
      <c r="C132" s="68" t="s">
        <v>36</v>
      </c>
      <c r="D132" s="73" t="s">
        <v>37</v>
      </c>
      <c r="E132" s="128">
        <v>6</v>
      </c>
      <c r="F132" s="70">
        <v>5.4</v>
      </c>
      <c r="G132" s="71">
        <v>2</v>
      </c>
      <c r="H132" s="72">
        <v>0.1242</v>
      </c>
      <c r="I132" s="73">
        <v>3.2399999999999998E-2</v>
      </c>
      <c r="J132" s="73">
        <v>0.31859999999999999</v>
      </c>
      <c r="K132" s="74">
        <v>4.4279999999999999</v>
      </c>
      <c r="L132" s="71">
        <v>9.7199999999999995E-2</v>
      </c>
      <c r="M132" s="71">
        <v>2.76</v>
      </c>
    </row>
    <row r="133" spans="1:13" ht="15" customHeight="1" x14ac:dyDescent="0.25">
      <c r="A133" s="840" t="s">
        <v>58</v>
      </c>
      <c r="B133" s="843" t="s">
        <v>124</v>
      </c>
      <c r="C133" s="68" t="s">
        <v>125</v>
      </c>
      <c r="D133" s="73" t="s">
        <v>126</v>
      </c>
      <c r="E133" s="128">
        <v>54</v>
      </c>
      <c r="F133" s="70">
        <v>40.5</v>
      </c>
      <c r="G133" s="71">
        <v>6</v>
      </c>
      <c r="H133" s="72">
        <v>0.20250000000000001</v>
      </c>
      <c r="I133" s="73">
        <v>4.0500000000000001E-2</v>
      </c>
      <c r="J133" s="73">
        <v>0.93149999999999999</v>
      </c>
      <c r="K133" s="74">
        <v>7.29</v>
      </c>
      <c r="L133" s="71">
        <v>0.1215</v>
      </c>
      <c r="M133" s="71">
        <v>1.08</v>
      </c>
    </row>
    <row r="134" spans="1:13" ht="15" customHeight="1" x14ac:dyDescent="0.25">
      <c r="A134" s="836"/>
      <c r="B134" s="836"/>
      <c r="C134" s="68" t="s">
        <v>127</v>
      </c>
      <c r="D134" s="129" t="s">
        <v>128</v>
      </c>
      <c r="E134" s="128">
        <v>5</v>
      </c>
      <c r="F134" s="70">
        <v>5</v>
      </c>
      <c r="G134" s="71">
        <v>1</v>
      </c>
      <c r="H134" s="72">
        <v>0</v>
      </c>
      <c r="I134" s="73">
        <v>0</v>
      </c>
      <c r="J134" s="73">
        <v>0.3</v>
      </c>
      <c r="K134" s="74">
        <v>0.35</v>
      </c>
      <c r="L134" s="71">
        <v>2.5000000000000001E-2</v>
      </c>
      <c r="M134" s="71">
        <v>0.25</v>
      </c>
    </row>
    <row r="135" spans="1:13" ht="15" customHeight="1" x14ac:dyDescent="0.25">
      <c r="A135" s="836"/>
      <c r="B135" s="836"/>
      <c r="C135" s="68" t="s">
        <v>66</v>
      </c>
      <c r="D135" s="73" t="s">
        <v>67</v>
      </c>
      <c r="E135" s="128">
        <v>37</v>
      </c>
      <c r="F135" s="70">
        <v>20.350000000000001</v>
      </c>
      <c r="G135" s="71">
        <v>11</v>
      </c>
      <c r="H135" s="72">
        <v>0.1221</v>
      </c>
      <c r="I135" s="73">
        <v>2.035E-2</v>
      </c>
      <c r="J135" s="73">
        <v>2.5234000000000001</v>
      </c>
      <c r="K135" s="74">
        <v>3.2559999999999998</v>
      </c>
      <c r="L135" s="71">
        <v>0.10174999999999999</v>
      </c>
      <c r="M135" s="71">
        <v>1.1100000000000001</v>
      </c>
    </row>
    <row r="136" spans="1:13" ht="15" customHeight="1" x14ac:dyDescent="0.25">
      <c r="A136" s="837"/>
      <c r="B136" s="837"/>
      <c r="C136" s="68" t="s">
        <v>64</v>
      </c>
      <c r="D136" s="73" t="s">
        <v>65</v>
      </c>
      <c r="E136" s="128">
        <v>5</v>
      </c>
      <c r="F136" s="70">
        <v>5</v>
      </c>
      <c r="G136" s="71">
        <v>20</v>
      </c>
      <c r="H136" s="72">
        <v>0</v>
      </c>
      <c r="I136" s="73">
        <v>0</v>
      </c>
      <c r="J136" s="73">
        <v>4.9649999999999999</v>
      </c>
      <c r="K136" s="74">
        <v>0</v>
      </c>
      <c r="L136" s="71">
        <v>5.0000000000000001E-3</v>
      </c>
      <c r="M136" s="71">
        <v>0</v>
      </c>
    </row>
    <row r="137" spans="1:13" ht="15" customHeight="1" x14ac:dyDescent="0.25">
      <c r="A137" s="35" t="s">
        <v>105</v>
      </c>
      <c r="B137" s="843" t="s">
        <v>129</v>
      </c>
      <c r="C137" s="68" t="s">
        <v>103</v>
      </c>
      <c r="D137" s="73" t="s">
        <v>104</v>
      </c>
      <c r="E137" s="128">
        <v>120</v>
      </c>
      <c r="F137" s="70">
        <v>60</v>
      </c>
      <c r="G137" s="71">
        <v>47</v>
      </c>
      <c r="H137" s="72">
        <v>0.36</v>
      </c>
      <c r="I137" s="73">
        <v>0</v>
      </c>
      <c r="J137" s="73">
        <v>10.26</v>
      </c>
      <c r="K137" s="74">
        <v>9</v>
      </c>
      <c r="L137" s="71">
        <v>0.3</v>
      </c>
      <c r="M137" s="71">
        <v>4.8</v>
      </c>
    </row>
    <row r="138" spans="1:13" ht="15" customHeight="1" x14ac:dyDescent="0.25">
      <c r="A138" s="35" t="s">
        <v>163</v>
      </c>
      <c r="B138" s="836"/>
      <c r="C138" s="68" t="s">
        <v>72</v>
      </c>
      <c r="D138" s="73" t="s">
        <v>73</v>
      </c>
      <c r="E138" s="128">
        <v>120</v>
      </c>
      <c r="F138" s="70">
        <v>120</v>
      </c>
      <c r="G138" s="71">
        <v>66</v>
      </c>
      <c r="H138" s="72">
        <v>3.84</v>
      </c>
      <c r="I138" s="73">
        <v>3.84</v>
      </c>
      <c r="J138" s="73">
        <v>4.08</v>
      </c>
      <c r="K138" s="74">
        <v>144</v>
      </c>
      <c r="L138" s="71">
        <v>0</v>
      </c>
      <c r="M138" s="71">
        <v>50.4</v>
      </c>
    </row>
    <row r="139" spans="1:13" ht="15" customHeight="1" x14ac:dyDescent="0.25">
      <c r="A139" s="35" t="s">
        <v>164</v>
      </c>
      <c r="B139" s="837"/>
      <c r="C139" s="68" t="s">
        <v>64</v>
      </c>
      <c r="D139" s="73" t="s">
        <v>65</v>
      </c>
      <c r="E139" s="128">
        <v>6</v>
      </c>
      <c r="F139" s="70">
        <v>6</v>
      </c>
      <c r="G139" s="71">
        <v>24</v>
      </c>
      <c r="H139" s="72">
        <v>0</v>
      </c>
      <c r="I139" s="73">
        <v>0</v>
      </c>
      <c r="J139" s="73">
        <v>5.9580000000000002</v>
      </c>
      <c r="K139" s="74">
        <v>0</v>
      </c>
      <c r="L139" s="71">
        <v>6.0000000000000001E-3</v>
      </c>
      <c r="M139" s="71">
        <v>0</v>
      </c>
    </row>
    <row r="140" spans="1:13" ht="15" customHeight="1" x14ac:dyDescent="0.25">
      <c r="A140" s="1541"/>
      <c r="B140" s="856"/>
      <c r="C140" s="856"/>
      <c r="D140" s="856"/>
      <c r="E140" s="856"/>
      <c r="F140" s="856"/>
      <c r="G140" s="856"/>
      <c r="H140" s="856"/>
      <c r="I140" s="856"/>
      <c r="J140" s="856"/>
      <c r="K140" s="856"/>
      <c r="L140" s="856"/>
      <c r="M140" s="857"/>
    </row>
    <row r="141" spans="1:13" ht="15" customHeight="1" x14ac:dyDescent="0.25">
      <c r="A141" s="1536" t="s">
        <v>78</v>
      </c>
      <c r="B141" s="828"/>
      <c r="C141" s="828"/>
      <c r="D141" s="828"/>
      <c r="E141" s="828"/>
      <c r="F141" s="829"/>
      <c r="G141" s="235">
        <v>805</v>
      </c>
      <c r="H141" s="236">
        <v>29</v>
      </c>
      <c r="I141" s="237">
        <v>28</v>
      </c>
      <c r="J141" s="237">
        <v>106</v>
      </c>
      <c r="K141" s="235">
        <v>226</v>
      </c>
      <c r="L141" s="238">
        <v>3.2</v>
      </c>
      <c r="M141" s="238">
        <v>1026</v>
      </c>
    </row>
    <row r="142" spans="1:13" ht="15" customHeight="1" x14ac:dyDescent="0.25">
      <c r="A142" s="1536" t="s">
        <v>79</v>
      </c>
      <c r="B142" s="828"/>
      <c r="C142" s="828"/>
      <c r="D142" s="828"/>
      <c r="E142" s="828"/>
      <c r="F142" s="829"/>
      <c r="G142" s="239">
        <v>2491</v>
      </c>
      <c r="H142" s="240">
        <v>87.2</v>
      </c>
      <c r="I142" s="240">
        <v>83</v>
      </c>
      <c r="J142" s="240">
        <v>348.7</v>
      </c>
      <c r="K142" s="240">
        <v>1100</v>
      </c>
      <c r="L142" s="240">
        <v>9.5</v>
      </c>
      <c r="M142" s="240">
        <v>1500</v>
      </c>
    </row>
    <row r="143" spans="1:13" ht="15" customHeight="1" x14ac:dyDescent="0.25">
      <c r="A143" s="1536" t="s">
        <v>80</v>
      </c>
      <c r="B143" s="828"/>
      <c r="C143" s="828"/>
      <c r="D143" s="828"/>
      <c r="E143" s="828"/>
      <c r="F143" s="829"/>
      <c r="G143" s="241">
        <v>0.32</v>
      </c>
      <c r="H143" s="242">
        <v>0.33</v>
      </c>
      <c r="I143" s="242">
        <v>0.34</v>
      </c>
      <c r="J143" s="242">
        <v>0.3</v>
      </c>
      <c r="K143" s="242">
        <v>0.21</v>
      </c>
      <c r="L143" s="242">
        <v>0.34</v>
      </c>
      <c r="M143" s="242">
        <v>0.69</v>
      </c>
    </row>
    <row r="145" spans="1:13" ht="15" customHeight="1" x14ac:dyDescent="0.25">
      <c r="A145" s="1537" t="s">
        <v>81</v>
      </c>
      <c r="B145" s="825"/>
      <c r="C145" s="826"/>
      <c r="D145" s="827" t="s">
        <v>82</v>
      </c>
      <c r="E145" s="828"/>
      <c r="F145" s="828"/>
      <c r="G145" s="828"/>
      <c r="H145" s="828"/>
      <c r="I145" s="828"/>
      <c r="J145" s="828"/>
      <c r="K145" s="828"/>
      <c r="L145" s="828"/>
      <c r="M145" s="829"/>
    </row>
    <row r="146" spans="1:13" ht="15" customHeight="1" x14ac:dyDescent="0.25">
      <c r="A146" s="44"/>
      <c r="B146" s="45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51"/>
    </row>
    <row r="147" spans="1:13" ht="30" customHeight="1" x14ac:dyDescent="0.25">
      <c r="A147" s="44" t="s">
        <v>83</v>
      </c>
      <c r="B147" s="1538"/>
      <c r="C147" s="828"/>
      <c r="D147" s="828"/>
      <c r="E147" s="829"/>
      <c r="F147" s="51"/>
      <c r="G147" s="1539" t="s">
        <v>84</v>
      </c>
      <c r="H147" s="825"/>
      <c r="I147" s="826"/>
      <c r="J147" s="827">
        <v>1088350061</v>
      </c>
      <c r="K147" s="828"/>
      <c r="L147" s="828"/>
      <c r="M147" s="829"/>
    </row>
    <row r="148" spans="1:13" ht="15" customHeight="1" x14ac:dyDescent="0.25">
      <c r="A148" s="53"/>
      <c r="B148" s="49"/>
      <c r="C148" s="49"/>
      <c r="D148" s="49"/>
      <c r="E148" s="51"/>
      <c r="F148" s="51"/>
      <c r="G148" s="51"/>
      <c r="H148" s="51"/>
      <c r="I148" s="51"/>
      <c r="J148" s="51"/>
      <c r="K148" s="51"/>
      <c r="L148" s="51"/>
      <c r="M148" s="51"/>
    </row>
    <row r="149" spans="1:13" ht="15" customHeight="1" x14ac:dyDescent="0.25">
      <c r="A149" s="54"/>
      <c r="B149" s="55"/>
      <c r="C149" s="55"/>
      <c r="D149" s="55"/>
      <c r="E149" s="56"/>
      <c r="F149" s="56"/>
      <c r="G149" s="56"/>
      <c r="H149" s="56"/>
      <c r="I149" s="56"/>
      <c r="J149" s="56"/>
      <c r="K149" s="56"/>
      <c r="L149" s="56"/>
      <c r="M149" s="56"/>
    </row>
    <row r="150" spans="1:13" ht="15" customHeight="1" x14ac:dyDescent="0.25">
      <c r="A150" s="52"/>
      <c r="B150" s="9"/>
      <c r="C150" s="9"/>
      <c r="D150" s="9"/>
      <c r="E150" s="1"/>
      <c r="F150" s="1"/>
      <c r="G150" s="1"/>
      <c r="H150" s="1"/>
      <c r="I150" s="1"/>
      <c r="J150" s="3"/>
      <c r="K150" s="3"/>
      <c r="L150" s="51"/>
      <c r="M150" s="51"/>
    </row>
    <row r="151" spans="1:13" ht="15" customHeight="1" x14ac:dyDescent="0.25">
      <c r="A151" s="366" t="s">
        <v>436</v>
      </c>
      <c r="B151" s="58"/>
      <c r="C151" s="58"/>
      <c r="D151" s="58"/>
      <c r="E151" s="3"/>
      <c r="F151" s="3"/>
      <c r="G151" s="3"/>
      <c r="H151" s="3"/>
      <c r="I151" s="3"/>
      <c r="J151" s="3"/>
      <c r="K151" s="3"/>
      <c r="L151" s="51"/>
      <c r="M151" s="51"/>
    </row>
    <row r="152" spans="1:13" ht="15" customHeight="1" x14ac:dyDescent="0.25">
      <c r="A152" s="52"/>
      <c r="B152" s="9"/>
      <c r="C152" s="9"/>
      <c r="D152" s="9"/>
      <c r="E152" s="1"/>
      <c r="F152" s="1"/>
      <c r="G152" s="1"/>
      <c r="H152" s="1"/>
      <c r="I152" s="1"/>
      <c r="J152" s="3"/>
      <c r="K152" s="3"/>
      <c r="L152" s="51"/>
      <c r="M152" s="51"/>
    </row>
    <row r="153" spans="1:13" ht="15" customHeight="1" x14ac:dyDescent="0.25">
      <c r="A153" s="840" t="s">
        <v>14</v>
      </c>
      <c r="B153" s="838" t="s">
        <v>15</v>
      </c>
      <c r="C153" s="838" t="s">
        <v>16</v>
      </c>
      <c r="D153" s="838" t="s">
        <v>17</v>
      </c>
      <c r="E153" s="838" t="s">
        <v>18</v>
      </c>
      <c r="F153" s="838" t="s">
        <v>19</v>
      </c>
      <c r="G153" s="827" t="s">
        <v>20</v>
      </c>
      <c r="H153" s="828"/>
      <c r="I153" s="828"/>
      <c r="J153" s="828"/>
      <c r="K153" s="828"/>
      <c r="L153" s="828"/>
      <c r="M153" s="829"/>
    </row>
    <row r="154" spans="1:13" ht="15" customHeight="1" x14ac:dyDescent="0.25">
      <c r="A154" s="837"/>
      <c r="B154" s="837"/>
      <c r="C154" s="837"/>
      <c r="D154" s="837"/>
      <c r="E154" s="837"/>
      <c r="F154" s="837"/>
      <c r="G154" s="16" t="s">
        <v>21</v>
      </c>
      <c r="H154" s="16" t="s">
        <v>22</v>
      </c>
      <c r="I154" s="16" t="s">
        <v>23</v>
      </c>
      <c r="J154" s="16" t="s">
        <v>24</v>
      </c>
      <c r="K154" s="16" t="s">
        <v>25</v>
      </c>
      <c r="L154" s="16" t="s">
        <v>26</v>
      </c>
      <c r="M154" s="16" t="s">
        <v>27</v>
      </c>
    </row>
    <row r="155" spans="1:13" ht="15" customHeight="1" x14ac:dyDescent="0.25">
      <c r="A155" s="840" t="s">
        <v>85</v>
      </c>
      <c r="B155" s="843" t="s">
        <v>130</v>
      </c>
      <c r="C155" s="223" t="s">
        <v>131</v>
      </c>
      <c r="D155" s="127" t="s">
        <v>132</v>
      </c>
      <c r="E155" s="225">
        <v>25</v>
      </c>
      <c r="F155" s="226">
        <v>25</v>
      </c>
      <c r="G155" s="227">
        <v>94</v>
      </c>
      <c r="H155" s="228">
        <v>5.9749999999999996</v>
      </c>
      <c r="I155" s="127">
        <v>0.27500000000000002</v>
      </c>
      <c r="J155" s="127">
        <v>15.05</v>
      </c>
      <c r="K155" s="224">
        <v>15</v>
      </c>
      <c r="L155" s="227">
        <v>1.1499999999999999</v>
      </c>
      <c r="M155" s="227">
        <v>3.75</v>
      </c>
    </row>
    <row r="156" spans="1:13" ht="15" customHeight="1" x14ac:dyDescent="0.25">
      <c r="A156" s="836"/>
      <c r="B156" s="836"/>
      <c r="C156" s="68" t="s">
        <v>114</v>
      </c>
      <c r="D156" s="73" t="s">
        <v>115</v>
      </c>
      <c r="E156" s="128">
        <v>15</v>
      </c>
      <c r="F156" s="70">
        <v>15</v>
      </c>
      <c r="G156" s="71">
        <v>15</v>
      </c>
      <c r="H156" s="72">
        <v>0.34499999999999997</v>
      </c>
      <c r="I156" s="73">
        <v>1.4999999999999999E-2</v>
      </c>
      <c r="J156" s="73">
        <v>3.15</v>
      </c>
      <c r="K156" s="74">
        <v>1.2</v>
      </c>
      <c r="L156" s="71">
        <v>0.12</v>
      </c>
      <c r="M156" s="71">
        <v>1.35</v>
      </c>
    </row>
    <row r="157" spans="1:13" ht="15" customHeight="1" x14ac:dyDescent="0.25">
      <c r="A157" s="836"/>
      <c r="B157" s="836"/>
      <c r="C157" s="68" t="s">
        <v>91</v>
      </c>
      <c r="D157" s="73" t="s">
        <v>92</v>
      </c>
      <c r="E157" s="128">
        <v>15</v>
      </c>
      <c r="F157" s="70">
        <v>15</v>
      </c>
      <c r="G157" s="71">
        <v>14</v>
      </c>
      <c r="H157" s="72">
        <v>0.33</v>
      </c>
      <c r="I157" s="73">
        <v>1.4999999999999999E-2</v>
      </c>
      <c r="J157" s="73">
        <v>3.165</v>
      </c>
      <c r="K157" s="74">
        <v>1.65</v>
      </c>
      <c r="L157" s="71">
        <v>0.15</v>
      </c>
      <c r="M157" s="71">
        <v>2.7</v>
      </c>
    </row>
    <row r="158" spans="1:13" ht="15" customHeight="1" x14ac:dyDescent="0.25">
      <c r="A158" s="836"/>
      <c r="B158" s="836"/>
      <c r="C158" s="68" t="s">
        <v>50</v>
      </c>
      <c r="D158" s="73" t="s">
        <v>51</v>
      </c>
      <c r="E158" s="128">
        <v>12</v>
      </c>
      <c r="F158" s="70">
        <v>10.199999999999999</v>
      </c>
      <c r="G158" s="71">
        <v>5</v>
      </c>
      <c r="H158" s="72">
        <v>7.1400000000000005E-2</v>
      </c>
      <c r="I158" s="73">
        <v>1.0200000000000001E-2</v>
      </c>
      <c r="J158" s="73">
        <v>0.96899999999999997</v>
      </c>
      <c r="K158" s="74">
        <v>2.754</v>
      </c>
      <c r="L158" s="71">
        <v>4.0800000000000003E-2</v>
      </c>
      <c r="M158" s="71">
        <v>4.2</v>
      </c>
    </row>
    <row r="159" spans="1:13" ht="15" customHeight="1" x14ac:dyDescent="0.25">
      <c r="A159" s="836"/>
      <c r="B159" s="836"/>
      <c r="C159" s="68" t="s">
        <v>36</v>
      </c>
      <c r="D159" s="73" t="s">
        <v>37</v>
      </c>
      <c r="E159" s="128">
        <v>5</v>
      </c>
      <c r="F159" s="70">
        <v>4.5</v>
      </c>
      <c r="G159" s="71">
        <v>2</v>
      </c>
      <c r="H159" s="72">
        <v>0.10349999999999999</v>
      </c>
      <c r="I159" s="73">
        <v>2.7E-2</v>
      </c>
      <c r="J159" s="73">
        <v>0.26550000000000001</v>
      </c>
      <c r="K159" s="74">
        <v>3.69</v>
      </c>
      <c r="L159" s="71">
        <v>8.1000000000000003E-2</v>
      </c>
      <c r="M159" s="71">
        <v>2.2999999999999998</v>
      </c>
    </row>
    <row r="160" spans="1:13" ht="15" customHeight="1" x14ac:dyDescent="0.25">
      <c r="A160" s="836"/>
      <c r="B160" s="836"/>
      <c r="C160" s="68" t="s">
        <v>34</v>
      </c>
      <c r="D160" s="73" t="s">
        <v>35</v>
      </c>
      <c r="E160" s="128">
        <v>38</v>
      </c>
      <c r="F160" s="70">
        <v>15.2</v>
      </c>
      <c r="G160" s="71">
        <v>6</v>
      </c>
      <c r="H160" s="72">
        <v>0.18240000000000001</v>
      </c>
      <c r="I160" s="73">
        <v>1.52E-2</v>
      </c>
      <c r="J160" s="73">
        <v>1.0336000000000001</v>
      </c>
      <c r="K160" s="74">
        <v>8.6639999999999997</v>
      </c>
      <c r="L160" s="71">
        <v>7.5999999999999998E-2</v>
      </c>
      <c r="M160" s="71">
        <v>5.7</v>
      </c>
    </row>
    <row r="161" spans="1:13" ht="15" customHeight="1" x14ac:dyDescent="0.25">
      <c r="A161" s="836"/>
      <c r="B161" s="836"/>
      <c r="C161" s="68" t="s">
        <v>32</v>
      </c>
      <c r="D161" s="73" t="s">
        <v>33</v>
      </c>
      <c r="E161" s="128">
        <v>16</v>
      </c>
      <c r="F161" s="70">
        <v>15.2</v>
      </c>
      <c r="G161" s="71">
        <v>6</v>
      </c>
      <c r="H161" s="72">
        <v>0.21279999999999999</v>
      </c>
      <c r="I161" s="73">
        <v>1.52E-2</v>
      </c>
      <c r="J161" s="73">
        <v>1.1704000000000001</v>
      </c>
      <c r="K161" s="74">
        <v>3.6480000000000001</v>
      </c>
      <c r="L161" s="71">
        <v>4.5600000000000002E-2</v>
      </c>
      <c r="M161" s="71">
        <v>0.64</v>
      </c>
    </row>
    <row r="162" spans="1:13" ht="15" customHeight="1" x14ac:dyDescent="0.25">
      <c r="A162" s="836"/>
      <c r="B162" s="836"/>
      <c r="C162" s="68" t="s">
        <v>44</v>
      </c>
      <c r="D162" s="73" t="s">
        <v>45</v>
      </c>
      <c r="E162" s="128">
        <v>0.8</v>
      </c>
      <c r="F162" s="70">
        <v>0.8</v>
      </c>
      <c r="G162" s="71">
        <v>0</v>
      </c>
      <c r="H162" s="72">
        <v>0</v>
      </c>
      <c r="I162" s="73">
        <v>0</v>
      </c>
      <c r="J162" s="73">
        <v>0</v>
      </c>
      <c r="K162" s="74">
        <v>0.192</v>
      </c>
      <c r="L162" s="71">
        <v>2.3999999999999998E-3</v>
      </c>
      <c r="M162" s="71">
        <v>310.24799999999999</v>
      </c>
    </row>
    <row r="163" spans="1:13" ht="15" customHeight="1" x14ac:dyDescent="0.25">
      <c r="A163" s="837"/>
      <c r="B163" s="837"/>
      <c r="C163" s="68" t="s">
        <v>42</v>
      </c>
      <c r="D163" s="73" t="s">
        <v>43</v>
      </c>
      <c r="E163" s="128">
        <v>1</v>
      </c>
      <c r="F163" s="70">
        <v>0.95</v>
      </c>
      <c r="G163" s="71">
        <v>1</v>
      </c>
      <c r="H163" s="72">
        <v>4.4650000000000002E-2</v>
      </c>
      <c r="I163" s="73">
        <v>2.8500000000000001E-3</v>
      </c>
      <c r="J163" s="73">
        <v>0.27834999999999999</v>
      </c>
      <c r="K163" s="74">
        <v>0.38</v>
      </c>
      <c r="L163" s="71">
        <v>1.235E-2</v>
      </c>
      <c r="M163" s="71">
        <v>0.19</v>
      </c>
    </row>
    <row r="164" spans="1:13" ht="15" customHeight="1" x14ac:dyDescent="0.25">
      <c r="A164" s="840" t="s">
        <v>28</v>
      </c>
      <c r="B164" s="843" t="s">
        <v>135</v>
      </c>
      <c r="C164" s="25" t="s">
        <v>94</v>
      </c>
      <c r="D164" s="61" t="s">
        <v>95</v>
      </c>
      <c r="E164" s="26">
        <v>46</v>
      </c>
      <c r="F164" s="29">
        <v>43</v>
      </c>
      <c r="G164" s="28">
        <v>60</v>
      </c>
      <c r="H164" s="28">
        <v>9.202</v>
      </c>
      <c r="I164" s="28">
        <v>2.58</v>
      </c>
      <c r="J164" s="28">
        <v>8.5999999999999993E-2</v>
      </c>
      <c r="K164" s="28">
        <v>8.33</v>
      </c>
      <c r="L164" s="28">
        <v>0.39200000000000002</v>
      </c>
      <c r="M164" s="28">
        <v>27.04</v>
      </c>
    </row>
    <row r="165" spans="1:13" ht="15" customHeight="1" x14ac:dyDescent="0.25">
      <c r="A165" s="836"/>
      <c r="B165" s="836"/>
      <c r="C165" s="68" t="s">
        <v>32</v>
      </c>
      <c r="D165" s="73" t="s">
        <v>33</v>
      </c>
      <c r="E165" s="128">
        <v>16</v>
      </c>
      <c r="F165" s="70">
        <v>15.2</v>
      </c>
      <c r="G165" s="71">
        <v>6</v>
      </c>
      <c r="H165" s="72">
        <v>0.21279999999999999</v>
      </c>
      <c r="I165" s="73">
        <v>1.52E-2</v>
      </c>
      <c r="J165" s="73">
        <v>1.1704000000000001</v>
      </c>
      <c r="K165" s="74">
        <v>3.6480000000000001</v>
      </c>
      <c r="L165" s="71">
        <v>4.5600000000000002E-2</v>
      </c>
      <c r="M165" s="71">
        <v>0.64</v>
      </c>
    </row>
    <row r="166" spans="1:13" ht="15" customHeight="1" x14ac:dyDescent="0.25">
      <c r="A166" s="836"/>
      <c r="B166" s="836"/>
      <c r="C166" s="68" t="s">
        <v>34</v>
      </c>
      <c r="D166" s="73" t="s">
        <v>35</v>
      </c>
      <c r="E166" s="128">
        <v>38</v>
      </c>
      <c r="F166" s="70">
        <v>15.2</v>
      </c>
      <c r="G166" s="71">
        <v>6</v>
      </c>
      <c r="H166" s="72">
        <v>0.18240000000000001</v>
      </c>
      <c r="I166" s="73">
        <v>1.52E-2</v>
      </c>
      <c r="J166" s="73">
        <v>1.0336000000000001</v>
      </c>
      <c r="K166" s="74">
        <v>8.6639999999999997</v>
      </c>
      <c r="L166" s="71">
        <v>7.5999999999999998E-2</v>
      </c>
      <c r="M166" s="71">
        <v>5.7</v>
      </c>
    </row>
    <row r="167" spans="1:13" ht="15" customHeight="1" x14ac:dyDescent="0.25">
      <c r="A167" s="836"/>
      <c r="B167" s="836"/>
      <c r="C167" s="68" t="s">
        <v>36</v>
      </c>
      <c r="D167" s="73" t="s">
        <v>37</v>
      </c>
      <c r="E167" s="128">
        <v>6</v>
      </c>
      <c r="F167" s="70">
        <v>5.4</v>
      </c>
      <c r="G167" s="71">
        <v>2</v>
      </c>
      <c r="H167" s="72">
        <v>0.1242</v>
      </c>
      <c r="I167" s="73">
        <v>3.2399999999999998E-2</v>
      </c>
      <c r="J167" s="73">
        <v>0.31859999999999999</v>
      </c>
      <c r="K167" s="74">
        <v>4.4279999999999999</v>
      </c>
      <c r="L167" s="71">
        <v>9.7199999999999995E-2</v>
      </c>
      <c r="M167" s="71">
        <v>2.76</v>
      </c>
    </row>
    <row r="168" spans="1:13" ht="15" customHeight="1" x14ac:dyDescent="0.25">
      <c r="A168" s="836"/>
      <c r="B168" s="836"/>
      <c r="C168" s="68" t="s">
        <v>42</v>
      </c>
      <c r="D168" s="73" t="s">
        <v>43</v>
      </c>
      <c r="E168" s="128">
        <v>1</v>
      </c>
      <c r="F168" s="70">
        <v>0.95</v>
      </c>
      <c r="G168" s="71">
        <v>1</v>
      </c>
      <c r="H168" s="72">
        <v>4.4650000000000002E-2</v>
      </c>
      <c r="I168" s="73">
        <v>2.8500000000000001E-3</v>
      </c>
      <c r="J168" s="73">
        <v>0.27834999999999999</v>
      </c>
      <c r="K168" s="74">
        <v>0.38</v>
      </c>
      <c r="L168" s="71">
        <v>1.235E-2</v>
      </c>
      <c r="M168" s="71">
        <v>0.19</v>
      </c>
    </row>
    <row r="169" spans="1:13" ht="15" customHeight="1" x14ac:dyDescent="0.25">
      <c r="A169" s="836"/>
      <c r="B169" s="836"/>
      <c r="C169" s="68" t="s">
        <v>44</v>
      </c>
      <c r="D169" s="73" t="s">
        <v>45</v>
      </c>
      <c r="E169" s="128">
        <v>0.5</v>
      </c>
      <c r="F169" s="70">
        <v>0.5</v>
      </c>
      <c r="G169" s="71">
        <v>0</v>
      </c>
      <c r="H169" s="72">
        <v>0</v>
      </c>
      <c r="I169" s="73">
        <v>0</v>
      </c>
      <c r="J169" s="73">
        <v>0</v>
      </c>
      <c r="K169" s="74">
        <v>0.12</v>
      </c>
      <c r="L169" s="71">
        <v>1.5E-3</v>
      </c>
      <c r="M169" s="71">
        <v>193.905</v>
      </c>
    </row>
    <row r="170" spans="1:13" ht="15" customHeight="1" x14ac:dyDescent="0.25">
      <c r="A170" s="836"/>
      <c r="B170" s="836"/>
      <c r="C170" s="68" t="s">
        <v>38</v>
      </c>
      <c r="D170" s="73" t="s">
        <v>39</v>
      </c>
      <c r="E170" s="128">
        <v>3</v>
      </c>
      <c r="F170" s="70">
        <v>3</v>
      </c>
      <c r="G170" s="71">
        <v>0</v>
      </c>
      <c r="H170" s="72">
        <v>0</v>
      </c>
      <c r="I170" s="73">
        <v>0</v>
      </c>
      <c r="J170" s="73">
        <v>0.18</v>
      </c>
      <c r="K170" s="74">
        <v>0.21</v>
      </c>
      <c r="L170" s="71">
        <v>1.4999999999999999E-2</v>
      </c>
      <c r="M170" s="71">
        <v>0.15</v>
      </c>
    </row>
    <row r="171" spans="1:13" ht="15" customHeight="1" x14ac:dyDescent="0.25">
      <c r="A171" s="836"/>
      <c r="B171" s="836"/>
      <c r="C171" s="68" t="s">
        <v>40</v>
      </c>
      <c r="D171" s="73" t="s">
        <v>39</v>
      </c>
      <c r="E171" s="128">
        <v>3</v>
      </c>
      <c r="F171" s="70">
        <v>3</v>
      </c>
      <c r="G171" s="71">
        <v>0</v>
      </c>
      <c r="H171" s="72">
        <v>0</v>
      </c>
      <c r="I171" s="73">
        <v>0</v>
      </c>
      <c r="J171" s="73">
        <v>0.18</v>
      </c>
      <c r="K171" s="74">
        <v>0.21</v>
      </c>
      <c r="L171" s="71">
        <v>1.4999999999999999E-2</v>
      </c>
      <c r="M171" s="71">
        <v>0.15</v>
      </c>
    </row>
    <row r="172" spans="1:13" ht="15" customHeight="1" x14ac:dyDescent="0.25">
      <c r="A172" s="836"/>
      <c r="B172" s="836"/>
      <c r="C172" s="68" t="s">
        <v>41</v>
      </c>
      <c r="D172" s="73" t="s">
        <v>39</v>
      </c>
      <c r="E172" s="128">
        <v>3</v>
      </c>
      <c r="F172" s="70">
        <v>3</v>
      </c>
      <c r="G172" s="71">
        <v>0</v>
      </c>
      <c r="H172" s="72">
        <v>0</v>
      </c>
      <c r="I172" s="73">
        <v>0</v>
      </c>
      <c r="J172" s="73">
        <v>0.18</v>
      </c>
      <c r="K172" s="74">
        <v>0.21</v>
      </c>
      <c r="L172" s="71">
        <v>1.4999999999999999E-2</v>
      </c>
      <c r="M172" s="71">
        <v>0.15</v>
      </c>
    </row>
    <row r="173" spans="1:13" ht="15" customHeight="1" x14ac:dyDescent="0.25">
      <c r="A173" s="836"/>
      <c r="B173" s="836"/>
      <c r="C173" s="68" t="s">
        <v>96</v>
      </c>
      <c r="D173" s="73" t="s">
        <v>39</v>
      </c>
      <c r="E173" s="128">
        <v>3</v>
      </c>
      <c r="F173" s="70">
        <v>3</v>
      </c>
      <c r="G173" s="71">
        <v>0</v>
      </c>
      <c r="H173" s="72">
        <v>0</v>
      </c>
      <c r="I173" s="73">
        <v>0</v>
      </c>
      <c r="J173" s="73">
        <v>0.18</v>
      </c>
      <c r="K173" s="74">
        <v>0.21</v>
      </c>
      <c r="L173" s="71">
        <v>1.4999999999999999E-2</v>
      </c>
      <c r="M173" s="71">
        <v>0.15</v>
      </c>
    </row>
    <row r="174" spans="1:13" ht="15" customHeight="1" x14ac:dyDescent="0.25">
      <c r="A174" s="837"/>
      <c r="B174" s="837"/>
      <c r="C174" s="68" t="s">
        <v>52</v>
      </c>
      <c r="D174" s="73" t="s">
        <v>53</v>
      </c>
      <c r="E174" s="128">
        <v>7</v>
      </c>
      <c r="F174" s="70">
        <v>7</v>
      </c>
      <c r="G174" s="71">
        <v>63</v>
      </c>
      <c r="H174" s="72">
        <v>0</v>
      </c>
      <c r="I174" s="73">
        <v>7</v>
      </c>
      <c r="J174" s="73">
        <v>0</v>
      </c>
      <c r="K174" s="74">
        <v>0</v>
      </c>
      <c r="L174" s="71">
        <v>0</v>
      </c>
      <c r="M174" s="71">
        <v>0</v>
      </c>
    </row>
    <row r="175" spans="1:13" ht="15" customHeight="1" x14ac:dyDescent="0.25">
      <c r="A175" s="840" t="s">
        <v>247</v>
      </c>
      <c r="B175" s="843" t="s">
        <v>55</v>
      </c>
      <c r="C175" s="68" t="s">
        <v>56</v>
      </c>
      <c r="D175" s="73" t="s">
        <v>57</v>
      </c>
      <c r="E175" s="128">
        <v>56</v>
      </c>
      <c r="F175" s="70">
        <v>56</v>
      </c>
      <c r="G175" s="71">
        <v>198</v>
      </c>
      <c r="H175" s="72">
        <v>3.7519999999999998</v>
      </c>
      <c r="I175" s="73">
        <v>0.224</v>
      </c>
      <c r="J175" s="73">
        <v>44.856000000000002</v>
      </c>
      <c r="K175" s="74">
        <v>5.04</v>
      </c>
      <c r="L175" s="71">
        <v>0.44800000000000001</v>
      </c>
      <c r="M175" s="71">
        <v>1.1200000000000001</v>
      </c>
    </row>
    <row r="176" spans="1:13" ht="15" customHeight="1" x14ac:dyDescent="0.25">
      <c r="A176" s="836"/>
      <c r="B176" s="836"/>
      <c r="C176" s="68" t="s">
        <v>52</v>
      </c>
      <c r="D176" s="73" t="s">
        <v>53</v>
      </c>
      <c r="E176" s="128">
        <v>8</v>
      </c>
      <c r="F176" s="70">
        <v>8</v>
      </c>
      <c r="G176" s="71">
        <v>72</v>
      </c>
      <c r="H176" s="72">
        <v>0</v>
      </c>
      <c r="I176" s="73">
        <v>8</v>
      </c>
      <c r="J176" s="73">
        <v>0</v>
      </c>
      <c r="K176" s="74">
        <v>0</v>
      </c>
      <c r="L176" s="71">
        <v>0</v>
      </c>
      <c r="M176" s="71">
        <v>0</v>
      </c>
    </row>
    <row r="177" spans="1:13" ht="15" customHeight="1" x14ac:dyDescent="0.25">
      <c r="A177" s="837"/>
      <c r="B177" s="837"/>
      <c r="C177" s="229" t="s">
        <v>44</v>
      </c>
      <c r="D177" s="73" t="s">
        <v>45</v>
      </c>
      <c r="E177" s="231">
        <v>0.8</v>
      </c>
      <c r="F177" s="232">
        <v>0.8</v>
      </c>
      <c r="G177" s="71">
        <v>0</v>
      </c>
      <c r="H177" s="72">
        <v>0</v>
      </c>
      <c r="I177" s="73">
        <v>0</v>
      </c>
      <c r="J177" s="73">
        <v>0</v>
      </c>
      <c r="K177" s="74">
        <v>0.192</v>
      </c>
      <c r="L177" s="71">
        <v>2.3999999999999998E-3</v>
      </c>
      <c r="M177" s="71">
        <v>310.24799999999999</v>
      </c>
    </row>
    <row r="178" spans="1:13" ht="15" customHeight="1" x14ac:dyDescent="0.25">
      <c r="A178" s="840" t="s">
        <v>46</v>
      </c>
      <c r="B178" s="843" t="s">
        <v>136</v>
      </c>
      <c r="C178" s="223" t="s">
        <v>98</v>
      </c>
      <c r="D178" s="73" t="s">
        <v>99</v>
      </c>
      <c r="E178" s="225">
        <v>100</v>
      </c>
      <c r="F178" s="226">
        <v>60</v>
      </c>
      <c r="G178" s="71">
        <v>79</v>
      </c>
      <c r="H178" s="72">
        <v>0.66</v>
      </c>
      <c r="I178" s="73">
        <v>0.12</v>
      </c>
      <c r="J178" s="73">
        <v>18.18</v>
      </c>
      <c r="K178" s="74">
        <v>1.8</v>
      </c>
      <c r="L178" s="71">
        <v>0.3</v>
      </c>
      <c r="M178" s="71">
        <v>4</v>
      </c>
    </row>
    <row r="179" spans="1:13" ht="15" customHeight="1" x14ac:dyDescent="0.25">
      <c r="A179" s="837"/>
      <c r="B179" s="837"/>
      <c r="C179" s="229" t="s">
        <v>137</v>
      </c>
      <c r="D179" s="73" t="s">
        <v>39</v>
      </c>
      <c r="E179" s="231">
        <v>1</v>
      </c>
      <c r="F179" s="232">
        <v>1</v>
      </c>
      <c r="G179" s="71">
        <v>0</v>
      </c>
      <c r="H179" s="72">
        <v>0</v>
      </c>
      <c r="I179" s="73">
        <v>0</v>
      </c>
      <c r="J179" s="73">
        <v>0</v>
      </c>
      <c r="K179" s="74">
        <v>0</v>
      </c>
      <c r="L179" s="71">
        <v>0</v>
      </c>
      <c r="M179" s="71">
        <v>0</v>
      </c>
    </row>
    <row r="180" spans="1:13" ht="15" customHeight="1" x14ac:dyDescent="0.25">
      <c r="A180" s="840" t="s">
        <v>58</v>
      </c>
      <c r="B180" s="843" t="s">
        <v>138</v>
      </c>
      <c r="C180" s="223" t="s">
        <v>139</v>
      </c>
      <c r="D180" s="129" t="s">
        <v>140</v>
      </c>
      <c r="E180" s="225">
        <v>10</v>
      </c>
      <c r="F180" s="226">
        <v>10</v>
      </c>
      <c r="G180" s="71">
        <v>3</v>
      </c>
      <c r="H180" s="72">
        <v>0.1</v>
      </c>
      <c r="I180" s="73">
        <v>0.02</v>
      </c>
      <c r="J180" s="73">
        <v>0.47</v>
      </c>
      <c r="K180" s="74">
        <v>4.0999999999999996</v>
      </c>
      <c r="L180" s="71">
        <v>0.05</v>
      </c>
      <c r="M180" s="71">
        <v>0.5</v>
      </c>
    </row>
    <row r="181" spans="1:13" ht="15" customHeight="1" x14ac:dyDescent="0.25">
      <c r="A181" s="836"/>
      <c r="B181" s="836"/>
      <c r="C181" s="68" t="s">
        <v>101</v>
      </c>
      <c r="D181" s="73" t="s">
        <v>102</v>
      </c>
      <c r="E181" s="128">
        <v>63</v>
      </c>
      <c r="F181" s="70">
        <v>50.4</v>
      </c>
      <c r="G181" s="71">
        <v>12</v>
      </c>
      <c r="H181" s="72">
        <v>0.4536</v>
      </c>
      <c r="I181" s="73">
        <v>5.04E-2</v>
      </c>
      <c r="J181" s="73">
        <v>2.0663999999999998</v>
      </c>
      <c r="K181" s="74">
        <v>4.5359999999999996</v>
      </c>
      <c r="L181" s="71">
        <v>0.252</v>
      </c>
      <c r="M181" s="71">
        <v>3.78</v>
      </c>
    </row>
    <row r="182" spans="1:13" ht="15" customHeight="1" x14ac:dyDescent="0.25">
      <c r="A182" s="836"/>
      <c r="B182" s="836"/>
      <c r="C182" s="68" t="s">
        <v>64</v>
      </c>
      <c r="D182" s="73" t="s">
        <v>65</v>
      </c>
      <c r="E182" s="128">
        <v>4</v>
      </c>
      <c r="F182" s="70">
        <v>4</v>
      </c>
      <c r="G182" s="71">
        <v>16</v>
      </c>
      <c r="H182" s="72">
        <v>0</v>
      </c>
      <c r="I182" s="73">
        <v>0</v>
      </c>
      <c r="J182" s="73">
        <v>3.972</v>
      </c>
      <c r="K182" s="74">
        <v>0</v>
      </c>
      <c r="L182" s="71">
        <v>4.0000000000000001E-3</v>
      </c>
      <c r="M182" s="71">
        <v>0</v>
      </c>
    </row>
    <row r="183" spans="1:13" ht="15" customHeight="1" x14ac:dyDescent="0.25">
      <c r="A183" s="836"/>
      <c r="B183" s="836"/>
      <c r="C183" s="462" t="s">
        <v>52</v>
      </c>
      <c r="D183" s="127" t="s">
        <v>53</v>
      </c>
      <c r="E183" s="294">
        <v>5</v>
      </c>
      <c r="F183" s="294">
        <v>5</v>
      </c>
      <c r="G183" s="463">
        <v>45</v>
      </c>
      <c r="H183" s="463">
        <v>0</v>
      </c>
      <c r="I183" s="463">
        <v>5</v>
      </c>
      <c r="J183" s="463">
        <v>0</v>
      </c>
      <c r="K183" s="463">
        <v>0</v>
      </c>
      <c r="L183" s="463">
        <v>0</v>
      </c>
      <c r="M183" s="464">
        <v>0</v>
      </c>
    </row>
    <row r="184" spans="1:13" ht="15" customHeight="1" x14ac:dyDescent="0.25">
      <c r="A184" s="836"/>
      <c r="B184" s="836"/>
      <c r="C184" s="68" t="s">
        <v>127</v>
      </c>
      <c r="D184" s="129" t="s">
        <v>128</v>
      </c>
      <c r="E184" s="128">
        <v>5</v>
      </c>
      <c r="F184" s="70">
        <v>5</v>
      </c>
      <c r="G184" s="71">
        <v>1</v>
      </c>
      <c r="H184" s="72">
        <v>0</v>
      </c>
      <c r="I184" s="73">
        <v>0</v>
      </c>
      <c r="J184" s="73">
        <v>0.3</v>
      </c>
      <c r="K184" s="74">
        <v>0.35</v>
      </c>
      <c r="L184" s="71">
        <v>2.5000000000000001E-2</v>
      </c>
      <c r="M184" s="71">
        <v>0.25</v>
      </c>
    </row>
    <row r="185" spans="1:13" ht="15" customHeight="1" x14ac:dyDescent="0.25">
      <c r="A185" s="842"/>
      <c r="B185" s="842"/>
      <c r="C185" s="68" t="s">
        <v>36</v>
      </c>
      <c r="D185" s="73" t="s">
        <v>37</v>
      </c>
      <c r="E185" s="128">
        <v>5</v>
      </c>
      <c r="F185" s="70">
        <v>4.5</v>
      </c>
      <c r="G185" s="71">
        <v>2</v>
      </c>
      <c r="H185" s="72">
        <v>0.10349999999999999</v>
      </c>
      <c r="I185" s="73">
        <v>2.7E-2</v>
      </c>
      <c r="J185" s="73">
        <v>0.26550000000000001</v>
      </c>
      <c r="K185" s="74">
        <v>3.69</v>
      </c>
      <c r="L185" s="71">
        <v>8.1000000000000003E-2</v>
      </c>
      <c r="M185" s="71">
        <v>2.2999999999999998</v>
      </c>
    </row>
    <row r="186" spans="1:13" ht="15" customHeight="1" x14ac:dyDescent="0.25">
      <c r="A186" s="35" t="s">
        <v>105</v>
      </c>
      <c r="B186" s="880" t="s">
        <v>319</v>
      </c>
      <c r="C186" s="360" t="s">
        <v>62</v>
      </c>
      <c r="D186" s="465" t="s">
        <v>63</v>
      </c>
      <c r="E186" s="128">
        <v>120</v>
      </c>
      <c r="F186" s="70">
        <v>60</v>
      </c>
      <c r="G186" s="71">
        <v>26</v>
      </c>
      <c r="H186" s="72">
        <v>0.18</v>
      </c>
      <c r="I186" s="73">
        <v>0.18</v>
      </c>
      <c r="J186" s="73">
        <v>5.58</v>
      </c>
      <c r="K186" s="74">
        <v>11.4</v>
      </c>
      <c r="L186" s="71">
        <v>0.3</v>
      </c>
      <c r="M186" s="71">
        <v>4.8</v>
      </c>
    </row>
    <row r="187" spans="1:13" ht="15" customHeight="1" x14ac:dyDescent="0.25">
      <c r="A187" s="570" t="s">
        <v>109</v>
      </c>
      <c r="B187" s="881"/>
      <c r="C187" s="360" t="s">
        <v>205</v>
      </c>
      <c r="D187" s="465" t="s">
        <v>206</v>
      </c>
      <c r="E187" s="128">
        <v>10</v>
      </c>
      <c r="F187" s="70">
        <v>10</v>
      </c>
      <c r="G187" s="71">
        <v>36</v>
      </c>
      <c r="H187" s="72">
        <v>0.06</v>
      </c>
      <c r="I187" s="73">
        <v>0.01</v>
      </c>
      <c r="J187" s="73">
        <v>9.02</v>
      </c>
      <c r="K187" s="74">
        <v>4.2</v>
      </c>
      <c r="L187" s="71">
        <v>0.49</v>
      </c>
      <c r="M187" s="71">
        <v>3.9</v>
      </c>
    </row>
    <row r="188" spans="1:13" ht="15" customHeight="1" x14ac:dyDescent="0.25">
      <c r="A188" s="1536" t="s">
        <v>78</v>
      </c>
      <c r="B188" s="828"/>
      <c r="C188" s="828"/>
      <c r="D188" s="828"/>
      <c r="E188" s="828"/>
      <c r="F188" s="829"/>
      <c r="G188" s="248">
        <v>785</v>
      </c>
      <c r="H188" s="249">
        <v>32.299999999999997</v>
      </c>
      <c r="I188" s="250">
        <v>22.6</v>
      </c>
      <c r="J188" s="250">
        <v>108</v>
      </c>
      <c r="K188" s="248">
        <v>112</v>
      </c>
      <c r="L188" s="251">
        <v>5.6</v>
      </c>
      <c r="M188" s="251">
        <v>908</v>
      </c>
    </row>
    <row r="189" spans="1:13" ht="15" customHeight="1" x14ac:dyDescent="0.25">
      <c r="A189" s="1536" t="s">
        <v>79</v>
      </c>
      <c r="B189" s="828"/>
      <c r="C189" s="828"/>
      <c r="D189" s="828"/>
      <c r="E189" s="828"/>
      <c r="F189" s="829"/>
      <c r="G189" s="252">
        <v>2491</v>
      </c>
      <c r="H189" s="253">
        <v>87.2</v>
      </c>
      <c r="I189" s="253">
        <v>83</v>
      </c>
      <c r="J189" s="253">
        <v>348.7</v>
      </c>
      <c r="K189" s="253">
        <v>1100</v>
      </c>
      <c r="L189" s="253">
        <v>9.5</v>
      </c>
      <c r="M189" s="253">
        <v>1500</v>
      </c>
    </row>
    <row r="190" spans="1:13" ht="15" customHeight="1" x14ac:dyDescent="0.25">
      <c r="A190" s="1536" t="s">
        <v>80</v>
      </c>
      <c r="B190" s="828"/>
      <c r="C190" s="828"/>
      <c r="D190" s="828"/>
      <c r="E190" s="828"/>
      <c r="F190" s="829"/>
      <c r="G190" s="254">
        <v>0.32</v>
      </c>
      <c r="H190" s="255">
        <v>0.37</v>
      </c>
      <c r="I190" s="255">
        <v>0.27</v>
      </c>
      <c r="J190" s="255">
        <v>0.31</v>
      </c>
      <c r="K190" s="255">
        <v>0.1</v>
      </c>
      <c r="L190" s="255">
        <v>0.59</v>
      </c>
      <c r="M190" s="255">
        <v>0.61</v>
      </c>
    </row>
    <row r="191" spans="1:13" ht="15" customHeight="1" x14ac:dyDescent="0.25">
      <c r="A191" s="44"/>
      <c r="B191" s="45"/>
      <c r="C191" s="45"/>
      <c r="D191" s="45"/>
      <c r="E191" s="47"/>
      <c r="F191" s="47"/>
      <c r="G191" s="47"/>
      <c r="H191" s="47"/>
      <c r="I191" s="47"/>
      <c r="J191" s="47"/>
      <c r="K191" s="47"/>
      <c r="L191" s="47"/>
      <c r="M191" s="47"/>
    </row>
    <row r="192" spans="1:13" ht="15" customHeight="1" x14ac:dyDescent="0.25">
      <c r="A192" s="1537" t="s">
        <v>81</v>
      </c>
      <c r="B192" s="825"/>
      <c r="C192" s="826"/>
      <c r="D192" s="827" t="s">
        <v>82</v>
      </c>
      <c r="E192" s="828"/>
      <c r="F192" s="828"/>
      <c r="G192" s="828"/>
      <c r="H192" s="828"/>
      <c r="I192" s="828"/>
      <c r="J192" s="828"/>
      <c r="K192" s="828"/>
      <c r="L192" s="828"/>
      <c r="M192" s="829"/>
    </row>
    <row r="194" spans="1:13" ht="30" customHeight="1" x14ac:dyDescent="0.25">
      <c r="A194" s="44" t="s">
        <v>83</v>
      </c>
      <c r="B194" s="1538"/>
      <c r="C194" s="828"/>
      <c r="D194" s="828"/>
      <c r="E194" s="829"/>
      <c r="F194" s="51"/>
      <c r="G194" s="1539" t="s">
        <v>84</v>
      </c>
      <c r="H194" s="825"/>
      <c r="I194" s="826"/>
      <c r="J194" s="827">
        <v>1088350061</v>
      </c>
      <c r="K194" s="828"/>
      <c r="L194" s="828"/>
      <c r="M194" s="829"/>
    </row>
    <row r="195" spans="1:13" ht="15" customHeight="1" x14ac:dyDescent="0.25">
      <c r="A195" s="53"/>
      <c r="B195" s="49"/>
      <c r="C195" s="49"/>
      <c r="D195" s="49"/>
      <c r="E195" s="51"/>
      <c r="F195" s="51"/>
      <c r="G195" s="51"/>
      <c r="H195" s="51"/>
      <c r="I195" s="51"/>
      <c r="J195" s="51"/>
      <c r="K195" s="51"/>
      <c r="L195" s="51"/>
      <c r="M195" s="51"/>
    </row>
    <row r="196" spans="1:13" ht="15" customHeight="1" x14ac:dyDescent="0.25">
      <c r="A196" s="54"/>
      <c r="B196" s="55"/>
      <c r="C196" s="55"/>
      <c r="D196" s="55"/>
      <c r="E196" s="56"/>
      <c r="F196" s="56"/>
      <c r="G196" s="56"/>
      <c r="H196" s="56"/>
      <c r="I196" s="56"/>
      <c r="J196" s="56"/>
      <c r="K196" s="56"/>
      <c r="L196" s="56"/>
      <c r="M196" s="56"/>
    </row>
    <row r="197" spans="1:13" ht="15" customHeight="1" x14ac:dyDescent="0.25">
      <c r="A197" s="53"/>
      <c r="B197" s="9"/>
      <c r="C197" s="49"/>
      <c r="D197" s="49"/>
      <c r="E197" s="51"/>
      <c r="F197" s="51"/>
      <c r="G197" s="51"/>
      <c r="H197" s="51"/>
      <c r="I197" s="51"/>
      <c r="J197" s="51"/>
      <c r="K197" s="51"/>
      <c r="L197" s="51"/>
      <c r="M197" s="51"/>
    </row>
    <row r="198" spans="1:13" ht="15" customHeight="1" x14ac:dyDescent="0.25">
      <c r="A198" s="366" t="s">
        <v>437</v>
      </c>
      <c r="B198" s="58"/>
      <c r="C198" s="58"/>
      <c r="D198" s="58"/>
      <c r="E198" s="3"/>
      <c r="F198" s="3"/>
      <c r="G198" s="3"/>
      <c r="H198" s="3"/>
      <c r="I198" s="3"/>
      <c r="J198" s="3"/>
      <c r="K198" s="3"/>
      <c r="L198" s="51"/>
      <c r="M198" s="51"/>
    </row>
    <row r="199" spans="1:13" ht="15" customHeight="1" x14ac:dyDescent="0.25">
      <c r="A199" s="52"/>
      <c r="B199" s="9"/>
      <c r="C199" s="9"/>
      <c r="D199" s="9"/>
      <c r="E199" s="1"/>
      <c r="F199" s="1"/>
      <c r="G199" s="1"/>
      <c r="H199" s="1"/>
      <c r="I199" s="1"/>
      <c r="J199" s="3"/>
      <c r="K199" s="3"/>
      <c r="L199" s="51"/>
      <c r="M199" s="51"/>
    </row>
    <row r="200" spans="1:13" ht="15" customHeight="1" x14ac:dyDescent="0.25">
      <c r="A200" s="840" t="s">
        <v>14</v>
      </c>
      <c r="B200" s="838" t="s">
        <v>15</v>
      </c>
      <c r="C200" s="838" t="s">
        <v>16</v>
      </c>
      <c r="D200" s="838" t="s">
        <v>17</v>
      </c>
      <c r="E200" s="838" t="s">
        <v>18</v>
      </c>
      <c r="F200" s="838" t="s">
        <v>19</v>
      </c>
      <c r="G200" s="827" t="s">
        <v>20</v>
      </c>
      <c r="H200" s="828"/>
      <c r="I200" s="828"/>
      <c r="J200" s="828"/>
      <c r="K200" s="828"/>
      <c r="L200" s="828"/>
      <c r="M200" s="829"/>
    </row>
    <row r="201" spans="1:13" ht="15" customHeight="1" x14ac:dyDescent="0.25">
      <c r="A201" s="837"/>
      <c r="B201" s="837"/>
      <c r="C201" s="837"/>
      <c r="D201" s="837"/>
      <c r="E201" s="837"/>
      <c r="F201" s="837"/>
      <c r="G201" s="16" t="s">
        <v>21</v>
      </c>
      <c r="H201" s="16" t="s">
        <v>22</v>
      </c>
      <c r="I201" s="16" t="s">
        <v>23</v>
      </c>
      <c r="J201" s="16" t="s">
        <v>24</v>
      </c>
      <c r="K201" s="16" t="s">
        <v>25</v>
      </c>
      <c r="L201" s="16" t="s">
        <v>26</v>
      </c>
      <c r="M201" s="16" t="s">
        <v>27</v>
      </c>
    </row>
    <row r="202" spans="1:13" ht="15" customHeight="1" x14ac:dyDescent="0.25">
      <c r="A202" s="840" t="s">
        <v>431</v>
      </c>
      <c r="B202" s="843" t="s">
        <v>141</v>
      </c>
      <c r="C202" s="223" t="s">
        <v>473</v>
      </c>
      <c r="D202" s="246" t="s">
        <v>120</v>
      </c>
      <c r="E202" s="225">
        <v>96</v>
      </c>
      <c r="F202" s="226">
        <v>88</v>
      </c>
      <c r="G202" s="227">
        <v>146</v>
      </c>
      <c r="H202" s="228">
        <v>18.21</v>
      </c>
      <c r="I202" s="127">
        <v>8.0960000000000001</v>
      </c>
      <c r="J202" s="127">
        <v>8.7999999999999995E-2</v>
      </c>
      <c r="K202" s="224">
        <v>9.68</v>
      </c>
      <c r="L202" s="227">
        <v>0.61599999999999999</v>
      </c>
      <c r="M202" s="227">
        <v>60.48</v>
      </c>
    </row>
    <row r="203" spans="1:13" ht="15" customHeight="1" x14ac:dyDescent="0.25">
      <c r="A203" s="836"/>
      <c r="B203" s="836"/>
      <c r="C203" s="68" t="s">
        <v>34</v>
      </c>
      <c r="D203" s="69" t="s">
        <v>35</v>
      </c>
      <c r="E203" s="128">
        <v>38</v>
      </c>
      <c r="F203" s="70">
        <v>15.2</v>
      </c>
      <c r="G203" s="71">
        <v>6</v>
      </c>
      <c r="H203" s="72">
        <v>0.18240000000000001</v>
      </c>
      <c r="I203" s="73">
        <v>1.52E-2</v>
      </c>
      <c r="J203" s="73">
        <v>1.0336000000000001</v>
      </c>
      <c r="K203" s="74">
        <v>8.6639999999999997</v>
      </c>
      <c r="L203" s="71">
        <v>7.5999999999999998E-2</v>
      </c>
      <c r="M203" s="71">
        <v>5.7</v>
      </c>
    </row>
    <row r="204" spans="1:13" ht="15" customHeight="1" x14ac:dyDescent="0.25">
      <c r="A204" s="836"/>
      <c r="B204" s="836"/>
      <c r="C204" s="68" t="s">
        <v>32</v>
      </c>
      <c r="D204" s="69" t="s">
        <v>33</v>
      </c>
      <c r="E204" s="128">
        <v>16</v>
      </c>
      <c r="F204" s="70">
        <v>15.2</v>
      </c>
      <c r="G204" s="71">
        <v>6</v>
      </c>
      <c r="H204" s="72">
        <v>0.21279999999999999</v>
      </c>
      <c r="I204" s="73">
        <v>1.52E-2</v>
      </c>
      <c r="J204" s="73">
        <v>1.1704000000000001</v>
      </c>
      <c r="K204" s="74">
        <v>3.6480000000000001</v>
      </c>
      <c r="L204" s="71">
        <v>4.5600000000000002E-2</v>
      </c>
      <c r="M204" s="71">
        <v>0.64</v>
      </c>
    </row>
    <row r="205" spans="1:13" ht="15" customHeight="1" x14ac:dyDescent="0.25">
      <c r="A205" s="836"/>
      <c r="B205" s="836"/>
      <c r="C205" s="68" t="s">
        <v>44</v>
      </c>
      <c r="D205" s="69" t="s">
        <v>45</v>
      </c>
      <c r="E205" s="128">
        <v>0.5</v>
      </c>
      <c r="F205" s="70">
        <v>0.5</v>
      </c>
      <c r="G205" s="71">
        <v>0</v>
      </c>
      <c r="H205" s="72">
        <v>0</v>
      </c>
      <c r="I205" s="73">
        <v>0</v>
      </c>
      <c r="J205" s="73">
        <v>0</v>
      </c>
      <c r="K205" s="74">
        <v>0.12</v>
      </c>
      <c r="L205" s="71">
        <v>1.5E-3</v>
      </c>
      <c r="M205" s="71">
        <v>193.905</v>
      </c>
    </row>
    <row r="206" spans="1:13" ht="15" customHeight="1" x14ac:dyDescent="0.25">
      <c r="A206" s="836"/>
      <c r="B206" s="836"/>
      <c r="C206" s="68" t="s">
        <v>42</v>
      </c>
      <c r="D206" s="69" t="s">
        <v>43</v>
      </c>
      <c r="E206" s="128">
        <v>1</v>
      </c>
      <c r="F206" s="70">
        <v>0.95</v>
      </c>
      <c r="G206" s="71">
        <v>1</v>
      </c>
      <c r="H206" s="72">
        <v>4.4650000000000002E-2</v>
      </c>
      <c r="I206" s="73">
        <v>2.8500000000000001E-3</v>
      </c>
      <c r="J206" s="73">
        <v>0.27834999999999999</v>
      </c>
      <c r="K206" s="74">
        <v>0.38</v>
      </c>
      <c r="L206" s="71">
        <v>1.235E-2</v>
      </c>
      <c r="M206" s="71">
        <v>0.19</v>
      </c>
    </row>
    <row r="207" spans="1:13" ht="15" customHeight="1" x14ac:dyDescent="0.25">
      <c r="A207" s="836"/>
      <c r="B207" s="836"/>
      <c r="C207" s="68" t="s">
        <v>36</v>
      </c>
      <c r="D207" s="69" t="s">
        <v>37</v>
      </c>
      <c r="E207" s="128">
        <v>6</v>
      </c>
      <c r="F207" s="70">
        <v>5.4</v>
      </c>
      <c r="G207" s="71">
        <v>2</v>
      </c>
      <c r="H207" s="72">
        <v>0.1242</v>
      </c>
      <c r="I207" s="73">
        <v>3.2399999999999998E-2</v>
      </c>
      <c r="J207" s="73">
        <v>0.31859999999999999</v>
      </c>
      <c r="K207" s="74">
        <v>4.4279999999999999</v>
      </c>
      <c r="L207" s="71">
        <v>9.7199999999999995E-2</v>
      </c>
      <c r="M207" s="71">
        <v>2.76</v>
      </c>
    </row>
    <row r="208" spans="1:13" ht="15" customHeight="1" x14ac:dyDescent="0.25">
      <c r="A208" s="836"/>
      <c r="B208" s="836"/>
      <c r="C208" s="68" t="s">
        <v>38</v>
      </c>
      <c r="D208" s="69" t="s">
        <v>39</v>
      </c>
      <c r="E208" s="70">
        <v>3</v>
      </c>
      <c r="F208" s="70">
        <v>3</v>
      </c>
      <c r="G208" s="71">
        <v>0</v>
      </c>
      <c r="H208" s="72">
        <v>0</v>
      </c>
      <c r="I208" s="73">
        <v>0</v>
      </c>
      <c r="J208" s="73">
        <v>0.18</v>
      </c>
      <c r="K208" s="74">
        <v>0.21</v>
      </c>
      <c r="L208" s="71">
        <v>1.4999999999999999E-2</v>
      </c>
      <c r="M208" s="71">
        <v>0.15</v>
      </c>
    </row>
    <row r="209" spans="1:13" ht="15" customHeight="1" x14ac:dyDescent="0.25">
      <c r="A209" s="836"/>
      <c r="B209" s="836"/>
      <c r="C209" s="68" t="s">
        <v>40</v>
      </c>
      <c r="D209" s="69" t="s">
        <v>39</v>
      </c>
      <c r="E209" s="70">
        <v>3</v>
      </c>
      <c r="F209" s="70">
        <v>3</v>
      </c>
      <c r="G209" s="71">
        <v>0</v>
      </c>
      <c r="H209" s="72">
        <v>0</v>
      </c>
      <c r="I209" s="73">
        <v>0</v>
      </c>
      <c r="J209" s="73">
        <v>0.18</v>
      </c>
      <c r="K209" s="74">
        <v>0.21</v>
      </c>
      <c r="L209" s="71">
        <v>1.4999999999999999E-2</v>
      </c>
      <c r="M209" s="71">
        <v>0.15</v>
      </c>
    </row>
    <row r="210" spans="1:13" ht="15" customHeight="1" x14ac:dyDescent="0.25">
      <c r="A210" s="836"/>
      <c r="B210" s="836"/>
      <c r="C210" s="68" t="s">
        <v>41</v>
      </c>
      <c r="D210" s="69" t="s">
        <v>39</v>
      </c>
      <c r="E210" s="70">
        <v>3</v>
      </c>
      <c r="F210" s="70">
        <v>3</v>
      </c>
      <c r="G210" s="71">
        <v>0</v>
      </c>
      <c r="H210" s="72">
        <v>0</v>
      </c>
      <c r="I210" s="73">
        <v>0</v>
      </c>
      <c r="J210" s="73">
        <v>0.18</v>
      </c>
      <c r="K210" s="74">
        <v>0.21</v>
      </c>
      <c r="L210" s="71">
        <v>1.4999999999999999E-2</v>
      </c>
      <c r="M210" s="71">
        <v>0.15</v>
      </c>
    </row>
    <row r="211" spans="1:13" ht="15" customHeight="1" x14ac:dyDescent="0.25">
      <c r="A211" s="836"/>
      <c r="B211" s="836"/>
      <c r="C211" s="68" t="s">
        <v>142</v>
      </c>
      <c r="D211" s="69" t="s">
        <v>143</v>
      </c>
      <c r="E211" s="128">
        <v>12</v>
      </c>
      <c r="F211" s="70">
        <v>12</v>
      </c>
      <c r="G211" s="71">
        <v>44</v>
      </c>
      <c r="H211" s="72">
        <v>1.5840000000000001</v>
      </c>
      <c r="I211" s="73">
        <v>0.22800000000000001</v>
      </c>
      <c r="J211" s="73">
        <v>8.6519999999999992</v>
      </c>
      <c r="K211" s="74">
        <v>2.16</v>
      </c>
      <c r="L211" s="71">
        <v>0.61199999999999999</v>
      </c>
      <c r="M211" s="71">
        <v>0.24</v>
      </c>
    </row>
    <row r="212" spans="1:13" ht="15" customHeight="1" x14ac:dyDescent="0.25">
      <c r="A212" s="837"/>
      <c r="B212" s="837"/>
      <c r="C212" s="68" t="s">
        <v>144</v>
      </c>
      <c r="D212" s="69" t="s">
        <v>145</v>
      </c>
      <c r="E212" s="128">
        <v>17</v>
      </c>
      <c r="F212" s="70">
        <v>15.3</v>
      </c>
      <c r="G212" s="71">
        <v>23</v>
      </c>
      <c r="H212" s="72">
        <v>1.9278</v>
      </c>
      <c r="I212" s="73">
        <v>1.6524000000000001</v>
      </c>
      <c r="J212" s="73">
        <v>4.5900000000000003E-2</v>
      </c>
      <c r="K212" s="74">
        <v>8.109</v>
      </c>
      <c r="L212" s="71">
        <v>0.2601</v>
      </c>
      <c r="M212" s="71">
        <v>23.63</v>
      </c>
    </row>
    <row r="213" spans="1:13" ht="15" customHeight="1" x14ac:dyDescent="0.25">
      <c r="A213" s="840" t="s">
        <v>247</v>
      </c>
      <c r="B213" s="843" t="s">
        <v>55</v>
      </c>
      <c r="C213" s="223" t="s">
        <v>56</v>
      </c>
      <c r="D213" s="69" t="s">
        <v>57</v>
      </c>
      <c r="E213" s="225">
        <v>56</v>
      </c>
      <c r="F213" s="226">
        <v>56</v>
      </c>
      <c r="G213" s="71">
        <v>198</v>
      </c>
      <c r="H213" s="72">
        <v>3.7519999999999998</v>
      </c>
      <c r="I213" s="73">
        <v>0.224</v>
      </c>
      <c r="J213" s="73">
        <v>44.856000000000002</v>
      </c>
      <c r="K213" s="74">
        <v>5.04</v>
      </c>
      <c r="L213" s="71">
        <v>0.44800000000000001</v>
      </c>
      <c r="M213" s="71">
        <v>1.1200000000000001</v>
      </c>
    </row>
    <row r="214" spans="1:13" ht="15" customHeight="1" x14ac:dyDescent="0.25">
      <c r="A214" s="836"/>
      <c r="B214" s="836"/>
      <c r="C214" s="68" t="s">
        <v>44</v>
      </c>
      <c r="D214" s="69" t="s">
        <v>45</v>
      </c>
      <c r="E214" s="128">
        <v>0.8</v>
      </c>
      <c r="F214" s="70">
        <v>0.8</v>
      </c>
      <c r="G214" s="71">
        <v>0</v>
      </c>
      <c r="H214" s="72">
        <v>0</v>
      </c>
      <c r="I214" s="73">
        <v>0</v>
      </c>
      <c r="J214" s="73">
        <v>0</v>
      </c>
      <c r="K214" s="74">
        <v>0.192</v>
      </c>
      <c r="L214" s="71">
        <v>2.3999999999999998E-3</v>
      </c>
      <c r="M214" s="71">
        <v>310.24799999999999</v>
      </c>
    </row>
    <row r="215" spans="1:13" ht="15" customHeight="1" x14ac:dyDescent="0.25">
      <c r="A215" s="837"/>
      <c r="B215" s="837"/>
      <c r="C215" s="68" t="s">
        <v>52</v>
      </c>
      <c r="D215" s="69" t="s">
        <v>53</v>
      </c>
      <c r="E215" s="128">
        <v>8</v>
      </c>
      <c r="F215" s="70">
        <v>8</v>
      </c>
      <c r="G215" s="71">
        <v>72</v>
      </c>
      <c r="H215" s="72">
        <v>0</v>
      </c>
      <c r="I215" s="73">
        <v>8</v>
      </c>
      <c r="J215" s="73">
        <v>0</v>
      </c>
      <c r="K215" s="74">
        <v>0</v>
      </c>
      <c r="L215" s="71">
        <v>0</v>
      </c>
      <c r="M215" s="71">
        <v>0</v>
      </c>
    </row>
    <row r="216" spans="1:13" ht="15" customHeight="1" x14ac:dyDescent="0.25">
      <c r="A216" s="868" t="s">
        <v>46</v>
      </c>
      <c r="B216" s="843" t="s">
        <v>146</v>
      </c>
      <c r="C216" s="68" t="s">
        <v>114</v>
      </c>
      <c r="D216" s="129" t="s">
        <v>115</v>
      </c>
      <c r="E216" s="128">
        <v>79</v>
      </c>
      <c r="F216" s="70">
        <v>75</v>
      </c>
      <c r="G216" s="71">
        <v>74</v>
      </c>
      <c r="H216" s="72">
        <v>1.7250000000000001</v>
      </c>
      <c r="I216" s="73">
        <v>7.4999999999999997E-2</v>
      </c>
      <c r="J216" s="73">
        <v>15.75</v>
      </c>
      <c r="K216" s="74">
        <v>6</v>
      </c>
      <c r="L216" s="71">
        <v>0.6</v>
      </c>
      <c r="M216" s="71">
        <v>7.11</v>
      </c>
    </row>
    <row r="217" spans="1:13" ht="15" customHeight="1" x14ac:dyDescent="0.25">
      <c r="A217" s="836"/>
      <c r="B217" s="836"/>
      <c r="C217" s="68" t="s">
        <v>147</v>
      </c>
      <c r="D217" s="73">
        <v>1534</v>
      </c>
      <c r="E217" s="128">
        <v>0.5</v>
      </c>
      <c r="F217" s="70">
        <v>0.5</v>
      </c>
      <c r="G217" s="71">
        <v>2</v>
      </c>
      <c r="H217" s="72">
        <v>7.3999999999999996E-2</v>
      </c>
      <c r="I217" s="73">
        <v>6.5000000000000002E-2</v>
      </c>
      <c r="J217" s="73">
        <v>0.27850000000000003</v>
      </c>
      <c r="K217" s="74">
        <v>0.88500000000000001</v>
      </c>
      <c r="L217" s="71">
        <v>0.11799999999999999</v>
      </c>
      <c r="M217" s="71">
        <v>0.17</v>
      </c>
    </row>
    <row r="218" spans="1:13" ht="15" customHeight="1" x14ac:dyDescent="0.25">
      <c r="A218" s="836"/>
      <c r="B218" s="836"/>
      <c r="C218" s="68" t="s">
        <v>36</v>
      </c>
      <c r="D218" s="73" t="s">
        <v>37</v>
      </c>
      <c r="E218" s="128">
        <v>2</v>
      </c>
      <c r="F218" s="70">
        <v>1.8</v>
      </c>
      <c r="G218" s="71">
        <v>1</v>
      </c>
      <c r="H218" s="72">
        <v>4.1399999999999999E-2</v>
      </c>
      <c r="I218" s="73">
        <v>1.0800000000000001E-2</v>
      </c>
      <c r="J218" s="73">
        <v>0.1062</v>
      </c>
      <c r="K218" s="74">
        <v>1.476</v>
      </c>
      <c r="L218" s="71">
        <v>3.2399999999999998E-2</v>
      </c>
      <c r="M218" s="71">
        <v>0.92</v>
      </c>
    </row>
    <row r="219" spans="1:13" ht="15" customHeight="1" x14ac:dyDescent="0.25">
      <c r="A219" s="837"/>
      <c r="B219" s="837"/>
      <c r="C219" s="68" t="s">
        <v>52</v>
      </c>
      <c r="D219" s="129" t="s">
        <v>53</v>
      </c>
      <c r="E219" s="128">
        <v>7</v>
      </c>
      <c r="F219" s="70">
        <v>5</v>
      </c>
      <c r="G219" s="71">
        <v>45</v>
      </c>
      <c r="H219" s="72">
        <v>0</v>
      </c>
      <c r="I219" s="73">
        <v>5</v>
      </c>
      <c r="J219" s="73">
        <v>0</v>
      </c>
      <c r="K219" s="74">
        <v>0</v>
      </c>
      <c r="L219" s="71">
        <v>0</v>
      </c>
      <c r="M219" s="71">
        <v>0</v>
      </c>
    </row>
    <row r="220" spans="1:13" ht="15" customHeight="1" x14ac:dyDescent="0.25">
      <c r="A220" s="840" t="s">
        <v>58</v>
      </c>
      <c r="B220" s="843" t="s">
        <v>148</v>
      </c>
      <c r="C220" s="223" t="s">
        <v>60</v>
      </c>
      <c r="D220" s="129" t="s">
        <v>61</v>
      </c>
      <c r="E220" s="225">
        <v>55</v>
      </c>
      <c r="F220" s="226">
        <v>38.5</v>
      </c>
      <c r="G220" s="71">
        <v>15</v>
      </c>
      <c r="H220" s="72">
        <v>0.69299999999999995</v>
      </c>
      <c r="I220" s="73">
        <v>0.11550000000000001</v>
      </c>
      <c r="J220" s="73">
        <v>2.464</v>
      </c>
      <c r="K220" s="74">
        <v>16.940000000000001</v>
      </c>
      <c r="L220" s="71">
        <v>0.1925</v>
      </c>
      <c r="M220" s="71">
        <v>9.9</v>
      </c>
    </row>
    <row r="221" spans="1:13" ht="15" customHeight="1" x14ac:dyDescent="0.25">
      <c r="A221" s="836"/>
      <c r="B221" s="836"/>
      <c r="C221" s="68" t="s">
        <v>50</v>
      </c>
      <c r="D221" s="129" t="s">
        <v>51</v>
      </c>
      <c r="E221" s="128">
        <v>36</v>
      </c>
      <c r="F221" s="70">
        <v>30.6</v>
      </c>
      <c r="G221" s="71">
        <v>14</v>
      </c>
      <c r="H221" s="72">
        <v>0.2142</v>
      </c>
      <c r="I221" s="73">
        <v>3.0599999999999999E-2</v>
      </c>
      <c r="J221" s="73">
        <v>2.907</v>
      </c>
      <c r="K221" s="74">
        <v>8.2620000000000005</v>
      </c>
      <c r="L221" s="71">
        <v>0.12239999999999999</v>
      </c>
      <c r="M221" s="71">
        <v>12.6</v>
      </c>
    </row>
    <row r="222" spans="1:13" ht="15" customHeight="1" x14ac:dyDescent="0.25">
      <c r="A222" s="836"/>
      <c r="B222" s="836"/>
      <c r="C222" s="68" t="s">
        <v>62</v>
      </c>
      <c r="D222" s="129" t="s">
        <v>63</v>
      </c>
      <c r="E222" s="128">
        <v>30</v>
      </c>
      <c r="F222" s="70">
        <v>15</v>
      </c>
      <c r="G222" s="71">
        <v>7</v>
      </c>
      <c r="H222" s="72">
        <v>4.4999999999999998E-2</v>
      </c>
      <c r="I222" s="73">
        <v>4.4999999999999998E-2</v>
      </c>
      <c r="J222" s="73">
        <v>1.395</v>
      </c>
      <c r="K222" s="74">
        <v>2.85</v>
      </c>
      <c r="L222" s="71">
        <v>7.4999999999999997E-2</v>
      </c>
      <c r="M222" s="71">
        <v>1.2</v>
      </c>
    </row>
    <row r="223" spans="1:13" ht="15" customHeight="1" x14ac:dyDescent="0.25">
      <c r="A223" s="837"/>
      <c r="B223" s="837"/>
      <c r="C223" s="68" t="s">
        <v>64</v>
      </c>
      <c r="D223" s="247" t="s">
        <v>65</v>
      </c>
      <c r="E223" s="128">
        <v>4</v>
      </c>
      <c r="F223" s="70">
        <v>4</v>
      </c>
      <c r="G223" s="71">
        <v>16</v>
      </c>
      <c r="H223" s="72">
        <v>0</v>
      </c>
      <c r="I223" s="73">
        <v>0</v>
      </c>
      <c r="J223" s="73">
        <v>3.972</v>
      </c>
      <c r="K223" s="74">
        <v>0</v>
      </c>
      <c r="L223" s="71">
        <v>4.0000000000000001E-3</v>
      </c>
      <c r="M223" s="71">
        <v>0</v>
      </c>
    </row>
    <row r="224" spans="1:13" ht="15" customHeight="1" x14ac:dyDescent="0.25">
      <c r="A224" s="35" t="s">
        <v>105</v>
      </c>
      <c r="B224" s="843" t="s">
        <v>149</v>
      </c>
      <c r="C224" s="68" t="s">
        <v>150</v>
      </c>
      <c r="D224" s="127" t="s">
        <v>151</v>
      </c>
      <c r="E224" s="128">
        <v>80</v>
      </c>
      <c r="F224" s="70">
        <v>60</v>
      </c>
      <c r="G224" s="71">
        <v>43</v>
      </c>
      <c r="H224" s="72">
        <v>0.54</v>
      </c>
      <c r="I224" s="73">
        <v>0.18</v>
      </c>
      <c r="J224" s="73">
        <v>8.0399999999999991</v>
      </c>
      <c r="K224" s="74">
        <v>7.8</v>
      </c>
      <c r="L224" s="71">
        <v>0.18</v>
      </c>
      <c r="M224" s="71">
        <v>2.4</v>
      </c>
    </row>
    <row r="225" spans="1:13" ht="15" customHeight="1" x14ac:dyDescent="0.25">
      <c r="A225" s="35" t="s">
        <v>163</v>
      </c>
      <c r="B225" s="836"/>
      <c r="C225" s="68" t="s">
        <v>72</v>
      </c>
      <c r="D225" s="129" t="s">
        <v>73</v>
      </c>
      <c r="E225" s="128">
        <v>120</v>
      </c>
      <c r="F225" s="70">
        <v>120</v>
      </c>
      <c r="G225" s="71">
        <v>66</v>
      </c>
      <c r="H225" s="72">
        <v>3.84</v>
      </c>
      <c r="I225" s="73">
        <v>3.84</v>
      </c>
      <c r="J225" s="73">
        <v>4.08</v>
      </c>
      <c r="K225" s="74">
        <v>144</v>
      </c>
      <c r="L225" s="71">
        <v>0</v>
      </c>
      <c r="M225" s="71">
        <v>50.4</v>
      </c>
    </row>
    <row r="226" spans="1:13" ht="15" customHeight="1" x14ac:dyDescent="0.25">
      <c r="A226" s="35" t="s">
        <v>164</v>
      </c>
      <c r="B226" s="837"/>
      <c r="C226" s="68" t="s">
        <v>64</v>
      </c>
      <c r="D226" s="129" t="s">
        <v>65</v>
      </c>
      <c r="E226" s="128">
        <v>6</v>
      </c>
      <c r="F226" s="70">
        <v>6</v>
      </c>
      <c r="G226" s="71">
        <v>24</v>
      </c>
      <c r="H226" s="72">
        <v>0</v>
      </c>
      <c r="I226" s="73">
        <v>0</v>
      </c>
      <c r="J226" s="73">
        <v>5.9580000000000002</v>
      </c>
      <c r="K226" s="74">
        <v>0</v>
      </c>
      <c r="L226" s="71">
        <v>6.0000000000000001E-3</v>
      </c>
      <c r="M226" s="71">
        <v>0</v>
      </c>
    </row>
    <row r="227" spans="1:13" ht="15" customHeight="1" x14ac:dyDescent="0.25">
      <c r="A227" s="1541"/>
      <c r="B227" s="856"/>
      <c r="C227" s="856"/>
      <c r="D227" s="856"/>
      <c r="E227" s="856"/>
      <c r="F227" s="856"/>
      <c r="G227" s="856"/>
      <c r="H227" s="856"/>
      <c r="I227" s="856"/>
      <c r="J227" s="856"/>
      <c r="K227" s="856"/>
      <c r="L227" s="856"/>
      <c r="M227" s="857"/>
    </row>
    <row r="228" spans="1:13" ht="15" customHeight="1" x14ac:dyDescent="0.25">
      <c r="A228" s="1536" t="s">
        <v>78</v>
      </c>
      <c r="B228" s="828"/>
      <c r="C228" s="828"/>
      <c r="D228" s="828"/>
      <c r="E228" s="828"/>
      <c r="F228" s="829"/>
      <c r="G228" s="235">
        <v>805</v>
      </c>
      <c r="H228" s="236">
        <v>33</v>
      </c>
      <c r="I228" s="237">
        <v>27.6</v>
      </c>
      <c r="J228" s="237">
        <v>102</v>
      </c>
      <c r="K228" s="235">
        <v>231</v>
      </c>
      <c r="L228" s="238">
        <v>3.54</v>
      </c>
      <c r="M228" s="238">
        <v>684</v>
      </c>
    </row>
    <row r="229" spans="1:13" ht="15" customHeight="1" x14ac:dyDescent="0.25">
      <c r="A229" s="1536" t="s">
        <v>79</v>
      </c>
      <c r="B229" s="828"/>
      <c r="C229" s="828"/>
      <c r="D229" s="828"/>
      <c r="E229" s="828"/>
      <c r="F229" s="829"/>
      <c r="G229" s="239">
        <v>2491</v>
      </c>
      <c r="H229" s="240">
        <v>87.2</v>
      </c>
      <c r="I229" s="240">
        <v>83</v>
      </c>
      <c r="J229" s="240">
        <v>348.7</v>
      </c>
      <c r="K229" s="240">
        <v>1100</v>
      </c>
      <c r="L229" s="240">
        <v>9.5</v>
      </c>
      <c r="M229" s="240">
        <v>1500</v>
      </c>
    </row>
    <row r="230" spans="1:13" ht="15" customHeight="1" x14ac:dyDescent="0.25">
      <c r="A230" s="1536" t="s">
        <v>80</v>
      </c>
      <c r="B230" s="828"/>
      <c r="C230" s="828"/>
      <c r="D230" s="828"/>
      <c r="E230" s="828"/>
      <c r="F230" s="829"/>
      <c r="G230" s="241">
        <v>0.32</v>
      </c>
      <c r="H230" s="242">
        <v>0.37</v>
      </c>
      <c r="I230" s="242">
        <v>0.33</v>
      </c>
      <c r="J230" s="242">
        <v>0.28999999999999998</v>
      </c>
      <c r="K230" s="242">
        <v>0.21</v>
      </c>
      <c r="L230" s="242">
        <v>0.37</v>
      </c>
      <c r="M230" s="242">
        <v>0.45</v>
      </c>
    </row>
    <row r="231" spans="1:13" ht="15" customHeight="1" x14ac:dyDescent="0.25">
      <c r="A231" s="44"/>
      <c r="B231" s="45"/>
      <c r="C231" s="45"/>
      <c r="D231" s="45"/>
      <c r="E231" s="47"/>
      <c r="F231" s="47"/>
      <c r="G231" s="47"/>
      <c r="H231" s="47"/>
      <c r="I231" s="47"/>
      <c r="J231" s="47"/>
      <c r="K231" s="47"/>
      <c r="L231" s="47"/>
      <c r="M231" s="47"/>
    </row>
    <row r="232" spans="1:13" ht="15" customHeight="1" x14ac:dyDescent="0.25">
      <c r="A232" s="1537" t="s">
        <v>81</v>
      </c>
      <c r="B232" s="825"/>
      <c r="C232" s="826"/>
      <c r="D232" s="827" t="s">
        <v>82</v>
      </c>
      <c r="E232" s="828"/>
      <c r="F232" s="828"/>
      <c r="G232" s="828"/>
      <c r="H232" s="828"/>
      <c r="I232" s="828"/>
      <c r="J232" s="828"/>
      <c r="K232" s="828"/>
      <c r="L232" s="828"/>
      <c r="M232" s="829"/>
    </row>
    <row r="233" spans="1:13" ht="15" customHeight="1" x14ac:dyDescent="0.25">
      <c r="A233" s="44"/>
      <c r="B233" s="45"/>
      <c r="C233" s="47"/>
      <c r="D233" s="47"/>
      <c r="E233" s="47"/>
      <c r="F233" s="47"/>
      <c r="G233" s="47"/>
      <c r="H233" s="47"/>
      <c r="I233" s="47"/>
      <c r="J233" s="47"/>
      <c r="K233" s="47"/>
      <c r="L233" s="47"/>
      <c r="M233" s="51"/>
    </row>
    <row r="234" spans="1:13" ht="30" customHeight="1" x14ac:dyDescent="0.25">
      <c r="A234" s="44" t="s">
        <v>83</v>
      </c>
      <c r="B234" s="1538"/>
      <c r="C234" s="828"/>
      <c r="D234" s="828"/>
      <c r="E234" s="829"/>
      <c r="F234" s="51"/>
      <c r="G234" s="1539" t="s">
        <v>84</v>
      </c>
      <c r="H234" s="825"/>
      <c r="I234" s="826"/>
      <c r="J234" s="827">
        <v>1088350061</v>
      </c>
      <c r="K234" s="828"/>
      <c r="L234" s="828"/>
      <c r="M234" s="829"/>
    </row>
    <row r="235" spans="1:13" ht="15" customHeight="1" x14ac:dyDescent="0.25">
      <c r="A235" s="53"/>
      <c r="B235" s="49"/>
      <c r="C235" s="49"/>
      <c r="D235" s="49"/>
      <c r="E235" s="51"/>
      <c r="F235" s="51"/>
      <c r="G235" s="51"/>
      <c r="H235" s="51"/>
      <c r="I235" s="51"/>
      <c r="J235" s="51"/>
      <c r="K235" s="51"/>
      <c r="L235" s="51"/>
      <c r="M235" s="51"/>
    </row>
    <row r="236" spans="1:13" ht="15" customHeight="1" x14ac:dyDescent="0.25">
      <c r="A236" s="54"/>
      <c r="B236" s="55"/>
      <c r="C236" s="55"/>
      <c r="D236" s="55"/>
      <c r="E236" s="56"/>
      <c r="F236" s="56"/>
      <c r="G236" s="56"/>
      <c r="H236" s="56"/>
      <c r="I236" s="56"/>
      <c r="J236" s="56"/>
      <c r="K236" s="56"/>
      <c r="L236" s="56"/>
      <c r="M236" s="56"/>
    </row>
    <row r="237" spans="1:13" ht="15" customHeight="1" x14ac:dyDescent="0.25">
      <c r="A237" s="52"/>
      <c r="B237" s="9"/>
      <c r="C237" s="9"/>
      <c r="D237" s="9"/>
      <c r="E237" s="1"/>
      <c r="F237" s="1"/>
      <c r="G237" s="1"/>
      <c r="H237" s="1"/>
      <c r="I237" s="1"/>
      <c r="J237" s="3"/>
      <c r="K237" s="3"/>
      <c r="L237" s="51"/>
      <c r="M237" s="51"/>
    </row>
    <row r="238" spans="1:13" ht="15" customHeight="1" x14ac:dyDescent="0.25">
      <c r="A238" s="366" t="s">
        <v>438</v>
      </c>
      <c r="B238" s="58"/>
      <c r="C238" s="58"/>
      <c r="D238" s="58"/>
      <c r="E238" s="3"/>
      <c r="F238" s="3"/>
      <c r="G238" s="3"/>
      <c r="H238" s="3"/>
      <c r="I238" s="3"/>
      <c r="J238" s="3"/>
      <c r="K238" s="3"/>
      <c r="L238" s="51"/>
      <c r="M238" s="51"/>
    </row>
    <row r="239" spans="1:13" ht="15" customHeight="1" x14ac:dyDescent="0.25">
      <c r="A239" s="52"/>
      <c r="B239" s="9"/>
      <c r="C239" s="9"/>
      <c r="D239" s="9"/>
      <c r="E239" s="1"/>
      <c r="F239" s="1"/>
      <c r="G239" s="1"/>
      <c r="H239" s="1"/>
      <c r="I239" s="1"/>
      <c r="J239" s="3"/>
      <c r="K239" s="3"/>
      <c r="L239" s="51"/>
      <c r="M239" s="51"/>
    </row>
    <row r="240" spans="1:13" ht="15" customHeight="1" x14ac:dyDescent="0.25">
      <c r="A240" s="840" t="s">
        <v>14</v>
      </c>
      <c r="B240" s="838" t="s">
        <v>15</v>
      </c>
      <c r="C240" s="838" t="s">
        <v>16</v>
      </c>
      <c r="D240" s="838" t="s">
        <v>17</v>
      </c>
      <c r="E240" s="838" t="s">
        <v>18</v>
      </c>
      <c r="F240" s="838" t="s">
        <v>19</v>
      </c>
      <c r="G240" s="827" t="s">
        <v>20</v>
      </c>
      <c r="H240" s="828"/>
      <c r="I240" s="828"/>
      <c r="J240" s="828"/>
      <c r="K240" s="828"/>
      <c r="L240" s="828"/>
      <c r="M240" s="829"/>
    </row>
    <row r="241" spans="1:13" ht="15" customHeight="1" x14ac:dyDescent="0.25">
      <c r="A241" s="837"/>
      <c r="B241" s="837"/>
      <c r="C241" s="837"/>
      <c r="D241" s="837"/>
      <c r="E241" s="837"/>
      <c r="F241" s="837"/>
      <c r="G241" s="16" t="s">
        <v>21</v>
      </c>
      <c r="H241" s="16" t="s">
        <v>22</v>
      </c>
      <c r="I241" s="16" t="s">
        <v>23</v>
      </c>
      <c r="J241" s="16" t="s">
        <v>24</v>
      </c>
      <c r="K241" s="16" t="s">
        <v>25</v>
      </c>
      <c r="L241" s="16" t="s">
        <v>26</v>
      </c>
      <c r="M241" s="16" t="s">
        <v>27</v>
      </c>
    </row>
    <row r="242" spans="1:13" ht="15" customHeight="1" x14ac:dyDescent="0.25">
      <c r="A242" s="840" t="s">
        <v>399</v>
      </c>
      <c r="B242" s="843" t="s">
        <v>153</v>
      </c>
      <c r="C242" s="223" t="s">
        <v>30</v>
      </c>
      <c r="D242" s="246" t="s">
        <v>31</v>
      </c>
      <c r="E242" s="225">
        <v>91</v>
      </c>
      <c r="F242" s="226">
        <v>85</v>
      </c>
      <c r="G242" s="227">
        <v>118</v>
      </c>
      <c r="H242" s="228">
        <v>18.53</v>
      </c>
      <c r="I242" s="127">
        <v>4.8449999999999998</v>
      </c>
      <c r="J242" s="127">
        <v>0</v>
      </c>
      <c r="K242" s="224">
        <v>5.0999999999999996</v>
      </c>
      <c r="L242" s="227">
        <v>2.2949999999999999</v>
      </c>
      <c r="M242" s="227">
        <v>46.41</v>
      </c>
    </row>
    <row r="243" spans="1:13" ht="15" customHeight="1" x14ac:dyDescent="0.25">
      <c r="A243" s="836"/>
      <c r="B243" s="836"/>
      <c r="C243" s="68" t="s">
        <v>32</v>
      </c>
      <c r="D243" s="224" t="s">
        <v>33</v>
      </c>
      <c r="E243" s="128">
        <v>16</v>
      </c>
      <c r="F243" s="70">
        <v>15.2</v>
      </c>
      <c r="G243" s="71">
        <v>6</v>
      </c>
      <c r="H243" s="72">
        <v>0.21279999999999999</v>
      </c>
      <c r="I243" s="73">
        <v>1.52E-2</v>
      </c>
      <c r="J243" s="73">
        <v>1.1704000000000001</v>
      </c>
      <c r="K243" s="74">
        <v>3.6480000000000001</v>
      </c>
      <c r="L243" s="71">
        <v>4.5600000000000002E-2</v>
      </c>
      <c r="M243" s="71">
        <v>0.64</v>
      </c>
    </row>
    <row r="244" spans="1:13" ht="15" customHeight="1" x14ac:dyDescent="0.25">
      <c r="A244" s="836"/>
      <c r="B244" s="836"/>
      <c r="C244" s="68" t="s">
        <v>34</v>
      </c>
      <c r="D244" s="224" t="s">
        <v>35</v>
      </c>
      <c r="E244" s="128">
        <v>38</v>
      </c>
      <c r="F244" s="70">
        <v>15.2</v>
      </c>
      <c r="G244" s="71">
        <v>6</v>
      </c>
      <c r="H244" s="72">
        <v>0.18240000000000001</v>
      </c>
      <c r="I244" s="73">
        <v>1.52E-2</v>
      </c>
      <c r="J244" s="73">
        <v>1.0336000000000001</v>
      </c>
      <c r="K244" s="74">
        <v>8.6639999999999997</v>
      </c>
      <c r="L244" s="71">
        <v>7.5999999999999998E-2</v>
      </c>
      <c r="M244" s="71">
        <v>5.7</v>
      </c>
    </row>
    <row r="245" spans="1:13" ht="15" customHeight="1" x14ac:dyDescent="0.25">
      <c r="A245" s="836"/>
      <c r="B245" s="836"/>
      <c r="C245" s="68" t="s">
        <v>96</v>
      </c>
      <c r="D245" s="69" t="s">
        <v>39</v>
      </c>
      <c r="E245" s="70">
        <v>3</v>
      </c>
      <c r="F245" s="70">
        <v>3</v>
      </c>
      <c r="G245" s="71">
        <v>0</v>
      </c>
      <c r="H245" s="72">
        <v>0</v>
      </c>
      <c r="I245" s="73">
        <v>0</v>
      </c>
      <c r="J245" s="73">
        <v>0.18</v>
      </c>
      <c r="K245" s="74">
        <v>0.21</v>
      </c>
      <c r="L245" s="71">
        <v>1.4999999999999999E-2</v>
      </c>
      <c r="M245" s="71">
        <v>0.15</v>
      </c>
    </row>
    <row r="246" spans="1:13" ht="15" customHeight="1" x14ac:dyDescent="0.25">
      <c r="A246" s="836"/>
      <c r="B246" s="836"/>
      <c r="C246" s="68" t="s">
        <v>38</v>
      </c>
      <c r="D246" s="69" t="s">
        <v>39</v>
      </c>
      <c r="E246" s="70">
        <v>3</v>
      </c>
      <c r="F246" s="70">
        <v>3</v>
      </c>
      <c r="G246" s="71">
        <v>0</v>
      </c>
      <c r="H246" s="72">
        <v>0</v>
      </c>
      <c r="I246" s="73">
        <v>0</v>
      </c>
      <c r="J246" s="73">
        <v>0.18</v>
      </c>
      <c r="K246" s="74">
        <v>0.21</v>
      </c>
      <c r="L246" s="71">
        <v>1.4999999999999999E-2</v>
      </c>
      <c r="M246" s="71">
        <v>0.15</v>
      </c>
    </row>
    <row r="247" spans="1:13" ht="15" customHeight="1" x14ac:dyDescent="0.25">
      <c r="A247" s="836"/>
      <c r="B247" s="836"/>
      <c r="C247" s="68" t="s">
        <v>40</v>
      </c>
      <c r="D247" s="69" t="s">
        <v>39</v>
      </c>
      <c r="E247" s="70">
        <v>3</v>
      </c>
      <c r="F247" s="70">
        <v>3</v>
      </c>
      <c r="G247" s="71">
        <v>0</v>
      </c>
      <c r="H247" s="72">
        <v>0</v>
      </c>
      <c r="I247" s="73">
        <v>0</v>
      </c>
      <c r="J247" s="73">
        <v>0.18</v>
      </c>
      <c r="K247" s="74">
        <v>0.21</v>
      </c>
      <c r="L247" s="71">
        <v>1.4999999999999999E-2</v>
      </c>
      <c r="M247" s="71">
        <v>0.15</v>
      </c>
    </row>
    <row r="248" spans="1:13" ht="15" customHeight="1" x14ac:dyDescent="0.25">
      <c r="A248" s="836"/>
      <c r="B248" s="836"/>
      <c r="C248" s="68" t="s">
        <v>41</v>
      </c>
      <c r="D248" s="69" t="s">
        <v>39</v>
      </c>
      <c r="E248" s="70">
        <v>3</v>
      </c>
      <c r="F248" s="70">
        <v>3</v>
      </c>
      <c r="G248" s="71">
        <v>0</v>
      </c>
      <c r="H248" s="72">
        <v>0</v>
      </c>
      <c r="I248" s="73">
        <v>0</v>
      </c>
      <c r="J248" s="73">
        <v>0.18</v>
      </c>
      <c r="K248" s="74">
        <v>0.21</v>
      </c>
      <c r="L248" s="71">
        <v>1.4999999999999999E-2</v>
      </c>
      <c r="M248" s="71">
        <v>0.15</v>
      </c>
    </row>
    <row r="249" spans="1:13" ht="15" customHeight="1" x14ac:dyDescent="0.25">
      <c r="A249" s="836"/>
      <c r="B249" s="836"/>
      <c r="C249" s="68" t="s">
        <v>42</v>
      </c>
      <c r="D249" s="69" t="s">
        <v>43</v>
      </c>
      <c r="E249" s="70">
        <v>1</v>
      </c>
      <c r="F249" s="70">
        <v>0.95</v>
      </c>
      <c r="G249" s="71">
        <v>1</v>
      </c>
      <c r="H249" s="72">
        <v>4.4650000000000002E-2</v>
      </c>
      <c r="I249" s="73">
        <v>2.8500000000000001E-3</v>
      </c>
      <c r="J249" s="73">
        <v>0.27834999999999999</v>
      </c>
      <c r="K249" s="74">
        <v>0.38</v>
      </c>
      <c r="L249" s="71">
        <v>1.235E-2</v>
      </c>
      <c r="M249" s="71">
        <v>0.19</v>
      </c>
    </row>
    <row r="250" spans="1:13" ht="15" customHeight="1" x14ac:dyDescent="0.25">
      <c r="A250" s="836"/>
      <c r="B250" s="836"/>
      <c r="C250" s="68" t="s">
        <v>36</v>
      </c>
      <c r="D250" s="224" t="s">
        <v>37</v>
      </c>
      <c r="E250" s="128">
        <v>6</v>
      </c>
      <c r="F250" s="70">
        <v>5.4</v>
      </c>
      <c r="G250" s="71">
        <v>2</v>
      </c>
      <c r="H250" s="72">
        <v>0.1242</v>
      </c>
      <c r="I250" s="73">
        <v>3.2399999999999998E-2</v>
      </c>
      <c r="J250" s="73">
        <v>0.31859999999999999</v>
      </c>
      <c r="K250" s="74">
        <v>4.4279999999999999</v>
      </c>
      <c r="L250" s="71">
        <v>9.7199999999999995E-2</v>
      </c>
      <c r="M250" s="71">
        <v>2.76</v>
      </c>
    </row>
    <row r="251" spans="1:13" ht="15" customHeight="1" x14ac:dyDescent="0.25">
      <c r="A251" s="837"/>
      <c r="B251" s="837"/>
      <c r="C251" s="68" t="s">
        <v>44</v>
      </c>
      <c r="D251" s="69" t="s">
        <v>45</v>
      </c>
      <c r="E251" s="70">
        <v>0.5</v>
      </c>
      <c r="F251" s="70">
        <v>0.5</v>
      </c>
      <c r="G251" s="71">
        <v>0</v>
      </c>
      <c r="H251" s="72">
        <v>0</v>
      </c>
      <c r="I251" s="73">
        <v>0</v>
      </c>
      <c r="J251" s="73">
        <v>0</v>
      </c>
      <c r="K251" s="74">
        <v>0.12</v>
      </c>
      <c r="L251" s="71">
        <v>1.5E-3</v>
      </c>
      <c r="M251" s="71">
        <v>193.905</v>
      </c>
    </row>
    <row r="252" spans="1:13" ht="15" customHeight="1" x14ac:dyDescent="0.25">
      <c r="A252" s="840" t="s">
        <v>46</v>
      </c>
      <c r="B252" s="849" t="s">
        <v>154</v>
      </c>
      <c r="C252" s="68" t="s">
        <v>114</v>
      </c>
      <c r="D252" s="224" t="s">
        <v>115</v>
      </c>
      <c r="E252" s="128">
        <v>40</v>
      </c>
      <c r="F252" s="70">
        <v>40</v>
      </c>
      <c r="G252" s="71">
        <v>40</v>
      </c>
      <c r="H252" s="72">
        <v>0.92</v>
      </c>
      <c r="I252" s="73">
        <v>0.04</v>
      </c>
      <c r="J252" s="73">
        <v>8.4</v>
      </c>
      <c r="K252" s="74">
        <v>3.2</v>
      </c>
      <c r="L252" s="71">
        <v>0.32</v>
      </c>
      <c r="M252" s="71">
        <v>3.6</v>
      </c>
    </row>
    <row r="253" spans="1:13" ht="15" customHeight="1" x14ac:dyDescent="0.25">
      <c r="A253" s="836"/>
      <c r="B253" s="850"/>
      <c r="C253" s="68" t="s">
        <v>155</v>
      </c>
      <c r="D253" s="69" t="s">
        <v>156</v>
      </c>
      <c r="E253" s="70">
        <v>5</v>
      </c>
      <c r="F253" s="70">
        <v>4</v>
      </c>
      <c r="G253" s="71">
        <v>4</v>
      </c>
      <c r="H253" s="72">
        <v>3.5999999999999997E-2</v>
      </c>
      <c r="I253" s="73">
        <v>4.0000000000000001E-3</v>
      </c>
      <c r="J253" s="73">
        <v>1.052</v>
      </c>
      <c r="K253" s="74">
        <v>0.84</v>
      </c>
      <c r="L253" s="71">
        <v>3.5999999999999997E-2</v>
      </c>
      <c r="M253" s="71">
        <v>0.05</v>
      </c>
    </row>
    <row r="254" spans="1:13" ht="15" customHeight="1" x14ac:dyDescent="0.25">
      <c r="A254" s="836"/>
      <c r="B254" s="850"/>
      <c r="C254" s="68" t="s">
        <v>157</v>
      </c>
      <c r="D254" s="224" t="s">
        <v>158</v>
      </c>
      <c r="E254" s="128">
        <v>32</v>
      </c>
      <c r="F254" s="70">
        <v>25.6</v>
      </c>
      <c r="G254" s="71">
        <v>41</v>
      </c>
      <c r="H254" s="72">
        <v>0.23039999999999999</v>
      </c>
      <c r="I254" s="73">
        <v>7.6799999999999993E-2</v>
      </c>
      <c r="J254" s="73">
        <v>9.5744000000000007</v>
      </c>
      <c r="K254" s="74">
        <v>4.0960000000000001</v>
      </c>
      <c r="L254" s="71">
        <v>7.6799999999999993E-2</v>
      </c>
      <c r="M254" s="71">
        <v>4.4800000000000004</v>
      </c>
    </row>
    <row r="255" spans="1:13" ht="15" customHeight="1" x14ac:dyDescent="0.25">
      <c r="A255" s="836"/>
      <c r="B255" s="850"/>
      <c r="C255" s="68" t="s">
        <v>89</v>
      </c>
      <c r="D255" s="224" t="s">
        <v>90</v>
      </c>
      <c r="E255" s="128">
        <v>37</v>
      </c>
      <c r="F255" s="70">
        <v>25.16</v>
      </c>
      <c r="G255" s="71">
        <v>42</v>
      </c>
      <c r="H255" s="72">
        <v>0.30192000000000002</v>
      </c>
      <c r="I255" s="73">
        <v>5.0319999999999997E-2</v>
      </c>
      <c r="J255" s="73">
        <v>9.8878799999999991</v>
      </c>
      <c r="K255" s="74">
        <v>2.0127999999999999</v>
      </c>
      <c r="L255" s="71">
        <v>0.10063999999999999</v>
      </c>
      <c r="M255" s="71">
        <v>9.6199999999999992</v>
      </c>
    </row>
    <row r="256" spans="1:13" ht="15" customHeight="1" x14ac:dyDescent="0.25">
      <c r="A256" s="836"/>
      <c r="B256" s="850"/>
      <c r="C256" s="68" t="s">
        <v>50</v>
      </c>
      <c r="D256" s="224" t="s">
        <v>51</v>
      </c>
      <c r="E256" s="128">
        <v>12</v>
      </c>
      <c r="F256" s="70">
        <v>10.199999999999999</v>
      </c>
      <c r="G256" s="71">
        <v>5</v>
      </c>
      <c r="H256" s="72">
        <v>7.1400000000000005E-2</v>
      </c>
      <c r="I256" s="73">
        <v>1.0200000000000001E-2</v>
      </c>
      <c r="J256" s="73">
        <v>0.96899999999999997</v>
      </c>
      <c r="K256" s="74">
        <v>2.754</v>
      </c>
      <c r="L256" s="71">
        <v>4.0800000000000003E-2</v>
      </c>
      <c r="M256" s="71">
        <v>4.2</v>
      </c>
    </row>
    <row r="257" spans="1:13" ht="15" customHeight="1" x14ac:dyDescent="0.25">
      <c r="A257" s="836"/>
      <c r="B257" s="850"/>
      <c r="C257" s="68" t="s">
        <v>32</v>
      </c>
      <c r="D257" s="69" t="s">
        <v>33</v>
      </c>
      <c r="E257" s="70">
        <v>11</v>
      </c>
      <c r="F257" s="70">
        <v>10.45</v>
      </c>
      <c r="G257" s="71">
        <v>4</v>
      </c>
      <c r="H257" s="72">
        <v>0.14630000000000001</v>
      </c>
      <c r="I257" s="73">
        <v>1.0449999999999999E-2</v>
      </c>
      <c r="J257" s="73">
        <v>0.80464999999999998</v>
      </c>
      <c r="K257" s="74">
        <v>2.508</v>
      </c>
      <c r="L257" s="71">
        <v>3.1350000000000003E-2</v>
      </c>
      <c r="M257" s="71">
        <v>0.44</v>
      </c>
    </row>
    <row r="258" spans="1:13" ht="15" customHeight="1" x14ac:dyDescent="0.25">
      <c r="A258" s="836"/>
      <c r="B258" s="850"/>
      <c r="C258" s="68" t="s">
        <v>34</v>
      </c>
      <c r="D258" s="69" t="s">
        <v>35</v>
      </c>
      <c r="E258" s="70">
        <v>25</v>
      </c>
      <c r="F258" s="70">
        <v>10</v>
      </c>
      <c r="G258" s="71">
        <v>4</v>
      </c>
      <c r="H258" s="72">
        <v>0.12</v>
      </c>
      <c r="I258" s="73">
        <v>0.01</v>
      </c>
      <c r="J258" s="73">
        <v>0.68</v>
      </c>
      <c r="K258" s="74">
        <v>5.7</v>
      </c>
      <c r="L258" s="71">
        <v>0.05</v>
      </c>
      <c r="M258" s="71">
        <v>3.75</v>
      </c>
    </row>
    <row r="259" spans="1:13" ht="15" customHeight="1" x14ac:dyDescent="0.25">
      <c r="A259" s="836"/>
      <c r="B259" s="850"/>
      <c r="C259" s="68" t="s">
        <v>36</v>
      </c>
      <c r="D259" s="69" t="s">
        <v>37</v>
      </c>
      <c r="E259" s="70">
        <v>5</v>
      </c>
      <c r="F259" s="70">
        <v>4.5</v>
      </c>
      <c r="G259" s="71">
        <v>2</v>
      </c>
      <c r="H259" s="72">
        <v>0.10349999999999999</v>
      </c>
      <c r="I259" s="73">
        <v>2.7E-2</v>
      </c>
      <c r="J259" s="73">
        <v>0.26550000000000001</v>
      </c>
      <c r="K259" s="74">
        <v>3.69</v>
      </c>
      <c r="L259" s="71">
        <v>8.1000000000000003E-2</v>
      </c>
      <c r="M259" s="71">
        <v>2.2999999999999998</v>
      </c>
    </row>
    <row r="260" spans="1:13" ht="15" customHeight="1" x14ac:dyDescent="0.25">
      <c r="A260" s="836"/>
      <c r="B260" s="850"/>
      <c r="C260" s="68" t="s">
        <v>42</v>
      </c>
      <c r="D260" s="69" t="s">
        <v>43</v>
      </c>
      <c r="E260" s="70">
        <v>1</v>
      </c>
      <c r="F260" s="70">
        <v>0.95</v>
      </c>
      <c r="G260" s="71">
        <v>1</v>
      </c>
      <c r="H260" s="72">
        <v>4.4650000000000002E-2</v>
      </c>
      <c r="I260" s="73">
        <v>2.8500000000000001E-3</v>
      </c>
      <c r="J260" s="73">
        <v>0.27834999999999999</v>
      </c>
      <c r="K260" s="74">
        <v>0.38</v>
      </c>
      <c r="L260" s="71">
        <v>1.235E-2</v>
      </c>
      <c r="M260" s="71">
        <v>0.19</v>
      </c>
    </row>
    <row r="261" spans="1:13" ht="15" customHeight="1" x14ac:dyDescent="0.25">
      <c r="A261" s="836"/>
      <c r="B261" s="850"/>
      <c r="C261" s="68" t="s">
        <v>52</v>
      </c>
      <c r="D261" s="224" t="s">
        <v>53</v>
      </c>
      <c r="E261" s="128">
        <v>8</v>
      </c>
      <c r="F261" s="70">
        <v>8</v>
      </c>
      <c r="G261" s="71">
        <v>72</v>
      </c>
      <c r="H261" s="72">
        <v>0</v>
      </c>
      <c r="I261" s="73">
        <v>8</v>
      </c>
      <c r="J261" s="73">
        <v>0</v>
      </c>
      <c r="K261" s="74">
        <v>0</v>
      </c>
      <c r="L261" s="71">
        <v>0</v>
      </c>
      <c r="M261" s="71">
        <v>0</v>
      </c>
    </row>
    <row r="262" spans="1:13" ht="15" customHeight="1" x14ac:dyDescent="0.25">
      <c r="A262" s="837"/>
      <c r="B262" s="851"/>
      <c r="C262" s="68" t="s">
        <v>44</v>
      </c>
      <c r="D262" s="69" t="s">
        <v>45</v>
      </c>
      <c r="E262" s="70">
        <v>0.5</v>
      </c>
      <c r="F262" s="70">
        <v>0.5</v>
      </c>
      <c r="G262" s="71">
        <v>0</v>
      </c>
      <c r="H262" s="72">
        <v>0</v>
      </c>
      <c r="I262" s="73">
        <v>0</v>
      </c>
      <c r="J262" s="73">
        <v>0</v>
      </c>
      <c r="K262" s="74">
        <v>0.12</v>
      </c>
      <c r="L262" s="71">
        <v>1.5E-3</v>
      </c>
      <c r="M262" s="71">
        <v>193.905</v>
      </c>
    </row>
    <row r="263" spans="1:13" ht="15" customHeight="1" x14ac:dyDescent="0.25">
      <c r="A263" s="1173" t="s">
        <v>247</v>
      </c>
      <c r="B263" s="843" t="s">
        <v>55</v>
      </c>
      <c r="C263" s="68" t="s">
        <v>56</v>
      </c>
      <c r="D263" s="69" t="s">
        <v>57</v>
      </c>
      <c r="E263" s="128">
        <v>56</v>
      </c>
      <c r="F263" s="70">
        <v>56</v>
      </c>
      <c r="G263" s="71">
        <v>198</v>
      </c>
      <c r="H263" s="72">
        <v>3.7519999999999998</v>
      </c>
      <c r="I263" s="73">
        <v>0.224</v>
      </c>
      <c r="J263" s="73">
        <v>44.856000000000002</v>
      </c>
      <c r="K263" s="74">
        <v>5.04</v>
      </c>
      <c r="L263" s="71">
        <v>0.44800000000000001</v>
      </c>
      <c r="M263" s="71">
        <v>1.1200000000000001</v>
      </c>
    </row>
    <row r="264" spans="1:13" ht="15" customHeight="1" x14ac:dyDescent="0.25">
      <c r="A264" s="859"/>
      <c r="B264" s="836"/>
      <c r="C264" s="68" t="s">
        <v>44</v>
      </c>
      <c r="D264" s="69" t="s">
        <v>45</v>
      </c>
      <c r="E264" s="70">
        <v>0.8</v>
      </c>
      <c r="F264" s="70">
        <v>0.8</v>
      </c>
      <c r="G264" s="71">
        <v>0</v>
      </c>
      <c r="H264" s="72">
        <v>0</v>
      </c>
      <c r="I264" s="73">
        <v>0</v>
      </c>
      <c r="J264" s="73">
        <v>0</v>
      </c>
      <c r="K264" s="74">
        <v>0.192</v>
      </c>
      <c r="L264" s="71">
        <v>2.3999999999999998E-3</v>
      </c>
      <c r="M264" s="71">
        <v>310.24799999999999</v>
      </c>
    </row>
    <row r="265" spans="1:13" ht="15" customHeight="1" x14ac:dyDescent="0.25">
      <c r="A265" s="877"/>
      <c r="B265" s="837"/>
      <c r="C265" s="68" t="s">
        <v>52</v>
      </c>
      <c r="D265" s="224" t="s">
        <v>53</v>
      </c>
      <c r="E265" s="128">
        <v>8</v>
      </c>
      <c r="F265" s="70">
        <v>8</v>
      </c>
      <c r="G265" s="71">
        <v>72</v>
      </c>
      <c r="H265" s="72">
        <v>0</v>
      </c>
      <c r="I265" s="73">
        <v>8</v>
      </c>
      <c r="J265" s="73">
        <v>0</v>
      </c>
      <c r="K265" s="74">
        <v>0</v>
      </c>
      <c r="L265" s="71">
        <v>0</v>
      </c>
      <c r="M265" s="71">
        <v>0</v>
      </c>
    </row>
    <row r="266" spans="1:13" ht="15" customHeight="1" x14ac:dyDescent="0.25">
      <c r="A266" s="840" t="s">
        <v>58</v>
      </c>
      <c r="B266" s="843" t="s">
        <v>159</v>
      </c>
      <c r="C266" s="68" t="s">
        <v>32</v>
      </c>
      <c r="D266" s="224" t="s">
        <v>33</v>
      </c>
      <c r="E266" s="128">
        <v>21</v>
      </c>
      <c r="F266" s="70">
        <v>19.95</v>
      </c>
      <c r="G266" s="71">
        <v>8</v>
      </c>
      <c r="H266" s="72">
        <v>0.27929999999999999</v>
      </c>
      <c r="I266" s="73">
        <v>1.9949999999999999E-2</v>
      </c>
      <c r="J266" s="73">
        <v>1.5361499999999999</v>
      </c>
      <c r="K266" s="74">
        <v>4.7880000000000003</v>
      </c>
      <c r="L266" s="71">
        <v>5.985E-2</v>
      </c>
      <c r="M266" s="71">
        <v>0.84</v>
      </c>
    </row>
    <row r="267" spans="1:13" ht="15" customHeight="1" x14ac:dyDescent="0.25">
      <c r="A267" s="836"/>
      <c r="B267" s="836"/>
      <c r="C267" s="68" t="s">
        <v>101</v>
      </c>
      <c r="D267" s="224" t="s">
        <v>102</v>
      </c>
      <c r="E267" s="128">
        <v>50</v>
      </c>
      <c r="F267" s="70">
        <v>40</v>
      </c>
      <c r="G267" s="71">
        <v>9</v>
      </c>
      <c r="H267" s="72">
        <v>0.36</v>
      </c>
      <c r="I267" s="73">
        <v>0.04</v>
      </c>
      <c r="J267" s="73">
        <v>1.64</v>
      </c>
      <c r="K267" s="74">
        <v>3.6</v>
      </c>
      <c r="L267" s="71">
        <v>0.2</v>
      </c>
      <c r="M267" s="71">
        <v>3</v>
      </c>
    </row>
    <row r="268" spans="1:13" ht="15" customHeight="1" x14ac:dyDescent="0.25">
      <c r="A268" s="836"/>
      <c r="B268" s="836"/>
      <c r="C268" s="68" t="s">
        <v>36</v>
      </c>
      <c r="D268" s="224" t="s">
        <v>37</v>
      </c>
      <c r="E268" s="128">
        <v>12</v>
      </c>
      <c r="F268" s="70">
        <v>10.8</v>
      </c>
      <c r="G268" s="71">
        <v>5</v>
      </c>
      <c r="H268" s="72">
        <v>0.24840000000000001</v>
      </c>
      <c r="I268" s="73">
        <v>6.4799999999999996E-2</v>
      </c>
      <c r="J268" s="73">
        <v>0.63719999999999999</v>
      </c>
      <c r="K268" s="74">
        <v>8.8559999999999999</v>
      </c>
      <c r="L268" s="71">
        <v>0.19439999999999999</v>
      </c>
      <c r="M268" s="71">
        <v>5.52</v>
      </c>
    </row>
    <row r="269" spans="1:13" ht="15" customHeight="1" x14ac:dyDescent="0.25">
      <c r="A269" s="837"/>
      <c r="B269" s="837"/>
      <c r="C269" s="68" t="s">
        <v>62</v>
      </c>
      <c r="D269" s="224" t="s">
        <v>63</v>
      </c>
      <c r="E269" s="128">
        <v>30</v>
      </c>
      <c r="F269" s="70">
        <v>15</v>
      </c>
      <c r="G269" s="71">
        <v>7</v>
      </c>
      <c r="H269" s="72">
        <v>4.4999999999999998E-2</v>
      </c>
      <c r="I269" s="73">
        <v>4.4999999999999998E-2</v>
      </c>
      <c r="J269" s="73">
        <v>1.395</v>
      </c>
      <c r="K269" s="74">
        <v>2.85</v>
      </c>
      <c r="L269" s="71">
        <v>7.4999999999999997E-2</v>
      </c>
      <c r="M269" s="71">
        <v>1.2</v>
      </c>
    </row>
    <row r="270" spans="1:13" ht="15" customHeight="1" x14ac:dyDescent="0.25">
      <c r="A270" s="35" t="s">
        <v>105</v>
      </c>
      <c r="B270" s="843" t="s">
        <v>160</v>
      </c>
      <c r="C270" s="68" t="s">
        <v>161</v>
      </c>
      <c r="D270" s="224" t="s">
        <v>162</v>
      </c>
      <c r="E270" s="128">
        <v>86</v>
      </c>
      <c r="F270" s="70">
        <v>60.2</v>
      </c>
      <c r="G270" s="71">
        <v>61</v>
      </c>
      <c r="H270" s="72">
        <v>0.90300000000000002</v>
      </c>
      <c r="I270" s="73">
        <v>6.0199999999999997E-2</v>
      </c>
      <c r="J270" s="73">
        <v>13.4246</v>
      </c>
      <c r="K270" s="74">
        <v>4.8159999999999998</v>
      </c>
      <c r="L270" s="71">
        <v>0.54179999999999995</v>
      </c>
      <c r="M270" s="71">
        <v>2.58</v>
      </c>
    </row>
    <row r="271" spans="1:13" ht="15" customHeight="1" x14ac:dyDescent="0.25">
      <c r="A271" s="35" t="s">
        <v>163</v>
      </c>
      <c r="B271" s="836"/>
      <c r="C271" s="68" t="s">
        <v>72</v>
      </c>
      <c r="D271" s="224" t="s">
        <v>73</v>
      </c>
      <c r="E271" s="128">
        <v>120</v>
      </c>
      <c r="F271" s="70">
        <v>120</v>
      </c>
      <c r="G271" s="71">
        <v>66</v>
      </c>
      <c r="H271" s="72">
        <v>3.84</v>
      </c>
      <c r="I271" s="73">
        <v>3.84</v>
      </c>
      <c r="J271" s="73">
        <v>4.08</v>
      </c>
      <c r="K271" s="74">
        <v>144</v>
      </c>
      <c r="L271" s="71">
        <v>0</v>
      </c>
      <c r="M271" s="71">
        <v>50.4</v>
      </c>
    </row>
    <row r="272" spans="1:13" ht="15" customHeight="1" x14ac:dyDescent="0.25">
      <c r="A272" s="35" t="s">
        <v>164</v>
      </c>
      <c r="B272" s="837"/>
      <c r="C272" s="68" t="s">
        <v>64</v>
      </c>
      <c r="D272" s="224" t="s">
        <v>65</v>
      </c>
      <c r="E272" s="128">
        <v>6</v>
      </c>
      <c r="F272" s="70">
        <v>6</v>
      </c>
      <c r="G272" s="71">
        <v>24</v>
      </c>
      <c r="H272" s="72">
        <v>0</v>
      </c>
      <c r="I272" s="73">
        <v>0</v>
      </c>
      <c r="J272" s="73">
        <v>5.9580000000000002</v>
      </c>
      <c r="K272" s="74">
        <v>0</v>
      </c>
      <c r="L272" s="71">
        <v>6.0000000000000001E-3</v>
      </c>
      <c r="M272" s="71">
        <v>0</v>
      </c>
    </row>
    <row r="273" spans="1:13" ht="15" customHeight="1" x14ac:dyDescent="0.25">
      <c r="A273" s="1541"/>
      <c r="B273" s="856"/>
      <c r="C273" s="856"/>
      <c r="D273" s="856"/>
      <c r="E273" s="856"/>
      <c r="F273" s="856"/>
      <c r="G273" s="856"/>
      <c r="H273" s="856"/>
      <c r="I273" s="856"/>
      <c r="J273" s="856"/>
      <c r="K273" s="856"/>
      <c r="L273" s="856"/>
      <c r="M273" s="857"/>
    </row>
    <row r="274" spans="1:13" ht="15" customHeight="1" x14ac:dyDescent="0.25">
      <c r="A274" s="1536" t="s">
        <v>78</v>
      </c>
      <c r="B274" s="828"/>
      <c r="C274" s="828"/>
      <c r="D274" s="828"/>
      <c r="E274" s="828"/>
      <c r="F274" s="829"/>
      <c r="G274" s="235">
        <v>797</v>
      </c>
      <c r="H274" s="236">
        <v>30.5</v>
      </c>
      <c r="I274" s="237">
        <v>25.4</v>
      </c>
      <c r="J274" s="237">
        <v>109</v>
      </c>
      <c r="K274" s="235">
        <v>222.6</v>
      </c>
      <c r="L274" s="238">
        <v>4.9000000000000004</v>
      </c>
      <c r="M274" s="238">
        <v>847.6</v>
      </c>
    </row>
    <row r="275" spans="1:13" ht="15" customHeight="1" x14ac:dyDescent="0.25">
      <c r="A275" s="1536" t="s">
        <v>79</v>
      </c>
      <c r="B275" s="828"/>
      <c r="C275" s="828"/>
      <c r="D275" s="828"/>
      <c r="E275" s="828"/>
      <c r="F275" s="829"/>
      <c r="G275" s="239">
        <v>2491</v>
      </c>
      <c r="H275" s="240">
        <v>87.2</v>
      </c>
      <c r="I275" s="240">
        <v>83</v>
      </c>
      <c r="J275" s="240">
        <v>348.7</v>
      </c>
      <c r="K275" s="240">
        <v>1100</v>
      </c>
      <c r="L275" s="240">
        <v>9.5</v>
      </c>
      <c r="M275" s="240">
        <v>1500</v>
      </c>
    </row>
    <row r="276" spans="1:13" ht="15" customHeight="1" x14ac:dyDescent="0.25">
      <c r="A276" s="1536" t="s">
        <v>80</v>
      </c>
      <c r="B276" s="828"/>
      <c r="C276" s="828"/>
      <c r="D276" s="828"/>
      <c r="E276" s="828"/>
      <c r="F276" s="829"/>
      <c r="G276" s="241">
        <v>0.32</v>
      </c>
      <c r="H276" s="242">
        <v>0.35</v>
      </c>
      <c r="I276" s="242">
        <v>0.31</v>
      </c>
      <c r="J276" s="242">
        <v>0.31</v>
      </c>
      <c r="K276" s="242">
        <v>0.2</v>
      </c>
      <c r="L276" s="242">
        <v>0.51</v>
      </c>
      <c r="M276" s="242">
        <v>0.56999999999999995</v>
      </c>
    </row>
    <row r="277" spans="1:13" ht="15" customHeight="1" x14ac:dyDescent="0.25">
      <c r="A277" s="44"/>
      <c r="B277" s="45"/>
      <c r="C277" s="45"/>
      <c r="D277" s="45"/>
      <c r="E277" s="47"/>
      <c r="F277" s="47"/>
      <c r="G277" s="47"/>
      <c r="H277" s="47"/>
      <c r="I277" s="47"/>
      <c r="J277" s="47"/>
      <c r="K277" s="47"/>
      <c r="L277" s="47"/>
      <c r="M277" s="47"/>
    </row>
    <row r="278" spans="1:13" ht="15" customHeight="1" x14ac:dyDescent="0.25">
      <c r="A278" s="1537" t="s">
        <v>81</v>
      </c>
      <c r="B278" s="825"/>
      <c r="C278" s="826"/>
      <c r="D278" s="827" t="s">
        <v>82</v>
      </c>
      <c r="E278" s="828"/>
      <c r="F278" s="828"/>
      <c r="G278" s="828"/>
      <c r="H278" s="828"/>
      <c r="I278" s="828"/>
      <c r="J278" s="828"/>
      <c r="K278" s="828"/>
      <c r="L278" s="828"/>
      <c r="M278" s="829"/>
    </row>
    <row r="279" spans="1:13" ht="15" customHeight="1" x14ac:dyDescent="0.25">
      <c r="A279" s="44"/>
      <c r="B279" s="45"/>
      <c r="C279" s="47"/>
      <c r="D279" s="47"/>
      <c r="E279" s="47"/>
      <c r="F279" s="47"/>
      <c r="G279" s="47"/>
      <c r="H279" s="47"/>
      <c r="I279" s="47"/>
      <c r="J279" s="47"/>
      <c r="K279" s="47"/>
      <c r="L279" s="47"/>
      <c r="M279" s="51"/>
    </row>
    <row r="280" spans="1:13" ht="30" customHeight="1" x14ac:dyDescent="0.25">
      <c r="A280" s="44" t="s">
        <v>83</v>
      </c>
      <c r="B280" s="1538"/>
      <c r="C280" s="828"/>
      <c r="D280" s="828"/>
      <c r="E280" s="829"/>
      <c r="F280" s="51"/>
      <c r="G280" s="1539" t="s">
        <v>84</v>
      </c>
      <c r="H280" s="825"/>
      <c r="I280" s="826"/>
      <c r="J280" s="827">
        <v>1088350061</v>
      </c>
      <c r="K280" s="828"/>
      <c r="L280" s="828"/>
      <c r="M280" s="829"/>
    </row>
    <row r="281" spans="1:13" ht="15" customHeight="1" x14ac:dyDescent="0.25">
      <c r="A281" s="53"/>
      <c r="B281" s="49"/>
      <c r="C281" s="49"/>
      <c r="D281" s="49"/>
      <c r="E281" s="51"/>
      <c r="F281" s="51"/>
      <c r="G281" s="51"/>
      <c r="H281" s="51"/>
      <c r="I281" s="51"/>
      <c r="J281" s="51"/>
      <c r="K281" s="51"/>
      <c r="L281" s="51"/>
      <c r="M281" s="51"/>
    </row>
    <row r="282" spans="1:13" ht="15" customHeight="1" x14ac:dyDescent="0.25">
      <c r="A282" s="54"/>
      <c r="B282" s="55"/>
      <c r="C282" s="55"/>
      <c r="D282" s="55"/>
      <c r="E282" s="56"/>
      <c r="F282" s="56"/>
      <c r="G282" s="56"/>
      <c r="H282" s="56"/>
      <c r="I282" s="56"/>
      <c r="J282" s="56"/>
      <c r="K282" s="56"/>
      <c r="L282" s="56"/>
      <c r="M282" s="56"/>
    </row>
    <row r="283" spans="1:13" ht="15" customHeight="1" x14ac:dyDescent="0.25">
      <c r="A283" s="52"/>
      <c r="B283" s="9"/>
      <c r="C283" s="9"/>
      <c r="D283" s="9"/>
      <c r="E283" s="1"/>
      <c r="F283" s="1"/>
      <c r="G283" s="1"/>
      <c r="H283" s="1"/>
      <c r="I283" s="1"/>
      <c r="J283" s="3"/>
      <c r="K283" s="3"/>
      <c r="L283" s="51"/>
      <c r="M283" s="51"/>
    </row>
    <row r="284" spans="1:13" ht="15" customHeight="1" x14ac:dyDescent="0.25">
      <c r="A284" s="366" t="s">
        <v>439</v>
      </c>
      <c r="B284" s="58"/>
      <c r="C284" s="58"/>
      <c r="D284" s="58"/>
      <c r="E284" s="3"/>
      <c r="F284" s="3"/>
      <c r="G284" s="3"/>
      <c r="H284" s="3"/>
      <c r="I284" s="3"/>
      <c r="J284" s="3"/>
      <c r="K284" s="3"/>
      <c r="L284" s="51"/>
      <c r="M284" s="51"/>
    </row>
    <row r="285" spans="1:13" ht="15" customHeight="1" x14ac:dyDescent="0.25">
      <c r="A285" s="52"/>
      <c r="B285" s="9"/>
      <c r="C285" s="9"/>
      <c r="D285" s="9"/>
      <c r="E285" s="1"/>
      <c r="F285" s="1"/>
      <c r="G285" s="1"/>
      <c r="H285" s="1"/>
      <c r="I285" s="1"/>
      <c r="J285" s="3"/>
      <c r="K285" s="3"/>
      <c r="L285" s="51"/>
      <c r="M285" s="51"/>
    </row>
    <row r="286" spans="1:13" ht="15" customHeight="1" x14ac:dyDescent="0.25">
      <c r="A286" s="840" t="s">
        <v>14</v>
      </c>
      <c r="B286" s="838" t="s">
        <v>15</v>
      </c>
      <c r="C286" s="838" t="s">
        <v>16</v>
      </c>
      <c r="D286" s="838" t="s">
        <v>17</v>
      </c>
      <c r="E286" s="838" t="s">
        <v>18</v>
      </c>
      <c r="F286" s="838" t="s">
        <v>19</v>
      </c>
      <c r="G286" s="827" t="s">
        <v>20</v>
      </c>
      <c r="H286" s="828"/>
      <c r="I286" s="828"/>
      <c r="J286" s="828"/>
      <c r="K286" s="828"/>
      <c r="L286" s="828"/>
      <c r="M286" s="829"/>
    </row>
    <row r="287" spans="1:13" ht="15" customHeight="1" x14ac:dyDescent="0.25">
      <c r="A287" s="837"/>
      <c r="B287" s="837"/>
      <c r="C287" s="837"/>
      <c r="D287" s="837"/>
      <c r="E287" s="837"/>
      <c r="F287" s="837"/>
      <c r="G287" s="16" t="s">
        <v>21</v>
      </c>
      <c r="H287" s="16" t="s">
        <v>22</v>
      </c>
      <c r="I287" s="16" t="s">
        <v>23</v>
      </c>
      <c r="J287" s="16" t="s">
        <v>24</v>
      </c>
      <c r="K287" s="16" t="s">
        <v>25</v>
      </c>
      <c r="L287" s="16" t="s">
        <v>26</v>
      </c>
      <c r="M287" s="16" t="s">
        <v>27</v>
      </c>
    </row>
    <row r="288" spans="1:13" ht="15" customHeight="1" x14ac:dyDescent="0.25">
      <c r="A288" s="840" t="s">
        <v>85</v>
      </c>
      <c r="B288" s="843" t="s">
        <v>165</v>
      </c>
      <c r="C288" s="223" t="s">
        <v>166</v>
      </c>
      <c r="D288" s="246" t="s">
        <v>167</v>
      </c>
      <c r="E288" s="225">
        <v>25</v>
      </c>
      <c r="F288" s="226">
        <v>25</v>
      </c>
      <c r="G288" s="227">
        <v>93</v>
      </c>
      <c r="H288" s="228">
        <v>5.3250000000000002</v>
      </c>
      <c r="I288" s="127">
        <v>0.27500000000000002</v>
      </c>
      <c r="J288" s="127">
        <v>15.45</v>
      </c>
      <c r="K288" s="224">
        <v>33.25</v>
      </c>
      <c r="L288" s="227">
        <v>1.55</v>
      </c>
      <c r="M288" s="227">
        <v>3.75</v>
      </c>
    </row>
    <row r="289" spans="1:13" ht="15" customHeight="1" x14ac:dyDescent="0.25">
      <c r="A289" s="836"/>
      <c r="B289" s="836"/>
      <c r="C289" s="68" t="s">
        <v>114</v>
      </c>
      <c r="D289" s="129" t="s">
        <v>115</v>
      </c>
      <c r="E289" s="128">
        <v>15</v>
      </c>
      <c r="F289" s="70">
        <v>15</v>
      </c>
      <c r="G289" s="71">
        <v>15</v>
      </c>
      <c r="H289" s="72">
        <v>0.34499999999999997</v>
      </c>
      <c r="I289" s="73">
        <v>1.4999999999999999E-2</v>
      </c>
      <c r="J289" s="73">
        <v>3.15</v>
      </c>
      <c r="K289" s="74">
        <v>1.2</v>
      </c>
      <c r="L289" s="71">
        <v>0.12</v>
      </c>
      <c r="M289" s="71">
        <v>1.35</v>
      </c>
    </row>
    <row r="290" spans="1:13" ht="15" customHeight="1" x14ac:dyDescent="0.25">
      <c r="A290" s="836"/>
      <c r="B290" s="836"/>
      <c r="C290" s="68" t="s">
        <v>91</v>
      </c>
      <c r="D290" s="129" t="s">
        <v>92</v>
      </c>
      <c r="E290" s="128">
        <v>15</v>
      </c>
      <c r="F290" s="70">
        <v>15</v>
      </c>
      <c r="G290" s="71">
        <v>14</v>
      </c>
      <c r="H290" s="72">
        <v>0.33</v>
      </c>
      <c r="I290" s="73">
        <v>1.4999999999999999E-2</v>
      </c>
      <c r="J290" s="73">
        <v>3.165</v>
      </c>
      <c r="K290" s="74">
        <v>1.65</v>
      </c>
      <c r="L290" s="71">
        <v>0.15</v>
      </c>
      <c r="M290" s="71">
        <v>2.7</v>
      </c>
    </row>
    <row r="291" spans="1:13" ht="15" customHeight="1" x14ac:dyDescent="0.25">
      <c r="A291" s="836"/>
      <c r="B291" s="836"/>
      <c r="C291" s="68" t="s">
        <v>50</v>
      </c>
      <c r="D291" s="129" t="s">
        <v>51</v>
      </c>
      <c r="E291" s="128">
        <v>12</v>
      </c>
      <c r="F291" s="70">
        <v>10.199999999999999</v>
      </c>
      <c r="G291" s="71">
        <v>5</v>
      </c>
      <c r="H291" s="72">
        <v>7.1400000000000005E-2</v>
      </c>
      <c r="I291" s="73">
        <v>1.0200000000000001E-2</v>
      </c>
      <c r="J291" s="73">
        <v>0.96899999999999997</v>
      </c>
      <c r="K291" s="74">
        <v>2.754</v>
      </c>
      <c r="L291" s="71">
        <v>4.0800000000000003E-2</v>
      </c>
      <c r="M291" s="71">
        <v>4.2</v>
      </c>
    </row>
    <row r="292" spans="1:13" ht="15" customHeight="1" x14ac:dyDescent="0.25">
      <c r="A292" s="836"/>
      <c r="B292" s="836"/>
      <c r="C292" s="68" t="s">
        <v>36</v>
      </c>
      <c r="D292" s="129" t="s">
        <v>37</v>
      </c>
      <c r="E292" s="128">
        <v>6</v>
      </c>
      <c r="F292" s="70">
        <v>5.4</v>
      </c>
      <c r="G292" s="71">
        <v>2</v>
      </c>
      <c r="H292" s="72">
        <v>0.1242</v>
      </c>
      <c r="I292" s="73">
        <v>3.2399999999999998E-2</v>
      </c>
      <c r="J292" s="73">
        <v>0.31859999999999999</v>
      </c>
      <c r="K292" s="74">
        <v>4.4279999999999999</v>
      </c>
      <c r="L292" s="71">
        <v>9.7199999999999995E-2</v>
      </c>
      <c r="M292" s="71">
        <v>2.76</v>
      </c>
    </row>
    <row r="293" spans="1:13" ht="15" customHeight="1" x14ac:dyDescent="0.25">
      <c r="A293" s="836"/>
      <c r="B293" s="836"/>
      <c r="C293" s="68" t="s">
        <v>32</v>
      </c>
      <c r="D293" s="129" t="s">
        <v>33</v>
      </c>
      <c r="E293" s="128">
        <v>16</v>
      </c>
      <c r="F293" s="70">
        <v>15.2</v>
      </c>
      <c r="G293" s="71">
        <v>6</v>
      </c>
      <c r="H293" s="72">
        <v>0.21279999999999999</v>
      </c>
      <c r="I293" s="73">
        <v>1.52E-2</v>
      </c>
      <c r="J293" s="73">
        <v>1.1704000000000001</v>
      </c>
      <c r="K293" s="74">
        <v>3.6480000000000001</v>
      </c>
      <c r="L293" s="71">
        <v>4.5600000000000002E-2</v>
      </c>
      <c r="M293" s="71">
        <v>0.64</v>
      </c>
    </row>
    <row r="294" spans="1:13" ht="15" customHeight="1" x14ac:dyDescent="0.25">
      <c r="A294" s="836"/>
      <c r="B294" s="836"/>
      <c r="C294" s="68" t="s">
        <v>34</v>
      </c>
      <c r="D294" s="129" t="s">
        <v>35</v>
      </c>
      <c r="E294" s="128">
        <v>38</v>
      </c>
      <c r="F294" s="70">
        <v>15.2</v>
      </c>
      <c r="G294" s="71">
        <v>6</v>
      </c>
      <c r="H294" s="72">
        <v>0.18240000000000001</v>
      </c>
      <c r="I294" s="73">
        <v>1.52E-2</v>
      </c>
      <c r="J294" s="73">
        <v>1.0336000000000001</v>
      </c>
      <c r="K294" s="74">
        <v>8.6639999999999997</v>
      </c>
      <c r="L294" s="71">
        <v>7.5999999999999998E-2</v>
      </c>
      <c r="M294" s="71">
        <v>5.7</v>
      </c>
    </row>
    <row r="295" spans="1:13" ht="15" customHeight="1" x14ac:dyDescent="0.25">
      <c r="A295" s="836"/>
      <c r="B295" s="836"/>
      <c r="C295" s="68" t="s">
        <v>44</v>
      </c>
      <c r="D295" s="129" t="s">
        <v>45</v>
      </c>
      <c r="E295" s="128">
        <v>0.8</v>
      </c>
      <c r="F295" s="70">
        <v>0.8</v>
      </c>
      <c r="G295" s="71">
        <v>0</v>
      </c>
      <c r="H295" s="72">
        <v>0</v>
      </c>
      <c r="I295" s="73">
        <v>0</v>
      </c>
      <c r="J295" s="73">
        <v>0</v>
      </c>
      <c r="K295" s="74">
        <v>0.192</v>
      </c>
      <c r="L295" s="71">
        <v>2.3999999999999998E-3</v>
      </c>
      <c r="M295" s="71">
        <v>310.24799999999999</v>
      </c>
    </row>
    <row r="296" spans="1:13" ht="15" customHeight="1" x14ac:dyDescent="0.25">
      <c r="A296" s="837"/>
      <c r="B296" s="837"/>
      <c r="C296" s="68" t="s">
        <v>42</v>
      </c>
      <c r="D296" s="129" t="s">
        <v>43</v>
      </c>
      <c r="E296" s="128">
        <v>1</v>
      </c>
      <c r="F296" s="70">
        <v>0.95</v>
      </c>
      <c r="G296" s="71">
        <v>1</v>
      </c>
      <c r="H296" s="72">
        <v>4.4650000000000002E-2</v>
      </c>
      <c r="I296" s="73">
        <v>2.8500000000000001E-3</v>
      </c>
      <c r="J296" s="73">
        <v>0.27834999999999999</v>
      </c>
      <c r="K296" s="74">
        <v>0.38</v>
      </c>
      <c r="L296" s="71">
        <v>1.235E-2</v>
      </c>
      <c r="M296" s="71">
        <v>0.19</v>
      </c>
    </row>
    <row r="297" spans="1:13" ht="15" customHeight="1" x14ac:dyDescent="0.25">
      <c r="A297" s="1444" t="s">
        <v>28</v>
      </c>
      <c r="B297" s="860" t="s">
        <v>168</v>
      </c>
      <c r="C297" s="68" t="s">
        <v>473</v>
      </c>
      <c r="D297" s="129" t="s">
        <v>120</v>
      </c>
      <c r="E297" s="128">
        <v>79</v>
      </c>
      <c r="F297" s="70">
        <v>73</v>
      </c>
      <c r="G297" s="71">
        <v>121</v>
      </c>
      <c r="H297" s="72">
        <v>15.11</v>
      </c>
      <c r="I297" s="73">
        <v>6.7160000000000002</v>
      </c>
      <c r="J297" s="73">
        <v>7.2999999999999995E-2</v>
      </c>
      <c r="K297" s="74">
        <v>8.0299999999999994</v>
      </c>
      <c r="L297" s="71">
        <v>0.51100000000000001</v>
      </c>
      <c r="M297" s="71">
        <v>49.77</v>
      </c>
    </row>
    <row r="298" spans="1:13" ht="15" customHeight="1" x14ac:dyDescent="0.25">
      <c r="A298" s="836"/>
      <c r="B298" s="836"/>
      <c r="C298" s="68" t="s">
        <v>34</v>
      </c>
      <c r="D298" s="129" t="s">
        <v>35</v>
      </c>
      <c r="E298" s="128">
        <v>38</v>
      </c>
      <c r="F298" s="70">
        <v>15.2</v>
      </c>
      <c r="G298" s="71">
        <v>6</v>
      </c>
      <c r="H298" s="72">
        <v>0.18240000000000001</v>
      </c>
      <c r="I298" s="73">
        <v>1.52E-2</v>
      </c>
      <c r="J298" s="73">
        <v>1.0336000000000001</v>
      </c>
      <c r="K298" s="74">
        <v>8.6639999999999997</v>
      </c>
      <c r="L298" s="71">
        <v>7.5999999999999998E-2</v>
      </c>
      <c r="M298" s="71">
        <v>5.7</v>
      </c>
    </row>
    <row r="299" spans="1:13" ht="15" customHeight="1" x14ac:dyDescent="0.25">
      <c r="A299" s="836"/>
      <c r="B299" s="836"/>
      <c r="C299" s="68" t="s">
        <v>32</v>
      </c>
      <c r="D299" s="129" t="s">
        <v>33</v>
      </c>
      <c r="E299" s="128">
        <v>16</v>
      </c>
      <c r="F299" s="70">
        <v>15.2</v>
      </c>
      <c r="G299" s="71">
        <v>6</v>
      </c>
      <c r="H299" s="72">
        <v>0.21279999999999999</v>
      </c>
      <c r="I299" s="73">
        <v>1.52E-2</v>
      </c>
      <c r="J299" s="73">
        <v>1.1704000000000001</v>
      </c>
      <c r="K299" s="74">
        <v>3.6480000000000001</v>
      </c>
      <c r="L299" s="71">
        <v>4.5600000000000002E-2</v>
      </c>
      <c r="M299" s="71">
        <v>0.64</v>
      </c>
    </row>
    <row r="300" spans="1:13" ht="15" customHeight="1" x14ac:dyDescent="0.25">
      <c r="A300" s="836"/>
      <c r="B300" s="836"/>
      <c r="C300" s="68" t="s">
        <v>36</v>
      </c>
      <c r="D300" s="129" t="s">
        <v>37</v>
      </c>
      <c r="E300" s="128">
        <v>6</v>
      </c>
      <c r="F300" s="70">
        <v>5.4</v>
      </c>
      <c r="G300" s="71">
        <v>2</v>
      </c>
      <c r="H300" s="72">
        <v>0.1242</v>
      </c>
      <c r="I300" s="73">
        <v>3.2399999999999998E-2</v>
      </c>
      <c r="J300" s="73">
        <v>0.31859999999999999</v>
      </c>
      <c r="K300" s="74">
        <v>4.4279999999999999</v>
      </c>
      <c r="L300" s="71">
        <v>9.7199999999999995E-2</v>
      </c>
      <c r="M300" s="71">
        <v>2.76</v>
      </c>
    </row>
    <row r="301" spans="1:13" ht="15" customHeight="1" x14ac:dyDescent="0.25">
      <c r="A301" s="836"/>
      <c r="B301" s="836"/>
      <c r="C301" s="180" t="s">
        <v>38</v>
      </c>
      <c r="D301" s="129" t="s">
        <v>39</v>
      </c>
      <c r="E301" s="128">
        <v>3</v>
      </c>
      <c r="F301" s="70">
        <v>3</v>
      </c>
      <c r="G301" s="71">
        <v>0</v>
      </c>
      <c r="H301" s="72">
        <v>0</v>
      </c>
      <c r="I301" s="73">
        <v>0</v>
      </c>
      <c r="J301" s="73">
        <v>0.18</v>
      </c>
      <c r="K301" s="74">
        <v>0.21</v>
      </c>
      <c r="L301" s="71">
        <v>1.4999999999999999E-2</v>
      </c>
      <c r="M301" s="71">
        <v>0.15</v>
      </c>
    </row>
    <row r="302" spans="1:13" ht="15" customHeight="1" x14ac:dyDescent="0.25">
      <c r="A302" s="836"/>
      <c r="B302" s="836"/>
      <c r="C302" s="180" t="s">
        <v>40</v>
      </c>
      <c r="D302" s="129" t="s">
        <v>39</v>
      </c>
      <c r="E302" s="128">
        <v>3</v>
      </c>
      <c r="F302" s="70">
        <v>3</v>
      </c>
      <c r="G302" s="71">
        <v>0</v>
      </c>
      <c r="H302" s="72">
        <v>0</v>
      </c>
      <c r="I302" s="73">
        <v>0</v>
      </c>
      <c r="J302" s="73">
        <v>0.18</v>
      </c>
      <c r="K302" s="74">
        <v>0.21</v>
      </c>
      <c r="L302" s="71">
        <v>1.4999999999999999E-2</v>
      </c>
      <c r="M302" s="71">
        <v>0.15</v>
      </c>
    </row>
    <row r="303" spans="1:13" ht="15" customHeight="1" x14ac:dyDescent="0.25">
      <c r="A303" s="836"/>
      <c r="B303" s="836"/>
      <c r="C303" s="180" t="s">
        <v>41</v>
      </c>
      <c r="D303" s="129" t="s">
        <v>39</v>
      </c>
      <c r="E303" s="128">
        <v>3</v>
      </c>
      <c r="F303" s="70">
        <v>3</v>
      </c>
      <c r="G303" s="71">
        <v>0</v>
      </c>
      <c r="H303" s="72">
        <v>0</v>
      </c>
      <c r="I303" s="73">
        <v>0</v>
      </c>
      <c r="J303" s="73">
        <v>0.18</v>
      </c>
      <c r="K303" s="74">
        <v>0.21</v>
      </c>
      <c r="L303" s="71">
        <v>1.4999999999999999E-2</v>
      </c>
      <c r="M303" s="71">
        <v>0.15</v>
      </c>
    </row>
    <row r="304" spans="1:13" ht="15" customHeight="1" x14ac:dyDescent="0.25">
      <c r="A304" s="836"/>
      <c r="B304" s="836"/>
      <c r="C304" s="68" t="s">
        <v>42</v>
      </c>
      <c r="D304" s="129" t="s">
        <v>43</v>
      </c>
      <c r="E304" s="128">
        <v>1</v>
      </c>
      <c r="F304" s="70">
        <v>0.95</v>
      </c>
      <c r="G304" s="71">
        <v>0</v>
      </c>
      <c r="H304" s="72">
        <v>4.4650000000000002E-2</v>
      </c>
      <c r="I304" s="73">
        <v>2.8500000000000001E-3</v>
      </c>
      <c r="J304" s="73">
        <v>0.27834999999999999</v>
      </c>
      <c r="K304" s="74">
        <v>0.38</v>
      </c>
      <c r="L304" s="71">
        <v>1.235E-2</v>
      </c>
      <c r="M304" s="71">
        <v>0.19</v>
      </c>
    </row>
    <row r="305" spans="1:13" ht="15" customHeight="1" x14ac:dyDescent="0.25">
      <c r="A305" s="842"/>
      <c r="B305" s="836"/>
      <c r="C305" s="68" t="s">
        <v>44</v>
      </c>
      <c r="D305" s="129" t="s">
        <v>45</v>
      </c>
      <c r="E305" s="128">
        <v>0.5</v>
      </c>
      <c r="F305" s="70">
        <v>0.5</v>
      </c>
      <c r="G305" s="71">
        <v>0</v>
      </c>
      <c r="H305" s="72">
        <v>0</v>
      </c>
      <c r="I305" s="73">
        <v>0</v>
      </c>
      <c r="J305" s="73">
        <v>0</v>
      </c>
      <c r="K305" s="74">
        <v>0.12</v>
      </c>
      <c r="L305" s="71">
        <v>1.5E-3</v>
      </c>
      <c r="M305" s="71">
        <v>193.905</v>
      </c>
    </row>
    <row r="306" spans="1:13" ht="15" customHeight="1" x14ac:dyDescent="0.25">
      <c r="A306" s="840" t="s">
        <v>247</v>
      </c>
      <c r="B306" s="837"/>
      <c r="C306" s="68" t="s">
        <v>147</v>
      </c>
      <c r="D306" s="73">
        <v>1534</v>
      </c>
      <c r="E306" s="128">
        <v>1</v>
      </c>
      <c r="F306" s="70">
        <v>1</v>
      </c>
      <c r="G306" s="71">
        <v>4</v>
      </c>
      <c r="H306" s="72">
        <v>0.14799999999999999</v>
      </c>
      <c r="I306" s="73">
        <v>0.13</v>
      </c>
      <c r="J306" s="73">
        <v>0.55700000000000005</v>
      </c>
      <c r="K306" s="74">
        <v>1.77</v>
      </c>
      <c r="L306" s="71">
        <v>0.23599999999999999</v>
      </c>
      <c r="M306" s="71">
        <v>0.34</v>
      </c>
    </row>
    <row r="307" spans="1:13" ht="15" customHeight="1" x14ac:dyDescent="0.25">
      <c r="A307" s="836"/>
      <c r="B307" s="860" t="s">
        <v>169</v>
      </c>
      <c r="C307" s="68" t="s">
        <v>56</v>
      </c>
      <c r="D307" s="129" t="s">
        <v>57</v>
      </c>
      <c r="E307" s="128">
        <v>56</v>
      </c>
      <c r="F307" s="70">
        <v>56</v>
      </c>
      <c r="G307" s="71">
        <v>198</v>
      </c>
      <c r="H307" s="72">
        <v>3.7519999999999998</v>
      </c>
      <c r="I307" s="73">
        <v>0.224</v>
      </c>
      <c r="J307" s="73">
        <v>44.856000000000002</v>
      </c>
      <c r="K307" s="74">
        <v>5.04</v>
      </c>
      <c r="L307" s="71">
        <v>0.44800000000000001</v>
      </c>
      <c r="M307" s="71">
        <v>1.1200000000000001</v>
      </c>
    </row>
    <row r="308" spans="1:13" ht="15" customHeight="1" x14ac:dyDescent="0.25">
      <c r="A308" s="836"/>
      <c r="B308" s="836"/>
      <c r="C308" s="68" t="s">
        <v>44</v>
      </c>
      <c r="D308" s="129" t="s">
        <v>45</v>
      </c>
      <c r="E308" s="128">
        <v>0.8</v>
      </c>
      <c r="F308" s="70">
        <v>0.8</v>
      </c>
      <c r="G308" s="71">
        <v>0</v>
      </c>
      <c r="H308" s="72">
        <v>0</v>
      </c>
      <c r="I308" s="73">
        <v>0</v>
      </c>
      <c r="J308" s="73">
        <v>0</v>
      </c>
      <c r="K308" s="74">
        <v>0.192</v>
      </c>
      <c r="L308" s="71">
        <v>2.3999999999999998E-3</v>
      </c>
      <c r="M308" s="71">
        <v>310.24799999999999</v>
      </c>
    </row>
    <row r="309" spans="1:13" ht="15" customHeight="1" x14ac:dyDescent="0.25">
      <c r="A309" s="837"/>
      <c r="B309" s="842"/>
      <c r="C309" s="68" t="s">
        <v>52</v>
      </c>
      <c r="D309" s="129" t="s">
        <v>53</v>
      </c>
      <c r="E309" s="128">
        <v>8</v>
      </c>
      <c r="F309" s="70">
        <v>8</v>
      </c>
      <c r="G309" s="71">
        <v>72</v>
      </c>
      <c r="H309" s="72">
        <v>0</v>
      </c>
      <c r="I309" s="73">
        <v>8</v>
      </c>
      <c r="J309" s="73">
        <v>0</v>
      </c>
      <c r="K309" s="74">
        <v>0</v>
      </c>
      <c r="L309" s="71">
        <v>0</v>
      </c>
      <c r="M309" s="71">
        <v>0</v>
      </c>
    </row>
    <row r="310" spans="1:13" ht="15" customHeight="1" x14ac:dyDescent="0.25">
      <c r="A310" s="840" t="s">
        <v>46</v>
      </c>
      <c r="B310" s="843" t="s">
        <v>170</v>
      </c>
      <c r="C310" s="223" t="s">
        <v>91</v>
      </c>
      <c r="D310" s="129" t="s">
        <v>92</v>
      </c>
      <c r="E310" s="225">
        <v>70</v>
      </c>
      <c r="F310" s="226">
        <v>67</v>
      </c>
      <c r="G310" s="71">
        <v>64</v>
      </c>
      <c r="H310" s="72">
        <v>1.474</v>
      </c>
      <c r="I310" s="73">
        <v>6.7000000000000004E-2</v>
      </c>
      <c r="J310" s="73">
        <v>14.137</v>
      </c>
      <c r="K310" s="74">
        <v>7.37</v>
      </c>
      <c r="L310" s="71">
        <v>0.67</v>
      </c>
      <c r="M310" s="71">
        <v>12.6</v>
      </c>
    </row>
    <row r="311" spans="1:13" ht="15" customHeight="1" x14ac:dyDescent="0.25">
      <c r="A311" s="837"/>
      <c r="B311" s="837"/>
      <c r="C311" s="68" t="s">
        <v>52</v>
      </c>
      <c r="D311" s="129" t="s">
        <v>53</v>
      </c>
      <c r="E311" s="128">
        <v>7</v>
      </c>
      <c r="F311" s="70">
        <v>7</v>
      </c>
      <c r="G311" s="71">
        <v>63</v>
      </c>
      <c r="H311" s="72">
        <v>0</v>
      </c>
      <c r="I311" s="73">
        <v>7</v>
      </c>
      <c r="J311" s="73">
        <v>0</v>
      </c>
      <c r="K311" s="74">
        <v>0</v>
      </c>
      <c r="L311" s="71">
        <v>0</v>
      </c>
      <c r="M311" s="71">
        <v>0</v>
      </c>
    </row>
    <row r="312" spans="1:13" ht="15" customHeight="1" x14ac:dyDescent="0.25">
      <c r="A312" s="840" t="s">
        <v>58</v>
      </c>
      <c r="B312" s="860" t="s">
        <v>171</v>
      </c>
      <c r="C312" s="68" t="s">
        <v>172</v>
      </c>
      <c r="D312" s="129" t="s">
        <v>173</v>
      </c>
      <c r="E312" s="128">
        <v>35</v>
      </c>
      <c r="F312" s="70">
        <v>30.45</v>
      </c>
      <c r="G312" s="71">
        <v>11</v>
      </c>
      <c r="H312" s="72">
        <v>6.0900000000000003E-2</v>
      </c>
      <c r="I312" s="73">
        <v>0.12180000000000001</v>
      </c>
      <c r="J312" s="73">
        <v>2.2837499999999999</v>
      </c>
      <c r="K312" s="74">
        <v>2.1315</v>
      </c>
      <c r="L312" s="71">
        <v>0.27405000000000002</v>
      </c>
      <c r="M312" s="71">
        <v>0</v>
      </c>
    </row>
    <row r="313" spans="1:13" ht="15" customHeight="1" x14ac:dyDescent="0.25">
      <c r="A313" s="836"/>
      <c r="B313" s="836"/>
      <c r="C313" s="68" t="s">
        <v>50</v>
      </c>
      <c r="D313" s="129" t="s">
        <v>51</v>
      </c>
      <c r="E313" s="128">
        <v>36</v>
      </c>
      <c r="F313" s="70">
        <v>30.6</v>
      </c>
      <c r="G313" s="71">
        <v>14</v>
      </c>
      <c r="H313" s="72">
        <v>0.2142</v>
      </c>
      <c r="I313" s="73">
        <v>3.0599999999999999E-2</v>
      </c>
      <c r="J313" s="73">
        <v>2.907</v>
      </c>
      <c r="K313" s="74">
        <v>8.2620000000000005</v>
      </c>
      <c r="L313" s="71">
        <v>0.12239999999999999</v>
      </c>
      <c r="M313" s="71">
        <v>12.6</v>
      </c>
    </row>
    <row r="314" spans="1:13" ht="15" customHeight="1" x14ac:dyDescent="0.25">
      <c r="A314" s="836"/>
      <c r="B314" s="836"/>
      <c r="C314" s="68" t="s">
        <v>174</v>
      </c>
      <c r="D314" s="129" t="s">
        <v>175</v>
      </c>
      <c r="E314" s="128">
        <v>5</v>
      </c>
      <c r="F314" s="70">
        <v>5</v>
      </c>
      <c r="G314" s="71">
        <v>16</v>
      </c>
      <c r="H314" s="72">
        <v>4.4999999999999998E-2</v>
      </c>
      <c r="I314" s="73">
        <v>1.67</v>
      </c>
      <c r="J314" s="73">
        <v>0.27</v>
      </c>
      <c r="K314" s="74">
        <v>0.7</v>
      </c>
      <c r="L314" s="71">
        <v>0.01</v>
      </c>
      <c r="M314" s="71">
        <v>35.549999999999997</v>
      </c>
    </row>
    <row r="315" spans="1:13" ht="15" customHeight="1" x14ac:dyDescent="0.25">
      <c r="A315" s="836"/>
      <c r="B315" s="836"/>
      <c r="C315" s="68" t="s">
        <v>127</v>
      </c>
      <c r="D315" s="129" t="s">
        <v>128</v>
      </c>
      <c r="E315" s="128">
        <v>5</v>
      </c>
      <c r="F315" s="70">
        <v>5</v>
      </c>
      <c r="G315" s="71">
        <v>1</v>
      </c>
      <c r="H315" s="72">
        <v>0</v>
      </c>
      <c r="I315" s="73">
        <v>0</v>
      </c>
      <c r="J315" s="73">
        <v>0.3</v>
      </c>
      <c r="K315" s="74">
        <v>0.35</v>
      </c>
      <c r="L315" s="71">
        <v>2.5000000000000001E-2</v>
      </c>
      <c r="M315" s="71">
        <v>0.25</v>
      </c>
    </row>
    <row r="316" spans="1:13" ht="15" customHeight="1" x14ac:dyDescent="0.25">
      <c r="A316" s="837"/>
      <c r="B316" s="837"/>
      <c r="C316" s="68" t="s">
        <v>64</v>
      </c>
      <c r="D316" s="129" t="s">
        <v>65</v>
      </c>
      <c r="E316" s="128">
        <v>2</v>
      </c>
      <c r="F316" s="70">
        <v>2</v>
      </c>
      <c r="G316" s="71">
        <v>8</v>
      </c>
      <c r="H316" s="72">
        <v>0</v>
      </c>
      <c r="I316" s="73">
        <v>0</v>
      </c>
      <c r="J316" s="73">
        <v>1.986</v>
      </c>
      <c r="K316" s="74">
        <v>0</v>
      </c>
      <c r="L316" s="71">
        <v>2E-3</v>
      </c>
      <c r="M316" s="71">
        <v>0</v>
      </c>
    </row>
    <row r="317" spans="1:13" ht="15" customHeight="1" x14ac:dyDescent="0.25">
      <c r="A317" s="35" t="s">
        <v>105</v>
      </c>
      <c r="B317" s="860" t="s">
        <v>176</v>
      </c>
      <c r="C317" s="68" t="s">
        <v>177</v>
      </c>
      <c r="D317" s="129" t="s">
        <v>178</v>
      </c>
      <c r="E317" s="128">
        <v>100</v>
      </c>
      <c r="F317" s="70">
        <v>60</v>
      </c>
      <c r="G317" s="71">
        <v>35</v>
      </c>
      <c r="H317" s="72">
        <v>1.02</v>
      </c>
      <c r="I317" s="73">
        <v>0.06</v>
      </c>
      <c r="J317" s="73">
        <v>7.5</v>
      </c>
      <c r="K317" s="74">
        <v>6</v>
      </c>
      <c r="L317" s="71">
        <v>0.48</v>
      </c>
      <c r="M317" s="71">
        <v>1</v>
      </c>
    </row>
    <row r="318" spans="1:13" ht="15" customHeight="1" x14ac:dyDescent="0.25">
      <c r="A318" s="35" t="s">
        <v>164</v>
      </c>
      <c r="B318" s="837"/>
      <c r="C318" s="68" t="s">
        <v>64</v>
      </c>
      <c r="D318" s="73" t="s">
        <v>65</v>
      </c>
      <c r="E318" s="128">
        <v>8</v>
      </c>
      <c r="F318" s="70">
        <v>8</v>
      </c>
      <c r="G318" s="71">
        <v>32</v>
      </c>
      <c r="H318" s="72">
        <v>0</v>
      </c>
      <c r="I318" s="73">
        <v>0</v>
      </c>
      <c r="J318" s="73">
        <v>7.944</v>
      </c>
      <c r="K318" s="74">
        <v>0</v>
      </c>
      <c r="L318" s="71">
        <v>8.0000000000000002E-3</v>
      </c>
      <c r="M318" s="71">
        <v>0</v>
      </c>
    </row>
    <row r="319" spans="1:13" ht="15" customHeight="1" x14ac:dyDescent="0.25">
      <c r="A319" s="1541"/>
      <c r="B319" s="856"/>
      <c r="C319" s="856"/>
      <c r="D319" s="856"/>
      <c r="E319" s="856"/>
      <c r="F319" s="856"/>
      <c r="G319" s="856"/>
      <c r="H319" s="856"/>
      <c r="I319" s="856"/>
      <c r="J319" s="856"/>
      <c r="K319" s="856"/>
      <c r="L319" s="856"/>
      <c r="M319" s="857"/>
    </row>
    <row r="320" spans="1:13" ht="15" customHeight="1" x14ac:dyDescent="0.25">
      <c r="A320" s="1536" t="s">
        <v>78</v>
      </c>
      <c r="B320" s="828"/>
      <c r="C320" s="828"/>
      <c r="D320" s="828"/>
      <c r="E320" s="828"/>
      <c r="F320" s="829"/>
      <c r="G320" s="235">
        <v>795</v>
      </c>
      <c r="H320" s="236">
        <v>29</v>
      </c>
      <c r="I320" s="237">
        <v>24.4</v>
      </c>
      <c r="J320" s="237">
        <v>111.7</v>
      </c>
      <c r="K320" s="235">
        <v>114</v>
      </c>
      <c r="L320" s="238">
        <v>5.2</v>
      </c>
      <c r="M320" s="238">
        <v>958</v>
      </c>
    </row>
    <row r="321" spans="1:13" ht="15" customHeight="1" x14ac:dyDescent="0.25">
      <c r="A321" s="1536" t="s">
        <v>79</v>
      </c>
      <c r="B321" s="828"/>
      <c r="C321" s="828"/>
      <c r="D321" s="828"/>
      <c r="E321" s="828"/>
      <c r="F321" s="829"/>
      <c r="G321" s="239">
        <v>2491</v>
      </c>
      <c r="H321" s="240">
        <v>87.2</v>
      </c>
      <c r="I321" s="240">
        <v>83</v>
      </c>
      <c r="J321" s="240">
        <v>348.7</v>
      </c>
      <c r="K321" s="240">
        <v>1100</v>
      </c>
      <c r="L321" s="240">
        <v>9.5</v>
      </c>
      <c r="M321" s="240">
        <v>1500</v>
      </c>
    </row>
    <row r="322" spans="1:13" ht="15" customHeight="1" x14ac:dyDescent="0.25">
      <c r="A322" s="1536" t="s">
        <v>80</v>
      </c>
      <c r="B322" s="828"/>
      <c r="C322" s="828"/>
      <c r="D322" s="828"/>
      <c r="E322" s="828"/>
      <c r="F322" s="829"/>
      <c r="G322" s="241">
        <v>0.32</v>
      </c>
      <c r="H322" s="242">
        <v>0.33</v>
      </c>
      <c r="I322" s="242">
        <v>0.28999999999999998</v>
      </c>
      <c r="J322" s="242">
        <v>0.32</v>
      </c>
      <c r="K322" s="242">
        <v>0.1</v>
      </c>
      <c r="L322" s="242">
        <v>0.55000000000000004</v>
      </c>
      <c r="M322" s="242">
        <v>0.64</v>
      </c>
    </row>
    <row r="323" spans="1:13" ht="15" customHeight="1" x14ac:dyDescent="0.25">
      <c r="A323" s="44"/>
      <c r="B323" s="45"/>
      <c r="C323" s="45"/>
      <c r="D323" s="45"/>
      <c r="E323" s="47"/>
      <c r="F323" s="47"/>
      <c r="G323" s="47"/>
      <c r="H323" s="47"/>
      <c r="I323" s="47"/>
      <c r="J323" s="47"/>
      <c r="K323" s="47"/>
      <c r="L323" s="47"/>
      <c r="M323" s="47"/>
    </row>
    <row r="324" spans="1:13" ht="15" customHeight="1" x14ac:dyDescent="0.25">
      <c r="A324" s="1537" t="s">
        <v>81</v>
      </c>
      <c r="B324" s="825"/>
      <c r="C324" s="826"/>
      <c r="D324" s="827" t="s">
        <v>82</v>
      </c>
      <c r="E324" s="828"/>
      <c r="F324" s="828"/>
      <c r="G324" s="828"/>
      <c r="H324" s="828"/>
      <c r="I324" s="828"/>
      <c r="J324" s="828"/>
      <c r="K324" s="828"/>
      <c r="L324" s="828"/>
      <c r="M324" s="829"/>
    </row>
    <row r="325" spans="1:13" ht="15" customHeight="1" x14ac:dyDescent="0.25">
      <c r="A325" s="44"/>
      <c r="B325" s="45"/>
      <c r="C325" s="47"/>
      <c r="D325" s="47"/>
      <c r="E325" s="47"/>
      <c r="F325" s="47"/>
      <c r="G325" s="47"/>
      <c r="H325" s="47"/>
      <c r="I325" s="47"/>
      <c r="J325" s="47"/>
      <c r="K325" s="47"/>
      <c r="L325" s="47"/>
      <c r="M325" s="51"/>
    </row>
    <row r="326" spans="1:13" ht="30" customHeight="1" x14ac:dyDescent="0.25">
      <c r="A326" s="44" t="s">
        <v>83</v>
      </c>
      <c r="B326" s="1538"/>
      <c r="C326" s="828"/>
      <c r="D326" s="828"/>
      <c r="E326" s="829"/>
      <c r="F326" s="51"/>
      <c r="G326" s="1539" t="s">
        <v>84</v>
      </c>
      <c r="H326" s="825"/>
      <c r="I326" s="826"/>
      <c r="J326" s="827">
        <v>1088350061</v>
      </c>
      <c r="K326" s="828"/>
      <c r="L326" s="828"/>
      <c r="M326" s="829"/>
    </row>
    <row r="327" spans="1:13" ht="15" customHeight="1" x14ac:dyDescent="0.25">
      <c r="A327" s="53"/>
      <c r="B327" s="49"/>
      <c r="C327" s="49"/>
      <c r="D327" s="49"/>
      <c r="E327" s="51"/>
      <c r="F327" s="51"/>
      <c r="G327" s="51"/>
      <c r="H327" s="51"/>
      <c r="I327" s="51"/>
      <c r="J327" s="51"/>
      <c r="K327" s="51"/>
      <c r="L327" s="51"/>
      <c r="M327" s="51"/>
    </row>
    <row r="328" spans="1:13" ht="15" customHeight="1" x14ac:dyDescent="0.25">
      <c r="A328" s="54"/>
      <c r="B328" s="55"/>
      <c r="C328" s="55"/>
      <c r="D328" s="55"/>
      <c r="E328" s="56"/>
      <c r="F328" s="56"/>
      <c r="G328" s="56"/>
      <c r="H328" s="56"/>
      <c r="I328" s="56"/>
      <c r="J328" s="56"/>
      <c r="K328" s="56"/>
      <c r="L328" s="56"/>
      <c r="M328" s="56"/>
    </row>
    <row r="329" spans="1:13" ht="15" customHeight="1" x14ac:dyDescent="0.25">
      <c r="A329" s="52"/>
      <c r="B329" s="9"/>
      <c r="C329" s="9"/>
      <c r="D329" s="9"/>
      <c r="E329" s="1"/>
      <c r="F329" s="1"/>
      <c r="G329" s="1"/>
      <c r="H329" s="1"/>
      <c r="I329" s="1"/>
      <c r="J329" s="3"/>
      <c r="K329" s="3"/>
      <c r="L329" s="51"/>
      <c r="M329" s="51"/>
    </row>
    <row r="330" spans="1:13" ht="15" customHeight="1" x14ac:dyDescent="0.25">
      <c r="A330" s="366" t="s">
        <v>440</v>
      </c>
      <c r="B330" s="58"/>
      <c r="C330" s="58"/>
      <c r="D330" s="58"/>
      <c r="E330" s="3"/>
      <c r="F330" s="3"/>
      <c r="G330" s="3"/>
      <c r="H330" s="3"/>
      <c r="I330" s="3"/>
      <c r="J330" s="3"/>
      <c r="K330" s="3"/>
      <c r="L330" s="51"/>
      <c r="M330" s="51"/>
    </row>
    <row r="331" spans="1:13" ht="15" customHeight="1" x14ac:dyDescent="0.25">
      <c r="A331" s="52"/>
      <c r="B331" s="9"/>
      <c r="C331" s="9"/>
      <c r="D331" s="9"/>
      <c r="E331" s="1"/>
      <c r="F331" s="1"/>
      <c r="G331" s="1"/>
      <c r="H331" s="1"/>
      <c r="I331" s="1"/>
      <c r="J331" s="3"/>
      <c r="K331" s="3"/>
      <c r="L331" s="51"/>
      <c r="M331" s="51"/>
    </row>
    <row r="332" spans="1:13" ht="15" customHeight="1" x14ac:dyDescent="0.25">
      <c r="A332" s="840" t="s">
        <v>14</v>
      </c>
      <c r="B332" s="838" t="s">
        <v>15</v>
      </c>
      <c r="C332" s="838" t="s">
        <v>16</v>
      </c>
      <c r="D332" s="838" t="s">
        <v>17</v>
      </c>
      <c r="E332" s="838" t="s">
        <v>18</v>
      </c>
      <c r="F332" s="838" t="s">
        <v>19</v>
      </c>
      <c r="G332" s="827" t="s">
        <v>20</v>
      </c>
      <c r="H332" s="828"/>
      <c r="I332" s="828"/>
      <c r="J332" s="828"/>
      <c r="K332" s="828"/>
      <c r="L332" s="828"/>
      <c r="M332" s="829"/>
    </row>
    <row r="333" spans="1:13" ht="15" customHeight="1" x14ac:dyDescent="0.25">
      <c r="A333" s="837"/>
      <c r="B333" s="837"/>
      <c r="C333" s="837"/>
      <c r="D333" s="837"/>
      <c r="E333" s="837"/>
      <c r="F333" s="837"/>
      <c r="G333" s="16" t="s">
        <v>21</v>
      </c>
      <c r="H333" s="16" t="s">
        <v>22</v>
      </c>
      <c r="I333" s="16" t="s">
        <v>23</v>
      </c>
      <c r="J333" s="16" t="s">
        <v>24</v>
      </c>
      <c r="K333" s="16" t="s">
        <v>25</v>
      </c>
      <c r="L333" s="16" t="s">
        <v>26</v>
      </c>
      <c r="M333" s="16" t="s">
        <v>27</v>
      </c>
    </row>
    <row r="334" spans="1:13" ht="15" customHeight="1" x14ac:dyDescent="0.25">
      <c r="A334" s="840" t="s">
        <v>85</v>
      </c>
      <c r="B334" s="843" t="s">
        <v>179</v>
      </c>
      <c r="C334" s="223" t="s">
        <v>50</v>
      </c>
      <c r="D334" s="246" t="s">
        <v>51</v>
      </c>
      <c r="E334" s="225">
        <v>12</v>
      </c>
      <c r="F334" s="226">
        <v>10.199999999999999</v>
      </c>
      <c r="G334" s="227">
        <v>5</v>
      </c>
      <c r="H334" s="228">
        <v>7.1400000000000005E-2</v>
      </c>
      <c r="I334" s="127">
        <v>1.0200000000000001E-2</v>
      </c>
      <c r="J334" s="127">
        <v>0.96899999999999997</v>
      </c>
      <c r="K334" s="224">
        <v>2.754</v>
      </c>
      <c r="L334" s="227">
        <v>4.0800000000000003E-2</v>
      </c>
      <c r="M334" s="227">
        <v>4.2</v>
      </c>
    </row>
    <row r="335" spans="1:13" ht="15" customHeight="1" x14ac:dyDescent="0.25">
      <c r="A335" s="836"/>
      <c r="B335" s="836"/>
      <c r="C335" s="68" t="s">
        <v>180</v>
      </c>
      <c r="D335" s="129" t="s">
        <v>181</v>
      </c>
      <c r="E335" s="128">
        <v>50</v>
      </c>
      <c r="F335" s="70">
        <v>40</v>
      </c>
      <c r="G335" s="71">
        <v>9</v>
      </c>
      <c r="H335" s="72">
        <v>0.6</v>
      </c>
      <c r="I335" s="73">
        <v>0.06</v>
      </c>
      <c r="J335" s="73">
        <v>1.32</v>
      </c>
      <c r="K335" s="74">
        <v>12</v>
      </c>
      <c r="L335" s="71">
        <v>0.22</v>
      </c>
      <c r="M335" s="71">
        <v>16.5</v>
      </c>
    </row>
    <row r="336" spans="1:13" ht="15" customHeight="1" x14ac:dyDescent="0.25">
      <c r="A336" s="836"/>
      <c r="B336" s="836"/>
      <c r="C336" s="68" t="s">
        <v>182</v>
      </c>
      <c r="D336" s="129" t="s">
        <v>183</v>
      </c>
      <c r="E336" s="128">
        <v>41</v>
      </c>
      <c r="F336" s="70">
        <v>20.5</v>
      </c>
      <c r="G336" s="71">
        <v>5</v>
      </c>
      <c r="H336" s="72">
        <v>0.14349999999999999</v>
      </c>
      <c r="I336" s="73">
        <v>4.1000000000000002E-2</v>
      </c>
      <c r="J336" s="73">
        <v>0.94299999999999995</v>
      </c>
      <c r="K336" s="74">
        <v>8.61</v>
      </c>
      <c r="L336" s="71">
        <v>8.2000000000000003E-2</v>
      </c>
      <c r="M336" s="71">
        <v>32.799999999999997</v>
      </c>
    </row>
    <row r="337" spans="1:13" ht="15" customHeight="1" x14ac:dyDescent="0.25">
      <c r="A337" s="836"/>
      <c r="B337" s="836"/>
      <c r="C337" s="68" t="s">
        <v>32</v>
      </c>
      <c r="D337" s="129" t="s">
        <v>33</v>
      </c>
      <c r="E337" s="128">
        <v>11</v>
      </c>
      <c r="F337" s="70">
        <v>10.45</v>
      </c>
      <c r="G337" s="71">
        <v>4</v>
      </c>
      <c r="H337" s="72">
        <v>0.14630000000000001</v>
      </c>
      <c r="I337" s="73">
        <v>1.0449999999999999E-2</v>
      </c>
      <c r="J337" s="73">
        <v>0.80464999999999998</v>
      </c>
      <c r="K337" s="74">
        <v>2.508</v>
      </c>
      <c r="L337" s="71">
        <v>3.1350000000000003E-2</v>
      </c>
      <c r="M337" s="71">
        <v>0.44</v>
      </c>
    </row>
    <row r="338" spans="1:13" ht="15" customHeight="1" x14ac:dyDescent="0.25">
      <c r="A338" s="836"/>
      <c r="B338" s="836"/>
      <c r="C338" s="68" t="s">
        <v>36</v>
      </c>
      <c r="D338" s="129" t="s">
        <v>37</v>
      </c>
      <c r="E338" s="128">
        <v>6</v>
      </c>
      <c r="F338" s="70">
        <v>5.4</v>
      </c>
      <c r="G338" s="71">
        <v>2</v>
      </c>
      <c r="H338" s="72">
        <v>0.1242</v>
      </c>
      <c r="I338" s="73">
        <v>3.2399999999999998E-2</v>
      </c>
      <c r="J338" s="73">
        <v>0.31859999999999999</v>
      </c>
      <c r="K338" s="74">
        <v>4.4279999999999999</v>
      </c>
      <c r="L338" s="71">
        <v>9.7199999999999995E-2</v>
      </c>
      <c r="M338" s="71">
        <v>2.76</v>
      </c>
    </row>
    <row r="339" spans="1:13" ht="15" customHeight="1" x14ac:dyDescent="0.25">
      <c r="A339" s="836"/>
      <c r="B339" s="836"/>
      <c r="C339" s="68" t="s">
        <v>44</v>
      </c>
      <c r="D339" s="129" t="s">
        <v>45</v>
      </c>
      <c r="E339" s="128">
        <v>0.8</v>
      </c>
      <c r="F339" s="70">
        <v>0.8</v>
      </c>
      <c r="G339" s="71">
        <v>0</v>
      </c>
      <c r="H339" s="72">
        <v>0</v>
      </c>
      <c r="I339" s="73">
        <v>0</v>
      </c>
      <c r="J339" s="73">
        <v>0</v>
      </c>
      <c r="K339" s="74">
        <v>0.192</v>
      </c>
      <c r="L339" s="71">
        <v>2.3999999999999998E-3</v>
      </c>
      <c r="M339" s="71">
        <v>310.24799999999999</v>
      </c>
    </row>
    <row r="340" spans="1:13" ht="15" customHeight="1" x14ac:dyDescent="0.25">
      <c r="A340" s="836"/>
      <c r="B340" s="836"/>
      <c r="C340" s="68" t="s">
        <v>42</v>
      </c>
      <c r="D340" s="129" t="s">
        <v>43</v>
      </c>
      <c r="E340" s="128">
        <v>1</v>
      </c>
      <c r="F340" s="70">
        <v>0.95</v>
      </c>
      <c r="G340" s="71">
        <v>1</v>
      </c>
      <c r="H340" s="72">
        <v>4.4650000000000002E-2</v>
      </c>
      <c r="I340" s="73">
        <v>2.8500000000000001E-3</v>
      </c>
      <c r="J340" s="73">
        <v>0.27834999999999999</v>
      </c>
      <c r="K340" s="74">
        <v>0.38</v>
      </c>
      <c r="L340" s="71">
        <v>1.235E-2</v>
      </c>
      <c r="M340" s="71">
        <v>0.19</v>
      </c>
    </row>
    <row r="341" spans="1:13" ht="15" customHeight="1" x14ac:dyDescent="0.25">
      <c r="A341" s="836"/>
      <c r="B341" s="836"/>
      <c r="C341" s="68" t="s">
        <v>184</v>
      </c>
      <c r="D341" s="129" t="s">
        <v>185</v>
      </c>
      <c r="E341" s="128">
        <v>7</v>
      </c>
      <c r="F341" s="70">
        <v>7</v>
      </c>
      <c r="G341" s="71">
        <v>25</v>
      </c>
      <c r="H341" s="72">
        <v>0.875</v>
      </c>
      <c r="I341" s="73">
        <v>0.11899999999999999</v>
      </c>
      <c r="J341" s="73">
        <v>5.0609999999999999</v>
      </c>
      <c r="K341" s="74">
        <v>1.05</v>
      </c>
      <c r="L341" s="71">
        <v>0.30099999999999999</v>
      </c>
      <c r="M341" s="71">
        <v>0.14000000000000001</v>
      </c>
    </row>
    <row r="342" spans="1:13" ht="15" customHeight="1" x14ac:dyDescent="0.25">
      <c r="A342" s="836"/>
      <c r="B342" s="836"/>
      <c r="C342" s="68" t="s">
        <v>116</v>
      </c>
      <c r="D342" s="129" t="s">
        <v>117</v>
      </c>
      <c r="E342" s="128">
        <v>5</v>
      </c>
      <c r="F342" s="70">
        <v>5</v>
      </c>
      <c r="G342" s="71">
        <v>37</v>
      </c>
      <c r="H342" s="72">
        <v>0.03</v>
      </c>
      <c r="I342" s="73">
        <v>4.05</v>
      </c>
      <c r="J342" s="73">
        <v>0</v>
      </c>
      <c r="K342" s="74">
        <v>0.15</v>
      </c>
      <c r="L342" s="71">
        <v>5.0000000000000001E-3</v>
      </c>
      <c r="M342" s="71">
        <v>34.25</v>
      </c>
    </row>
    <row r="343" spans="1:13" ht="15" customHeight="1" x14ac:dyDescent="0.25">
      <c r="A343" s="836"/>
      <c r="B343" s="836"/>
      <c r="C343" s="68" t="s">
        <v>114</v>
      </c>
      <c r="D343" s="129" t="s">
        <v>115</v>
      </c>
      <c r="E343" s="128">
        <v>15</v>
      </c>
      <c r="F343" s="70">
        <v>15</v>
      </c>
      <c r="G343" s="71">
        <v>15</v>
      </c>
      <c r="H343" s="72">
        <v>0.34499999999999997</v>
      </c>
      <c r="I343" s="73">
        <v>1.4999999999999999E-2</v>
      </c>
      <c r="J343" s="73">
        <v>3.15</v>
      </c>
      <c r="K343" s="74">
        <v>1.2</v>
      </c>
      <c r="L343" s="71">
        <v>0.12</v>
      </c>
      <c r="M343" s="71">
        <v>1.35</v>
      </c>
    </row>
    <row r="344" spans="1:13" ht="15" customHeight="1" x14ac:dyDescent="0.25">
      <c r="A344" s="837"/>
      <c r="B344" s="837"/>
      <c r="C344" s="68" t="s">
        <v>91</v>
      </c>
      <c r="D344" s="129" t="s">
        <v>92</v>
      </c>
      <c r="E344" s="128">
        <v>15</v>
      </c>
      <c r="F344" s="70">
        <v>15</v>
      </c>
      <c r="G344" s="71">
        <v>14</v>
      </c>
      <c r="H344" s="72">
        <v>0.33</v>
      </c>
      <c r="I344" s="73">
        <v>1.4999999999999999E-2</v>
      </c>
      <c r="J344" s="73">
        <v>3.165</v>
      </c>
      <c r="K344" s="74">
        <v>1.65</v>
      </c>
      <c r="L344" s="71">
        <v>0.15</v>
      </c>
      <c r="M344" s="71">
        <v>2.7</v>
      </c>
    </row>
    <row r="345" spans="1:13" ht="15" customHeight="1" x14ac:dyDescent="0.25">
      <c r="A345" s="840" t="s">
        <v>28</v>
      </c>
      <c r="B345" s="860" t="s">
        <v>186</v>
      </c>
      <c r="C345" s="68" t="s">
        <v>94</v>
      </c>
      <c r="D345" s="73" t="s">
        <v>95</v>
      </c>
      <c r="E345" s="128">
        <v>77</v>
      </c>
      <c r="F345" s="70">
        <v>73</v>
      </c>
      <c r="G345" s="71">
        <v>102</v>
      </c>
      <c r="H345" s="72">
        <v>15.62</v>
      </c>
      <c r="I345" s="73">
        <v>4.38</v>
      </c>
      <c r="J345" s="73">
        <v>0.14599999999999999</v>
      </c>
      <c r="K345" s="74">
        <v>12.41</v>
      </c>
      <c r="L345" s="71">
        <v>0.58399999999999996</v>
      </c>
      <c r="M345" s="71">
        <v>40</v>
      </c>
    </row>
    <row r="346" spans="1:13" ht="15" customHeight="1" x14ac:dyDescent="0.25">
      <c r="A346" s="836"/>
      <c r="B346" s="836"/>
      <c r="C346" s="68" t="s">
        <v>34</v>
      </c>
      <c r="D346" s="69" t="s">
        <v>35</v>
      </c>
      <c r="E346" s="128">
        <v>38</v>
      </c>
      <c r="F346" s="70">
        <v>15.2</v>
      </c>
      <c r="G346" s="71">
        <v>6</v>
      </c>
      <c r="H346" s="72">
        <v>0.18240000000000001</v>
      </c>
      <c r="I346" s="73">
        <v>1.52E-2</v>
      </c>
      <c r="J346" s="73">
        <v>1.0336000000000001</v>
      </c>
      <c r="K346" s="74">
        <v>8.6639999999999997</v>
      </c>
      <c r="L346" s="71">
        <v>7.5999999999999998E-2</v>
      </c>
      <c r="M346" s="71">
        <v>5.7</v>
      </c>
    </row>
    <row r="347" spans="1:13" ht="15" customHeight="1" x14ac:dyDescent="0.25">
      <c r="A347" s="836"/>
      <c r="B347" s="836"/>
      <c r="C347" s="68" t="s">
        <v>32</v>
      </c>
      <c r="D347" s="69" t="s">
        <v>33</v>
      </c>
      <c r="E347" s="128">
        <v>16</v>
      </c>
      <c r="F347" s="70">
        <v>15.2</v>
      </c>
      <c r="G347" s="71">
        <v>6</v>
      </c>
      <c r="H347" s="72">
        <v>0.21279999999999999</v>
      </c>
      <c r="I347" s="73">
        <v>1.52E-2</v>
      </c>
      <c r="J347" s="73">
        <v>1.1704000000000001</v>
      </c>
      <c r="K347" s="74">
        <v>3.6480000000000001</v>
      </c>
      <c r="L347" s="71">
        <v>4.5600000000000002E-2</v>
      </c>
      <c r="M347" s="71">
        <v>0.64</v>
      </c>
    </row>
    <row r="348" spans="1:13" ht="15" customHeight="1" x14ac:dyDescent="0.25">
      <c r="A348" s="836"/>
      <c r="B348" s="836"/>
      <c r="C348" s="68" t="s">
        <v>36</v>
      </c>
      <c r="D348" s="69" t="s">
        <v>37</v>
      </c>
      <c r="E348" s="128">
        <v>6</v>
      </c>
      <c r="F348" s="70">
        <v>5.4</v>
      </c>
      <c r="G348" s="71">
        <v>2</v>
      </c>
      <c r="H348" s="72">
        <v>0.1242</v>
      </c>
      <c r="I348" s="73">
        <v>3.2399999999999998E-2</v>
      </c>
      <c r="J348" s="73">
        <v>0.31859999999999999</v>
      </c>
      <c r="K348" s="74">
        <v>4.4279999999999999</v>
      </c>
      <c r="L348" s="71">
        <v>9.7199999999999995E-2</v>
      </c>
      <c r="M348" s="71">
        <v>2.76</v>
      </c>
    </row>
    <row r="349" spans="1:13" ht="15" customHeight="1" x14ac:dyDescent="0.25">
      <c r="A349" s="836"/>
      <c r="B349" s="836"/>
      <c r="C349" s="68" t="s">
        <v>96</v>
      </c>
      <c r="D349" s="69" t="s">
        <v>39</v>
      </c>
      <c r="E349" s="70">
        <v>3</v>
      </c>
      <c r="F349" s="70">
        <v>3</v>
      </c>
      <c r="G349" s="71">
        <v>0</v>
      </c>
      <c r="H349" s="72">
        <v>0</v>
      </c>
      <c r="I349" s="73">
        <v>0</v>
      </c>
      <c r="J349" s="73">
        <v>0.18</v>
      </c>
      <c r="K349" s="74">
        <v>0.21</v>
      </c>
      <c r="L349" s="71">
        <v>1.4999999999999999E-2</v>
      </c>
      <c r="M349" s="71">
        <v>0.15</v>
      </c>
    </row>
    <row r="350" spans="1:13" ht="15" customHeight="1" x14ac:dyDescent="0.25">
      <c r="A350" s="836"/>
      <c r="B350" s="836"/>
      <c r="C350" s="68" t="s">
        <v>38</v>
      </c>
      <c r="D350" s="69" t="s">
        <v>39</v>
      </c>
      <c r="E350" s="70">
        <v>3</v>
      </c>
      <c r="F350" s="70">
        <v>3</v>
      </c>
      <c r="G350" s="71">
        <v>0</v>
      </c>
      <c r="H350" s="72">
        <v>0</v>
      </c>
      <c r="I350" s="73">
        <v>0</v>
      </c>
      <c r="J350" s="73">
        <v>0.18</v>
      </c>
      <c r="K350" s="74">
        <v>0.21</v>
      </c>
      <c r="L350" s="71">
        <v>1.4999999999999999E-2</v>
      </c>
      <c r="M350" s="71">
        <v>0.15</v>
      </c>
    </row>
    <row r="351" spans="1:13" ht="15" customHeight="1" x14ac:dyDescent="0.25">
      <c r="A351" s="836"/>
      <c r="B351" s="836"/>
      <c r="C351" s="68" t="s">
        <v>40</v>
      </c>
      <c r="D351" s="69" t="s">
        <v>39</v>
      </c>
      <c r="E351" s="70">
        <v>3</v>
      </c>
      <c r="F351" s="70">
        <v>3</v>
      </c>
      <c r="G351" s="71">
        <v>0</v>
      </c>
      <c r="H351" s="72">
        <v>0</v>
      </c>
      <c r="I351" s="73">
        <v>0</v>
      </c>
      <c r="J351" s="73">
        <v>0.18</v>
      </c>
      <c r="K351" s="74">
        <v>0.21</v>
      </c>
      <c r="L351" s="71">
        <v>1.4999999999999999E-2</v>
      </c>
      <c r="M351" s="71">
        <v>0.15</v>
      </c>
    </row>
    <row r="352" spans="1:13" ht="15" customHeight="1" x14ac:dyDescent="0.25">
      <c r="A352" s="836"/>
      <c r="B352" s="836"/>
      <c r="C352" s="68" t="s">
        <v>41</v>
      </c>
      <c r="D352" s="69" t="s">
        <v>39</v>
      </c>
      <c r="E352" s="70">
        <v>3</v>
      </c>
      <c r="F352" s="70">
        <v>3</v>
      </c>
      <c r="G352" s="71">
        <v>0</v>
      </c>
      <c r="H352" s="72">
        <v>0</v>
      </c>
      <c r="I352" s="73">
        <v>0</v>
      </c>
      <c r="J352" s="73">
        <v>0</v>
      </c>
      <c r="K352" s="74">
        <v>0</v>
      </c>
      <c r="L352" s="71">
        <v>0</v>
      </c>
      <c r="M352" s="71">
        <v>0</v>
      </c>
    </row>
    <row r="353" spans="1:13" ht="15" customHeight="1" x14ac:dyDescent="0.25">
      <c r="A353" s="836"/>
      <c r="B353" s="836"/>
      <c r="C353" s="68" t="s">
        <v>42</v>
      </c>
      <c r="D353" s="69" t="s">
        <v>43</v>
      </c>
      <c r="E353" s="128">
        <v>1</v>
      </c>
      <c r="F353" s="70">
        <v>0.95</v>
      </c>
      <c r="G353" s="71">
        <v>1</v>
      </c>
      <c r="H353" s="72">
        <v>4.4650000000000002E-2</v>
      </c>
      <c r="I353" s="73">
        <v>2.8500000000000001E-3</v>
      </c>
      <c r="J353" s="73">
        <v>0.27834999999999999</v>
      </c>
      <c r="K353" s="74">
        <v>0.38</v>
      </c>
      <c r="L353" s="71">
        <v>1.235E-2</v>
      </c>
      <c r="M353" s="71">
        <v>0.19</v>
      </c>
    </row>
    <row r="354" spans="1:13" ht="15" customHeight="1" x14ac:dyDescent="0.25">
      <c r="A354" s="836"/>
      <c r="B354" s="836"/>
      <c r="C354" s="68" t="s">
        <v>36</v>
      </c>
      <c r="D354" s="69" t="s">
        <v>37</v>
      </c>
      <c r="E354" s="128">
        <v>6</v>
      </c>
      <c r="F354" s="70">
        <v>5.4</v>
      </c>
      <c r="G354" s="71">
        <v>2</v>
      </c>
      <c r="H354" s="72">
        <v>0.1242</v>
      </c>
      <c r="I354" s="73">
        <v>3.2399999999999998E-2</v>
      </c>
      <c r="J354" s="73">
        <v>0.31859999999999999</v>
      </c>
      <c r="K354" s="74">
        <v>4.4279999999999999</v>
      </c>
      <c r="L354" s="71">
        <v>9.7199999999999995E-2</v>
      </c>
      <c r="M354" s="71">
        <v>2.76</v>
      </c>
    </row>
    <row r="355" spans="1:13" ht="15" customHeight="1" x14ac:dyDescent="0.25">
      <c r="A355" s="836"/>
      <c r="B355" s="836"/>
      <c r="C355" s="68" t="s">
        <v>44</v>
      </c>
      <c r="D355" s="69" t="s">
        <v>45</v>
      </c>
      <c r="E355" s="128">
        <v>0.5</v>
      </c>
      <c r="F355" s="70">
        <v>0.5</v>
      </c>
      <c r="G355" s="71">
        <v>0</v>
      </c>
      <c r="H355" s="72">
        <v>0</v>
      </c>
      <c r="I355" s="73">
        <v>0</v>
      </c>
      <c r="J355" s="73">
        <v>0</v>
      </c>
      <c r="K355" s="74">
        <v>0.12</v>
      </c>
      <c r="L355" s="71">
        <v>1.5E-3</v>
      </c>
      <c r="M355" s="71">
        <v>193.905</v>
      </c>
    </row>
    <row r="356" spans="1:13" ht="15" customHeight="1" x14ac:dyDescent="0.25">
      <c r="A356" s="837"/>
      <c r="B356" s="837"/>
      <c r="C356" s="68" t="s">
        <v>52</v>
      </c>
      <c r="D356" s="129" t="s">
        <v>53</v>
      </c>
      <c r="E356" s="128">
        <v>4</v>
      </c>
      <c r="F356" s="70">
        <v>4</v>
      </c>
      <c r="G356" s="71">
        <v>36</v>
      </c>
      <c r="H356" s="72">
        <v>0</v>
      </c>
      <c r="I356" s="73">
        <v>4</v>
      </c>
      <c r="J356" s="73">
        <v>0</v>
      </c>
      <c r="K356" s="74">
        <v>0</v>
      </c>
      <c r="L356" s="71">
        <v>0</v>
      </c>
      <c r="M356" s="71">
        <v>0</v>
      </c>
    </row>
    <row r="357" spans="1:13" ht="15" customHeight="1" x14ac:dyDescent="0.25">
      <c r="A357" s="840" t="s">
        <v>46</v>
      </c>
      <c r="B357" s="860" t="s">
        <v>187</v>
      </c>
      <c r="C357" s="68" t="s">
        <v>114</v>
      </c>
      <c r="D357" s="129" t="s">
        <v>115</v>
      </c>
      <c r="E357" s="128">
        <v>68</v>
      </c>
      <c r="F357" s="70">
        <v>62</v>
      </c>
      <c r="G357" s="71">
        <v>61</v>
      </c>
      <c r="H357" s="72">
        <v>1.4259999999999999</v>
      </c>
      <c r="I357" s="73">
        <v>6.2E-2</v>
      </c>
      <c r="J357" s="73">
        <v>13.02</v>
      </c>
      <c r="K357" s="74">
        <v>4.96</v>
      </c>
      <c r="L357" s="71">
        <v>0.496</v>
      </c>
      <c r="M357" s="71">
        <v>6.12</v>
      </c>
    </row>
    <row r="358" spans="1:13" ht="15" customHeight="1" x14ac:dyDescent="0.25">
      <c r="A358" s="836"/>
      <c r="B358" s="836"/>
      <c r="C358" s="68" t="s">
        <v>44</v>
      </c>
      <c r="D358" s="129" t="s">
        <v>189</v>
      </c>
      <c r="E358" s="128">
        <v>0.5</v>
      </c>
      <c r="F358" s="70">
        <v>0.5</v>
      </c>
      <c r="G358" s="71">
        <v>0</v>
      </c>
      <c r="H358" s="72">
        <v>0</v>
      </c>
      <c r="I358" s="73">
        <v>0</v>
      </c>
      <c r="J358" s="73">
        <v>0</v>
      </c>
      <c r="K358" s="74">
        <v>0.12</v>
      </c>
      <c r="L358" s="71">
        <v>1.5E-3</v>
      </c>
      <c r="M358" s="71">
        <v>193.905</v>
      </c>
    </row>
    <row r="359" spans="1:13" ht="15" customHeight="1" x14ac:dyDescent="0.25">
      <c r="A359" s="837"/>
      <c r="B359" s="837"/>
      <c r="C359" s="229" t="s">
        <v>174</v>
      </c>
      <c r="D359" s="129" t="s">
        <v>175</v>
      </c>
      <c r="E359" s="231">
        <v>5</v>
      </c>
      <c r="F359" s="232">
        <v>5</v>
      </c>
      <c r="G359" s="71">
        <v>16</v>
      </c>
      <c r="H359" s="72">
        <v>4.4999999999999998E-2</v>
      </c>
      <c r="I359" s="73">
        <v>1.67</v>
      </c>
      <c r="J359" s="73">
        <v>0.27</v>
      </c>
      <c r="K359" s="74">
        <v>0.7</v>
      </c>
      <c r="L359" s="71">
        <v>0.01</v>
      </c>
      <c r="M359" s="71">
        <v>35.549999999999997</v>
      </c>
    </row>
    <row r="360" spans="1:13" ht="15" customHeight="1" x14ac:dyDescent="0.25">
      <c r="A360" s="840" t="s">
        <v>247</v>
      </c>
      <c r="B360" s="1175" t="s">
        <v>55</v>
      </c>
      <c r="C360" s="223" t="s">
        <v>56</v>
      </c>
      <c r="D360" s="129" t="s">
        <v>57</v>
      </c>
      <c r="E360" s="225">
        <v>56</v>
      </c>
      <c r="F360" s="226">
        <v>56</v>
      </c>
      <c r="G360" s="71">
        <v>198</v>
      </c>
      <c r="H360" s="72">
        <v>3.7519999999999998</v>
      </c>
      <c r="I360" s="73">
        <v>0.224</v>
      </c>
      <c r="J360" s="73">
        <v>44.856000000000002</v>
      </c>
      <c r="K360" s="74">
        <v>5.04</v>
      </c>
      <c r="L360" s="71">
        <v>0.44800000000000001</v>
      </c>
      <c r="M360" s="71">
        <v>1.1200000000000001</v>
      </c>
    </row>
    <row r="361" spans="1:13" ht="15" customHeight="1" x14ac:dyDescent="0.25">
      <c r="A361" s="836"/>
      <c r="B361" s="836"/>
      <c r="C361" s="68" t="s">
        <v>44</v>
      </c>
      <c r="D361" s="129" t="s">
        <v>45</v>
      </c>
      <c r="E361" s="128">
        <v>0.8</v>
      </c>
      <c r="F361" s="70">
        <v>0.8</v>
      </c>
      <c r="G361" s="71">
        <v>0</v>
      </c>
      <c r="H361" s="72">
        <v>0</v>
      </c>
      <c r="I361" s="73">
        <v>0</v>
      </c>
      <c r="J361" s="73">
        <v>0</v>
      </c>
      <c r="K361" s="74">
        <v>0.192</v>
      </c>
      <c r="L361" s="71">
        <v>2.3999999999999998E-3</v>
      </c>
      <c r="M361" s="71">
        <v>310.24799999999999</v>
      </c>
    </row>
    <row r="362" spans="1:13" ht="15" customHeight="1" x14ac:dyDescent="0.25">
      <c r="A362" s="837"/>
      <c r="B362" s="842"/>
      <c r="C362" s="68" t="s">
        <v>52</v>
      </c>
      <c r="D362" s="129" t="s">
        <v>53</v>
      </c>
      <c r="E362" s="128">
        <v>8</v>
      </c>
      <c r="F362" s="70">
        <v>8</v>
      </c>
      <c r="G362" s="71">
        <v>72</v>
      </c>
      <c r="H362" s="72">
        <v>0</v>
      </c>
      <c r="I362" s="73">
        <v>8</v>
      </c>
      <c r="J362" s="73">
        <v>0</v>
      </c>
      <c r="K362" s="74">
        <v>0</v>
      </c>
      <c r="L362" s="71">
        <v>0</v>
      </c>
      <c r="M362" s="71">
        <v>0</v>
      </c>
    </row>
    <row r="363" spans="1:13" ht="15" customHeight="1" x14ac:dyDescent="0.25">
      <c r="A363" s="846" t="s">
        <v>58</v>
      </c>
      <c r="B363" s="843" t="s">
        <v>190</v>
      </c>
      <c r="C363" s="256" t="s">
        <v>101</v>
      </c>
      <c r="D363" s="129" t="s">
        <v>102</v>
      </c>
      <c r="E363" s="128">
        <v>75</v>
      </c>
      <c r="F363" s="70">
        <v>60</v>
      </c>
      <c r="G363" s="71">
        <v>14</v>
      </c>
      <c r="H363" s="72">
        <v>0.54</v>
      </c>
      <c r="I363" s="73">
        <v>0.06</v>
      </c>
      <c r="J363" s="73">
        <v>2.46</v>
      </c>
      <c r="K363" s="74">
        <v>5.4</v>
      </c>
      <c r="L363" s="71">
        <v>0.3</v>
      </c>
      <c r="M363" s="71">
        <v>4.5</v>
      </c>
    </row>
    <row r="364" spans="1:13" ht="15" customHeight="1" x14ac:dyDescent="0.25">
      <c r="A364" s="847"/>
      <c r="B364" s="836"/>
      <c r="C364" s="256" t="s">
        <v>62</v>
      </c>
      <c r="D364" s="129" t="s">
        <v>63</v>
      </c>
      <c r="E364" s="128">
        <v>30</v>
      </c>
      <c r="F364" s="70">
        <v>15</v>
      </c>
      <c r="G364" s="71">
        <v>7</v>
      </c>
      <c r="H364" s="72">
        <v>4.4999999999999998E-2</v>
      </c>
      <c r="I364" s="73">
        <v>4.4999999999999998E-2</v>
      </c>
      <c r="J364" s="73">
        <v>1.395</v>
      </c>
      <c r="K364" s="74">
        <v>2.85</v>
      </c>
      <c r="L364" s="71">
        <v>7.4999999999999997E-2</v>
      </c>
      <c r="M364" s="71">
        <v>1.2</v>
      </c>
    </row>
    <row r="365" spans="1:13" ht="15" customHeight="1" x14ac:dyDescent="0.25">
      <c r="A365" s="874"/>
      <c r="B365" s="837"/>
      <c r="C365" s="256" t="s">
        <v>36</v>
      </c>
      <c r="D365" s="129" t="s">
        <v>37</v>
      </c>
      <c r="E365" s="128">
        <v>6</v>
      </c>
      <c r="F365" s="70">
        <v>5.4</v>
      </c>
      <c r="G365" s="71">
        <v>2</v>
      </c>
      <c r="H365" s="72">
        <v>0.1242</v>
      </c>
      <c r="I365" s="73">
        <v>3.2399999999999998E-2</v>
      </c>
      <c r="J365" s="73">
        <v>0.31859999999999999</v>
      </c>
      <c r="K365" s="74">
        <v>4.4279999999999999</v>
      </c>
      <c r="L365" s="71">
        <v>9.7199999999999995E-2</v>
      </c>
      <c r="M365" s="71">
        <v>2.76</v>
      </c>
    </row>
    <row r="366" spans="1:13" ht="15" customHeight="1" x14ac:dyDescent="0.25">
      <c r="A366" s="97" t="s">
        <v>105</v>
      </c>
      <c r="B366" s="843" t="s">
        <v>129</v>
      </c>
      <c r="C366" s="31" t="s">
        <v>103</v>
      </c>
      <c r="D366" s="18" t="s">
        <v>104</v>
      </c>
      <c r="E366" s="26">
        <v>120</v>
      </c>
      <c r="F366" s="29">
        <v>60</v>
      </c>
      <c r="G366" s="28">
        <v>47</v>
      </c>
      <c r="H366" s="62">
        <v>0.36</v>
      </c>
      <c r="I366" s="61">
        <v>0</v>
      </c>
      <c r="J366" s="61">
        <v>10.26</v>
      </c>
      <c r="K366" s="24">
        <v>9</v>
      </c>
      <c r="L366" s="28">
        <v>0.3</v>
      </c>
      <c r="M366" s="28">
        <v>4.8</v>
      </c>
    </row>
    <row r="367" spans="1:13" ht="15" customHeight="1" x14ac:dyDescent="0.25">
      <c r="A367" s="35" t="s">
        <v>109</v>
      </c>
      <c r="B367" s="836"/>
      <c r="C367" s="31" t="s">
        <v>64</v>
      </c>
      <c r="D367" s="18" t="s">
        <v>191</v>
      </c>
      <c r="E367" s="88">
        <v>8</v>
      </c>
      <c r="F367" s="89">
        <v>8</v>
      </c>
      <c r="G367" s="90">
        <v>32</v>
      </c>
      <c r="H367" s="90">
        <v>0</v>
      </c>
      <c r="I367" s="90">
        <v>0</v>
      </c>
      <c r="J367" s="90">
        <v>7.944</v>
      </c>
      <c r="K367" s="90">
        <v>0</v>
      </c>
      <c r="L367" s="90">
        <v>8.0000000000000002E-3</v>
      </c>
      <c r="M367" s="91">
        <v>0</v>
      </c>
    </row>
    <row r="368" spans="1:13" ht="15" customHeight="1" x14ac:dyDescent="0.25">
      <c r="A368" s="35" t="s">
        <v>163</v>
      </c>
      <c r="B368" s="837"/>
      <c r="C368" s="360" t="s">
        <v>72</v>
      </c>
      <c r="D368" s="102" t="s">
        <v>73</v>
      </c>
      <c r="E368" s="279">
        <v>120</v>
      </c>
      <c r="F368" s="287">
        <v>120</v>
      </c>
      <c r="G368" s="28">
        <v>66</v>
      </c>
      <c r="H368" s="62">
        <v>3.84</v>
      </c>
      <c r="I368" s="61">
        <v>3.84</v>
      </c>
      <c r="J368" s="61">
        <v>4.08</v>
      </c>
      <c r="K368" s="24">
        <v>144</v>
      </c>
      <c r="L368" s="28">
        <v>0</v>
      </c>
      <c r="M368" s="28">
        <v>50</v>
      </c>
    </row>
    <row r="369" spans="1:13" ht="15" customHeight="1" x14ac:dyDescent="0.25">
      <c r="A369" s="1541"/>
      <c r="B369" s="856"/>
      <c r="C369" s="856"/>
      <c r="D369" s="856"/>
      <c r="E369" s="856"/>
      <c r="F369" s="856"/>
      <c r="G369" s="856"/>
      <c r="H369" s="856"/>
      <c r="I369" s="856"/>
      <c r="J369" s="856"/>
      <c r="K369" s="856"/>
      <c r="L369" s="856"/>
      <c r="M369" s="857"/>
    </row>
    <row r="370" spans="1:13" ht="15" customHeight="1" x14ac:dyDescent="0.25">
      <c r="A370" s="1536" t="s">
        <v>78</v>
      </c>
      <c r="B370" s="828"/>
      <c r="C370" s="828"/>
      <c r="D370" s="828"/>
      <c r="E370" s="828"/>
      <c r="F370" s="829"/>
      <c r="G370" s="248">
        <v>787</v>
      </c>
      <c r="H370" s="249">
        <v>29</v>
      </c>
      <c r="I370" s="250">
        <v>26.8</v>
      </c>
      <c r="J370" s="250">
        <v>104</v>
      </c>
      <c r="K370" s="248">
        <v>246</v>
      </c>
      <c r="L370" s="251">
        <v>3.76</v>
      </c>
      <c r="M370" s="251">
        <v>1262</v>
      </c>
    </row>
    <row r="371" spans="1:13" ht="15" customHeight="1" x14ac:dyDescent="0.25">
      <c r="A371" s="1536" t="s">
        <v>79</v>
      </c>
      <c r="B371" s="828"/>
      <c r="C371" s="828"/>
      <c r="D371" s="828"/>
      <c r="E371" s="828"/>
      <c r="F371" s="829"/>
      <c r="G371" s="252">
        <v>2491</v>
      </c>
      <c r="H371" s="253">
        <v>87.2</v>
      </c>
      <c r="I371" s="253">
        <v>83</v>
      </c>
      <c r="J371" s="253">
        <v>348.7</v>
      </c>
      <c r="K371" s="253">
        <v>1100</v>
      </c>
      <c r="L371" s="253">
        <v>9.5</v>
      </c>
      <c r="M371" s="253">
        <v>1500</v>
      </c>
    </row>
    <row r="372" spans="1:13" ht="15" customHeight="1" x14ac:dyDescent="0.25">
      <c r="A372" s="1536" t="s">
        <v>80</v>
      </c>
      <c r="B372" s="828"/>
      <c r="C372" s="828"/>
      <c r="D372" s="828"/>
      <c r="E372" s="828"/>
      <c r="F372" s="829"/>
      <c r="G372" s="254">
        <v>0.32</v>
      </c>
      <c r="H372" s="255">
        <v>0.33</v>
      </c>
      <c r="I372" s="255">
        <v>0.32</v>
      </c>
      <c r="J372" s="255">
        <v>0.3</v>
      </c>
      <c r="K372" s="255">
        <v>0.22</v>
      </c>
      <c r="L372" s="255">
        <v>0.4</v>
      </c>
      <c r="M372" s="255">
        <v>0.84</v>
      </c>
    </row>
    <row r="373" spans="1:13" ht="15" customHeight="1" x14ac:dyDescent="0.25">
      <c r="A373" s="44"/>
      <c r="B373" s="45"/>
      <c r="C373" s="45"/>
      <c r="D373" s="45"/>
      <c r="E373" s="47"/>
      <c r="F373" s="47"/>
      <c r="G373" s="47"/>
      <c r="H373" s="47"/>
      <c r="I373" s="47"/>
      <c r="J373" s="47"/>
      <c r="K373" s="47"/>
      <c r="L373" s="47"/>
      <c r="M373" s="47"/>
    </row>
    <row r="374" spans="1:13" ht="15" customHeight="1" x14ac:dyDescent="0.25">
      <c r="A374" s="1537" t="s">
        <v>81</v>
      </c>
      <c r="B374" s="825"/>
      <c r="C374" s="826"/>
      <c r="D374" s="827" t="s">
        <v>82</v>
      </c>
      <c r="E374" s="828"/>
      <c r="F374" s="828"/>
      <c r="G374" s="828"/>
      <c r="H374" s="828"/>
      <c r="I374" s="828"/>
      <c r="J374" s="828"/>
      <c r="K374" s="828"/>
      <c r="L374" s="828"/>
      <c r="M374" s="829"/>
    </row>
    <row r="375" spans="1:13" ht="15" customHeight="1" x14ac:dyDescent="0.25">
      <c r="A375" s="44"/>
      <c r="B375" s="45"/>
      <c r="C375" s="47"/>
      <c r="D375" s="47"/>
      <c r="E375" s="47"/>
      <c r="F375" s="47"/>
      <c r="G375" s="47"/>
      <c r="H375" s="47"/>
      <c r="I375" s="47"/>
      <c r="J375" s="47"/>
      <c r="K375" s="47"/>
      <c r="L375" s="47"/>
      <c r="M375" s="51"/>
    </row>
    <row r="376" spans="1:13" ht="30" customHeight="1" x14ac:dyDescent="0.25">
      <c r="A376" s="44" t="s">
        <v>83</v>
      </c>
      <c r="B376" s="1538"/>
      <c r="C376" s="828"/>
      <c r="D376" s="828"/>
      <c r="E376" s="829"/>
      <c r="F376" s="51"/>
      <c r="G376" s="1539" t="s">
        <v>84</v>
      </c>
      <c r="H376" s="825"/>
      <c r="I376" s="826"/>
      <c r="J376" s="827">
        <v>1088350061</v>
      </c>
      <c r="K376" s="828"/>
      <c r="L376" s="828"/>
      <c r="M376" s="829"/>
    </row>
    <row r="377" spans="1:13" ht="15" customHeight="1" x14ac:dyDescent="0.25">
      <c r="A377" s="53"/>
      <c r="B377" s="49"/>
      <c r="C377" s="49"/>
      <c r="D377" s="49"/>
      <c r="E377" s="51"/>
      <c r="F377" s="51"/>
      <c r="G377" s="51"/>
      <c r="H377" s="51"/>
      <c r="I377" s="51"/>
      <c r="J377" s="51"/>
      <c r="K377" s="51"/>
      <c r="L377" s="51"/>
      <c r="M377" s="51"/>
    </row>
    <row r="378" spans="1:13" ht="15" customHeight="1" x14ac:dyDescent="0.25">
      <c r="A378" s="54"/>
      <c r="B378" s="55"/>
      <c r="C378" s="55"/>
      <c r="D378" s="55"/>
      <c r="E378" s="56"/>
      <c r="F378" s="56"/>
      <c r="G378" s="56"/>
      <c r="H378" s="56"/>
      <c r="I378" s="56"/>
      <c r="J378" s="56"/>
      <c r="K378" s="56"/>
      <c r="L378" s="56"/>
      <c r="M378" s="56"/>
    </row>
    <row r="379" spans="1:13" ht="15" customHeight="1" x14ac:dyDescent="0.25">
      <c r="A379" s="52"/>
      <c r="B379" s="9"/>
      <c r="C379" s="9"/>
      <c r="D379" s="9"/>
      <c r="E379" s="1"/>
      <c r="F379" s="1"/>
      <c r="G379" s="1"/>
      <c r="H379" s="1"/>
      <c r="I379" s="1"/>
      <c r="J379" s="3"/>
      <c r="K379" s="3"/>
      <c r="L379" s="51"/>
      <c r="M379" s="51"/>
    </row>
    <row r="380" spans="1:13" ht="15" customHeight="1" x14ac:dyDescent="0.25">
      <c r="A380" s="366" t="s">
        <v>441</v>
      </c>
      <c r="B380" s="58"/>
      <c r="C380" s="58"/>
      <c r="D380" s="58"/>
      <c r="E380" s="3"/>
      <c r="F380" s="3"/>
      <c r="G380" s="3"/>
      <c r="H380" s="3"/>
      <c r="I380" s="3"/>
      <c r="J380" s="3"/>
      <c r="K380" s="3"/>
      <c r="L380" s="51"/>
      <c r="M380" s="51"/>
    </row>
    <row r="381" spans="1:13" ht="15" customHeight="1" x14ac:dyDescent="0.25">
      <c r="A381" s="52"/>
      <c r="B381" s="9"/>
      <c r="C381" s="9"/>
      <c r="D381" s="9"/>
      <c r="E381" s="1"/>
      <c r="F381" s="1"/>
      <c r="G381" s="1"/>
      <c r="H381" s="1"/>
      <c r="I381" s="1"/>
      <c r="J381" s="3"/>
      <c r="K381" s="3"/>
      <c r="L381" s="51"/>
      <c r="M381" s="51"/>
    </row>
    <row r="382" spans="1:13" ht="15" customHeight="1" x14ac:dyDescent="0.25">
      <c r="A382" s="840" t="s">
        <v>14</v>
      </c>
      <c r="B382" s="838" t="s">
        <v>15</v>
      </c>
      <c r="C382" s="838" t="s">
        <v>16</v>
      </c>
      <c r="D382" s="838" t="s">
        <v>17</v>
      </c>
      <c r="E382" s="838" t="s">
        <v>18</v>
      </c>
      <c r="F382" s="838" t="s">
        <v>19</v>
      </c>
      <c r="G382" s="827" t="s">
        <v>20</v>
      </c>
      <c r="H382" s="828"/>
      <c r="I382" s="828"/>
      <c r="J382" s="828"/>
      <c r="K382" s="828"/>
      <c r="L382" s="828"/>
      <c r="M382" s="829"/>
    </row>
    <row r="383" spans="1:13" ht="15" customHeight="1" x14ac:dyDescent="0.25">
      <c r="A383" s="837"/>
      <c r="B383" s="837"/>
      <c r="C383" s="837"/>
      <c r="D383" s="837"/>
      <c r="E383" s="837"/>
      <c r="F383" s="837"/>
      <c r="G383" s="16" t="s">
        <v>21</v>
      </c>
      <c r="H383" s="16" t="s">
        <v>22</v>
      </c>
      <c r="I383" s="16" t="s">
        <v>23</v>
      </c>
      <c r="J383" s="16" t="s">
        <v>24</v>
      </c>
      <c r="K383" s="16" t="s">
        <v>25</v>
      </c>
      <c r="L383" s="16" t="s">
        <v>26</v>
      </c>
      <c r="M383" s="16" t="s">
        <v>27</v>
      </c>
    </row>
    <row r="384" spans="1:13" ht="15" customHeight="1" x14ac:dyDescent="0.25">
      <c r="A384" s="840" t="s">
        <v>85</v>
      </c>
      <c r="B384" s="843" t="s">
        <v>192</v>
      </c>
      <c r="C384" s="223" t="s">
        <v>193</v>
      </c>
      <c r="D384" s="246" t="s">
        <v>194</v>
      </c>
      <c r="E384" s="225">
        <v>25</v>
      </c>
      <c r="F384" s="226">
        <v>25</v>
      </c>
      <c r="G384" s="227">
        <v>31</v>
      </c>
      <c r="H384" s="228">
        <v>1.925</v>
      </c>
      <c r="I384" s="127">
        <v>0.125</v>
      </c>
      <c r="J384" s="127">
        <v>4.625</v>
      </c>
      <c r="K384" s="224">
        <v>3.5</v>
      </c>
      <c r="L384" s="227">
        <v>0.42499999999999999</v>
      </c>
      <c r="M384" s="227">
        <v>1.5</v>
      </c>
    </row>
    <row r="385" spans="1:13" ht="15" customHeight="1" x14ac:dyDescent="0.25">
      <c r="A385" s="836"/>
      <c r="B385" s="836"/>
      <c r="C385" s="68" t="s">
        <v>114</v>
      </c>
      <c r="D385" s="129" t="s">
        <v>115</v>
      </c>
      <c r="E385" s="128">
        <v>15</v>
      </c>
      <c r="F385" s="70">
        <v>15</v>
      </c>
      <c r="G385" s="71">
        <v>15</v>
      </c>
      <c r="H385" s="72">
        <v>0.34499999999999997</v>
      </c>
      <c r="I385" s="73">
        <v>1.4999999999999999E-2</v>
      </c>
      <c r="J385" s="73">
        <v>3.15</v>
      </c>
      <c r="K385" s="74">
        <v>1.2</v>
      </c>
      <c r="L385" s="71">
        <v>0.12</v>
      </c>
      <c r="M385" s="71">
        <v>1.35</v>
      </c>
    </row>
    <row r="386" spans="1:13" ht="15" customHeight="1" x14ac:dyDescent="0.25">
      <c r="A386" s="836"/>
      <c r="B386" s="836"/>
      <c r="C386" s="68" t="s">
        <v>91</v>
      </c>
      <c r="D386" s="129" t="s">
        <v>92</v>
      </c>
      <c r="E386" s="128">
        <v>15</v>
      </c>
      <c r="F386" s="70">
        <v>15</v>
      </c>
      <c r="G386" s="71">
        <v>14</v>
      </c>
      <c r="H386" s="72">
        <v>0.33</v>
      </c>
      <c r="I386" s="73">
        <v>1.4999999999999999E-2</v>
      </c>
      <c r="J386" s="73">
        <v>3.165</v>
      </c>
      <c r="K386" s="74">
        <v>1.65</v>
      </c>
      <c r="L386" s="71">
        <v>0.15</v>
      </c>
      <c r="M386" s="71">
        <v>2.7</v>
      </c>
    </row>
    <row r="387" spans="1:13" ht="15" customHeight="1" x14ac:dyDescent="0.25">
      <c r="A387" s="836"/>
      <c r="B387" s="836"/>
      <c r="C387" s="68" t="s">
        <v>50</v>
      </c>
      <c r="D387" s="129" t="s">
        <v>51</v>
      </c>
      <c r="E387" s="128">
        <v>12</v>
      </c>
      <c r="F387" s="70">
        <v>10.199999999999999</v>
      </c>
      <c r="G387" s="71">
        <v>5</v>
      </c>
      <c r="H387" s="72">
        <v>7.1400000000000005E-2</v>
      </c>
      <c r="I387" s="73">
        <v>1.0200000000000001E-2</v>
      </c>
      <c r="J387" s="73">
        <v>0.96899999999999997</v>
      </c>
      <c r="K387" s="74">
        <v>2.754</v>
      </c>
      <c r="L387" s="71">
        <v>4.0800000000000003E-2</v>
      </c>
      <c r="M387" s="71">
        <v>4.2</v>
      </c>
    </row>
    <row r="388" spans="1:13" ht="15" customHeight="1" x14ac:dyDescent="0.25">
      <c r="A388" s="836"/>
      <c r="B388" s="836"/>
      <c r="C388" s="68" t="s">
        <v>36</v>
      </c>
      <c r="D388" s="129" t="s">
        <v>37</v>
      </c>
      <c r="E388" s="128">
        <v>6</v>
      </c>
      <c r="F388" s="70">
        <v>5.4</v>
      </c>
      <c r="G388" s="71">
        <v>2</v>
      </c>
      <c r="H388" s="72">
        <v>0.1242</v>
      </c>
      <c r="I388" s="73">
        <v>3.2399999999999998E-2</v>
      </c>
      <c r="J388" s="73">
        <v>0.31859999999999999</v>
      </c>
      <c r="K388" s="74">
        <v>4.4279999999999999</v>
      </c>
      <c r="L388" s="71">
        <v>9.7199999999999995E-2</v>
      </c>
      <c r="M388" s="71">
        <v>2.76</v>
      </c>
    </row>
    <row r="389" spans="1:13" ht="15" customHeight="1" x14ac:dyDescent="0.25">
      <c r="A389" s="836"/>
      <c r="B389" s="836"/>
      <c r="C389" s="68" t="s">
        <v>34</v>
      </c>
      <c r="D389" s="129" t="s">
        <v>35</v>
      </c>
      <c r="E389" s="128">
        <v>38</v>
      </c>
      <c r="F389" s="70">
        <v>15.2</v>
      </c>
      <c r="G389" s="71">
        <v>6</v>
      </c>
      <c r="H389" s="72">
        <v>0.18240000000000001</v>
      </c>
      <c r="I389" s="73">
        <v>1.52E-2</v>
      </c>
      <c r="J389" s="73">
        <v>1.0336000000000001</v>
      </c>
      <c r="K389" s="74">
        <v>8.6639999999999997</v>
      </c>
      <c r="L389" s="71">
        <v>7.5999999999999998E-2</v>
      </c>
      <c r="M389" s="71">
        <v>5.7</v>
      </c>
    </row>
    <row r="390" spans="1:13" ht="15" customHeight="1" x14ac:dyDescent="0.25">
      <c r="A390" s="836"/>
      <c r="B390" s="836"/>
      <c r="C390" s="68" t="s">
        <v>32</v>
      </c>
      <c r="D390" s="129" t="s">
        <v>33</v>
      </c>
      <c r="E390" s="128">
        <v>16</v>
      </c>
      <c r="F390" s="70">
        <v>15.2</v>
      </c>
      <c r="G390" s="71">
        <v>6</v>
      </c>
      <c r="H390" s="72">
        <v>0.21279999999999999</v>
      </c>
      <c r="I390" s="73">
        <v>1.52E-2</v>
      </c>
      <c r="J390" s="73">
        <v>1.1704000000000001</v>
      </c>
      <c r="K390" s="74">
        <v>3.6480000000000001</v>
      </c>
      <c r="L390" s="71">
        <v>4.5600000000000002E-2</v>
      </c>
      <c r="M390" s="71">
        <v>0.64</v>
      </c>
    </row>
    <row r="391" spans="1:13" ht="15" customHeight="1" x14ac:dyDescent="0.25">
      <c r="A391" s="836"/>
      <c r="B391" s="836"/>
      <c r="C391" s="68" t="s">
        <v>44</v>
      </c>
      <c r="D391" s="129" t="s">
        <v>45</v>
      </c>
      <c r="E391" s="128">
        <v>0.8</v>
      </c>
      <c r="F391" s="70">
        <v>0.8</v>
      </c>
      <c r="G391" s="71">
        <v>0</v>
      </c>
      <c r="H391" s="72">
        <v>0</v>
      </c>
      <c r="I391" s="73">
        <v>0</v>
      </c>
      <c r="J391" s="73">
        <v>0</v>
      </c>
      <c r="K391" s="74">
        <v>0.192</v>
      </c>
      <c r="L391" s="71">
        <v>2.3999999999999998E-3</v>
      </c>
      <c r="M391" s="71">
        <v>310.24799999999999</v>
      </c>
    </row>
    <row r="392" spans="1:13" ht="15" customHeight="1" x14ac:dyDescent="0.25">
      <c r="A392" s="837"/>
      <c r="B392" s="837"/>
      <c r="C392" s="68" t="s">
        <v>42</v>
      </c>
      <c r="D392" s="247" t="s">
        <v>43</v>
      </c>
      <c r="E392" s="128">
        <v>1</v>
      </c>
      <c r="F392" s="70">
        <v>0.95</v>
      </c>
      <c r="G392" s="71">
        <v>1</v>
      </c>
      <c r="H392" s="72">
        <v>4.4650000000000002E-2</v>
      </c>
      <c r="I392" s="73">
        <v>2.8500000000000001E-3</v>
      </c>
      <c r="J392" s="73">
        <v>0.27834999999999999</v>
      </c>
      <c r="K392" s="74">
        <v>0.38</v>
      </c>
      <c r="L392" s="71">
        <v>1.235E-2</v>
      </c>
      <c r="M392" s="71">
        <v>0.19</v>
      </c>
    </row>
    <row r="393" spans="1:13" ht="15" customHeight="1" x14ac:dyDescent="0.25">
      <c r="A393" s="840" t="s">
        <v>28</v>
      </c>
      <c r="B393" s="860" t="s">
        <v>168</v>
      </c>
      <c r="C393" s="31" t="s">
        <v>119</v>
      </c>
      <c r="D393" s="95" t="s">
        <v>120</v>
      </c>
      <c r="E393" s="92">
        <v>48</v>
      </c>
      <c r="F393" s="93">
        <v>44</v>
      </c>
      <c r="G393" s="94">
        <v>74</v>
      </c>
      <c r="H393" s="94">
        <v>9.24</v>
      </c>
      <c r="I393" s="94">
        <v>4.0999999999999996</v>
      </c>
      <c r="J393" s="94">
        <v>4.3999999999999997E-2</v>
      </c>
      <c r="K393" s="94">
        <v>4.91</v>
      </c>
      <c r="L393" s="94">
        <v>0.33851999999999999</v>
      </c>
      <c r="M393" s="94">
        <v>32.76</v>
      </c>
    </row>
    <row r="394" spans="1:13" ht="15" customHeight="1" x14ac:dyDescent="0.25">
      <c r="A394" s="836"/>
      <c r="B394" s="836"/>
      <c r="C394" s="68" t="s">
        <v>32</v>
      </c>
      <c r="D394" s="73" t="s">
        <v>33</v>
      </c>
      <c r="E394" s="128">
        <v>16</v>
      </c>
      <c r="F394" s="70">
        <v>15.2</v>
      </c>
      <c r="G394" s="71">
        <v>6</v>
      </c>
      <c r="H394" s="72">
        <v>0.21279999999999999</v>
      </c>
      <c r="I394" s="73">
        <v>1.52E-2</v>
      </c>
      <c r="J394" s="73">
        <v>1.1704000000000001</v>
      </c>
      <c r="K394" s="74">
        <v>3.6480000000000001</v>
      </c>
      <c r="L394" s="71">
        <v>4.5600000000000002E-2</v>
      </c>
      <c r="M394" s="71">
        <v>0.64</v>
      </c>
    </row>
    <row r="395" spans="1:13" ht="15" customHeight="1" x14ac:dyDescent="0.25">
      <c r="A395" s="836"/>
      <c r="B395" s="836"/>
      <c r="C395" s="68" t="s">
        <v>34</v>
      </c>
      <c r="D395" s="73" t="s">
        <v>35</v>
      </c>
      <c r="E395" s="128">
        <v>38</v>
      </c>
      <c r="F395" s="70">
        <v>15.2</v>
      </c>
      <c r="G395" s="71">
        <v>6</v>
      </c>
      <c r="H395" s="72">
        <v>0.18240000000000001</v>
      </c>
      <c r="I395" s="73">
        <v>1.52E-2</v>
      </c>
      <c r="J395" s="73">
        <v>1.0336000000000001</v>
      </c>
      <c r="K395" s="74">
        <v>8.6639999999999997</v>
      </c>
      <c r="L395" s="71">
        <v>7.5999999999999998E-2</v>
      </c>
      <c r="M395" s="71">
        <v>5.7</v>
      </c>
    </row>
    <row r="396" spans="1:13" ht="15" customHeight="1" x14ac:dyDescent="0.25">
      <c r="A396" s="836"/>
      <c r="B396" s="836"/>
      <c r="C396" s="68" t="s">
        <v>36</v>
      </c>
      <c r="D396" s="73" t="s">
        <v>37</v>
      </c>
      <c r="E396" s="128">
        <v>6</v>
      </c>
      <c r="F396" s="70">
        <v>5.4</v>
      </c>
      <c r="G396" s="71">
        <v>2</v>
      </c>
      <c r="H396" s="72">
        <v>0.1242</v>
      </c>
      <c r="I396" s="73">
        <v>3.2399999999999998E-2</v>
      </c>
      <c r="J396" s="73">
        <v>0.31859999999999999</v>
      </c>
      <c r="K396" s="74">
        <v>4.4279999999999999</v>
      </c>
      <c r="L396" s="71">
        <v>9.7199999999999995E-2</v>
      </c>
      <c r="M396" s="71">
        <v>2.76</v>
      </c>
    </row>
    <row r="397" spans="1:13" ht="15" customHeight="1" x14ac:dyDescent="0.25">
      <c r="A397" s="836"/>
      <c r="B397" s="836"/>
      <c r="C397" s="68" t="s">
        <v>42</v>
      </c>
      <c r="D397" s="73" t="s">
        <v>43</v>
      </c>
      <c r="E397" s="128">
        <v>1</v>
      </c>
      <c r="F397" s="70">
        <v>0.95</v>
      </c>
      <c r="G397" s="71">
        <v>0</v>
      </c>
      <c r="H397" s="72">
        <v>4.4650000000000002E-2</v>
      </c>
      <c r="I397" s="73">
        <v>2.8500000000000001E-3</v>
      </c>
      <c r="J397" s="73">
        <v>0.27834999999999999</v>
      </c>
      <c r="K397" s="74">
        <v>0.38</v>
      </c>
      <c r="L397" s="71">
        <v>1.235E-2</v>
      </c>
      <c r="M397" s="71">
        <v>0.19</v>
      </c>
    </row>
    <row r="398" spans="1:13" ht="15" customHeight="1" x14ac:dyDescent="0.25">
      <c r="A398" s="836"/>
      <c r="B398" s="836"/>
      <c r="C398" s="68" t="s">
        <v>44</v>
      </c>
      <c r="D398" s="73" t="s">
        <v>45</v>
      </c>
      <c r="E398" s="128">
        <v>0.5</v>
      </c>
      <c r="F398" s="70">
        <v>0.5</v>
      </c>
      <c r="G398" s="71">
        <v>0</v>
      </c>
      <c r="H398" s="72">
        <v>0</v>
      </c>
      <c r="I398" s="73">
        <v>0</v>
      </c>
      <c r="J398" s="73">
        <v>0</v>
      </c>
      <c r="K398" s="74">
        <v>0.12</v>
      </c>
      <c r="L398" s="71">
        <v>1.5E-3</v>
      </c>
      <c r="M398" s="71">
        <v>193.905</v>
      </c>
    </row>
    <row r="399" spans="1:13" ht="15" customHeight="1" x14ac:dyDescent="0.25">
      <c r="A399" s="836"/>
      <c r="B399" s="836"/>
      <c r="C399" s="68" t="s">
        <v>38</v>
      </c>
      <c r="D399" s="73" t="s">
        <v>39</v>
      </c>
      <c r="E399" s="128">
        <v>3</v>
      </c>
      <c r="F399" s="70">
        <v>3</v>
      </c>
      <c r="G399" s="71">
        <v>0</v>
      </c>
      <c r="H399" s="72">
        <v>0</v>
      </c>
      <c r="I399" s="73">
        <v>0</v>
      </c>
      <c r="J399" s="73">
        <v>0.18</v>
      </c>
      <c r="K399" s="74">
        <v>0.21</v>
      </c>
      <c r="L399" s="71">
        <v>1.4999999999999999E-2</v>
      </c>
      <c r="M399" s="71">
        <v>0.15</v>
      </c>
    </row>
    <row r="400" spans="1:13" ht="15" customHeight="1" x14ac:dyDescent="0.25">
      <c r="A400" s="836"/>
      <c r="B400" s="836"/>
      <c r="C400" s="68" t="s">
        <v>40</v>
      </c>
      <c r="D400" s="73" t="s">
        <v>39</v>
      </c>
      <c r="E400" s="128">
        <v>3</v>
      </c>
      <c r="F400" s="70">
        <v>3</v>
      </c>
      <c r="G400" s="71">
        <v>0</v>
      </c>
      <c r="H400" s="72">
        <v>0</v>
      </c>
      <c r="I400" s="73">
        <v>0</v>
      </c>
      <c r="J400" s="73">
        <v>0.18</v>
      </c>
      <c r="K400" s="74">
        <v>0.21</v>
      </c>
      <c r="L400" s="71">
        <v>1.4999999999999999E-2</v>
      </c>
      <c r="M400" s="71">
        <v>0.15</v>
      </c>
    </row>
    <row r="401" spans="1:13" ht="15" customHeight="1" x14ac:dyDescent="0.25">
      <c r="A401" s="836"/>
      <c r="B401" s="836"/>
      <c r="C401" s="68" t="s">
        <v>41</v>
      </c>
      <c r="D401" s="73" t="s">
        <v>39</v>
      </c>
      <c r="E401" s="128">
        <v>3</v>
      </c>
      <c r="F401" s="70">
        <v>3</v>
      </c>
      <c r="G401" s="71">
        <v>1</v>
      </c>
      <c r="H401" s="72">
        <v>0</v>
      </c>
      <c r="I401" s="73">
        <v>0</v>
      </c>
      <c r="J401" s="73">
        <v>0.18</v>
      </c>
      <c r="K401" s="74">
        <v>0.21</v>
      </c>
      <c r="L401" s="71">
        <v>1.4999999999999999E-2</v>
      </c>
      <c r="M401" s="71">
        <v>0.15</v>
      </c>
    </row>
    <row r="402" spans="1:13" ht="15" customHeight="1" x14ac:dyDescent="0.25">
      <c r="A402" s="836"/>
      <c r="B402" s="836"/>
      <c r="C402" s="68" t="s">
        <v>96</v>
      </c>
      <c r="D402" s="73" t="s">
        <v>39</v>
      </c>
      <c r="E402" s="128">
        <v>3</v>
      </c>
      <c r="F402" s="70">
        <v>3</v>
      </c>
      <c r="G402" s="71">
        <v>1</v>
      </c>
      <c r="H402" s="72">
        <v>0</v>
      </c>
      <c r="I402" s="73">
        <v>0</v>
      </c>
      <c r="J402" s="73">
        <v>0.18</v>
      </c>
      <c r="K402" s="74">
        <v>0.21</v>
      </c>
      <c r="L402" s="71">
        <v>1.4999999999999999E-2</v>
      </c>
      <c r="M402" s="71">
        <v>0.15</v>
      </c>
    </row>
    <row r="403" spans="1:13" ht="15" customHeight="1" x14ac:dyDescent="0.25">
      <c r="A403" s="837"/>
      <c r="B403" s="837"/>
      <c r="C403" s="68" t="s">
        <v>52</v>
      </c>
      <c r="D403" s="73" t="s">
        <v>53</v>
      </c>
      <c r="E403" s="128">
        <v>4</v>
      </c>
      <c r="F403" s="70">
        <v>4</v>
      </c>
      <c r="G403" s="71">
        <v>36</v>
      </c>
      <c r="H403" s="72">
        <v>0</v>
      </c>
      <c r="I403" s="73">
        <v>4</v>
      </c>
      <c r="J403" s="73">
        <v>0</v>
      </c>
      <c r="K403" s="74">
        <v>0</v>
      </c>
      <c r="L403" s="71">
        <v>0</v>
      </c>
      <c r="M403" s="71">
        <v>0</v>
      </c>
    </row>
    <row r="404" spans="1:13" ht="15" customHeight="1" x14ac:dyDescent="0.25">
      <c r="A404" s="840" t="s">
        <v>247</v>
      </c>
      <c r="B404" s="862" t="s">
        <v>55</v>
      </c>
      <c r="C404" s="68" t="s">
        <v>56</v>
      </c>
      <c r="D404" s="129" t="s">
        <v>57</v>
      </c>
      <c r="E404" s="128">
        <v>56</v>
      </c>
      <c r="F404" s="70">
        <v>56</v>
      </c>
      <c r="G404" s="71">
        <v>198</v>
      </c>
      <c r="H404" s="72">
        <v>3.7519999999999998</v>
      </c>
      <c r="I404" s="73">
        <v>0.224</v>
      </c>
      <c r="J404" s="73">
        <v>44.856000000000002</v>
      </c>
      <c r="K404" s="74">
        <v>5.04</v>
      </c>
      <c r="L404" s="71">
        <v>0.44800000000000001</v>
      </c>
      <c r="M404" s="71">
        <v>1.1200000000000001</v>
      </c>
    </row>
    <row r="405" spans="1:13" ht="15" customHeight="1" x14ac:dyDescent="0.25">
      <c r="A405" s="836"/>
      <c r="B405" s="836"/>
      <c r="C405" s="68" t="s">
        <v>44</v>
      </c>
      <c r="D405" s="129" t="s">
        <v>45</v>
      </c>
      <c r="E405" s="128">
        <v>0.8</v>
      </c>
      <c r="F405" s="70">
        <v>0.8</v>
      </c>
      <c r="G405" s="71">
        <v>0</v>
      </c>
      <c r="H405" s="72">
        <v>0</v>
      </c>
      <c r="I405" s="73">
        <v>0</v>
      </c>
      <c r="J405" s="73">
        <v>0</v>
      </c>
      <c r="K405" s="74">
        <v>0.192</v>
      </c>
      <c r="L405" s="71">
        <v>2.3999999999999998E-3</v>
      </c>
      <c r="M405" s="71">
        <v>310.24799999999999</v>
      </c>
    </row>
    <row r="406" spans="1:13" ht="15" customHeight="1" x14ac:dyDescent="0.25">
      <c r="A406" s="837"/>
      <c r="B406" s="837"/>
      <c r="C406" s="68" t="s">
        <v>52</v>
      </c>
      <c r="D406" s="129" t="s">
        <v>53</v>
      </c>
      <c r="E406" s="128">
        <v>8</v>
      </c>
      <c r="F406" s="70">
        <v>8</v>
      </c>
      <c r="G406" s="71">
        <v>72</v>
      </c>
      <c r="H406" s="72">
        <v>0</v>
      </c>
      <c r="I406" s="73">
        <v>8</v>
      </c>
      <c r="J406" s="73">
        <v>0</v>
      </c>
      <c r="K406" s="74">
        <v>0</v>
      </c>
      <c r="L406" s="71">
        <v>0</v>
      </c>
      <c r="M406" s="71">
        <v>0</v>
      </c>
    </row>
    <row r="407" spans="1:13" ht="15" customHeight="1" x14ac:dyDescent="0.25">
      <c r="A407" s="840" t="s">
        <v>46</v>
      </c>
      <c r="B407" s="860" t="s">
        <v>195</v>
      </c>
      <c r="C407" s="223" t="s">
        <v>98</v>
      </c>
      <c r="D407" s="73" t="s">
        <v>99</v>
      </c>
      <c r="E407" s="225">
        <v>100</v>
      </c>
      <c r="F407" s="226">
        <v>60</v>
      </c>
      <c r="G407" s="71">
        <v>79</v>
      </c>
      <c r="H407" s="72">
        <v>0.66</v>
      </c>
      <c r="I407" s="73">
        <v>0.12</v>
      </c>
      <c r="J407" s="73">
        <v>18.18</v>
      </c>
      <c r="K407" s="74">
        <v>1.8</v>
      </c>
      <c r="L407" s="71">
        <v>0.3</v>
      </c>
      <c r="M407" s="71">
        <v>4</v>
      </c>
    </row>
    <row r="408" spans="1:13" ht="15" customHeight="1" x14ac:dyDescent="0.25">
      <c r="A408" s="837"/>
      <c r="B408" s="837"/>
      <c r="C408" s="229" t="s">
        <v>116</v>
      </c>
      <c r="D408" s="129" t="s">
        <v>117</v>
      </c>
      <c r="E408" s="231">
        <v>5</v>
      </c>
      <c r="F408" s="232">
        <v>5</v>
      </c>
      <c r="G408" s="71">
        <v>37</v>
      </c>
      <c r="H408" s="72">
        <v>0.03</v>
      </c>
      <c r="I408" s="73">
        <v>4.05</v>
      </c>
      <c r="J408" s="73">
        <v>0</v>
      </c>
      <c r="K408" s="74">
        <v>0.15</v>
      </c>
      <c r="L408" s="71">
        <v>5.0000000000000001E-3</v>
      </c>
      <c r="M408" s="71">
        <v>34.25</v>
      </c>
    </row>
    <row r="409" spans="1:13" ht="15" customHeight="1" x14ac:dyDescent="0.25">
      <c r="A409" s="840" t="s">
        <v>58</v>
      </c>
      <c r="B409" s="860" t="s">
        <v>196</v>
      </c>
      <c r="C409" s="223" t="s">
        <v>125</v>
      </c>
      <c r="D409" s="73" t="s">
        <v>126</v>
      </c>
      <c r="E409" s="225">
        <v>54</v>
      </c>
      <c r="F409" s="226">
        <v>40.5</v>
      </c>
      <c r="G409" s="71">
        <v>6</v>
      </c>
      <c r="H409" s="72">
        <v>0.20250000000000001</v>
      </c>
      <c r="I409" s="73">
        <v>4.0500000000000001E-2</v>
      </c>
      <c r="J409" s="73">
        <v>0.93149999999999999</v>
      </c>
      <c r="K409" s="74">
        <v>7.29</v>
      </c>
      <c r="L409" s="71">
        <v>0.1215</v>
      </c>
      <c r="M409" s="71">
        <v>1.08</v>
      </c>
    </row>
    <row r="410" spans="1:13" ht="15" customHeight="1" x14ac:dyDescent="0.25">
      <c r="A410" s="836"/>
      <c r="B410" s="836"/>
      <c r="C410" s="68" t="s">
        <v>139</v>
      </c>
      <c r="D410" s="129" t="s">
        <v>140</v>
      </c>
      <c r="E410" s="128">
        <v>20</v>
      </c>
      <c r="F410" s="70">
        <v>20</v>
      </c>
      <c r="G410" s="71">
        <v>6</v>
      </c>
      <c r="H410" s="72">
        <v>0.2</v>
      </c>
      <c r="I410" s="73">
        <v>0.04</v>
      </c>
      <c r="J410" s="73">
        <v>0.94</v>
      </c>
      <c r="K410" s="74">
        <v>8.1999999999999993</v>
      </c>
      <c r="L410" s="71">
        <v>0.1</v>
      </c>
      <c r="M410" s="71">
        <v>1</v>
      </c>
    </row>
    <row r="411" spans="1:13" ht="15" customHeight="1" x14ac:dyDescent="0.25">
      <c r="A411" s="836"/>
      <c r="B411" s="836"/>
      <c r="C411" s="68" t="s">
        <v>36</v>
      </c>
      <c r="D411" s="129" t="s">
        <v>37</v>
      </c>
      <c r="E411" s="128">
        <v>6</v>
      </c>
      <c r="F411" s="70">
        <v>5.4</v>
      </c>
      <c r="G411" s="71">
        <v>2</v>
      </c>
      <c r="H411" s="72">
        <v>0.1242</v>
      </c>
      <c r="I411" s="73">
        <v>3.2399999999999998E-2</v>
      </c>
      <c r="J411" s="73">
        <v>0.31859999999999999</v>
      </c>
      <c r="K411" s="74">
        <v>4.4279999999999999</v>
      </c>
      <c r="L411" s="71">
        <v>9.7199999999999995E-2</v>
      </c>
      <c r="M411" s="71">
        <v>2.76</v>
      </c>
    </row>
    <row r="412" spans="1:13" ht="15" customHeight="1" x14ac:dyDescent="0.25">
      <c r="A412" s="836"/>
      <c r="B412" s="836"/>
      <c r="C412" s="68" t="s">
        <v>52</v>
      </c>
      <c r="D412" s="129" t="s">
        <v>53</v>
      </c>
      <c r="E412" s="128">
        <v>2</v>
      </c>
      <c r="F412" s="70">
        <v>2</v>
      </c>
      <c r="G412" s="71">
        <v>18</v>
      </c>
      <c r="H412" s="72">
        <v>0</v>
      </c>
      <c r="I412" s="73">
        <v>2</v>
      </c>
      <c r="J412" s="73">
        <v>0</v>
      </c>
      <c r="K412" s="74">
        <v>0</v>
      </c>
      <c r="L412" s="71">
        <v>0</v>
      </c>
      <c r="M412" s="71">
        <v>0</v>
      </c>
    </row>
    <row r="413" spans="1:13" ht="15" customHeight="1" x14ac:dyDescent="0.25">
      <c r="A413" s="837"/>
      <c r="B413" s="842"/>
      <c r="C413" s="68" t="s">
        <v>62</v>
      </c>
      <c r="D413" s="129" t="s">
        <v>63</v>
      </c>
      <c r="E413" s="128">
        <v>30</v>
      </c>
      <c r="F413" s="70">
        <v>15</v>
      </c>
      <c r="G413" s="71">
        <v>7</v>
      </c>
      <c r="H413" s="72">
        <v>4.4999999999999998E-2</v>
      </c>
      <c r="I413" s="73">
        <v>4.4999999999999998E-2</v>
      </c>
      <c r="J413" s="73">
        <v>1.395</v>
      </c>
      <c r="K413" s="74">
        <v>2.85</v>
      </c>
      <c r="L413" s="71">
        <v>7.4999999999999997E-2</v>
      </c>
      <c r="M413" s="71">
        <v>1.2</v>
      </c>
    </row>
    <row r="414" spans="1:13" ht="15" customHeight="1" x14ac:dyDescent="0.25">
      <c r="A414" s="75" t="s">
        <v>105</v>
      </c>
      <c r="B414" s="76" t="s">
        <v>401</v>
      </c>
      <c r="C414" s="77" t="s">
        <v>197</v>
      </c>
      <c r="D414" s="95" t="s">
        <v>198</v>
      </c>
      <c r="E414" s="92">
        <v>120</v>
      </c>
      <c r="F414" s="93">
        <v>100</v>
      </c>
      <c r="G414" s="94">
        <v>73</v>
      </c>
      <c r="H414" s="94">
        <v>0.30599999999999999</v>
      </c>
      <c r="I414" s="94">
        <v>0.20399999999999999</v>
      </c>
      <c r="J414" s="94">
        <v>16.829999999999998</v>
      </c>
      <c r="K414" s="94">
        <v>16.32</v>
      </c>
      <c r="L414" s="94">
        <v>0.30599999999999999</v>
      </c>
      <c r="M414" s="94">
        <v>2.4</v>
      </c>
    </row>
    <row r="415" spans="1:13" ht="15" customHeight="1" x14ac:dyDescent="0.25">
      <c r="A415" s="1541"/>
      <c r="B415" s="856"/>
      <c r="C415" s="856"/>
      <c r="D415" s="856"/>
      <c r="E415" s="856"/>
      <c r="F415" s="856"/>
      <c r="G415" s="856"/>
      <c r="H415" s="856"/>
      <c r="I415" s="856"/>
      <c r="J415" s="856"/>
      <c r="K415" s="856"/>
      <c r="L415" s="856"/>
      <c r="M415" s="857"/>
    </row>
    <row r="416" spans="1:13" ht="15" customHeight="1" x14ac:dyDescent="0.25">
      <c r="A416" s="1536" t="s">
        <v>78</v>
      </c>
      <c r="B416" s="828"/>
      <c r="C416" s="828"/>
      <c r="D416" s="828"/>
      <c r="E416" s="828"/>
      <c r="F416" s="829"/>
      <c r="G416" s="235">
        <v>748</v>
      </c>
      <c r="H416" s="236">
        <v>27.6</v>
      </c>
      <c r="I416" s="237">
        <v>23.8</v>
      </c>
      <c r="J416" s="237">
        <v>101.6</v>
      </c>
      <c r="K416" s="235">
        <v>96</v>
      </c>
      <c r="L416" s="238">
        <v>5</v>
      </c>
      <c r="M416" s="238">
        <v>937</v>
      </c>
    </row>
    <row r="417" spans="1:13" ht="15" customHeight="1" x14ac:dyDescent="0.25">
      <c r="A417" s="1536" t="s">
        <v>79</v>
      </c>
      <c r="B417" s="828"/>
      <c r="C417" s="828"/>
      <c r="D417" s="828"/>
      <c r="E417" s="828"/>
      <c r="F417" s="829"/>
      <c r="G417" s="239">
        <v>2491</v>
      </c>
      <c r="H417" s="240">
        <v>87.2</v>
      </c>
      <c r="I417" s="240">
        <v>83</v>
      </c>
      <c r="J417" s="240">
        <v>348.7</v>
      </c>
      <c r="K417" s="240">
        <v>1100</v>
      </c>
      <c r="L417" s="240">
        <v>9.5</v>
      </c>
      <c r="M417" s="240">
        <v>1500</v>
      </c>
    </row>
    <row r="418" spans="1:13" ht="15" customHeight="1" x14ac:dyDescent="0.25">
      <c r="A418" s="1536" t="s">
        <v>80</v>
      </c>
      <c r="B418" s="828"/>
      <c r="C418" s="828"/>
      <c r="D418" s="828"/>
      <c r="E418" s="828"/>
      <c r="F418" s="829"/>
      <c r="G418" s="241">
        <v>0.3</v>
      </c>
      <c r="H418" s="242">
        <v>0.32</v>
      </c>
      <c r="I418" s="242">
        <v>0.28999999999999998</v>
      </c>
      <c r="J418" s="242">
        <v>0.28999999999999998</v>
      </c>
      <c r="K418" s="242">
        <v>0.08</v>
      </c>
      <c r="L418" s="242">
        <v>0.53</v>
      </c>
      <c r="M418" s="242">
        <v>0.62</v>
      </c>
    </row>
    <row r="419" spans="1:13" ht="15" customHeight="1" x14ac:dyDescent="0.25">
      <c r="A419" s="44"/>
      <c r="B419" s="45"/>
      <c r="C419" s="45"/>
      <c r="D419" s="45"/>
      <c r="E419" s="47"/>
      <c r="F419" s="47"/>
      <c r="G419" s="47"/>
      <c r="H419" s="47"/>
      <c r="I419" s="47"/>
      <c r="J419" s="47"/>
      <c r="K419" s="47"/>
      <c r="L419" s="47"/>
      <c r="M419" s="47"/>
    </row>
    <row r="420" spans="1:13" ht="15" customHeight="1" x14ac:dyDescent="0.25">
      <c r="A420" s="1537" t="s">
        <v>81</v>
      </c>
      <c r="B420" s="825"/>
      <c r="C420" s="826"/>
      <c r="D420" s="827" t="s">
        <v>82</v>
      </c>
      <c r="E420" s="828"/>
      <c r="F420" s="828"/>
      <c r="G420" s="828"/>
      <c r="H420" s="828"/>
      <c r="I420" s="828"/>
      <c r="J420" s="828"/>
      <c r="K420" s="828"/>
      <c r="L420" s="828"/>
      <c r="M420" s="829"/>
    </row>
    <row r="421" spans="1:13" ht="15" customHeight="1" x14ac:dyDescent="0.25">
      <c r="A421" s="44"/>
      <c r="B421" s="45"/>
      <c r="C421" s="47"/>
      <c r="D421" s="47"/>
      <c r="E421" s="47"/>
      <c r="F421" s="47"/>
      <c r="G421" s="47"/>
      <c r="H421" s="47"/>
      <c r="I421" s="47"/>
      <c r="J421" s="47"/>
      <c r="K421" s="47"/>
      <c r="L421" s="47"/>
      <c r="M421" s="51"/>
    </row>
    <row r="422" spans="1:13" ht="30" customHeight="1" x14ac:dyDescent="0.25">
      <c r="A422" s="44" t="s">
        <v>83</v>
      </c>
      <c r="B422" s="1538"/>
      <c r="C422" s="828"/>
      <c r="D422" s="828"/>
      <c r="E422" s="829"/>
      <c r="F422" s="51"/>
      <c r="G422" s="1539" t="s">
        <v>84</v>
      </c>
      <c r="H422" s="825"/>
      <c r="I422" s="826"/>
      <c r="J422" s="827">
        <v>1088350061</v>
      </c>
      <c r="K422" s="828"/>
      <c r="L422" s="828"/>
      <c r="M422" s="829"/>
    </row>
    <row r="423" spans="1:13" ht="15" customHeight="1" x14ac:dyDescent="0.25">
      <c r="A423" s="53"/>
      <c r="B423" s="49"/>
      <c r="C423" s="49"/>
      <c r="D423" s="49"/>
      <c r="E423" s="51"/>
      <c r="F423" s="51"/>
      <c r="G423" s="51"/>
      <c r="H423" s="51"/>
      <c r="I423" s="51"/>
      <c r="J423" s="51"/>
      <c r="K423" s="51"/>
      <c r="L423" s="51"/>
      <c r="M423" s="51"/>
    </row>
    <row r="424" spans="1:13" ht="15" customHeight="1" x14ac:dyDescent="0.25">
      <c r="A424" s="54"/>
      <c r="B424" s="55"/>
      <c r="C424" s="55"/>
      <c r="D424" s="55"/>
      <c r="E424" s="56"/>
      <c r="F424" s="56"/>
      <c r="G424" s="56"/>
      <c r="H424" s="56"/>
      <c r="I424" s="56"/>
      <c r="J424" s="56"/>
      <c r="K424" s="56"/>
      <c r="L424" s="56"/>
      <c r="M424" s="56"/>
    </row>
    <row r="425" spans="1:13" ht="15" customHeight="1" x14ac:dyDescent="0.25">
      <c r="A425" s="52"/>
      <c r="B425" s="9"/>
      <c r="C425" s="9"/>
      <c r="D425" s="9"/>
      <c r="E425" s="1"/>
      <c r="F425" s="1"/>
      <c r="G425" s="1"/>
      <c r="H425" s="1"/>
      <c r="I425" s="1"/>
      <c r="J425" s="3"/>
      <c r="K425" s="3"/>
      <c r="L425" s="51"/>
      <c r="M425" s="51"/>
    </row>
    <row r="426" spans="1:13" ht="15" customHeight="1" x14ac:dyDescent="0.25">
      <c r="A426" s="366" t="s">
        <v>442</v>
      </c>
      <c r="B426" s="58"/>
      <c r="C426" s="58"/>
      <c r="D426" s="58"/>
      <c r="E426" s="3"/>
      <c r="F426" s="3"/>
      <c r="G426" s="3"/>
      <c r="H426" s="3"/>
      <c r="I426" s="3"/>
      <c r="J426" s="3"/>
      <c r="K426" s="3"/>
      <c r="L426" s="51"/>
      <c r="M426" s="51"/>
    </row>
    <row r="427" spans="1:13" ht="15" customHeight="1" x14ac:dyDescent="0.25">
      <c r="A427" s="52"/>
      <c r="B427" s="9"/>
      <c r="C427" s="9"/>
      <c r="D427" s="9"/>
      <c r="E427" s="1"/>
      <c r="F427" s="1"/>
      <c r="G427" s="1"/>
      <c r="H427" s="1"/>
      <c r="I427" s="1"/>
      <c r="J427" s="3"/>
      <c r="K427" s="3"/>
      <c r="L427" s="51"/>
      <c r="M427" s="51"/>
    </row>
    <row r="428" spans="1:13" ht="15" customHeight="1" x14ac:dyDescent="0.25">
      <c r="A428" s="840" t="s">
        <v>14</v>
      </c>
      <c r="B428" s="838" t="s">
        <v>15</v>
      </c>
      <c r="C428" s="838" t="s">
        <v>16</v>
      </c>
      <c r="D428" s="838" t="s">
        <v>17</v>
      </c>
      <c r="E428" s="838" t="s">
        <v>18</v>
      </c>
      <c r="F428" s="838" t="s">
        <v>19</v>
      </c>
      <c r="G428" s="827" t="s">
        <v>20</v>
      </c>
      <c r="H428" s="828"/>
      <c r="I428" s="828"/>
      <c r="J428" s="828"/>
      <c r="K428" s="828"/>
      <c r="L428" s="828"/>
      <c r="M428" s="829"/>
    </row>
    <row r="429" spans="1:13" ht="15" customHeight="1" x14ac:dyDescent="0.25">
      <c r="A429" s="837"/>
      <c r="B429" s="837"/>
      <c r="C429" s="837"/>
      <c r="D429" s="837"/>
      <c r="E429" s="837"/>
      <c r="F429" s="837"/>
      <c r="G429" s="16" t="s">
        <v>21</v>
      </c>
      <c r="H429" s="16" t="s">
        <v>22</v>
      </c>
      <c r="I429" s="16" t="s">
        <v>23</v>
      </c>
      <c r="J429" s="16" t="s">
        <v>24</v>
      </c>
      <c r="K429" s="16" t="s">
        <v>25</v>
      </c>
      <c r="L429" s="16" t="s">
        <v>26</v>
      </c>
      <c r="M429" s="16" t="s">
        <v>27</v>
      </c>
    </row>
    <row r="430" spans="1:13" ht="15" customHeight="1" x14ac:dyDescent="0.25">
      <c r="A430" s="840" t="s">
        <v>85</v>
      </c>
      <c r="B430" s="843" t="s">
        <v>402</v>
      </c>
      <c r="C430" s="223" t="s">
        <v>200</v>
      </c>
      <c r="D430" s="69" t="s">
        <v>201</v>
      </c>
      <c r="E430" s="226">
        <v>30</v>
      </c>
      <c r="F430" s="226">
        <v>25.5</v>
      </c>
      <c r="G430" s="227">
        <v>8</v>
      </c>
      <c r="H430" s="228">
        <v>0.20399999999999999</v>
      </c>
      <c r="I430" s="127">
        <v>5.0999999999999997E-2</v>
      </c>
      <c r="J430" s="127">
        <v>1.4790000000000001</v>
      </c>
      <c r="K430" s="224">
        <v>5.0999999999999996</v>
      </c>
      <c r="L430" s="227">
        <v>0.20399999999999999</v>
      </c>
      <c r="M430" s="227">
        <v>0.3</v>
      </c>
    </row>
    <row r="431" spans="1:13" ht="15" customHeight="1" x14ac:dyDescent="0.25">
      <c r="A431" s="836"/>
      <c r="B431" s="836"/>
      <c r="C431" s="68" t="s">
        <v>50</v>
      </c>
      <c r="D431" s="69" t="s">
        <v>51</v>
      </c>
      <c r="E431" s="70">
        <v>12</v>
      </c>
      <c r="F431" s="70">
        <v>10.199999999999999</v>
      </c>
      <c r="G431" s="71">
        <v>5</v>
      </c>
      <c r="H431" s="72">
        <v>7.1400000000000005E-2</v>
      </c>
      <c r="I431" s="73">
        <v>1.0200000000000001E-2</v>
      </c>
      <c r="J431" s="73">
        <v>0.96899999999999997</v>
      </c>
      <c r="K431" s="74">
        <v>2.754</v>
      </c>
      <c r="L431" s="71">
        <v>4.0800000000000003E-2</v>
      </c>
      <c r="M431" s="71">
        <v>4.2</v>
      </c>
    </row>
    <row r="432" spans="1:13" ht="15" customHeight="1" x14ac:dyDescent="0.25">
      <c r="A432" s="836"/>
      <c r="B432" s="836"/>
      <c r="C432" s="68" t="s">
        <v>91</v>
      </c>
      <c r="D432" s="69" t="s">
        <v>92</v>
      </c>
      <c r="E432" s="128">
        <v>15</v>
      </c>
      <c r="F432" s="70">
        <v>15</v>
      </c>
      <c r="G432" s="71">
        <v>14</v>
      </c>
      <c r="H432" s="72">
        <v>0.33</v>
      </c>
      <c r="I432" s="73">
        <v>1.4999999999999999E-2</v>
      </c>
      <c r="J432" s="73">
        <v>3.165</v>
      </c>
      <c r="K432" s="74">
        <v>1.65</v>
      </c>
      <c r="L432" s="71">
        <v>0.15</v>
      </c>
      <c r="M432" s="71">
        <v>2.7</v>
      </c>
    </row>
    <row r="433" spans="1:13" ht="15" customHeight="1" x14ac:dyDescent="0.25">
      <c r="A433" s="836"/>
      <c r="B433" s="836"/>
      <c r="C433" s="68" t="s">
        <v>114</v>
      </c>
      <c r="D433" s="69" t="s">
        <v>115</v>
      </c>
      <c r="E433" s="128">
        <v>15</v>
      </c>
      <c r="F433" s="70">
        <v>15</v>
      </c>
      <c r="G433" s="71">
        <v>15</v>
      </c>
      <c r="H433" s="72">
        <v>0.34499999999999997</v>
      </c>
      <c r="I433" s="73">
        <v>1.4999999999999999E-2</v>
      </c>
      <c r="J433" s="73">
        <v>3.15</v>
      </c>
      <c r="K433" s="74">
        <v>1.2</v>
      </c>
      <c r="L433" s="71">
        <v>0.12</v>
      </c>
      <c r="M433" s="71">
        <v>1.35</v>
      </c>
    </row>
    <row r="434" spans="1:13" ht="15" customHeight="1" x14ac:dyDescent="0.25">
      <c r="A434" s="836"/>
      <c r="B434" s="836"/>
      <c r="C434" s="68" t="s">
        <v>32</v>
      </c>
      <c r="D434" s="69" t="s">
        <v>33</v>
      </c>
      <c r="E434" s="70">
        <v>16</v>
      </c>
      <c r="F434" s="70">
        <v>15.2</v>
      </c>
      <c r="G434" s="71">
        <v>6</v>
      </c>
      <c r="H434" s="72">
        <v>0.21279999999999999</v>
      </c>
      <c r="I434" s="73">
        <v>1.52E-2</v>
      </c>
      <c r="J434" s="73">
        <v>1.1704000000000001</v>
      </c>
      <c r="K434" s="74">
        <v>3.6480000000000001</v>
      </c>
      <c r="L434" s="71">
        <v>4.5600000000000002E-2</v>
      </c>
      <c r="M434" s="71">
        <v>0.64</v>
      </c>
    </row>
    <row r="435" spans="1:13" ht="15" customHeight="1" x14ac:dyDescent="0.25">
      <c r="A435" s="836"/>
      <c r="B435" s="836"/>
      <c r="C435" s="68" t="s">
        <v>34</v>
      </c>
      <c r="D435" s="69" t="s">
        <v>35</v>
      </c>
      <c r="E435" s="70">
        <v>38</v>
      </c>
      <c r="F435" s="70">
        <v>15.2</v>
      </c>
      <c r="G435" s="71">
        <v>6</v>
      </c>
      <c r="H435" s="72">
        <v>0.18240000000000001</v>
      </c>
      <c r="I435" s="73">
        <v>1.52E-2</v>
      </c>
      <c r="J435" s="73">
        <v>1.0336000000000001</v>
      </c>
      <c r="K435" s="74">
        <v>8.6639999999999997</v>
      </c>
      <c r="L435" s="71">
        <v>7.5999999999999998E-2</v>
      </c>
      <c r="M435" s="71">
        <v>5.7</v>
      </c>
    </row>
    <row r="436" spans="1:13" ht="15" customHeight="1" x14ac:dyDescent="0.25">
      <c r="A436" s="836"/>
      <c r="B436" s="836"/>
      <c r="C436" s="68" t="s">
        <v>36</v>
      </c>
      <c r="D436" s="69" t="s">
        <v>37</v>
      </c>
      <c r="E436" s="70">
        <v>6</v>
      </c>
      <c r="F436" s="70">
        <v>5.4</v>
      </c>
      <c r="G436" s="71">
        <v>2</v>
      </c>
      <c r="H436" s="72">
        <v>0.1242</v>
      </c>
      <c r="I436" s="73">
        <v>3.2399999999999998E-2</v>
      </c>
      <c r="J436" s="73">
        <v>0.31859999999999999</v>
      </c>
      <c r="K436" s="74">
        <v>4.4279999999999999</v>
      </c>
      <c r="L436" s="71">
        <v>9.7199999999999995E-2</v>
      </c>
      <c r="M436" s="71">
        <v>2.76</v>
      </c>
    </row>
    <row r="437" spans="1:13" ht="15" customHeight="1" x14ac:dyDescent="0.25">
      <c r="A437" s="836"/>
      <c r="B437" s="836"/>
      <c r="C437" s="68" t="s">
        <v>42</v>
      </c>
      <c r="D437" s="69" t="s">
        <v>43</v>
      </c>
      <c r="E437" s="70">
        <v>1</v>
      </c>
      <c r="F437" s="70">
        <v>0.95</v>
      </c>
      <c r="G437" s="71">
        <v>1</v>
      </c>
      <c r="H437" s="72">
        <v>4.4650000000000002E-2</v>
      </c>
      <c r="I437" s="73">
        <v>2.8500000000000001E-3</v>
      </c>
      <c r="J437" s="73">
        <v>0.27834999999999999</v>
      </c>
      <c r="K437" s="74">
        <v>0.38</v>
      </c>
      <c r="L437" s="71">
        <v>1.235E-2</v>
      </c>
      <c r="M437" s="71">
        <v>0.19</v>
      </c>
    </row>
    <row r="438" spans="1:13" ht="15" customHeight="1" x14ac:dyDescent="0.25">
      <c r="A438" s="836"/>
      <c r="B438" s="836"/>
      <c r="C438" s="68" t="s">
        <v>44</v>
      </c>
      <c r="D438" s="69" t="s">
        <v>45</v>
      </c>
      <c r="E438" s="70">
        <v>0.5</v>
      </c>
      <c r="F438" s="70">
        <v>0.5</v>
      </c>
      <c r="G438" s="71">
        <v>0</v>
      </c>
      <c r="H438" s="72">
        <v>0</v>
      </c>
      <c r="I438" s="73">
        <v>0</v>
      </c>
      <c r="J438" s="73">
        <v>0</v>
      </c>
      <c r="K438" s="74">
        <v>0.12</v>
      </c>
      <c r="L438" s="71">
        <v>1.5E-3</v>
      </c>
      <c r="M438" s="71">
        <v>193.905</v>
      </c>
    </row>
    <row r="439" spans="1:13" ht="15" customHeight="1" x14ac:dyDescent="0.25">
      <c r="A439" s="836"/>
      <c r="B439" s="836"/>
      <c r="C439" s="68" t="s">
        <v>116</v>
      </c>
      <c r="D439" s="69" t="s">
        <v>117</v>
      </c>
      <c r="E439" s="70">
        <v>5</v>
      </c>
      <c r="F439" s="70">
        <v>5</v>
      </c>
      <c r="G439" s="71">
        <v>37</v>
      </c>
      <c r="H439" s="72">
        <v>0.03</v>
      </c>
      <c r="I439" s="73">
        <v>4.05</v>
      </c>
      <c r="J439" s="73">
        <v>0</v>
      </c>
      <c r="K439" s="74">
        <v>0.15</v>
      </c>
      <c r="L439" s="71">
        <v>5.0000000000000001E-3</v>
      </c>
      <c r="M439" s="71">
        <v>34.25</v>
      </c>
    </row>
    <row r="440" spans="1:13" ht="15" customHeight="1" x14ac:dyDescent="0.25">
      <c r="A440" s="837"/>
      <c r="B440" s="837"/>
      <c r="C440" s="68" t="s">
        <v>184</v>
      </c>
      <c r="D440" s="69" t="s">
        <v>185</v>
      </c>
      <c r="E440" s="70">
        <v>7</v>
      </c>
      <c r="F440" s="70">
        <v>7</v>
      </c>
      <c r="G440" s="71">
        <v>25</v>
      </c>
      <c r="H440" s="72">
        <v>0.875</v>
      </c>
      <c r="I440" s="73">
        <v>0.11899999999999999</v>
      </c>
      <c r="J440" s="73">
        <v>5.0609999999999999</v>
      </c>
      <c r="K440" s="74">
        <v>1.05</v>
      </c>
      <c r="L440" s="71">
        <v>0.30099999999999999</v>
      </c>
      <c r="M440" s="71">
        <v>0.14000000000000001</v>
      </c>
    </row>
    <row r="441" spans="1:13" ht="15" customHeight="1" x14ac:dyDescent="0.25">
      <c r="A441" s="1173" t="s">
        <v>28</v>
      </c>
      <c r="B441" s="860" t="s">
        <v>202</v>
      </c>
      <c r="C441" s="68" t="s">
        <v>94</v>
      </c>
      <c r="D441" s="69" t="s">
        <v>95</v>
      </c>
      <c r="E441" s="128">
        <v>69</v>
      </c>
      <c r="F441" s="70">
        <v>65</v>
      </c>
      <c r="G441" s="71">
        <v>91</v>
      </c>
      <c r="H441" s="72">
        <v>13.91</v>
      </c>
      <c r="I441" s="73">
        <v>3.9</v>
      </c>
      <c r="J441" s="73">
        <v>0.13</v>
      </c>
      <c r="K441" s="74">
        <v>11.05</v>
      </c>
      <c r="L441" s="71">
        <v>0.52</v>
      </c>
      <c r="M441" s="71">
        <v>35.880000000000003</v>
      </c>
    </row>
    <row r="442" spans="1:13" ht="15" customHeight="1" x14ac:dyDescent="0.25">
      <c r="A442" s="859"/>
      <c r="B442" s="836"/>
      <c r="C442" s="68" t="s">
        <v>32</v>
      </c>
      <c r="D442" s="69" t="s">
        <v>33</v>
      </c>
      <c r="E442" s="70">
        <v>16</v>
      </c>
      <c r="F442" s="70">
        <v>15.2</v>
      </c>
      <c r="G442" s="71">
        <v>6</v>
      </c>
      <c r="H442" s="72">
        <v>0.21279999999999999</v>
      </c>
      <c r="I442" s="73">
        <v>1.52E-2</v>
      </c>
      <c r="J442" s="73">
        <v>1.1704000000000001</v>
      </c>
      <c r="K442" s="74">
        <v>3.6480000000000001</v>
      </c>
      <c r="L442" s="71">
        <v>4.5600000000000002E-2</v>
      </c>
      <c r="M442" s="71">
        <v>0.64</v>
      </c>
    </row>
    <row r="443" spans="1:13" ht="15" customHeight="1" x14ac:dyDescent="0.25">
      <c r="A443" s="859"/>
      <c r="B443" s="836"/>
      <c r="C443" s="68" t="s">
        <v>34</v>
      </c>
      <c r="D443" s="69" t="s">
        <v>35</v>
      </c>
      <c r="E443" s="70">
        <v>38</v>
      </c>
      <c r="F443" s="70">
        <v>15.2</v>
      </c>
      <c r="G443" s="71">
        <v>6</v>
      </c>
      <c r="H443" s="72">
        <v>0.18240000000000001</v>
      </c>
      <c r="I443" s="73">
        <v>1.52E-2</v>
      </c>
      <c r="J443" s="73">
        <v>1.0336000000000001</v>
      </c>
      <c r="K443" s="74">
        <v>8.6639999999999997</v>
      </c>
      <c r="L443" s="71">
        <v>7.5999999999999998E-2</v>
      </c>
      <c r="M443" s="71">
        <v>5.7</v>
      </c>
    </row>
    <row r="444" spans="1:13" ht="15" customHeight="1" x14ac:dyDescent="0.25">
      <c r="A444" s="859"/>
      <c r="B444" s="836"/>
      <c r="C444" s="68" t="s">
        <v>36</v>
      </c>
      <c r="D444" s="69" t="s">
        <v>37</v>
      </c>
      <c r="E444" s="70">
        <v>6</v>
      </c>
      <c r="F444" s="70">
        <v>5.4</v>
      </c>
      <c r="G444" s="71">
        <v>2</v>
      </c>
      <c r="H444" s="72">
        <v>0.1242</v>
      </c>
      <c r="I444" s="73">
        <v>3.2399999999999998E-2</v>
      </c>
      <c r="J444" s="73">
        <v>0.31859999999999999</v>
      </c>
      <c r="K444" s="74">
        <v>4.4279999999999999</v>
      </c>
      <c r="L444" s="71">
        <v>9.7199999999999995E-2</v>
      </c>
      <c r="M444" s="71">
        <v>2.76</v>
      </c>
    </row>
    <row r="445" spans="1:13" ht="15" customHeight="1" x14ac:dyDescent="0.25">
      <c r="A445" s="859"/>
      <c r="B445" s="836"/>
      <c r="C445" s="258" t="s">
        <v>38</v>
      </c>
      <c r="D445" s="69" t="s">
        <v>203</v>
      </c>
      <c r="E445" s="70">
        <v>3</v>
      </c>
      <c r="F445" s="70">
        <v>3</v>
      </c>
      <c r="G445" s="71">
        <v>0</v>
      </c>
      <c r="H445" s="72">
        <v>0</v>
      </c>
      <c r="I445" s="73">
        <v>0</v>
      </c>
      <c r="J445" s="73">
        <v>0.18</v>
      </c>
      <c r="K445" s="74">
        <v>0.21</v>
      </c>
      <c r="L445" s="71">
        <v>1.4999999999999999E-2</v>
      </c>
      <c r="M445" s="71">
        <v>0.15</v>
      </c>
    </row>
    <row r="446" spans="1:13" ht="15" customHeight="1" x14ac:dyDescent="0.25">
      <c r="A446" s="859"/>
      <c r="B446" s="836"/>
      <c r="C446" s="258" t="s">
        <v>204</v>
      </c>
      <c r="D446" s="69" t="s">
        <v>39</v>
      </c>
      <c r="E446" s="70">
        <v>3</v>
      </c>
      <c r="F446" s="70">
        <v>3</v>
      </c>
      <c r="G446" s="71">
        <v>0</v>
      </c>
      <c r="H446" s="72">
        <v>0</v>
      </c>
      <c r="I446" s="73">
        <v>0</v>
      </c>
      <c r="J446" s="73">
        <v>0.18</v>
      </c>
      <c r="K446" s="74">
        <v>0.21</v>
      </c>
      <c r="L446" s="71">
        <v>1.4999999999999999E-2</v>
      </c>
      <c r="M446" s="71">
        <v>0.15</v>
      </c>
    </row>
    <row r="447" spans="1:13" ht="15" customHeight="1" x14ac:dyDescent="0.25">
      <c r="A447" s="859"/>
      <c r="B447" s="836"/>
      <c r="C447" s="258" t="s">
        <v>40</v>
      </c>
      <c r="D447" s="69" t="s">
        <v>39</v>
      </c>
      <c r="E447" s="70">
        <v>3</v>
      </c>
      <c r="F447" s="70">
        <v>3</v>
      </c>
      <c r="G447" s="71">
        <v>0</v>
      </c>
      <c r="H447" s="72">
        <v>0</v>
      </c>
      <c r="I447" s="73">
        <v>0</v>
      </c>
      <c r="J447" s="73">
        <v>0.18</v>
      </c>
      <c r="K447" s="74">
        <v>0.21</v>
      </c>
      <c r="L447" s="71">
        <v>1.4999999999999999E-2</v>
      </c>
      <c r="M447" s="71">
        <v>0.15</v>
      </c>
    </row>
    <row r="448" spans="1:13" ht="15" customHeight="1" x14ac:dyDescent="0.25">
      <c r="A448" s="859"/>
      <c r="B448" s="836"/>
      <c r="C448" s="258" t="s">
        <v>41</v>
      </c>
      <c r="D448" s="69" t="s">
        <v>39</v>
      </c>
      <c r="E448" s="70">
        <v>3</v>
      </c>
      <c r="F448" s="70">
        <v>3</v>
      </c>
      <c r="G448" s="71">
        <v>0</v>
      </c>
      <c r="H448" s="72">
        <v>0</v>
      </c>
      <c r="I448" s="73">
        <v>0</v>
      </c>
      <c r="J448" s="73">
        <v>0.18</v>
      </c>
      <c r="K448" s="74">
        <v>0.21</v>
      </c>
      <c r="L448" s="71">
        <v>1.4999999999999999E-2</v>
      </c>
      <c r="M448" s="71">
        <v>0.15</v>
      </c>
    </row>
    <row r="449" spans="1:13" ht="15" customHeight="1" x14ac:dyDescent="0.25">
      <c r="A449" s="859"/>
      <c r="B449" s="836"/>
      <c r="C449" s="68" t="s">
        <v>42</v>
      </c>
      <c r="D449" s="69" t="s">
        <v>43</v>
      </c>
      <c r="E449" s="70">
        <v>1</v>
      </c>
      <c r="F449" s="70">
        <v>0.95</v>
      </c>
      <c r="G449" s="71">
        <v>1</v>
      </c>
      <c r="H449" s="72">
        <v>4.4650000000000002E-2</v>
      </c>
      <c r="I449" s="73">
        <v>2.8500000000000001E-3</v>
      </c>
      <c r="J449" s="73">
        <v>0.27834999999999999</v>
      </c>
      <c r="K449" s="74">
        <v>0.38</v>
      </c>
      <c r="L449" s="71">
        <v>1.235E-2</v>
      </c>
      <c r="M449" s="71">
        <v>0.19</v>
      </c>
    </row>
    <row r="450" spans="1:13" ht="15" customHeight="1" x14ac:dyDescent="0.25">
      <c r="A450" s="859"/>
      <c r="B450" s="836"/>
      <c r="C450" s="68" t="s">
        <v>44</v>
      </c>
      <c r="D450" s="69" t="s">
        <v>45</v>
      </c>
      <c r="E450" s="70">
        <v>0.5</v>
      </c>
      <c r="F450" s="70">
        <v>0.5</v>
      </c>
      <c r="G450" s="71">
        <v>0</v>
      </c>
      <c r="H450" s="72">
        <v>0</v>
      </c>
      <c r="I450" s="73">
        <v>0</v>
      </c>
      <c r="J450" s="73">
        <v>0</v>
      </c>
      <c r="K450" s="74">
        <v>0.12</v>
      </c>
      <c r="L450" s="71">
        <v>1.5E-3</v>
      </c>
      <c r="M450" s="71">
        <v>193.905</v>
      </c>
    </row>
    <row r="451" spans="1:13" ht="15" customHeight="1" x14ac:dyDescent="0.25">
      <c r="A451" s="859"/>
      <c r="B451" s="836"/>
      <c r="C451" s="68" t="s">
        <v>205</v>
      </c>
      <c r="D451" s="69" t="s">
        <v>206</v>
      </c>
      <c r="E451" s="128">
        <v>5</v>
      </c>
      <c r="F451" s="70">
        <v>5</v>
      </c>
      <c r="G451" s="71">
        <v>18</v>
      </c>
      <c r="H451" s="72">
        <v>0.03</v>
      </c>
      <c r="I451" s="73">
        <v>5.0000000000000001E-3</v>
      </c>
      <c r="J451" s="73">
        <v>4.51</v>
      </c>
      <c r="K451" s="74">
        <v>2.1</v>
      </c>
      <c r="L451" s="71">
        <v>0.245</v>
      </c>
      <c r="M451" s="71">
        <v>1.95</v>
      </c>
    </row>
    <row r="452" spans="1:13" ht="15" customHeight="1" x14ac:dyDescent="0.25">
      <c r="A452" s="859"/>
      <c r="B452" s="836"/>
      <c r="C452" s="68" t="s">
        <v>52</v>
      </c>
      <c r="D452" s="69" t="s">
        <v>53</v>
      </c>
      <c r="E452" s="70">
        <v>3</v>
      </c>
      <c r="F452" s="70">
        <v>3</v>
      </c>
      <c r="G452" s="71">
        <v>27</v>
      </c>
      <c r="H452" s="72">
        <v>0</v>
      </c>
      <c r="I452" s="73">
        <v>3</v>
      </c>
      <c r="J452" s="73">
        <v>0</v>
      </c>
      <c r="K452" s="74">
        <v>0</v>
      </c>
      <c r="L452" s="71">
        <v>0</v>
      </c>
      <c r="M452" s="71">
        <v>0</v>
      </c>
    </row>
    <row r="453" spans="1:13" ht="15" customHeight="1" x14ac:dyDescent="0.25">
      <c r="A453" s="877"/>
      <c r="B453" s="837"/>
      <c r="C453" s="68" t="s">
        <v>66</v>
      </c>
      <c r="D453" s="69" t="s">
        <v>67</v>
      </c>
      <c r="E453" s="70">
        <v>37</v>
      </c>
      <c r="F453" s="70">
        <v>20.350000000000001</v>
      </c>
      <c r="G453" s="71">
        <v>11</v>
      </c>
      <c r="H453" s="72">
        <v>0.1221</v>
      </c>
      <c r="I453" s="73">
        <v>2.035E-2</v>
      </c>
      <c r="J453" s="73">
        <v>2.5234000000000001</v>
      </c>
      <c r="K453" s="74">
        <v>3.2559999999999998</v>
      </c>
      <c r="L453" s="71">
        <v>0.10174999999999999</v>
      </c>
      <c r="M453" s="71">
        <v>1.1100000000000001</v>
      </c>
    </row>
    <row r="454" spans="1:13" ht="15" customHeight="1" x14ac:dyDescent="0.25">
      <c r="A454" s="840" t="s">
        <v>247</v>
      </c>
      <c r="B454" s="860" t="s">
        <v>55</v>
      </c>
      <c r="C454" s="68" t="s">
        <v>56</v>
      </c>
      <c r="D454" s="224" t="s">
        <v>57</v>
      </c>
      <c r="E454" s="128">
        <v>56</v>
      </c>
      <c r="F454" s="70">
        <v>56</v>
      </c>
      <c r="G454" s="71">
        <v>198</v>
      </c>
      <c r="H454" s="72">
        <v>3.7519999999999998</v>
      </c>
      <c r="I454" s="73">
        <v>0.224</v>
      </c>
      <c r="J454" s="73">
        <v>44.856000000000002</v>
      </c>
      <c r="K454" s="74">
        <v>5.04</v>
      </c>
      <c r="L454" s="71">
        <v>0.44800000000000001</v>
      </c>
      <c r="M454" s="71">
        <v>1.1200000000000001</v>
      </c>
    </row>
    <row r="455" spans="1:13" ht="15" customHeight="1" x14ac:dyDescent="0.25">
      <c r="A455" s="836"/>
      <c r="B455" s="836"/>
      <c r="C455" s="68" t="s">
        <v>52</v>
      </c>
      <c r="D455" s="224" t="s">
        <v>53</v>
      </c>
      <c r="E455" s="128">
        <v>8</v>
      </c>
      <c r="F455" s="70">
        <v>8</v>
      </c>
      <c r="G455" s="71">
        <v>72</v>
      </c>
      <c r="H455" s="72">
        <v>0</v>
      </c>
      <c r="I455" s="73">
        <v>8</v>
      </c>
      <c r="J455" s="73">
        <v>0</v>
      </c>
      <c r="K455" s="74">
        <v>0</v>
      </c>
      <c r="L455" s="71">
        <v>0</v>
      </c>
      <c r="M455" s="71">
        <v>0</v>
      </c>
    </row>
    <row r="456" spans="1:13" ht="15" customHeight="1" x14ac:dyDescent="0.25">
      <c r="A456" s="837"/>
      <c r="B456" s="837"/>
      <c r="C456" s="68" t="s">
        <v>44</v>
      </c>
      <c r="D456" s="224" t="s">
        <v>45</v>
      </c>
      <c r="E456" s="128">
        <v>0.8</v>
      </c>
      <c r="F456" s="70">
        <v>0.8</v>
      </c>
      <c r="G456" s="71">
        <v>0</v>
      </c>
      <c r="H456" s="72">
        <v>0</v>
      </c>
      <c r="I456" s="73">
        <v>0</v>
      </c>
      <c r="J456" s="73">
        <v>0</v>
      </c>
      <c r="K456" s="74">
        <v>0.192</v>
      </c>
      <c r="L456" s="71">
        <v>2.3999999999999998E-3</v>
      </c>
      <c r="M456" s="71">
        <v>310.24799999999999</v>
      </c>
    </row>
    <row r="457" spans="1:13" ht="15" customHeight="1" x14ac:dyDescent="0.25">
      <c r="A457" s="840" t="s">
        <v>46</v>
      </c>
      <c r="B457" s="860" t="s">
        <v>207</v>
      </c>
      <c r="C457" s="68" t="s">
        <v>114</v>
      </c>
      <c r="D457" s="224" t="s">
        <v>115</v>
      </c>
      <c r="E457" s="128">
        <v>79</v>
      </c>
      <c r="F457" s="70">
        <v>75</v>
      </c>
      <c r="G457" s="71">
        <v>69</v>
      </c>
      <c r="H457" s="72">
        <v>1.61</v>
      </c>
      <c r="I457" s="73">
        <v>7.0000000000000007E-2</v>
      </c>
      <c r="J457" s="73">
        <v>14.7</v>
      </c>
      <c r="K457" s="74">
        <v>5.6</v>
      </c>
      <c r="L457" s="71">
        <v>0.56000000000000005</v>
      </c>
      <c r="M457" s="71">
        <v>6.3</v>
      </c>
    </row>
    <row r="458" spans="1:13" ht="15" customHeight="1" x14ac:dyDescent="0.25">
      <c r="A458" s="837"/>
      <c r="B458" s="837"/>
      <c r="C458" s="229" t="s">
        <v>147</v>
      </c>
      <c r="D458" s="224">
        <v>1534</v>
      </c>
      <c r="E458" s="231">
        <v>0.5</v>
      </c>
      <c r="F458" s="232">
        <v>0.5</v>
      </c>
      <c r="G458" s="71">
        <v>2</v>
      </c>
      <c r="H458" s="72">
        <v>7.3999999999999996E-2</v>
      </c>
      <c r="I458" s="73">
        <v>6.5000000000000002E-2</v>
      </c>
      <c r="J458" s="73">
        <v>0.27850000000000003</v>
      </c>
      <c r="K458" s="74">
        <v>0.88500000000000001</v>
      </c>
      <c r="L458" s="71">
        <v>0.11799999999999999</v>
      </c>
      <c r="M458" s="71">
        <v>0.17</v>
      </c>
    </row>
    <row r="459" spans="1:13" ht="15" customHeight="1" x14ac:dyDescent="0.25">
      <c r="A459" s="840" t="s">
        <v>58</v>
      </c>
      <c r="B459" s="860" t="s">
        <v>208</v>
      </c>
      <c r="C459" s="223" t="s">
        <v>101</v>
      </c>
      <c r="D459" s="224" t="s">
        <v>102</v>
      </c>
      <c r="E459" s="225">
        <v>38</v>
      </c>
      <c r="F459" s="226">
        <v>30.4</v>
      </c>
      <c r="G459" s="71">
        <v>7</v>
      </c>
      <c r="H459" s="72">
        <v>0.27360000000000001</v>
      </c>
      <c r="I459" s="73">
        <v>3.04E-2</v>
      </c>
      <c r="J459" s="73">
        <v>1.2464</v>
      </c>
      <c r="K459" s="74">
        <v>2.7360000000000002</v>
      </c>
      <c r="L459" s="71">
        <v>0.152</v>
      </c>
      <c r="M459" s="71">
        <v>2.2799999999999998</v>
      </c>
    </row>
    <row r="460" spans="1:13" ht="15" customHeight="1" x14ac:dyDescent="0.25">
      <c r="A460" s="836"/>
      <c r="B460" s="836"/>
      <c r="C460" s="68" t="s">
        <v>50</v>
      </c>
      <c r="D460" s="224" t="s">
        <v>51</v>
      </c>
      <c r="E460" s="128">
        <v>36</v>
      </c>
      <c r="F460" s="70">
        <v>30.6</v>
      </c>
      <c r="G460" s="71">
        <v>14</v>
      </c>
      <c r="H460" s="72">
        <v>0.2142</v>
      </c>
      <c r="I460" s="73">
        <v>3.0599999999999999E-2</v>
      </c>
      <c r="J460" s="73">
        <v>2.907</v>
      </c>
      <c r="K460" s="74">
        <v>8.2620000000000005</v>
      </c>
      <c r="L460" s="71">
        <v>0.12239999999999999</v>
      </c>
      <c r="M460" s="71">
        <v>12.6</v>
      </c>
    </row>
    <row r="461" spans="1:13" ht="15" customHeight="1" x14ac:dyDescent="0.25">
      <c r="A461" s="836"/>
      <c r="B461" s="836"/>
      <c r="C461" s="68" t="s">
        <v>36</v>
      </c>
      <c r="D461" s="224" t="s">
        <v>37</v>
      </c>
      <c r="E461" s="128">
        <v>10</v>
      </c>
      <c r="F461" s="70">
        <v>9</v>
      </c>
      <c r="G461" s="71">
        <v>4</v>
      </c>
      <c r="H461" s="72">
        <v>0.20699999999999999</v>
      </c>
      <c r="I461" s="73">
        <v>5.3999999999999999E-2</v>
      </c>
      <c r="J461" s="73">
        <v>0.53100000000000003</v>
      </c>
      <c r="K461" s="74">
        <v>7.38</v>
      </c>
      <c r="L461" s="71">
        <v>0.16200000000000001</v>
      </c>
      <c r="M461" s="71">
        <v>4.5999999999999996</v>
      </c>
    </row>
    <row r="462" spans="1:13" ht="15" customHeight="1" x14ac:dyDescent="0.25">
      <c r="A462" s="837"/>
      <c r="B462" s="837"/>
      <c r="C462" s="68" t="s">
        <v>62</v>
      </c>
      <c r="D462" s="224" t="s">
        <v>63</v>
      </c>
      <c r="E462" s="128">
        <v>30</v>
      </c>
      <c r="F462" s="70">
        <v>15</v>
      </c>
      <c r="G462" s="71">
        <v>7</v>
      </c>
      <c r="H462" s="72">
        <v>4.4999999999999998E-2</v>
      </c>
      <c r="I462" s="73">
        <v>4.4999999999999998E-2</v>
      </c>
      <c r="J462" s="73">
        <v>1.395</v>
      </c>
      <c r="K462" s="74">
        <v>2.85</v>
      </c>
      <c r="L462" s="71">
        <v>7.4999999999999997E-2</v>
      </c>
      <c r="M462" s="71">
        <v>1.2</v>
      </c>
    </row>
    <row r="463" spans="1:13" ht="15" customHeight="1" x14ac:dyDescent="0.25">
      <c r="A463" s="35" t="s">
        <v>105</v>
      </c>
      <c r="B463" s="860" t="s">
        <v>149</v>
      </c>
      <c r="C463" s="68" t="s">
        <v>150</v>
      </c>
      <c r="D463" s="224" t="s">
        <v>151</v>
      </c>
      <c r="E463" s="128">
        <v>80</v>
      </c>
      <c r="F463" s="70">
        <v>60</v>
      </c>
      <c r="G463" s="71">
        <v>43</v>
      </c>
      <c r="H463" s="72">
        <v>0.54</v>
      </c>
      <c r="I463" s="73">
        <v>0.18</v>
      </c>
      <c r="J463" s="73">
        <v>8.0399999999999991</v>
      </c>
      <c r="K463" s="74">
        <v>7.8</v>
      </c>
      <c r="L463" s="71">
        <v>0.18</v>
      </c>
      <c r="M463" s="71">
        <v>2.4</v>
      </c>
    </row>
    <row r="464" spans="1:13" ht="15" customHeight="1" x14ac:dyDescent="0.25">
      <c r="A464" s="35" t="s">
        <v>163</v>
      </c>
      <c r="B464" s="836"/>
      <c r="C464" s="68" t="s">
        <v>72</v>
      </c>
      <c r="D464" s="69" t="s">
        <v>73</v>
      </c>
      <c r="E464" s="128">
        <v>120</v>
      </c>
      <c r="F464" s="70">
        <v>120</v>
      </c>
      <c r="G464" s="71">
        <v>66</v>
      </c>
      <c r="H464" s="72">
        <v>3.84</v>
      </c>
      <c r="I464" s="73">
        <v>3.84</v>
      </c>
      <c r="J464" s="73">
        <v>4.08</v>
      </c>
      <c r="K464" s="74">
        <v>144</v>
      </c>
      <c r="L464" s="71">
        <v>0</v>
      </c>
      <c r="M464" s="71">
        <v>50.4</v>
      </c>
    </row>
    <row r="465" spans="1:25" ht="15" customHeight="1" x14ac:dyDescent="0.25">
      <c r="A465" s="35" t="s">
        <v>164</v>
      </c>
      <c r="B465" s="837"/>
      <c r="C465" s="68" t="s">
        <v>64</v>
      </c>
      <c r="D465" s="69" t="s">
        <v>65</v>
      </c>
      <c r="E465" s="128">
        <v>6</v>
      </c>
      <c r="F465" s="70">
        <v>6</v>
      </c>
      <c r="G465" s="71">
        <v>24</v>
      </c>
      <c r="H465" s="72">
        <v>0</v>
      </c>
      <c r="I465" s="73">
        <v>0</v>
      </c>
      <c r="J465" s="73">
        <v>5.9580000000000002</v>
      </c>
      <c r="K465" s="74">
        <v>0</v>
      </c>
      <c r="L465" s="71">
        <v>6.0000000000000001E-3</v>
      </c>
      <c r="M465" s="71">
        <v>0</v>
      </c>
      <c r="N465" s="49"/>
      <c r="O465" s="49"/>
      <c r="P465" s="49"/>
      <c r="Q465" s="49"/>
      <c r="R465" s="49"/>
      <c r="S465" s="49"/>
      <c r="T465" s="49"/>
      <c r="U465" s="49"/>
      <c r="V465" s="49"/>
      <c r="W465" s="49"/>
      <c r="X465" s="49"/>
      <c r="Y465" s="49"/>
    </row>
    <row r="466" spans="1:25" ht="15" customHeight="1" x14ac:dyDescent="0.25">
      <c r="A466" s="1541"/>
      <c r="B466" s="856"/>
      <c r="C466" s="856"/>
      <c r="D466" s="856"/>
      <c r="E466" s="856"/>
      <c r="F466" s="856"/>
      <c r="G466" s="856"/>
      <c r="H466" s="856"/>
      <c r="I466" s="856"/>
      <c r="J466" s="856"/>
      <c r="K466" s="856"/>
      <c r="L466" s="856"/>
      <c r="M466" s="857"/>
      <c r="N466" s="49"/>
      <c r="O466" s="49"/>
      <c r="P466" s="49"/>
      <c r="Q466" s="49"/>
      <c r="R466" s="49"/>
      <c r="S466" s="49"/>
      <c r="T466" s="49"/>
      <c r="U466" s="49"/>
      <c r="V466" s="49"/>
      <c r="W466" s="49"/>
      <c r="X466" s="49"/>
      <c r="Y466" s="49"/>
    </row>
    <row r="467" spans="1:25" ht="15" customHeight="1" x14ac:dyDescent="0.25">
      <c r="A467" s="1536" t="s">
        <v>78</v>
      </c>
      <c r="B467" s="828"/>
      <c r="C467" s="828"/>
      <c r="D467" s="828"/>
      <c r="E467" s="828"/>
      <c r="F467" s="829"/>
      <c r="G467" s="235">
        <v>787.3</v>
      </c>
      <c r="H467" s="236">
        <v>27.6</v>
      </c>
      <c r="I467" s="237">
        <v>23.9</v>
      </c>
      <c r="J467" s="237">
        <v>111.3</v>
      </c>
      <c r="K467" s="235">
        <v>248.4</v>
      </c>
      <c r="L467" s="238">
        <v>4</v>
      </c>
      <c r="M467" s="238">
        <v>880.2</v>
      </c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49"/>
      <c r="Y467" s="49"/>
    </row>
    <row r="468" spans="1:25" ht="15" customHeight="1" x14ac:dyDescent="0.25">
      <c r="A468" s="1536" t="s">
        <v>79</v>
      </c>
      <c r="B468" s="828"/>
      <c r="C468" s="828"/>
      <c r="D468" s="828"/>
      <c r="E468" s="828"/>
      <c r="F468" s="829"/>
      <c r="G468" s="239">
        <v>2491</v>
      </c>
      <c r="H468" s="240">
        <v>87.2</v>
      </c>
      <c r="I468" s="240">
        <v>83</v>
      </c>
      <c r="J468" s="240">
        <v>348.7</v>
      </c>
      <c r="K468" s="240">
        <v>1100</v>
      </c>
      <c r="L468" s="240">
        <v>9.5</v>
      </c>
      <c r="M468" s="240">
        <v>1500</v>
      </c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49"/>
      <c r="Y468" s="49"/>
    </row>
    <row r="469" spans="1:25" ht="15" customHeight="1" x14ac:dyDescent="0.25">
      <c r="A469" s="1536" t="s">
        <v>80</v>
      </c>
      <c r="B469" s="828"/>
      <c r="C469" s="828"/>
      <c r="D469" s="828"/>
      <c r="E469" s="828"/>
      <c r="F469" s="829"/>
      <c r="G469" s="241">
        <v>0.32</v>
      </c>
      <c r="H469" s="242">
        <v>0.32</v>
      </c>
      <c r="I469" s="242">
        <v>0.28999999999999998</v>
      </c>
      <c r="J469" s="242">
        <v>0.32</v>
      </c>
      <c r="K469" s="242">
        <v>0.23</v>
      </c>
      <c r="L469" s="242">
        <v>0.43</v>
      </c>
      <c r="M469" s="242">
        <v>0.59</v>
      </c>
      <c r="N469" s="49"/>
      <c r="O469" s="49"/>
      <c r="P469" s="49"/>
      <c r="Q469" s="49"/>
      <c r="R469" s="49"/>
      <c r="S469" s="49"/>
      <c r="T469" s="49"/>
      <c r="U469" s="49"/>
      <c r="V469" s="49"/>
      <c r="W469" s="49"/>
      <c r="X469" s="49"/>
      <c r="Y469" s="49"/>
    </row>
    <row r="470" spans="1:25" ht="15" customHeight="1" x14ac:dyDescent="0.25">
      <c r="A470" s="44"/>
      <c r="B470" s="45"/>
      <c r="C470" s="45"/>
      <c r="D470" s="45"/>
      <c r="E470" s="47"/>
      <c r="F470" s="47"/>
      <c r="G470" s="47"/>
      <c r="H470" s="47"/>
      <c r="I470" s="47"/>
      <c r="J470" s="47"/>
      <c r="K470" s="47"/>
      <c r="L470" s="47"/>
      <c r="M470" s="47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49"/>
      <c r="Y470" s="49"/>
    </row>
    <row r="471" spans="1:25" ht="15" customHeight="1" x14ac:dyDescent="0.25">
      <c r="A471" s="1537" t="s">
        <v>81</v>
      </c>
      <c r="B471" s="825"/>
      <c r="C471" s="826"/>
      <c r="D471" s="827" t="s">
        <v>82</v>
      </c>
      <c r="E471" s="828"/>
      <c r="F471" s="828"/>
      <c r="G471" s="828"/>
      <c r="H471" s="828"/>
      <c r="I471" s="828"/>
      <c r="J471" s="828"/>
      <c r="K471" s="828"/>
      <c r="L471" s="828"/>
      <c r="M471" s="829"/>
      <c r="N471" s="49"/>
      <c r="O471" s="49"/>
      <c r="P471" s="49"/>
      <c r="Q471" s="49"/>
      <c r="R471" s="49"/>
      <c r="S471" s="49"/>
      <c r="T471" s="49"/>
      <c r="U471" s="49"/>
      <c r="V471" s="49"/>
      <c r="W471" s="49"/>
      <c r="X471" s="49"/>
      <c r="Y471" s="49"/>
    </row>
    <row r="472" spans="1:25" ht="15" customHeight="1" x14ac:dyDescent="0.25">
      <c r="A472" s="44"/>
      <c r="B472" s="45"/>
      <c r="C472" s="47"/>
      <c r="D472" s="47"/>
      <c r="E472" s="47"/>
      <c r="F472" s="47"/>
      <c r="G472" s="47"/>
      <c r="H472" s="47"/>
      <c r="I472" s="47"/>
      <c r="J472" s="47"/>
      <c r="K472" s="47"/>
      <c r="L472" s="47"/>
      <c r="M472" s="51"/>
      <c r="N472" s="49"/>
      <c r="O472" s="49"/>
      <c r="P472" s="49"/>
      <c r="Q472" s="49"/>
      <c r="R472" s="49"/>
      <c r="S472" s="49"/>
      <c r="T472" s="49"/>
      <c r="U472" s="49"/>
      <c r="V472" s="49"/>
      <c r="W472" s="49"/>
      <c r="X472" s="49"/>
      <c r="Y472" s="49"/>
    </row>
    <row r="473" spans="1:25" ht="30" customHeight="1" x14ac:dyDescent="0.25">
      <c r="A473" s="44" t="s">
        <v>83</v>
      </c>
      <c r="B473" s="1538"/>
      <c r="C473" s="828"/>
      <c r="D473" s="828"/>
      <c r="E473" s="829"/>
      <c r="F473" s="51"/>
      <c r="G473" s="1539" t="s">
        <v>84</v>
      </c>
      <c r="H473" s="825"/>
      <c r="I473" s="826"/>
      <c r="J473" s="827">
        <v>1088350061</v>
      </c>
      <c r="K473" s="828"/>
      <c r="L473" s="828"/>
      <c r="M473" s="829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49"/>
      <c r="Y473" s="49"/>
    </row>
    <row r="474" spans="1:25" ht="15" customHeight="1" x14ac:dyDescent="0.25">
      <c r="A474" s="53"/>
      <c r="B474" s="49"/>
      <c r="C474" s="49"/>
      <c r="D474" s="49"/>
      <c r="E474" s="51"/>
      <c r="F474" s="51"/>
      <c r="G474" s="51"/>
      <c r="H474" s="51"/>
      <c r="I474" s="51"/>
      <c r="J474" s="51"/>
      <c r="K474" s="51"/>
      <c r="L474" s="51"/>
      <c r="M474" s="51"/>
      <c r="N474" s="49"/>
      <c r="O474" s="49"/>
      <c r="P474" s="49"/>
      <c r="Q474" s="49"/>
      <c r="R474" s="49"/>
      <c r="S474" s="49"/>
      <c r="T474" s="49"/>
      <c r="U474" s="49"/>
      <c r="V474" s="49"/>
      <c r="W474" s="49"/>
      <c r="X474" s="49"/>
      <c r="Y474" s="49"/>
    </row>
    <row r="475" spans="1:25" ht="15" customHeight="1" x14ac:dyDescent="0.25">
      <c r="A475" s="259"/>
      <c r="B475" s="260"/>
      <c r="C475" s="260"/>
      <c r="D475" s="260"/>
      <c r="E475" s="261"/>
      <c r="F475" s="261"/>
      <c r="G475" s="261"/>
      <c r="H475" s="261"/>
      <c r="I475" s="261"/>
      <c r="J475" s="261"/>
      <c r="K475" s="261"/>
      <c r="L475" s="261"/>
      <c r="M475" s="261"/>
      <c r="N475" s="260"/>
      <c r="O475" s="260"/>
      <c r="P475" s="260"/>
      <c r="Q475" s="260"/>
      <c r="R475" s="260"/>
      <c r="S475" s="260"/>
      <c r="T475" s="260"/>
      <c r="U475" s="260"/>
      <c r="V475" s="260"/>
      <c r="W475" s="260"/>
      <c r="X475" s="260"/>
      <c r="Y475" s="260"/>
    </row>
    <row r="476" spans="1:25" ht="15" customHeight="1" x14ac:dyDescent="0.25">
      <c r="A476" s="1540"/>
      <c r="B476" s="832"/>
      <c r="C476" s="832"/>
      <c r="D476" s="832"/>
      <c r="E476" s="832"/>
      <c r="F476" s="832"/>
      <c r="G476" s="832"/>
      <c r="H476" s="832"/>
      <c r="I476" s="832"/>
      <c r="J476" s="832"/>
      <c r="K476" s="832"/>
      <c r="L476" s="832"/>
      <c r="M476" s="832"/>
      <c r="N476" s="832"/>
      <c r="O476" s="832"/>
      <c r="P476" s="832"/>
      <c r="Q476" s="832"/>
      <c r="R476" s="832"/>
      <c r="S476" s="832"/>
      <c r="T476" s="832"/>
      <c r="U476" s="832"/>
      <c r="V476" s="832"/>
      <c r="W476" s="832"/>
      <c r="X476" s="832"/>
      <c r="Y476" s="832"/>
    </row>
    <row r="477" spans="1:25" ht="15" customHeight="1" x14ac:dyDescent="0.25">
      <c r="A477" s="366" t="s">
        <v>443</v>
      </c>
      <c r="B477" s="58"/>
      <c r="C477" s="58"/>
      <c r="D477" s="58"/>
      <c r="E477" s="3"/>
      <c r="F477" s="3"/>
      <c r="G477" s="3"/>
      <c r="H477" s="3"/>
      <c r="I477" s="3"/>
      <c r="J477" s="3"/>
      <c r="K477" s="3"/>
      <c r="L477" s="51"/>
      <c r="M477" s="51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49"/>
      <c r="Y477" s="49"/>
    </row>
    <row r="478" spans="1:25" ht="15" customHeight="1" x14ac:dyDescent="0.25">
      <c r="A478" s="52"/>
      <c r="B478" s="9"/>
      <c r="C478" s="9"/>
      <c r="D478" s="9"/>
      <c r="E478" s="1"/>
      <c r="F478" s="1"/>
      <c r="G478" s="1"/>
      <c r="H478" s="1"/>
      <c r="I478" s="1"/>
      <c r="J478" s="3"/>
      <c r="K478" s="3"/>
      <c r="L478" s="51"/>
      <c r="M478" s="51"/>
      <c r="N478" s="49"/>
      <c r="O478" s="49"/>
      <c r="P478" s="45"/>
      <c r="Q478" s="45"/>
      <c r="R478" s="45"/>
      <c r="S478" s="45"/>
      <c r="T478" s="45"/>
      <c r="U478" s="45"/>
      <c r="V478" s="45"/>
      <c r="W478" s="45"/>
      <c r="X478" s="45"/>
      <c r="Y478" s="45"/>
    </row>
    <row r="479" spans="1:25" ht="15" customHeight="1" x14ac:dyDescent="0.25">
      <c r="A479" s="840" t="s">
        <v>14</v>
      </c>
      <c r="B479" s="838" t="s">
        <v>15</v>
      </c>
      <c r="C479" s="838" t="s">
        <v>16</v>
      </c>
      <c r="D479" s="838" t="s">
        <v>17</v>
      </c>
      <c r="E479" s="838" t="s">
        <v>18</v>
      </c>
      <c r="F479" s="838" t="s">
        <v>19</v>
      </c>
      <c r="G479" s="827" t="s">
        <v>20</v>
      </c>
      <c r="H479" s="828"/>
      <c r="I479" s="828"/>
      <c r="J479" s="828"/>
      <c r="K479" s="828"/>
      <c r="L479" s="828"/>
      <c r="M479" s="829"/>
      <c r="N479" s="49"/>
      <c r="O479" s="49"/>
      <c r="P479" s="49"/>
      <c r="Q479" s="49"/>
      <c r="R479" s="49"/>
      <c r="S479" s="49"/>
      <c r="T479" s="49"/>
      <c r="U479" s="49"/>
      <c r="V479" s="49"/>
      <c r="W479" s="49"/>
      <c r="X479" s="49"/>
      <c r="Y479" s="49"/>
    </row>
    <row r="480" spans="1:25" ht="15" customHeight="1" x14ac:dyDescent="0.25">
      <c r="A480" s="837"/>
      <c r="B480" s="837"/>
      <c r="C480" s="837"/>
      <c r="D480" s="837"/>
      <c r="E480" s="837"/>
      <c r="F480" s="837"/>
      <c r="G480" s="16" t="s">
        <v>21</v>
      </c>
      <c r="H480" s="16" t="s">
        <v>22</v>
      </c>
      <c r="I480" s="16" t="s">
        <v>23</v>
      </c>
      <c r="J480" s="16" t="s">
        <v>24</v>
      </c>
      <c r="K480" s="16" t="s">
        <v>25</v>
      </c>
      <c r="L480" s="16" t="s">
        <v>26</v>
      </c>
      <c r="M480" s="16" t="s">
        <v>27</v>
      </c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49"/>
      <c r="Y480" s="49"/>
    </row>
    <row r="481" spans="1:13" ht="15" customHeight="1" x14ac:dyDescent="0.25">
      <c r="A481" s="1444" t="s">
        <v>28</v>
      </c>
      <c r="B481" s="844" t="s">
        <v>209</v>
      </c>
      <c r="C481" s="359" t="s">
        <v>473</v>
      </c>
      <c r="D481" s="387" t="s">
        <v>120</v>
      </c>
      <c r="E481" s="225">
        <v>85</v>
      </c>
      <c r="F481" s="226">
        <v>79</v>
      </c>
      <c r="G481" s="227">
        <v>131</v>
      </c>
      <c r="H481" s="228">
        <v>16.353000000000002</v>
      </c>
      <c r="I481" s="127">
        <v>7.2679999999999998</v>
      </c>
      <c r="J481" s="127">
        <v>7.9000000000000001E-2</v>
      </c>
      <c r="K481" s="224">
        <v>8.69</v>
      </c>
      <c r="L481" s="227">
        <v>0.55300000000000005</v>
      </c>
      <c r="M481" s="227">
        <v>53.55</v>
      </c>
    </row>
    <row r="482" spans="1:13" ht="15" customHeight="1" x14ac:dyDescent="0.25">
      <c r="A482" s="836"/>
      <c r="B482" s="836"/>
      <c r="C482" s="360" t="s">
        <v>32</v>
      </c>
      <c r="D482" s="389" t="s">
        <v>33</v>
      </c>
      <c r="E482" s="128">
        <v>16</v>
      </c>
      <c r="F482" s="70">
        <v>15.2</v>
      </c>
      <c r="G482" s="71">
        <v>6</v>
      </c>
      <c r="H482" s="72">
        <v>0.21279999999999999</v>
      </c>
      <c r="I482" s="73">
        <v>1.52E-2</v>
      </c>
      <c r="J482" s="73">
        <v>1.1704000000000001</v>
      </c>
      <c r="K482" s="74">
        <v>3.6480000000000001</v>
      </c>
      <c r="L482" s="71">
        <v>4.5600000000000002E-2</v>
      </c>
      <c r="M482" s="71">
        <v>0.64</v>
      </c>
    </row>
    <row r="483" spans="1:13" ht="15" customHeight="1" x14ac:dyDescent="0.25">
      <c r="A483" s="836"/>
      <c r="B483" s="836"/>
      <c r="C483" s="360" t="s">
        <v>34</v>
      </c>
      <c r="D483" s="389" t="s">
        <v>35</v>
      </c>
      <c r="E483" s="128">
        <v>38</v>
      </c>
      <c r="F483" s="70">
        <v>15.2</v>
      </c>
      <c r="G483" s="71">
        <v>6</v>
      </c>
      <c r="H483" s="72">
        <v>0.18240000000000001</v>
      </c>
      <c r="I483" s="73">
        <v>1.52E-2</v>
      </c>
      <c r="J483" s="73">
        <v>1.0336000000000001</v>
      </c>
      <c r="K483" s="74">
        <v>8.6639999999999997</v>
      </c>
      <c r="L483" s="71">
        <v>7.5999999999999998E-2</v>
      </c>
      <c r="M483" s="71">
        <v>5.7</v>
      </c>
    </row>
    <row r="484" spans="1:13" ht="15" customHeight="1" x14ac:dyDescent="0.25">
      <c r="A484" s="836"/>
      <c r="B484" s="836"/>
      <c r="C484" s="360" t="s">
        <v>36</v>
      </c>
      <c r="D484" s="389" t="s">
        <v>37</v>
      </c>
      <c r="E484" s="128">
        <v>6</v>
      </c>
      <c r="F484" s="70">
        <v>5.4</v>
      </c>
      <c r="G484" s="71">
        <v>2</v>
      </c>
      <c r="H484" s="72">
        <v>0.1242</v>
      </c>
      <c r="I484" s="73">
        <v>3.2399999999999998E-2</v>
      </c>
      <c r="J484" s="73">
        <v>0.31859999999999999</v>
      </c>
      <c r="K484" s="74">
        <v>4.4279999999999999</v>
      </c>
      <c r="L484" s="71">
        <v>9.7199999999999995E-2</v>
      </c>
      <c r="M484" s="71">
        <v>2.76</v>
      </c>
    </row>
    <row r="485" spans="1:13" ht="15" customHeight="1" x14ac:dyDescent="0.25">
      <c r="A485" s="836"/>
      <c r="B485" s="836"/>
      <c r="C485" s="360" t="s">
        <v>228</v>
      </c>
      <c r="D485" s="389" t="s">
        <v>39</v>
      </c>
      <c r="E485" s="128">
        <v>1</v>
      </c>
      <c r="F485" s="70">
        <v>1</v>
      </c>
      <c r="G485" s="71">
        <v>0</v>
      </c>
      <c r="H485" s="72">
        <v>0</v>
      </c>
      <c r="I485" s="73">
        <v>0</v>
      </c>
      <c r="J485" s="73">
        <v>0.06</v>
      </c>
      <c r="K485" s="74">
        <v>7.0000000000000007E-2</v>
      </c>
      <c r="L485" s="71">
        <v>5.0000000000000001E-3</v>
      </c>
      <c r="M485" s="71">
        <v>0.05</v>
      </c>
    </row>
    <row r="486" spans="1:13" ht="15" customHeight="1" x14ac:dyDescent="0.25">
      <c r="A486" s="836"/>
      <c r="B486" s="836"/>
      <c r="C486" s="360" t="s">
        <v>38</v>
      </c>
      <c r="D486" s="389" t="s">
        <v>39</v>
      </c>
      <c r="E486" s="128">
        <v>3</v>
      </c>
      <c r="F486" s="70">
        <v>3</v>
      </c>
      <c r="G486" s="71">
        <v>0</v>
      </c>
      <c r="H486" s="72">
        <v>0</v>
      </c>
      <c r="I486" s="73">
        <v>0</v>
      </c>
      <c r="J486" s="73">
        <v>0.18</v>
      </c>
      <c r="K486" s="74">
        <v>0.21</v>
      </c>
      <c r="L486" s="71">
        <v>1.4999999999999999E-2</v>
      </c>
      <c r="M486" s="71">
        <v>0.15</v>
      </c>
    </row>
    <row r="487" spans="1:13" ht="15" customHeight="1" x14ac:dyDescent="0.25">
      <c r="A487" s="836"/>
      <c r="B487" s="836"/>
      <c r="C487" s="360" t="s">
        <v>40</v>
      </c>
      <c r="D487" s="389" t="s">
        <v>39</v>
      </c>
      <c r="E487" s="128">
        <v>3</v>
      </c>
      <c r="F487" s="70">
        <v>3</v>
      </c>
      <c r="G487" s="71">
        <v>0</v>
      </c>
      <c r="H487" s="72">
        <v>0</v>
      </c>
      <c r="I487" s="73">
        <v>0</v>
      </c>
      <c r="J487" s="73">
        <v>0.18</v>
      </c>
      <c r="K487" s="74">
        <v>0.21</v>
      </c>
      <c r="L487" s="71">
        <v>1.4999999999999999E-2</v>
      </c>
      <c r="M487" s="71">
        <v>0.15</v>
      </c>
    </row>
    <row r="488" spans="1:13" ht="15" customHeight="1" x14ac:dyDescent="0.25">
      <c r="A488" s="836"/>
      <c r="B488" s="836"/>
      <c r="C488" s="360" t="s">
        <v>41</v>
      </c>
      <c r="D488" s="389" t="s">
        <v>39</v>
      </c>
      <c r="E488" s="128">
        <v>3</v>
      </c>
      <c r="F488" s="70">
        <v>3</v>
      </c>
      <c r="G488" s="71">
        <v>0</v>
      </c>
      <c r="H488" s="72">
        <v>0</v>
      </c>
      <c r="I488" s="73">
        <v>0</v>
      </c>
      <c r="J488" s="73">
        <v>0.18</v>
      </c>
      <c r="K488" s="74">
        <v>0.21</v>
      </c>
      <c r="L488" s="71">
        <v>1.4999999999999999E-2</v>
      </c>
      <c r="M488" s="71">
        <v>0.15</v>
      </c>
    </row>
    <row r="489" spans="1:13" ht="15" customHeight="1" x14ac:dyDescent="0.25">
      <c r="A489" s="836"/>
      <c r="B489" s="836"/>
      <c r="C489" s="360" t="s">
        <v>42</v>
      </c>
      <c r="D489" s="389" t="s">
        <v>43</v>
      </c>
      <c r="E489" s="128">
        <v>3</v>
      </c>
      <c r="F489" s="70">
        <v>2.85</v>
      </c>
      <c r="G489" s="71">
        <v>4</v>
      </c>
      <c r="H489" s="72">
        <v>0.13395000000000001</v>
      </c>
      <c r="I489" s="73">
        <v>8.5500000000000003E-3</v>
      </c>
      <c r="J489" s="73">
        <v>0.83504999999999996</v>
      </c>
      <c r="K489" s="74">
        <v>1.1399999999999999</v>
      </c>
      <c r="L489" s="71">
        <v>3.705E-2</v>
      </c>
      <c r="M489" s="71">
        <v>0.56999999999999995</v>
      </c>
    </row>
    <row r="490" spans="1:13" ht="15" customHeight="1" x14ac:dyDescent="0.25">
      <c r="A490" s="837"/>
      <c r="B490" s="837"/>
      <c r="C490" s="360" t="s">
        <v>44</v>
      </c>
      <c r="D490" s="389" t="s">
        <v>45</v>
      </c>
      <c r="E490" s="128">
        <v>0.5</v>
      </c>
      <c r="F490" s="70">
        <v>0.5</v>
      </c>
      <c r="G490" s="71">
        <v>0</v>
      </c>
      <c r="H490" s="72">
        <v>0</v>
      </c>
      <c r="I490" s="73">
        <v>0</v>
      </c>
      <c r="J490" s="73">
        <v>0</v>
      </c>
      <c r="K490" s="74">
        <v>0.12</v>
      </c>
      <c r="L490" s="71">
        <v>1.5E-3</v>
      </c>
      <c r="M490" s="71">
        <v>193.905</v>
      </c>
    </row>
    <row r="491" spans="1:13" ht="15" customHeight="1" x14ac:dyDescent="0.25">
      <c r="A491" s="840" t="s">
        <v>46</v>
      </c>
      <c r="B491" s="843" t="s">
        <v>210</v>
      </c>
      <c r="C491" s="360" t="s">
        <v>48</v>
      </c>
      <c r="D491" s="389" t="s">
        <v>49</v>
      </c>
      <c r="E491" s="128">
        <v>94</v>
      </c>
      <c r="F491" s="70">
        <v>86</v>
      </c>
      <c r="G491" s="71">
        <v>77</v>
      </c>
      <c r="H491" s="72">
        <v>1.806</v>
      </c>
      <c r="I491" s="73">
        <v>8.5999999999999993E-2</v>
      </c>
      <c r="J491" s="73">
        <v>16.254000000000001</v>
      </c>
      <c r="K491" s="74">
        <v>10.32</v>
      </c>
      <c r="L491" s="71">
        <v>0.68799999999999994</v>
      </c>
      <c r="M491" s="71">
        <v>5.64</v>
      </c>
    </row>
    <row r="492" spans="1:13" ht="15" customHeight="1" x14ac:dyDescent="0.25">
      <c r="A492" s="836"/>
      <c r="B492" s="836"/>
      <c r="C492" s="360" t="s">
        <v>50</v>
      </c>
      <c r="D492" s="389" t="s">
        <v>51</v>
      </c>
      <c r="E492" s="128">
        <v>12</v>
      </c>
      <c r="F492" s="70">
        <v>10.199999999999999</v>
      </c>
      <c r="G492" s="71">
        <v>5</v>
      </c>
      <c r="H492" s="72">
        <v>7.1400000000000005E-2</v>
      </c>
      <c r="I492" s="73">
        <v>1.0200000000000001E-2</v>
      </c>
      <c r="J492" s="73">
        <v>0.96899999999999997</v>
      </c>
      <c r="K492" s="74">
        <v>2.754</v>
      </c>
      <c r="L492" s="71">
        <v>4.0800000000000003E-2</v>
      </c>
      <c r="M492" s="71">
        <v>4.2</v>
      </c>
    </row>
    <row r="493" spans="1:13" ht="15" customHeight="1" x14ac:dyDescent="0.25">
      <c r="A493" s="836"/>
      <c r="B493" s="836"/>
      <c r="C493" s="360" t="s">
        <v>42</v>
      </c>
      <c r="D493" s="389" t="s">
        <v>43</v>
      </c>
      <c r="E493" s="128">
        <v>1</v>
      </c>
      <c r="F493" s="70">
        <v>0.95</v>
      </c>
      <c r="G493" s="71">
        <v>1</v>
      </c>
      <c r="H493" s="72">
        <v>4.4650000000000002E-2</v>
      </c>
      <c r="I493" s="73">
        <v>2.8500000000000001E-3</v>
      </c>
      <c r="J493" s="73">
        <v>0.27834999999999999</v>
      </c>
      <c r="K493" s="74">
        <v>0.38</v>
      </c>
      <c r="L493" s="71">
        <v>1.235E-2</v>
      </c>
      <c r="M493" s="71">
        <v>0.19</v>
      </c>
    </row>
    <row r="494" spans="1:13" ht="15" customHeight="1" x14ac:dyDescent="0.25">
      <c r="A494" s="836"/>
      <c r="B494" s="836"/>
      <c r="C494" s="360" t="s">
        <v>32</v>
      </c>
      <c r="D494" s="389" t="s">
        <v>33</v>
      </c>
      <c r="E494" s="128">
        <v>16</v>
      </c>
      <c r="F494" s="70">
        <v>15.2</v>
      </c>
      <c r="G494" s="71">
        <v>6</v>
      </c>
      <c r="H494" s="72">
        <v>0.21279999999999999</v>
      </c>
      <c r="I494" s="73">
        <v>1.52E-2</v>
      </c>
      <c r="J494" s="73">
        <v>1.1704000000000001</v>
      </c>
      <c r="K494" s="74">
        <v>3.6480000000000001</v>
      </c>
      <c r="L494" s="71">
        <v>4.5600000000000002E-2</v>
      </c>
      <c r="M494" s="71">
        <v>0.64</v>
      </c>
    </row>
    <row r="495" spans="1:13" ht="15" customHeight="1" x14ac:dyDescent="0.25">
      <c r="A495" s="836"/>
      <c r="B495" s="836"/>
      <c r="C495" s="360" t="s">
        <v>34</v>
      </c>
      <c r="D495" s="389" t="s">
        <v>35</v>
      </c>
      <c r="E495" s="128">
        <v>38</v>
      </c>
      <c r="F495" s="70">
        <v>15.2</v>
      </c>
      <c r="G495" s="71">
        <v>6</v>
      </c>
      <c r="H495" s="72">
        <v>0.18240000000000001</v>
      </c>
      <c r="I495" s="73">
        <v>1.52E-2</v>
      </c>
      <c r="J495" s="73">
        <v>1.0336000000000001</v>
      </c>
      <c r="K495" s="74">
        <v>8.6639999999999997</v>
      </c>
      <c r="L495" s="71">
        <v>7.5999999999999998E-2</v>
      </c>
      <c r="M495" s="71">
        <v>5.7</v>
      </c>
    </row>
    <row r="496" spans="1:13" ht="15" customHeight="1" x14ac:dyDescent="0.25">
      <c r="A496" s="836"/>
      <c r="B496" s="836"/>
      <c r="C496" s="360" t="s">
        <v>36</v>
      </c>
      <c r="D496" s="389" t="s">
        <v>37</v>
      </c>
      <c r="E496" s="128">
        <v>6</v>
      </c>
      <c r="F496" s="70">
        <v>5.4</v>
      </c>
      <c r="G496" s="71">
        <v>2</v>
      </c>
      <c r="H496" s="72">
        <v>0.1242</v>
      </c>
      <c r="I496" s="73">
        <v>3.2399999999999998E-2</v>
      </c>
      <c r="J496" s="73">
        <v>0.31859999999999999</v>
      </c>
      <c r="K496" s="74">
        <v>4.4279999999999999</v>
      </c>
      <c r="L496" s="71">
        <v>9.7199999999999995E-2</v>
      </c>
      <c r="M496" s="71">
        <v>2.76</v>
      </c>
    </row>
    <row r="497" spans="1:13" ht="15" customHeight="1" x14ac:dyDescent="0.25">
      <c r="A497" s="836"/>
      <c r="B497" s="836"/>
      <c r="C497" s="360" t="s">
        <v>44</v>
      </c>
      <c r="D497" s="389" t="s">
        <v>45</v>
      </c>
      <c r="E497" s="128">
        <v>0.5</v>
      </c>
      <c r="F497" s="70">
        <v>0.5</v>
      </c>
      <c r="G497" s="71">
        <v>0</v>
      </c>
      <c r="H497" s="72">
        <v>0</v>
      </c>
      <c r="I497" s="73">
        <v>0</v>
      </c>
      <c r="J497" s="73">
        <v>0</v>
      </c>
      <c r="K497" s="74">
        <v>0.12</v>
      </c>
      <c r="L497" s="71">
        <v>1.5E-3</v>
      </c>
      <c r="M497" s="71">
        <v>193.905</v>
      </c>
    </row>
    <row r="498" spans="1:13" ht="15" customHeight="1" x14ac:dyDescent="0.25">
      <c r="A498" s="837"/>
      <c r="B498" s="837"/>
      <c r="C498" s="360" t="s">
        <v>52</v>
      </c>
      <c r="D498" s="389" t="s">
        <v>53</v>
      </c>
      <c r="E498" s="128">
        <v>4</v>
      </c>
      <c r="F498" s="70">
        <v>4</v>
      </c>
      <c r="G498" s="71">
        <v>36</v>
      </c>
      <c r="H498" s="72">
        <v>0</v>
      </c>
      <c r="I498" s="73">
        <v>4</v>
      </c>
      <c r="J498" s="73">
        <v>0</v>
      </c>
      <c r="K498" s="74">
        <v>0</v>
      </c>
      <c r="L498" s="71">
        <v>0</v>
      </c>
      <c r="M498" s="71">
        <v>0</v>
      </c>
    </row>
    <row r="499" spans="1:13" ht="15" customHeight="1" x14ac:dyDescent="0.25">
      <c r="A499" s="840" t="s">
        <v>54</v>
      </c>
      <c r="B499" s="843" t="s">
        <v>55</v>
      </c>
      <c r="C499" s="360" t="s">
        <v>56</v>
      </c>
      <c r="D499" s="389" t="s">
        <v>57</v>
      </c>
      <c r="E499" s="128">
        <v>56</v>
      </c>
      <c r="F499" s="70">
        <v>56</v>
      </c>
      <c r="G499" s="71">
        <v>198</v>
      </c>
      <c r="H499" s="72">
        <v>3.7519999999999998</v>
      </c>
      <c r="I499" s="73">
        <v>0.224</v>
      </c>
      <c r="J499" s="73">
        <v>44.856000000000002</v>
      </c>
      <c r="K499" s="74">
        <v>5.04</v>
      </c>
      <c r="L499" s="71">
        <v>0.44800000000000001</v>
      </c>
      <c r="M499" s="71">
        <v>1.1200000000000001</v>
      </c>
    </row>
    <row r="500" spans="1:13" ht="15" customHeight="1" x14ac:dyDescent="0.25">
      <c r="A500" s="836"/>
      <c r="B500" s="836"/>
      <c r="C500" s="360" t="s">
        <v>44</v>
      </c>
      <c r="D500" s="389" t="s">
        <v>45</v>
      </c>
      <c r="E500" s="128">
        <v>0.8</v>
      </c>
      <c r="F500" s="70">
        <v>0.8</v>
      </c>
      <c r="G500" s="71">
        <v>0</v>
      </c>
      <c r="H500" s="72">
        <v>0</v>
      </c>
      <c r="I500" s="73">
        <v>0</v>
      </c>
      <c r="J500" s="73">
        <v>0</v>
      </c>
      <c r="K500" s="74">
        <v>0.192</v>
      </c>
      <c r="L500" s="71">
        <v>2.3999999999999998E-3</v>
      </c>
      <c r="M500" s="71">
        <v>310.24799999999999</v>
      </c>
    </row>
    <row r="501" spans="1:13" ht="15" customHeight="1" x14ac:dyDescent="0.25">
      <c r="A501" s="837"/>
      <c r="B501" s="837"/>
      <c r="C501" s="360" t="s">
        <v>52</v>
      </c>
      <c r="D501" s="389" t="s">
        <v>53</v>
      </c>
      <c r="E501" s="128">
        <v>8</v>
      </c>
      <c r="F501" s="70">
        <v>8</v>
      </c>
      <c r="G501" s="71">
        <v>72</v>
      </c>
      <c r="H501" s="72">
        <v>0</v>
      </c>
      <c r="I501" s="73">
        <v>8</v>
      </c>
      <c r="J501" s="73">
        <v>0</v>
      </c>
      <c r="K501" s="74">
        <v>0</v>
      </c>
      <c r="L501" s="71">
        <v>0</v>
      </c>
      <c r="M501" s="71">
        <v>0</v>
      </c>
    </row>
    <row r="502" spans="1:13" ht="15" customHeight="1" x14ac:dyDescent="0.25">
      <c r="A502" s="840" t="s">
        <v>58</v>
      </c>
      <c r="B502" s="843" t="s">
        <v>211</v>
      </c>
      <c r="C502" s="360" t="s">
        <v>125</v>
      </c>
      <c r="D502" s="389" t="s">
        <v>126</v>
      </c>
      <c r="E502" s="128">
        <v>54</v>
      </c>
      <c r="F502" s="70">
        <v>40.5</v>
      </c>
      <c r="G502" s="71">
        <v>6</v>
      </c>
      <c r="H502" s="72">
        <v>0.20250000000000001</v>
      </c>
      <c r="I502" s="73">
        <v>4.0500000000000001E-2</v>
      </c>
      <c r="J502" s="73">
        <v>0.93149999999999999</v>
      </c>
      <c r="K502" s="74">
        <v>7.29</v>
      </c>
      <c r="L502" s="71">
        <v>0.1215</v>
      </c>
      <c r="M502" s="71">
        <v>1.08</v>
      </c>
    </row>
    <row r="503" spans="1:13" ht="15" customHeight="1" x14ac:dyDescent="0.25">
      <c r="A503" s="836"/>
      <c r="B503" s="836"/>
      <c r="C503" s="360" t="s">
        <v>103</v>
      </c>
      <c r="D503" s="389" t="s">
        <v>104</v>
      </c>
      <c r="E503" s="128">
        <v>40</v>
      </c>
      <c r="F503" s="70">
        <v>20</v>
      </c>
      <c r="G503" s="71">
        <v>16</v>
      </c>
      <c r="H503" s="72">
        <v>0.12</v>
      </c>
      <c r="I503" s="73">
        <v>0</v>
      </c>
      <c r="J503" s="73">
        <v>3.42</v>
      </c>
      <c r="K503" s="74">
        <v>3</v>
      </c>
      <c r="L503" s="71">
        <v>0.1</v>
      </c>
      <c r="M503" s="71">
        <v>1.6</v>
      </c>
    </row>
    <row r="504" spans="1:13" ht="15" customHeight="1" x14ac:dyDescent="0.25">
      <c r="A504" s="836"/>
      <c r="B504" s="836"/>
      <c r="C504" s="360" t="s">
        <v>52</v>
      </c>
      <c r="D504" s="390" t="s">
        <v>53</v>
      </c>
      <c r="E504" s="128">
        <v>3</v>
      </c>
      <c r="F504" s="70">
        <v>3</v>
      </c>
      <c r="G504" s="71">
        <v>27</v>
      </c>
      <c r="H504" s="72">
        <v>0</v>
      </c>
      <c r="I504" s="73">
        <v>3</v>
      </c>
      <c r="J504" s="73">
        <v>0</v>
      </c>
      <c r="K504" s="74">
        <v>0</v>
      </c>
      <c r="L504" s="71">
        <v>0</v>
      </c>
      <c r="M504" s="71">
        <v>0</v>
      </c>
    </row>
    <row r="505" spans="1:13" ht="15" customHeight="1" x14ac:dyDescent="0.25">
      <c r="A505" s="836"/>
      <c r="B505" s="836"/>
      <c r="C505" s="360" t="s">
        <v>127</v>
      </c>
      <c r="D505" s="390" t="s">
        <v>128</v>
      </c>
      <c r="E505" s="128">
        <v>3</v>
      </c>
      <c r="F505" s="70">
        <v>3</v>
      </c>
      <c r="G505" s="71">
        <v>1</v>
      </c>
      <c r="H505" s="72">
        <v>0</v>
      </c>
      <c r="I505" s="73">
        <v>0</v>
      </c>
      <c r="J505" s="73">
        <v>0.18</v>
      </c>
      <c r="K505" s="74">
        <v>0.21</v>
      </c>
      <c r="L505" s="71">
        <v>1.4999999999999999E-2</v>
      </c>
      <c r="M505" s="71">
        <v>0.15</v>
      </c>
    </row>
    <row r="506" spans="1:13" ht="15" customHeight="1" x14ac:dyDescent="0.25">
      <c r="A506" s="836"/>
      <c r="B506" s="836"/>
      <c r="C506" s="360" t="s">
        <v>64</v>
      </c>
      <c r="D506" s="390" t="s">
        <v>65</v>
      </c>
      <c r="E506" s="128">
        <v>3</v>
      </c>
      <c r="F506" s="70">
        <v>3</v>
      </c>
      <c r="G506" s="71">
        <v>12</v>
      </c>
      <c r="H506" s="72">
        <v>0</v>
      </c>
      <c r="I506" s="73">
        <v>0</v>
      </c>
      <c r="J506" s="73">
        <v>2.9790000000000001</v>
      </c>
      <c r="K506" s="74">
        <v>0</v>
      </c>
      <c r="L506" s="71">
        <v>3.0000000000000001E-3</v>
      </c>
      <c r="M506" s="71">
        <v>0</v>
      </c>
    </row>
    <row r="507" spans="1:13" ht="15" customHeight="1" x14ac:dyDescent="0.25">
      <c r="A507" s="836"/>
      <c r="B507" s="836"/>
      <c r="C507" s="360" t="s">
        <v>44</v>
      </c>
      <c r="D507" s="390" t="s">
        <v>45</v>
      </c>
      <c r="E507" s="128">
        <v>0.5</v>
      </c>
      <c r="F507" s="70">
        <v>0.5</v>
      </c>
      <c r="G507" s="71">
        <v>0</v>
      </c>
      <c r="H507" s="72">
        <v>0</v>
      </c>
      <c r="I507" s="73">
        <v>0</v>
      </c>
      <c r="J507" s="73">
        <v>0</v>
      </c>
      <c r="K507" s="74">
        <v>0.12</v>
      </c>
      <c r="L507" s="71">
        <v>1.5E-3</v>
      </c>
      <c r="M507" s="71">
        <v>193.905</v>
      </c>
    </row>
    <row r="508" spans="1:13" ht="15" customHeight="1" x14ac:dyDescent="0.25">
      <c r="A508" s="837"/>
      <c r="B508" s="837"/>
      <c r="C508" s="360" t="s">
        <v>212</v>
      </c>
      <c r="D508" s="390" t="s">
        <v>39</v>
      </c>
      <c r="E508" s="128">
        <v>0.5</v>
      </c>
      <c r="F508" s="70">
        <v>0.2</v>
      </c>
      <c r="G508" s="71">
        <v>0</v>
      </c>
      <c r="H508" s="72">
        <v>0</v>
      </c>
      <c r="I508" s="73">
        <v>0</v>
      </c>
      <c r="J508" s="73">
        <v>1.2E-2</v>
      </c>
      <c r="K508" s="74">
        <v>1.4E-2</v>
      </c>
      <c r="L508" s="71">
        <v>1E-3</v>
      </c>
      <c r="M508" s="71">
        <v>2.5000000000000001E-2</v>
      </c>
    </row>
    <row r="509" spans="1:13" ht="15" customHeight="1" x14ac:dyDescent="0.25">
      <c r="A509" s="840" t="s">
        <v>68</v>
      </c>
      <c r="B509" s="844" t="s">
        <v>69</v>
      </c>
      <c r="C509" s="360" t="s">
        <v>70</v>
      </c>
      <c r="D509" s="389" t="s">
        <v>71</v>
      </c>
      <c r="E509" s="128">
        <v>30</v>
      </c>
      <c r="F509" s="70">
        <v>30</v>
      </c>
      <c r="G509" s="71">
        <v>89</v>
      </c>
      <c r="H509" s="72">
        <v>2.1749999999999998</v>
      </c>
      <c r="I509" s="73">
        <v>0.22500000000000001</v>
      </c>
      <c r="J509" s="73">
        <v>19.475000000000001</v>
      </c>
      <c r="K509" s="74">
        <v>2.5</v>
      </c>
      <c r="L509" s="71">
        <v>0.5</v>
      </c>
      <c r="M509" s="71">
        <v>1.5</v>
      </c>
    </row>
    <row r="510" spans="1:13" ht="15" customHeight="1" x14ac:dyDescent="0.25">
      <c r="A510" s="837"/>
      <c r="B510" s="837"/>
      <c r="C510" s="360" t="s">
        <v>72</v>
      </c>
      <c r="D510" s="389" t="s">
        <v>73</v>
      </c>
      <c r="E510" s="128">
        <v>120</v>
      </c>
      <c r="F510" s="70">
        <v>120</v>
      </c>
      <c r="G510" s="71">
        <v>66</v>
      </c>
      <c r="H510" s="72">
        <v>3.84</v>
      </c>
      <c r="I510" s="73">
        <v>3.84</v>
      </c>
      <c r="J510" s="73">
        <v>4.08</v>
      </c>
      <c r="K510" s="74">
        <v>144</v>
      </c>
      <c r="L510" s="71">
        <v>0</v>
      </c>
      <c r="M510" s="71">
        <v>50.4</v>
      </c>
    </row>
    <row r="511" spans="1:13" ht="15" customHeight="1" x14ac:dyDescent="0.25">
      <c r="A511" s="35" t="s">
        <v>444</v>
      </c>
      <c r="B511" s="36" t="s">
        <v>213</v>
      </c>
      <c r="C511" s="360" t="s">
        <v>214</v>
      </c>
      <c r="D511" s="61" t="s">
        <v>215</v>
      </c>
      <c r="E511" s="128">
        <v>10</v>
      </c>
      <c r="F511" s="70">
        <v>10</v>
      </c>
      <c r="G511" s="71">
        <v>33</v>
      </c>
      <c r="H511" s="72">
        <v>0.04</v>
      </c>
      <c r="I511" s="73">
        <v>0.05</v>
      </c>
      <c r="J511" s="73">
        <v>7.96</v>
      </c>
      <c r="K511" s="74">
        <v>2.5</v>
      </c>
      <c r="L511" s="71">
        <v>0.12</v>
      </c>
      <c r="M511" s="71">
        <v>0</v>
      </c>
    </row>
    <row r="512" spans="1:13" ht="15" customHeight="1" x14ac:dyDescent="0.25">
      <c r="A512" s="1541"/>
      <c r="B512" s="856"/>
      <c r="C512" s="856"/>
      <c r="D512" s="856"/>
      <c r="E512" s="856"/>
      <c r="F512" s="856"/>
      <c r="G512" s="856"/>
      <c r="H512" s="856"/>
      <c r="I512" s="856"/>
      <c r="J512" s="856"/>
      <c r="K512" s="856"/>
      <c r="L512" s="856"/>
      <c r="M512" s="857"/>
    </row>
    <row r="513" spans="1:13" ht="15" customHeight="1" x14ac:dyDescent="0.25">
      <c r="A513" s="1536" t="s">
        <v>78</v>
      </c>
      <c r="B513" s="828"/>
      <c r="C513" s="828"/>
      <c r="D513" s="828"/>
      <c r="E513" s="828"/>
      <c r="F513" s="829"/>
      <c r="G513" s="235">
        <v>802</v>
      </c>
      <c r="H513" s="236">
        <v>29.5</v>
      </c>
      <c r="I513" s="237">
        <v>26.9</v>
      </c>
      <c r="J513" s="237">
        <v>108</v>
      </c>
      <c r="K513" s="235">
        <v>222</v>
      </c>
      <c r="L513" s="238">
        <v>3.13</v>
      </c>
      <c r="M513" s="238">
        <v>1031</v>
      </c>
    </row>
    <row r="514" spans="1:13" ht="15" customHeight="1" x14ac:dyDescent="0.25">
      <c r="A514" s="1536" t="s">
        <v>79</v>
      </c>
      <c r="B514" s="828"/>
      <c r="C514" s="828"/>
      <c r="D514" s="828"/>
      <c r="E514" s="828"/>
      <c r="F514" s="829"/>
      <c r="G514" s="239">
        <v>2491</v>
      </c>
      <c r="H514" s="240">
        <v>87.2</v>
      </c>
      <c r="I514" s="240">
        <v>83</v>
      </c>
      <c r="J514" s="240">
        <v>348.7</v>
      </c>
      <c r="K514" s="240">
        <v>1100</v>
      </c>
      <c r="L514" s="240">
        <v>9.5</v>
      </c>
      <c r="M514" s="240">
        <v>1500</v>
      </c>
    </row>
    <row r="515" spans="1:13" ht="15" customHeight="1" x14ac:dyDescent="0.25">
      <c r="A515" s="1536" t="s">
        <v>80</v>
      </c>
      <c r="B515" s="828"/>
      <c r="C515" s="828"/>
      <c r="D515" s="828"/>
      <c r="E515" s="828"/>
      <c r="F515" s="829"/>
      <c r="G515" s="241">
        <v>0.32</v>
      </c>
      <c r="H515" s="242">
        <v>0.34</v>
      </c>
      <c r="I515" s="242">
        <v>0.32</v>
      </c>
      <c r="J515" s="242">
        <v>0.31</v>
      </c>
      <c r="K515" s="242">
        <v>0.2</v>
      </c>
      <c r="L515" s="242">
        <v>0.33</v>
      </c>
      <c r="M515" s="242">
        <v>0.69</v>
      </c>
    </row>
    <row r="516" spans="1:13" ht="15" customHeight="1" x14ac:dyDescent="0.25">
      <c r="A516" s="44"/>
      <c r="B516" s="45"/>
      <c r="C516" s="45"/>
      <c r="D516" s="45"/>
      <c r="E516" s="47"/>
      <c r="F516" s="47"/>
      <c r="G516" s="47"/>
      <c r="H516" s="47"/>
      <c r="I516" s="47"/>
      <c r="J516" s="47"/>
      <c r="K516" s="47"/>
      <c r="L516" s="47"/>
      <c r="M516" s="47"/>
    </row>
    <row r="517" spans="1:13" ht="15" customHeight="1" x14ac:dyDescent="0.25">
      <c r="A517" s="1537" t="s">
        <v>81</v>
      </c>
      <c r="B517" s="825"/>
      <c r="C517" s="826"/>
      <c r="D517" s="827" t="s">
        <v>82</v>
      </c>
      <c r="E517" s="828"/>
      <c r="F517" s="828"/>
      <c r="G517" s="828"/>
      <c r="H517" s="828"/>
      <c r="I517" s="828"/>
      <c r="J517" s="828"/>
      <c r="K517" s="828"/>
      <c r="L517" s="828"/>
      <c r="M517" s="829"/>
    </row>
    <row r="518" spans="1:13" ht="15" customHeight="1" x14ac:dyDescent="0.25">
      <c r="A518" s="44"/>
      <c r="B518" s="45"/>
      <c r="C518" s="47"/>
      <c r="D518" s="47"/>
      <c r="E518" s="47"/>
      <c r="F518" s="47"/>
      <c r="G518" s="47"/>
      <c r="H518" s="47"/>
      <c r="I518" s="47"/>
      <c r="J518" s="47"/>
      <c r="K518" s="47"/>
      <c r="L518" s="47"/>
      <c r="M518" s="51"/>
    </row>
    <row r="519" spans="1:13" ht="30" customHeight="1" x14ac:dyDescent="0.25">
      <c r="A519" s="44" t="s">
        <v>83</v>
      </c>
      <c r="B519" s="1538"/>
      <c r="C519" s="828"/>
      <c r="D519" s="828"/>
      <c r="E519" s="829"/>
      <c r="F519" s="51"/>
      <c r="G519" s="1539" t="s">
        <v>84</v>
      </c>
      <c r="H519" s="825"/>
      <c r="I519" s="826"/>
      <c r="J519" s="827">
        <v>1088350061</v>
      </c>
      <c r="K519" s="828"/>
      <c r="L519" s="828"/>
      <c r="M519" s="829"/>
    </row>
    <row r="520" spans="1:13" ht="15" customHeight="1" x14ac:dyDescent="0.25">
      <c r="A520" s="52"/>
      <c r="B520" s="49"/>
      <c r="C520" s="9"/>
      <c r="D520" s="9"/>
      <c r="E520" s="1"/>
      <c r="F520" s="1"/>
      <c r="G520" s="1"/>
      <c r="H520" s="1"/>
      <c r="I520" s="1"/>
      <c r="J520" s="3"/>
      <c r="K520" s="3"/>
      <c r="L520" s="51"/>
      <c r="M520" s="51"/>
    </row>
    <row r="521" spans="1:13" ht="15" customHeight="1" x14ac:dyDescent="0.25">
      <c r="A521" s="262"/>
      <c r="B521" s="260"/>
      <c r="C521" s="263"/>
      <c r="D521" s="263"/>
      <c r="E521" s="264"/>
      <c r="F521" s="264"/>
      <c r="G521" s="264"/>
      <c r="H521" s="264"/>
      <c r="I521" s="264"/>
      <c r="J521" s="265"/>
      <c r="K521" s="265"/>
      <c r="L521" s="261"/>
      <c r="M521" s="261"/>
    </row>
    <row r="522" spans="1:13" ht="15" customHeight="1" x14ac:dyDescent="0.25">
      <c r="A522" s="52"/>
      <c r="B522" s="9"/>
      <c r="C522" s="9"/>
      <c r="D522" s="9"/>
      <c r="E522" s="1"/>
      <c r="F522" s="1"/>
      <c r="G522" s="1"/>
      <c r="H522" s="1"/>
      <c r="I522" s="1"/>
      <c r="J522" s="3"/>
      <c r="K522" s="3"/>
      <c r="L522" s="51"/>
      <c r="M522" s="51"/>
    </row>
    <row r="523" spans="1:13" ht="15" customHeight="1" x14ac:dyDescent="0.25">
      <c r="A523" s="366" t="s">
        <v>445</v>
      </c>
      <c r="B523" s="58"/>
      <c r="C523" s="58"/>
      <c r="D523" s="58"/>
      <c r="E523" s="3"/>
      <c r="F523" s="3"/>
      <c r="G523" s="3"/>
      <c r="H523" s="3"/>
      <c r="I523" s="3"/>
      <c r="J523" s="3"/>
      <c r="K523" s="3"/>
      <c r="L523" s="51"/>
      <c r="M523" s="51"/>
    </row>
    <row r="524" spans="1:13" ht="15" customHeight="1" x14ac:dyDescent="0.25">
      <c r="A524" s="52"/>
      <c r="B524" s="9"/>
      <c r="C524" s="9"/>
      <c r="D524" s="9"/>
      <c r="E524" s="1"/>
      <c r="F524" s="1"/>
      <c r="G524" s="1"/>
      <c r="H524" s="1"/>
      <c r="I524" s="1"/>
      <c r="J524" s="3"/>
      <c r="K524" s="3"/>
      <c r="L524" s="51"/>
      <c r="M524" s="51"/>
    </row>
    <row r="525" spans="1:13" ht="15" customHeight="1" x14ac:dyDescent="0.25">
      <c r="A525" s="840" t="s">
        <v>14</v>
      </c>
      <c r="B525" s="838" t="s">
        <v>15</v>
      </c>
      <c r="C525" s="838" t="s">
        <v>16</v>
      </c>
      <c r="D525" s="838" t="s">
        <v>17</v>
      </c>
      <c r="E525" s="838" t="s">
        <v>18</v>
      </c>
      <c r="F525" s="838" t="s">
        <v>19</v>
      </c>
      <c r="G525" s="827" t="s">
        <v>20</v>
      </c>
      <c r="H525" s="828"/>
      <c r="I525" s="828"/>
      <c r="J525" s="828"/>
      <c r="K525" s="828"/>
      <c r="L525" s="828"/>
      <c r="M525" s="829"/>
    </row>
    <row r="526" spans="1:13" ht="15" customHeight="1" x14ac:dyDescent="0.25">
      <c r="A526" s="837"/>
      <c r="B526" s="837"/>
      <c r="C526" s="837"/>
      <c r="D526" s="837"/>
      <c r="E526" s="837"/>
      <c r="F526" s="837"/>
      <c r="G526" s="16" t="s">
        <v>21</v>
      </c>
      <c r="H526" s="16" t="s">
        <v>22</v>
      </c>
      <c r="I526" s="16" t="s">
        <v>23</v>
      </c>
      <c r="J526" s="16" t="s">
        <v>24</v>
      </c>
      <c r="K526" s="16" t="s">
        <v>25</v>
      </c>
      <c r="L526" s="16" t="s">
        <v>26</v>
      </c>
      <c r="M526" s="16" t="s">
        <v>27</v>
      </c>
    </row>
    <row r="527" spans="1:13" ht="15" customHeight="1" x14ac:dyDescent="0.25">
      <c r="A527" s="840" t="s">
        <v>85</v>
      </c>
      <c r="B527" s="843" t="s">
        <v>216</v>
      </c>
      <c r="C527" s="359" t="s">
        <v>87</v>
      </c>
      <c r="D527" s="465" t="s">
        <v>88</v>
      </c>
      <c r="E527" s="225">
        <v>25</v>
      </c>
      <c r="F527" s="226">
        <v>25</v>
      </c>
      <c r="G527" s="227">
        <v>97</v>
      </c>
      <c r="H527" s="228">
        <v>5.7</v>
      </c>
      <c r="I527" s="127">
        <v>0.375</v>
      </c>
      <c r="J527" s="127">
        <v>15.1</v>
      </c>
      <c r="K527" s="224">
        <v>29.75</v>
      </c>
      <c r="L527" s="227">
        <v>1.325</v>
      </c>
      <c r="M527" s="227">
        <v>2.5</v>
      </c>
    </row>
    <row r="528" spans="1:13" ht="15" customHeight="1" x14ac:dyDescent="0.25">
      <c r="A528" s="836"/>
      <c r="B528" s="836"/>
      <c r="C528" s="360" t="s">
        <v>98</v>
      </c>
      <c r="D528" s="465" t="s">
        <v>99</v>
      </c>
      <c r="E528" s="128">
        <v>42</v>
      </c>
      <c r="F528" s="70">
        <v>30.24</v>
      </c>
      <c r="G528" s="71">
        <v>40</v>
      </c>
      <c r="H528" s="72">
        <v>0.33263999999999999</v>
      </c>
      <c r="I528" s="73">
        <v>6.0479999999999999E-2</v>
      </c>
      <c r="J528" s="73">
        <v>9.1627200000000002</v>
      </c>
      <c r="K528" s="74">
        <v>0.90720000000000001</v>
      </c>
      <c r="L528" s="71">
        <v>0.1512</v>
      </c>
      <c r="M528" s="71">
        <v>1.68</v>
      </c>
    </row>
    <row r="529" spans="1:13" ht="15" customHeight="1" x14ac:dyDescent="0.25">
      <c r="A529" s="836"/>
      <c r="B529" s="836"/>
      <c r="C529" s="360" t="s">
        <v>50</v>
      </c>
      <c r="D529" s="465" t="s">
        <v>51</v>
      </c>
      <c r="E529" s="128">
        <v>12</v>
      </c>
      <c r="F529" s="70">
        <v>10.199999999999999</v>
      </c>
      <c r="G529" s="71">
        <v>5</v>
      </c>
      <c r="H529" s="72">
        <v>7.1400000000000005E-2</v>
      </c>
      <c r="I529" s="73">
        <v>1.0200000000000001E-2</v>
      </c>
      <c r="J529" s="73">
        <v>0.96899999999999997</v>
      </c>
      <c r="K529" s="74">
        <v>2.754</v>
      </c>
      <c r="L529" s="71">
        <v>4.0800000000000003E-2</v>
      </c>
      <c r="M529" s="71">
        <v>4.2</v>
      </c>
    </row>
    <row r="530" spans="1:13" ht="15" customHeight="1" x14ac:dyDescent="0.25">
      <c r="A530" s="836"/>
      <c r="B530" s="836"/>
      <c r="C530" s="360" t="s">
        <v>91</v>
      </c>
      <c r="D530" s="465" t="s">
        <v>92</v>
      </c>
      <c r="E530" s="128">
        <v>5</v>
      </c>
      <c r="F530" s="70">
        <v>5</v>
      </c>
      <c r="G530" s="71">
        <v>5</v>
      </c>
      <c r="H530" s="72">
        <v>0.11</v>
      </c>
      <c r="I530" s="73">
        <v>5.0000000000000001E-3</v>
      </c>
      <c r="J530" s="73">
        <v>1.0549999999999999</v>
      </c>
      <c r="K530" s="74">
        <v>0.55000000000000004</v>
      </c>
      <c r="L530" s="71">
        <v>0.05</v>
      </c>
      <c r="M530" s="71">
        <v>0.9</v>
      </c>
    </row>
    <row r="531" spans="1:13" ht="15" customHeight="1" x14ac:dyDescent="0.25">
      <c r="A531" s="836"/>
      <c r="B531" s="836"/>
      <c r="C531" s="360" t="s">
        <v>38</v>
      </c>
      <c r="D531" s="465" t="s">
        <v>39</v>
      </c>
      <c r="E531" s="128">
        <v>3</v>
      </c>
      <c r="F531" s="70">
        <v>3</v>
      </c>
      <c r="G531" s="71">
        <v>0</v>
      </c>
      <c r="H531" s="72">
        <v>0</v>
      </c>
      <c r="I531" s="73">
        <v>0</v>
      </c>
      <c r="J531" s="73">
        <v>0.18</v>
      </c>
      <c r="K531" s="74">
        <v>0.21</v>
      </c>
      <c r="L531" s="71">
        <v>1.4999999999999999E-2</v>
      </c>
      <c r="M531" s="71">
        <v>0.15</v>
      </c>
    </row>
    <row r="532" spans="1:13" ht="15" customHeight="1" x14ac:dyDescent="0.25">
      <c r="A532" s="836"/>
      <c r="B532" s="836"/>
      <c r="C532" s="360" t="s">
        <v>40</v>
      </c>
      <c r="D532" s="465" t="s">
        <v>39</v>
      </c>
      <c r="E532" s="128">
        <v>3</v>
      </c>
      <c r="F532" s="70">
        <v>3</v>
      </c>
      <c r="G532" s="71">
        <v>0</v>
      </c>
      <c r="H532" s="72">
        <v>0</v>
      </c>
      <c r="I532" s="73">
        <v>0</v>
      </c>
      <c r="J532" s="73">
        <v>0.18</v>
      </c>
      <c r="K532" s="74">
        <v>0.21</v>
      </c>
      <c r="L532" s="71">
        <v>1.4999999999999999E-2</v>
      </c>
      <c r="M532" s="71">
        <v>0.15</v>
      </c>
    </row>
    <row r="533" spans="1:13" ht="15" customHeight="1" x14ac:dyDescent="0.25">
      <c r="A533" s="836"/>
      <c r="B533" s="836"/>
      <c r="C533" s="360" t="s">
        <v>36</v>
      </c>
      <c r="D533" s="465" t="s">
        <v>37</v>
      </c>
      <c r="E533" s="128">
        <v>6</v>
      </c>
      <c r="F533" s="70">
        <v>5.4</v>
      </c>
      <c r="G533" s="71">
        <v>2</v>
      </c>
      <c r="H533" s="72">
        <v>0.1242</v>
      </c>
      <c r="I533" s="73">
        <v>3.2399999999999998E-2</v>
      </c>
      <c r="J533" s="73">
        <v>0.31859999999999999</v>
      </c>
      <c r="K533" s="74">
        <v>4.4279999999999999</v>
      </c>
      <c r="L533" s="71">
        <v>9.7199999999999995E-2</v>
      </c>
      <c r="M533" s="71">
        <v>2.76</v>
      </c>
    </row>
    <row r="534" spans="1:13" ht="15" customHeight="1" x14ac:dyDescent="0.25">
      <c r="A534" s="836"/>
      <c r="B534" s="836"/>
      <c r="C534" s="360" t="s">
        <v>34</v>
      </c>
      <c r="D534" s="465" t="s">
        <v>35</v>
      </c>
      <c r="E534" s="128">
        <v>38</v>
      </c>
      <c r="F534" s="70">
        <v>15.2</v>
      </c>
      <c r="G534" s="71">
        <v>6</v>
      </c>
      <c r="H534" s="72">
        <v>0.18240000000000001</v>
      </c>
      <c r="I534" s="73">
        <v>1.52E-2</v>
      </c>
      <c r="J534" s="73">
        <v>1.0336000000000001</v>
      </c>
      <c r="K534" s="74">
        <v>8.6639999999999997</v>
      </c>
      <c r="L534" s="71">
        <v>7.5999999999999998E-2</v>
      </c>
      <c r="M534" s="71">
        <v>5.7</v>
      </c>
    </row>
    <row r="535" spans="1:13" ht="15" customHeight="1" x14ac:dyDescent="0.25">
      <c r="A535" s="836"/>
      <c r="B535" s="836"/>
      <c r="C535" s="360" t="s">
        <v>205</v>
      </c>
      <c r="D535" s="465" t="s">
        <v>206</v>
      </c>
      <c r="E535" s="128">
        <v>3</v>
      </c>
      <c r="F535" s="70">
        <v>3</v>
      </c>
      <c r="G535" s="71">
        <v>11</v>
      </c>
      <c r="H535" s="72">
        <v>1.7999999999999999E-2</v>
      </c>
      <c r="I535" s="73">
        <v>3.0000000000000001E-3</v>
      </c>
      <c r="J535" s="73">
        <v>2.706</v>
      </c>
      <c r="K535" s="74">
        <v>1.26</v>
      </c>
      <c r="L535" s="71">
        <v>0.14699999999999999</v>
      </c>
      <c r="M535" s="71">
        <v>1.17</v>
      </c>
    </row>
    <row r="536" spans="1:13" ht="15" customHeight="1" x14ac:dyDescent="0.25">
      <c r="A536" s="837"/>
      <c r="B536" s="842"/>
      <c r="C536" s="360" t="s">
        <v>44</v>
      </c>
      <c r="D536" s="465" t="s">
        <v>45</v>
      </c>
      <c r="E536" s="128">
        <v>0.8</v>
      </c>
      <c r="F536" s="70">
        <v>0.8</v>
      </c>
      <c r="G536" s="71">
        <v>0</v>
      </c>
      <c r="H536" s="72">
        <v>0</v>
      </c>
      <c r="I536" s="73">
        <v>0</v>
      </c>
      <c r="J536" s="73">
        <v>0</v>
      </c>
      <c r="K536" s="74">
        <v>0.192</v>
      </c>
      <c r="L536" s="71">
        <v>2.3999999999999998E-3</v>
      </c>
      <c r="M536" s="71">
        <v>310.24799999999999</v>
      </c>
    </row>
    <row r="537" spans="1:13" ht="15" customHeight="1" x14ac:dyDescent="0.25">
      <c r="A537" s="1444" t="s">
        <v>28</v>
      </c>
      <c r="B537" s="843" t="s">
        <v>217</v>
      </c>
      <c r="C537" s="68" t="s">
        <v>94</v>
      </c>
      <c r="D537" s="73" t="s">
        <v>95</v>
      </c>
      <c r="E537" s="128">
        <v>77</v>
      </c>
      <c r="F537" s="70">
        <v>73</v>
      </c>
      <c r="G537" s="71">
        <v>102</v>
      </c>
      <c r="H537" s="72">
        <v>15.62</v>
      </c>
      <c r="I537" s="73">
        <v>4.38</v>
      </c>
      <c r="J537" s="73">
        <v>0.14599999999999999</v>
      </c>
      <c r="K537" s="74">
        <v>12.41</v>
      </c>
      <c r="L537" s="71">
        <v>0.58399999999999996</v>
      </c>
      <c r="M537" s="71">
        <v>40</v>
      </c>
    </row>
    <row r="538" spans="1:13" ht="15" customHeight="1" x14ac:dyDescent="0.25">
      <c r="A538" s="836"/>
      <c r="B538" s="836"/>
      <c r="C538" s="360" t="s">
        <v>34</v>
      </c>
      <c r="D538" s="465" t="s">
        <v>35</v>
      </c>
      <c r="E538" s="128">
        <v>38</v>
      </c>
      <c r="F538" s="70">
        <v>15.2</v>
      </c>
      <c r="G538" s="71">
        <v>6</v>
      </c>
      <c r="H538" s="72">
        <v>0.18240000000000001</v>
      </c>
      <c r="I538" s="73">
        <v>1.52E-2</v>
      </c>
      <c r="J538" s="73">
        <v>1.0336000000000001</v>
      </c>
      <c r="K538" s="74">
        <v>8.6639999999999997</v>
      </c>
      <c r="L538" s="71">
        <v>7.5999999999999998E-2</v>
      </c>
      <c r="M538" s="71">
        <v>5.7</v>
      </c>
    </row>
    <row r="539" spans="1:13" ht="15" customHeight="1" x14ac:dyDescent="0.25">
      <c r="A539" s="836"/>
      <c r="B539" s="836"/>
      <c r="C539" s="360" t="s">
        <v>36</v>
      </c>
      <c r="D539" s="465" t="s">
        <v>37</v>
      </c>
      <c r="E539" s="128">
        <v>6</v>
      </c>
      <c r="F539" s="70">
        <v>5.4</v>
      </c>
      <c r="G539" s="71">
        <v>2</v>
      </c>
      <c r="H539" s="72">
        <v>0.1242</v>
      </c>
      <c r="I539" s="73">
        <v>3.2399999999999998E-2</v>
      </c>
      <c r="J539" s="73">
        <v>0.31859999999999999</v>
      </c>
      <c r="K539" s="74">
        <v>4.4279999999999999</v>
      </c>
      <c r="L539" s="71">
        <v>9.7199999999999995E-2</v>
      </c>
      <c r="M539" s="71">
        <v>2.76</v>
      </c>
    </row>
    <row r="540" spans="1:13" ht="15" customHeight="1" x14ac:dyDescent="0.25">
      <c r="A540" s="836"/>
      <c r="B540" s="836"/>
      <c r="C540" s="360" t="s">
        <v>38</v>
      </c>
      <c r="D540" s="465" t="s">
        <v>39</v>
      </c>
      <c r="E540" s="128">
        <v>3</v>
      </c>
      <c r="F540" s="70">
        <v>3</v>
      </c>
      <c r="G540" s="71">
        <v>0</v>
      </c>
      <c r="H540" s="72">
        <v>0</v>
      </c>
      <c r="I540" s="73">
        <v>0</v>
      </c>
      <c r="J540" s="73">
        <v>0.18</v>
      </c>
      <c r="K540" s="74">
        <v>0.21</v>
      </c>
      <c r="L540" s="71">
        <v>1.4999999999999999E-2</v>
      </c>
      <c r="M540" s="71">
        <v>0.15</v>
      </c>
    </row>
    <row r="541" spans="1:13" ht="15" customHeight="1" x14ac:dyDescent="0.25">
      <c r="A541" s="836"/>
      <c r="B541" s="836"/>
      <c r="C541" s="360" t="s">
        <v>40</v>
      </c>
      <c r="D541" s="465" t="s">
        <v>39</v>
      </c>
      <c r="E541" s="128">
        <v>3</v>
      </c>
      <c r="F541" s="70">
        <v>3</v>
      </c>
      <c r="G541" s="71">
        <v>0</v>
      </c>
      <c r="H541" s="72">
        <v>0</v>
      </c>
      <c r="I541" s="73">
        <v>0</v>
      </c>
      <c r="J541" s="73">
        <v>0.18</v>
      </c>
      <c r="K541" s="74">
        <v>0.21</v>
      </c>
      <c r="L541" s="71">
        <v>1.4999999999999999E-2</v>
      </c>
      <c r="M541" s="71">
        <v>0.15</v>
      </c>
    </row>
    <row r="542" spans="1:13" ht="15" customHeight="1" x14ac:dyDescent="0.25">
      <c r="A542" s="836"/>
      <c r="B542" s="836"/>
      <c r="C542" s="360" t="s">
        <v>41</v>
      </c>
      <c r="D542" s="465" t="s">
        <v>39</v>
      </c>
      <c r="E542" s="128">
        <v>3</v>
      </c>
      <c r="F542" s="70">
        <v>3</v>
      </c>
      <c r="G542" s="71">
        <v>0</v>
      </c>
      <c r="H542" s="72">
        <v>0</v>
      </c>
      <c r="I542" s="73">
        <v>0</v>
      </c>
      <c r="J542" s="73">
        <v>0.18</v>
      </c>
      <c r="K542" s="74">
        <v>0.21</v>
      </c>
      <c r="L542" s="71">
        <v>1.4999999999999999E-2</v>
      </c>
      <c r="M542" s="71">
        <v>0.15</v>
      </c>
    </row>
    <row r="543" spans="1:13" ht="15" customHeight="1" x14ac:dyDescent="0.25">
      <c r="A543" s="836"/>
      <c r="B543" s="836"/>
      <c r="C543" s="360" t="s">
        <v>96</v>
      </c>
      <c r="D543" s="465" t="s">
        <v>39</v>
      </c>
      <c r="E543" s="128">
        <v>3</v>
      </c>
      <c r="F543" s="70">
        <v>3</v>
      </c>
      <c r="G543" s="71">
        <v>0</v>
      </c>
      <c r="H543" s="72">
        <v>0</v>
      </c>
      <c r="I543" s="73">
        <v>0</v>
      </c>
      <c r="J543" s="73">
        <v>0.18</v>
      </c>
      <c r="K543" s="74">
        <v>0.21</v>
      </c>
      <c r="L543" s="71">
        <v>1.4999999999999999E-2</v>
      </c>
      <c r="M543" s="71">
        <v>0.15</v>
      </c>
    </row>
    <row r="544" spans="1:13" ht="15" customHeight="1" x14ac:dyDescent="0.25">
      <c r="A544" s="836"/>
      <c r="B544" s="836"/>
      <c r="C544" s="360" t="s">
        <v>44</v>
      </c>
      <c r="D544" s="465" t="s">
        <v>45</v>
      </c>
      <c r="E544" s="128">
        <v>0.5</v>
      </c>
      <c r="F544" s="70">
        <v>0.5</v>
      </c>
      <c r="G544" s="71">
        <v>0</v>
      </c>
      <c r="H544" s="72">
        <v>0</v>
      </c>
      <c r="I544" s="73">
        <v>0</v>
      </c>
      <c r="J544" s="73">
        <v>0</v>
      </c>
      <c r="K544" s="74">
        <v>0.12</v>
      </c>
      <c r="L544" s="71">
        <v>1.5E-3</v>
      </c>
      <c r="M544" s="71">
        <v>193.905</v>
      </c>
    </row>
    <row r="545" spans="1:13" ht="15" customHeight="1" x14ac:dyDescent="0.25">
      <c r="A545" s="837"/>
      <c r="B545" s="837"/>
      <c r="C545" s="360" t="s">
        <v>116</v>
      </c>
      <c r="D545" s="465" t="s">
        <v>117</v>
      </c>
      <c r="E545" s="128">
        <v>5</v>
      </c>
      <c r="F545" s="70">
        <v>5</v>
      </c>
      <c r="G545" s="71">
        <v>37</v>
      </c>
      <c r="H545" s="72">
        <v>0.03</v>
      </c>
      <c r="I545" s="73">
        <v>4.05</v>
      </c>
      <c r="J545" s="73">
        <v>0</v>
      </c>
      <c r="K545" s="74">
        <v>0.15</v>
      </c>
      <c r="L545" s="71">
        <v>5.0000000000000001E-3</v>
      </c>
      <c r="M545" s="71">
        <v>34.25</v>
      </c>
    </row>
    <row r="546" spans="1:13" ht="15" customHeight="1" x14ac:dyDescent="0.25">
      <c r="A546" s="840" t="s">
        <v>54</v>
      </c>
      <c r="B546" s="843" t="s">
        <v>55</v>
      </c>
      <c r="C546" s="360" t="s">
        <v>56</v>
      </c>
      <c r="D546" s="465" t="s">
        <v>57</v>
      </c>
      <c r="E546" s="128">
        <v>56</v>
      </c>
      <c r="F546" s="70">
        <v>56</v>
      </c>
      <c r="G546" s="71">
        <v>198</v>
      </c>
      <c r="H546" s="72">
        <v>3.7519999999999998</v>
      </c>
      <c r="I546" s="73">
        <v>0.224</v>
      </c>
      <c r="J546" s="73">
        <v>44.856000000000002</v>
      </c>
      <c r="K546" s="74">
        <v>5.04</v>
      </c>
      <c r="L546" s="71">
        <v>0.44800000000000001</v>
      </c>
      <c r="M546" s="71">
        <v>1.1200000000000001</v>
      </c>
    </row>
    <row r="547" spans="1:13" ht="15" customHeight="1" x14ac:dyDescent="0.25">
      <c r="A547" s="836"/>
      <c r="B547" s="836"/>
      <c r="C547" s="360" t="s">
        <v>44</v>
      </c>
      <c r="D547" s="465" t="s">
        <v>45</v>
      </c>
      <c r="E547" s="128">
        <v>0.8</v>
      </c>
      <c r="F547" s="70">
        <v>0.8</v>
      </c>
      <c r="G547" s="71">
        <v>0</v>
      </c>
      <c r="H547" s="72">
        <v>0</v>
      </c>
      <c r="I547" s="73">
        <v>0</v>
      </c>
      <c r="J547" s="73">
        <v>0</v>
      </c>
      <c r="K547" s="74">
        <v>0.192</v>
      </c>
      <c r="L547" s="71">
        <v>2.3999999999999998E-3</v>
      </c>
      <c r="M547" s="71">
        <v>310.24799999999999</v>
      </c>
    </row>
    <row r="548" spans="1:13" ht="15" customHeight="1" x14ac:dyDescent="0.25">
      <c r="A548" s="837"/>
      <c r="B548" s="837"/>
      <c r="C548" s="360" t="s">
        <v>52</v>
      </c>
      <c r="D548" s="465" t="s">
        <v>53</v>
      </c>
      <c r="E548" s="128">
        <v>8</v>
      </c>
      <c r="F548" s="70">
        <v>8</v>
      </c>
      <c r="G548" s="71">
        <v>72</v>
      </c>
      <c r="H548" s="72">
        <v>0</v>
      </c>
      <c r="I548" s="73">
        <v>8</v>
      </c>
      <c r="J548" s="73">
        <v>0</v>
      </c>
      <c r="K548" s="74">
        <v>0</v>
      </c>
      <c r="L548" s="71">
        <v>0</v>
      </c>
      <c r="M548" s="71">
        <v>0</v>
      </c>
    </row>
    <row r="549" spans="1:13" ht="15" customHeight="1" x14ac:dyDescent="0.25">
      <c r="A549" s="840" t="s">
        <v>46</v>
      </c>
      <c r="B549" s="843" t="s">
        <v>218</v>
      </c>
      <c r="C549" s="360" t="s">
        <v>98</v>
      </c>
      <c r="D549" s="465" t="s">
        <v>99</v>
      </c>
      <c r="E549" s="128">
        <v>117</v>
      </c>
      <c r="F549" s="70">
        <v>69</v>
      </c>
      <c r="G549" s="71">
        <v>95</v>
      </c>
      <c r="H549" s="72">
        <v>0.79200000000000004</v>
      </c>
      <c r="I549" s="73">
        <v>0.14399999999999999</v>
      </c>
      <c r="J549" s="73">
        <v>21.815999999999999</v>
      </c>
      <c r="K549" s="74">
        <v>2.16</v>
      </c>
      <c r="L549" s="71">
        <v>0.36</v>
      </c>
      <c r="M549" s="71">
        <v>4</v>
      </c>
    </row>
    <row r="550" spans="1:13" ht="15" customHeight="1" x14ac:dyDescent="0.25">
      <c r="A550" s="842"/>
      <c r="B550" s="837"/>
      <c r="C550" s="360" t="s">
        <v>52</v>
      </c>
      <c r="D550" s="465" t="s">
        <v>53</v>
      </c>
      <c r="E550" s="128">
        <v>8</v>
      </c>
      <c r="F550" s="70">
        <v>8</v>
      </c>
      <c r="G550" s="71">
        <v>72</v>
      </c>
      <c r="H550" s="72">
        <v>0</v>
      </c>
      <c r="I550" s="73">
        <v>8</v>
      </c>
      <c r="J550" s="73">
        <v>0</v>
      </c>
      <c r="K550" s="74">
        <v>0</v>
      </c>
      <c r="L550" s="71">
        <v>0</v>
      </c>
      <c r="M550" s="71">
        <v>0</v>
      </c>
    </row>
    <row r="551" spans="1:13" ht="15" customHeight="1" x14ac:dyDescent="0.25">
      <c r="A551" s="840" t="s">
        <v>58</v>
      </c>
      <c r="B551" s="843" t="s">
        <v>219</v>
      </c>
      <c r="C551" s="360" t="s">
        <v>50</v>
      </c>
      <c r="D551" s="465" t="s">
        <v>51</v>
      </c>
      <c r="E551" s="128">
        <v>36</v>
      </c>
      <c r="F551" s="70">
        <v>30.6</v>
      </c>
      <c r="G551" s="71">
        <v>14</v>
      </c>
      <c r="H551" s="72">
        <v>0.2142</v>
      </c>
      <c r="I551" s="73">
        <v>3.0599999999999999E-2</v>
      </c>
      <c r="J551" s="73">
        <v>2.907</v>
      </c>
      <c r="K551" s="74">
        <v>8.2620000000000005</v>
      </c>
      <c r="L551" s="71">
        <v>0.12239999999999999</v>
      </c>
      <c r="M551" s="71">
        <v>12.6</v>
      </c>
    </row>
    <row r="552" spans="1:13" ht="15" customHeight="1" x14ac:dyDescent="0.25">
      <c r="A552" s="836"/>
      <c r="B552" s="836"/>
      <c r="C552" s="360" t="s">
        <v>101</v>
      </c>
      <c r="D552" s="465" t="s">
        <v>102</v>
      </c>
      <c r="E552" s="128">
        <v>38</v>
      </c>
      <c r="F552" s="70">
        <v>30.4</v>
      </c>
      <c r="G552" s="71">
        <v>7</v>
      </c>
      <c r="H552" s="72">
        <v>0.27360000000000001</v>
      </c>
      <c r="I552" s="73">
        <v>3.04E-2</v>
      </c>
      <c r="J552" s="73">
        <v>1.2464</v>
      </c>
      <c r="K552" s="74">
        <v>2.7360000000000002</v>
      </c>
      <c r="L552" s="71">
        <v>0.152</v>
      </c>
      <c r="M552" s="71">
        <v>2.2799999999999998</v>
      </c>
    </row>
    <row r="553" spans="1:13" ht="15" customHeight="1" x14ac:dyDescent="0.25">
      <c r="A553" s="836"/>
      <c r="B553" s="836"/>
      <c r="C553" s="360" t="s">
        <v>62</v>
      </c>
      <c r="D553" s="465" t="s">
        <v>63</v>
      </c>
      <c r="E553" s="128">
        <v>30</v>
      </c>
      <c r="F553" s="70">
        <v>15</v>
      </c>
      <c r="G553" s="71">
        <v>7</v>
      </c>
      <c r="H553" s="72">
        <v>4.4999999999999998E-2</v>
      </c>
      <c r="I553" s="73">
        <v>4.4999999999999998E-2</v>
      </c>
      <c r="J553" s="73">
        <v>1.395</v>
      </c>
      <c r="K553" s="74">
        <v>2.85</v>
      </c>
      <c r="L553" s="71">
        <v>7.4999999999999997E-2</v>
      </c>
      <c r="M553" s="71">
        <v>1.2</v>
      </c>
    </row>
    <row r="554" spans="1:13" ht="15" customHeight="1" x14ac:dyDescent="0.25">
      <c r="A554" s="842"/>
      <c r="B554" s="837"/>
      <c r="C554" s="360" t="s">
        <v>36</v>
      </c>
      <c r="D554" s="465" t="s">
        <v>37</v>
      </c>
      <c r="E554" s="128">
        <v>6</v>
      </c>
      <c r="F554" s="70">
        <v>5.4</v>
      </c>
      <c r="G554" s="71">
        <v>2</v>
      </c>
      <c r="H554" s="72">
        <v>0.1242</v>
      </c>
      <c r="I554" s="73">
        <v>3.2399999999999998E-2</v>
      </c>
      <c r="J554" s="73">
        <v>0.31859999999999999</v>
      </c>
      <c r="K554" s="74">
        <v>4.4279999999999999</v>
      </c>
      <c r="L554" s="71">
        <v>9.7199999999999995E-2</v>
      </c>
      <c r="M554" s="71">
        <v>2.76</v>
      </c>
    </row>
    <row r="555" spans="1:13" ht="15" customHeight="1" x14ac:dyDescent="0.25">
      <c r="A555" s="35" t="s">
        <v>105</v>
      </c>
      <c r="B555" s="843" t="s">
        <v>220</v>
      </c>
      <c r="C555" s="360" t="s">
        <v>62</v>
      </c>
      <c r="D555" s="465" t="s">
        <v>63</v>
      </c>
      <c r="E555" s="128">
        <v>120</v>
      </c>
      <c r="F555" s="70">
        <v>60</v>
      </c>
      <c r="G555" s="71">
        <v>26</v>
      </c>
      <c r="H555" s="72">
        <v>0.18</v>
      </c>
      <c r="I555" s="73">
        <v>0.18</v>
      </c>
      <c r="J555" s="73">
        <v>5.58</v>
      </c>
      <c r="K555" s="74">
        <v>11.4</v>
      </c>
      <c r="L555" s="71">
        <v>0.3</v>
      </c>
      <c r="M555" s="71">
        <v>4.8</v>
      </c>
    </row>
    <row r="556" spans="1:13" ht="15" customHeight="1" x14ac:dyDescent="0.25">
      <c r="A556" s="840" t="s">
        <v>164</v>
      </c>
      <c r="B556" s="836"/>
      <c r="C556" s="360" t="s">
        <v>205</v>
      </c>
      <c r="D556" s="465" t="s">
        <v>206</v>
      </c>
      <c r="E556" s="128">
        <v>10</v>
      </c>
      <c r="F556" s="70">
        <v>10</v>
      </c>
      <c r="G556" s="71">
        <v>36</v>
      </c>
      <c r="H556" s="72">
        <v>0.06</v>
      </c>
      <c r="I556" s="73">
        <v>0.01</v>
      </c>
      <c r="J556" s="73">
        <v>9.02</v>
      </c>
      <c r="K556" s="74">
        <v>4.2</v>
      </c>
      <c r="L556" s="71">
        <v>0.49</v>
      </c>
      <c r="M556" s="71">
        <v>3.9</v>
      </c>
    </row>
    <row r="557" spans="1:13" ht="15" customHeight="1" x14ac:dyDescent="0.25">
      <c r="A557" s="837"/>
      <c r="B557" s="837"/>
      <c r="C557" s="360" t="s">
        <v>110</v>
      </c>
      <c r="D557" s="465" t="s">
        <v>39</v>
      </c>
      <c r="E557" s="128">
        <v>2</v>
      </c>
      <c r="F557" s="70">
        <v>2</v>
      </c>
      <c r="G557" s="71">
        <v>0</v>
      </c>
      <c r="H557" s="72">
        <v>0</v>
      </c>
      <c r="I557" s="73">
        <v>0</v>
      </c>
      <c r="J557" s="73">
        <v>0.12</v>
      </c>
      <c r="K557" s="74">
        <v>0.14000000000000001</v>
      </c>
      <c r="L557" s="71">
        <v>0.01</v>
      </c>
      <c r="M557" s="71">
        <v>0.1</v>
      </c>
    </row>
    <row r="558" spans="1:13" ht="15" customHeight="1" x14ac:dyDescent="0.25">
      <c r="A558" s="1541"/>
      <c r="B558" s="856"/>
      <c r="C558" s="856"/>
      <c r="D558" s="856"/>
      <c r="E558" s="856"/>
      <c r="F558" s="856"/>
      <c r="G558" s="856"/>
      <c r="H558" s="856"/>
      <c r="I558" s="856"/>
      <c r="J558" s="856"/>
      <c r="K558" s="856"/>
      <c r="L558" s="856"/>
      <c r="M558" s="857"/>
    </row>
    <row r="559" spans="1:13" ht="15" customHeight="1" x14ac:dyDescent="0.25">
      <c r="A559" s="1536" t="s">
        <v>78</v>
      </c>
      <c r="B559" s="828"/>
      <c r="C559" s="828"/>
      <c r="D559" s="828"/>
      <c r="E559" s="828"/>
      <c r="F559" s="829"/>
      <c r="G559" s="235">
        <v>842</v>
      </c>
      <c r="H559" s="236">
        <v>28</v>
      </c>
      <c r="I559" s="237">
        <v>25.6</v>
      </c>
      <c r="J559" s="237">
        <v>120.2</v>
      </c>
      <c r="K559" s="235">
        <v>116.9</v>
      </c>
      <c r="L559" s="238">
        <v>4.8</v>
      </c>
      <c r="M559" s="238">
        <v>949</v>
      </c>
    </row>
    <row r="560" spans="1:13" ht="15" customHeight="1" x14ac:dyDescent="0.25">
      <c r="A560" s="1536" t="s">
        <v>79</v>
      </c>
      <c r="B560" s="828"/>
      <c r="C560" s="828"/>
      <c r="D560" s="828"/>
      <c r="E560" s="828"/>
      <c r="F560" s="829"/>
      <c r="G560" s="239">
        <v>2491</v>
      </c>
      <c r="H560" s="240">
        <v>87.2</v>
      </c>
      <c r="I560" s="240">
        <v>83</v>
      </c>
      <c r="J560" s="240">
        <v>348.7</v>
      </c>
      <c r="K560" s="240">
        <v>1100</v>
      </c>
      <c r="L560" s="240">
        <v>9.5</v>
      </c>
      <c r="M560" s="240">
        <v>1500</v>
      </c>
    </row>
    <row r="561" spans="1:13" ht="15" customHeight="1" x14ac:dyDescent="0.25">
      <c r="A561" s="1536" t="s">
        <v>80</v>
      </c>
      <c r="B561" s="828"/>
      <c r="C561" s="828"/>
      <c r="D561" s="828"/>
      <c r="E561" s="828"/>
      <c r="F561" s="829"/>
      <c r="G561" s="241">
        <v>0.34</v>
      </c>
      <c r="H561" s="242">
        <v>0.32</v>
      </c>
      <c r="I561" s="242">
        <v>0.31</v>
      </c>
      <c r="J561" s="242">
        <v>0.34</v>
      </c>
      <c r="K561" s="242">
        <v>0.11</v>
      </c>
      <c r="L561" s="242">
        <v>0.51</v>
      </c>
      <c r="M561" s="242">
        <v>0.63</v>
      </c>
    </row>
    <row r="562" spans="1:13" ht="15" customHeight="1" x14ac:dyDescent="0.25">
      <c r="A562" s="44"/>
      <c r="B562" s="45"/>
      <c r="C562" s="45"/>
      <c r="D562" s="45"/>
      <c r="E562" s="47"/>
      <c r="F562" s="47"/>
      <c r="G562" s="47"/>
      <c r="H562" s="47"/>
      <c r="I562" s="47"/>
      <c r="J562" s="47"/>
      <c r="K562" s="47"/>
      <c r="L562" s="47"/>
      <c r="M562" s="47"/>
    </row>
    <row r="563" spans="1:13" ht="15" customHeight="1" x14ac:dyDescent="0.25">
      <c r="A563" s="1537" t="s">
        <v>81</v>
      </c>
      <c r="B563" s="825"/>
      <c r="C563" s="826"/>
      <c r="D563" s="827" t="s">
        <v>82</v>
      </c>
      <c r="E563" s="828"/>
      <c r="F563" s="828"/>
      <c r="G563" s="828"/>
      <c r="H563" s="828"/>
      <c r="I563" s="828"/>
      <c r="J563" s="828"/>
      <c r="K563" s="828"/>
      <c r="L563" s="828"/>
      <c r="M563" s="829"/>
    </row>
    <row r="564" spans="1:13" ht="15" customHeight="1" x14ac:dyDescent="0.25">
      <c r="A564" s="44"/>
      <c r="B564" s="45"/>
      <c r="C564" s="47"/>
      <c r="D564" s="47"/>
      <c r="E564" s="47"/>
      <c r="F564" s="47"/>
      <c r="G564" s="47"/>
      <c r="H564" s="47"/>
      <c r="I564" s="47"/>
      <c r="J564" s="47"/>
      <c r="K564" s="47"/>
      <c r="L564" s="47"/>
      <c r="M564" s="51"/>
    </row>
    <row r="565" spans="1:13" ht="30" customHeight="1" x14ac:dyDescent="0.25">
      <c r="A565" s="44" t="s">
        <v>83</v>
      </c>
      <c r="B565" s="1538"/>
      <c r="C565" s="828"/>
      <c r="D565" s="828"/>
      <c r="E565" s="829"/>
      <c r="F565" s="51"/>
      <c r="G565" s="1539" t="s">
        <v>84</v>
      </c>
      <c r="H565" s="825"/>
      <c r="I565" s="826"/>
      <c r="J565" s="827">
        <v>1088350061</v>
      </c>
      <c r="K565" s="828"/>
      <c r="L565" s="828"/>
      <c r="M565" s="829"/>
    </row>
    <row r="566" spans="1:13" ht="15" customHeight="1" x14ac:dyDescent="0.25">
      <c r="A566" s="53"/>
      <c r="B566" s="49"/>
      <c r="C566" s="49"/>
      <c r="D566" s="49"/>
      <c r="E566" s="51"/>
      <c r="F566" s="51"/>
      <c r="G566" s="51"/>
      <c r="H566" s="51"/>
      <c r="I566" s="51"/>
      <c r="J566" s="51"/>
      <c r="K566" s="51"/>
      <c r="L566" s="51"/>
      <c r="M566" s="51"/>
    </row>
    <row r="567" spans="1:13" ht="15" customHeight="1" x14ac:dyDescent="0.25">
      <c r="A567" s="54"/>
      <c r="B567" s="55"/>
      <c r="C567" s="55"/>
      <c r="D567" s="55"/>
      <c r="E567" s="56"/>
      <c r="F567" s="56"/>
      <c r="G567" s="56"/>
      <c r="H567" s="56"/>
      <c r="I567" s="56"/>
      <c r="J567" s="56"/>
      <c r="K567" s="56"/>
      <c r="L567" s="56"/>
      <c r="M567" s="56"/>
    </row>
    <row r="568" spans="1:13" ht="15" customHeight="1" x14ac:dyDescent="0.25">
      <c r="A568" s="52"/>
      <c r="B568" s="9"/>
      <c r="C568" s="9"/>
      <c r="D568" s="9"/>
      <c r="E568" s="1"/>
      <c r="F568" s="1"/>
      <c r="G568" s="1"/>
      <c r="H568" s="1"/>
      <c r="I568" s="1"/>
      <c r="J568" s="3"/>
      <c r="K568" s="3"/>
      <c r="L568" s="51"/>
      <c r="M568" s="51"/>
    </row>
    <row r="569" spans="1:13" ht="15" customHeight="1" x14ac:dyDescent="0.25">
      <c r="A569" s="366" t="s">
        <v>446</v>
      </c>
      <c r="B569" s="58"/>
      <c r="C569" s="58"/>
      <c r="D569" s="58"/>
      <c r="E569" s="3"/>
      <c r="F569" s="3"/>
      <c r="G569" s="3"/>
      <c r="H569" s="3"/>
      <c r="I569" s="3"/>
      <c r="J569" s="3"/>
      <c r="K569" s="3"/>
      <c r="L569" s="51"/>
      <c r="M569" s="51"/>
    </row>
    <row r="570" spans="1:13" ht="15" customHeight="1" x14ac:dyDescent="0.25">
      <c r="A570" s="52"/>
      <c r="B570" s="9"/>
      <c r="C570" s="9"/>
      <c r="D570" s="9"/>
      <c r="E570" s="1"/>
      <c r="F570" s="1"/>
      <c r="G570" s="1"/>
      <c r="H570" s="1"/>
      <c r="I570" s="1"/>
      <c r="J570" s="3"/>
      <c r="K570" s="3"/>
      <c r="L570" s="51"/>
      <c r="M570" s="51"/>
    </row>
    <row r="571" spans="1:13" ht="15" customHeight="1" x14ac:dyDescent="0.25">
      <c r="A571" s="840" t="s">
        <v>14</v>
      </c>
      <c r="B571" s="838" t="s">
        <v>15</v>
      </c>
      <c r="C571" s="838" t="s">
        <v>16</v>
      </c>
      <c r="D571" s="838" t="s">
        <v>17</v>
      </c>
      <c r="E571" s="838" t="s">
        <v>18</v>
      </c>
      <c r="F571" s="838" t="s">
        <v>19</v>
      </c>
      <c r="G571" s="827" t="s">
        <v>20</v>
      </c>
      <c r="H571" s="828"/>
      <c r="I571" s="828"/>
      <c r="J571" s="828"/>
      <c r="K571" s="828"/>
      <c r="L571" s="828"/>
      <c r="M571" s="829"/>
    </row>
    <row r="572" spans="1:13" ht="15" customHeight="1" x14ac:dyDescent="0.25">
      <c r="A572" s="837"/>
      <c r="B572" s="842"/>
      <c r="C572" s="837"/>
      <c r="D572" s="837"/>
      <c r="E572" s="837"/>
      <c r="F572" s="837"/>
      <c r="G572" s="16" t="s">
        <v>21</v>
      </c>
      <c r="H572" s="16" t="s">
        <v>22</v>
      </c>
      <c r="I572" s="16" t="s">
        <v>23</v>
      </c>
      <c r="J572" s="16" t="s">
        <v>24</v>
      </c>
      <c r="K572" s="16" t="s">
        <v>25</v>
      </c>
      <c r="L572" s="16" t="s">
        <v>26</v>
      </c>
      <c r="M572" s="16" t="s">
        <v>27</v>
      </c>
    </row>
    <row r="573" spans="1:13" ht="15" customHeight="1" x14ac:dyDescent="0.25">
      <c r="A573" s="840" t="s">
        <v>221</v>
      </c>
      <c r="B573" s="843" t="s">
        <v>222</v>
      </c>
      <c r="C573" s="359" t="s">
        <v>473</v>
      </c>
      <c r="D573" s="465" t="s">
        <v>120</v>
      </c>
      <c r="E573" s="225">
        <v>85</v>
      </c>
      <c r="F573" s="226">
        <v>79</v>
      </c>
      <c r="G573" s="227">
        <v>131</v>
      </c>
      <c r="H573" s="228">
        <v>16.353000000000002</v>
      </c>
      <c r="I573" s="127">
        <v>7.2679999999999998</v>
      </c>
      <c r="J573" s="127">
        <v>7.9000000000000001E-2</v>
      </c>
      <c r="K573" s="224">
        <v>8.69</v>
      </c>
      <c r="L573" s="227">
        <v>0.55300000000000005</v>
      </c>
      <c r="M573" s="227">
        <v>53.55</v>
      </c>
    </row>
    <row r="574" spans="1:13" ht="15" customHeight="1" x14ac:dyDescent="0.25">
      <c r="A574" s="836"/>
      <c r="B574" s="836"/>
      <c r="C574" s="360" t="s">
        <v>32</v>
      </c>
      <c r="D574" s="465" t="s">
        <v>33</v>
      </c>
      <c r="E574" s="128">
        <v>16</v>
      </c>
      <c r="F574" s="70">
        <v>15.2</v>
      </c>
      <c r="G574" s="71">
        <v>6</v>
      </c>
      <c r="H574" s="72">
        <v>0.21279999999999999</v>
      </c>
      <c r="I574" s="73">
        <v>1.52E-2</v>
      </c>
      <c r="J574" s="73">
        <v>1.1704000000000001</v>
      </c>
      <c r="K574" s="74">
        <v>3.6480000000000001</v>
      </c>
      <c r="L574" s="71">
        <v>4.5600000000000002E-2</v>
      </c>
      <c r="M574" s="71">
        <v>0.64</v>
      </c>
    </row>
    <row r="575" spans="1:13" ht="15" customHeight="1" x14ac:dyDescent="0.25">
      <c r="A575" s="836"/>
      <c r="B575" s="836"/>
      <c r="C575" s="360" t="s">
        <v>34</v>
      </c>
      <c r="D575" s="465" t="s">
        <v>35</v>
      </c>
      <c r="E575" s="128">
        <v>38</v>
      </c>
      <c r="F575" s="70">
        <v>15.2</v>
      </c>
      <c r="G575" s="71">
        <v>6</v>
      </c>
      <c r="H575" s="72">
        <v>0.18240000000000001</v>
      </c>
      <c r="I575" s="73">
        <v>1.52E-2</v>
      </c>
      <c r="J575" s="73">
        <v>1.0336000000000001</v>
      </c>
      <c r="K575" s="74">
        <v>8.6639999999999997</v>
      </c>
      <c r="L575" s="71">
        <v>7.5999999999999998E-2</v>
      </c>
      <c r="M575" s="71">
        <v>5.7</v>
      </c>
    </row>
    <row r="576" spans="1:13" ht="15" customHeight="1" x14ac:dyDescent="0.25">
      <c r="A576" s="836"/>
      <c r="B576" s="836"/>
      <c r="C576" s="360" t="s">
        <v>36</v>
      </c>
      <c r="D576" s="465" t="s">
        <v>37</v>
      </c>
      <c r="E576" s="128">
        <v>6</v>
      </c>
      <c r="F576" s="70">
        <v>5.4</v>
      </c>
      <c r="G576" s="71">
        <v>2</v>
      </c>
      <c r="H576" s="72">
        <v>0.1242</v>
      </c>
      <c r="I576" s="73">
        <v>3.2399999999999998E-2</v>
      </c>
      <c r="J576" s="73">
        <v>0.31859999999999999</v>
      </c>
      <c r="K576" s="74">
        <v>4.4279999999999999</v>
      </c>
      <c r="L576" s="71">
        <v>9.7199999999999995E-2</v>
      </c>
      <c r="M576" s="71">
        <v>2.76</v>
      </c>
    </row>
    <row r="577" spans="1:13" ht="15" customHeight="1" x14ac:dyDescent="0.25">
      <c r="A577" s="836"/>
      <c r="B577" s="836"/>
      <c r="C577" s="360" t="s">
        <v>38</v>
      </c>
      <c r="D577" s="465" t="s">
        <v>39</v>
      </c>
      <c r="E577" s="128">
        <v>3</v>
      </c>
      <c r="F577" s="70">
        <v>3</v>
      </c>
      <c r="G577" s="71">
        <v>0</v>
      </c>
      <c r="H577" s="72">
        <v>0</v>
      </c>
      <c r="I577" s="73">
        <v>0</v>
      </c>
      <c r="J577" s="73">
        <v>0.18</v>
      </c>
      <c r="K577" s="74">
        <v>0.21</v>
      </c>
      <c r="L577" s="71">
        <v>1.4999999999999999E-2</v>
      </c>
      <c r="M577" s="71">
        <v>0.15</v>
      </c>
    </row>
    <row r="578" spans="1:13" ht="15" customHeight="1" x14ac:dyDescent="0.25">
      <c r="A578" s="836"/>
      <c r="B578" s="836"/>
      <c r="C578" s="360" t="s">
        <v>40</v>
      </c>
      <c r="D578" s="465" t="s">
        <v>39</v>
      </c>
      <c r="E578" s="128">
        <v>3</v>
      </c>
      <c r="F578" s="70">
        <v>3</v>
      </c>
      <c r="G578" s="71">
        <v>0</v>
      </c>
      <c r="H578" s="72">
        <v>0</v>
      </c>
      <c r="I578" s="73">
        <v>0</v>
      </c>
      <c r="J578" s="73">
        <v>0.18</v>
      </c>
      <c r="K578" s="74">
        <v>0.21</v>
      </c>
      <c r="L578" s="71">
        <v>1.4999999999999999E-2</v>
      </c>
      <c r="M578" s="71">
        <v>0.15</v>
      </c>
    </row>
    <row r="579" spans="1:13" ht="15" customHeight="1" x14ac:dyDescent="0.25">
      <c r="A579" s="836"/>
      <c r="B579" s="836"/>
      <c r="C579" s="360" t="s">
        <v>41</v>
      </c>
      <c r="D579" s="465" t="s">
        <v>39</v>
      </c>
      <c r="E579" s="128">
        <v>3</v>
      </c>
      <c r="F579" s="70">
        <v>3</v>
      </c>
      <c r="G579" s="71">
        <v>0</v>
      </c>
      <c r="H579" s="72">
        <v>0</v>
      </c>
      <c r="I579" s="73">
        <v>0</v>
      </c>
      <c r="J579" s="73">
        <v>0.18</v>
      </c>
      <c r="K579" s="74">
        <v>0.21</v>
      </c>
      <c r="L579" s="71">
        <v>1.4999999999999999E-2</v>
      </c>
      <c r="M579" s="71">
        <v>0.15</v>
      </c>
    </row>
    <row r="580" spans="1:13" ht="15" customHeight="1" x14ac:dyDescent="0.25">
      <c r="A580" s="836"/>
      <c r="B580" s="836"/>
      <c r="C580" s="360" t="s">
        <v>223</v>
      </c>
      <c r="D580" s="465" t="s">
        <v>224</v>
      </c>
      <c r="E580" s="128">
        <v>3</v>
      </c>
      <c r="F580" s="70">
        <v>1.05</v>
      </c>
      <c r="G580" s="71">
        <v>1</v>
      </c>
      <c r="H580" s="72">
        <v>3.3599999999999998E-2</v>
      </c>
      <c r="I580" s="73">
        <v>5.2500000000000003E-3</v>
      </c>
      <c r="J580" s="73">
        <v>8.7150000000000005E-2</v>
      </c>
      <c r="K580" s="74">
        <v>2.5724999999999998</v>
      </c>
      <c r="L580" s="71">
        <v>7.4550000000000005E-2</v>
      </c>
      <c r="M580" s="71">
        <v>0</v>
      </c>
    </row>
    <row r="581" spans="1:13" ht="15" customHeight="1" x14ac:dyDescent="0.25">
      <c r="A581" s="836"/>
      <c r="B581" s="836"/>
      <c r="C581" s="360" t="s">
        <v>42</v>
      </c>
      <c r="D581" s="465" t="s">
        <v>43</v>
      </c>
      <c r="E581" s="128">
        <v>1</v>
      </c>
      <c r="F581" s="70">
        <v>0.95</v>
      </c>
      <c r="G581" s="71">
        <v>1</v>
      </c>
      <c r="H581" s="72">
        <v>4.4650000000000002E-2</v>
      </c>
      <c r="I581" s="73">
        <v>2.8500000000000001E-3</v>
      </c>
      <c r="J581" s="73">
        <v>0.27834999999999999</v>
      </c>
      <c r="K581" s="74">
        <v>0.38</v>
      </c>
      <c r="L581" s="71">
        <v>1.235E-2</v>
      </c>
      <c r="M581" s="71">
        <v>0.19</v>
      </c>
    </row>
    <row r="582" spans="1:13" ht="15" customHeight="1" x14ac:dyDescent="0.25">
      <c r="A582" s="837"/>
      <c r="B582" s="837"/>
      <c r="C582" s="360" t="s">
        <v>44</v>
      </c>
      <c r="D582" s="465" t="s">
        <v>45</v>
      </c>
      <c r="E582" s="128">
        <v>0.5</v>
      </c>
      <c r="F582" s="70">
        <v>0.5</v>
      </c>
      <c r="G582" s="71">
        <v>0</v>
      </c>
      <c r="H582" s="72">
        <v>0</v>
      </c>
      <c r="I582" s="73">
        <v>0</v>
      </c>
      <c r="J582" s="73">
        <v>0</v>
      </c>
      <c r="K582" s="74">
        <v>0.12</v>
      </c>
      <c r="L582" s="71">
        <v>1.5E-3</v>
      </c>
      <c r="M582" s="71">
        <v>193.905</v>
      </c>
    </row>
    <row r="583" spans="1:13" ht="15" customHeight="1" x14ac:dyDescent="0.25">
      <c r="A583" s="840" t="s">
        <v>46</v>
      </c>
      <c r="B583" s="843" t="s">
        <v>225</v>
      </c>
      <c r="C583" s="360" t="s">
        <v>114</v>
      </c>
      <c r="D583" s="465" t="s">
        <v>115</v>
      </c>
      <c r="E583" s="128">
        <v>40</v>
      </c>
      <c r="F583" s="70">
        <v>40</v>
      </c>
      <c r="G583" s="71">
        <v>40</v>
      </c>
      <c r="H583" s="72">
        <v>0.92</v>
      </c>
      <c r="I583" s="73">
        <v>0.04</v>
      </c>
      <c r="J583" s="73">
        <v>8.4</v>
      </c>
      <c r="K583" s="74">
        <v>3.2</v>
      </c>
      <c r="L583" s="71">
        <v>0.32</v>
      </c>
      <c r="M583" s="71">
        <v>3.6</v>
      </c>
    </row>
    <row r="584" spans="1:13" ht="15" customHeight="1" x14ac:dyDescent="0.25">
      <c r="A584" s="836"/>
      <c r="B584" s="836"/>
      <c r="C584" s="360" t="s">
        <v>48</v>
      </c>
      <c r="D584" s="465" t="s">
        <v>49</v>
      </c>
      <c r="E584" s="128">
        <v>40</v>
      </c>
      <c r="F584" s="70">
        <v>40</v>
      </c>
      <c r="G584" s="71">
        <v>36</v>
      </c>
      <c r="H584" s="72">
        <v>0.84</v>
      </c>
      <c r="I584" s="73">
        <v>0.04</v>
      </c>
      <c r="J584" s="73">
        <v>7.56</v>
      </c>
      <c r="K584" s="74">
        <v>4.8</v>
      </c>
      <c r="L584" s="71">
        <v>0.32</v>
      </c>
      <c r="M584" s="71">
        <v>2.4</v>
      </c>
    </row>
    <row r="585" spans="1:13" ht="15" customHeight="1" x14ac:dyDescent="0.25">
      <c r="A585" s="836"/>
      <c r="B585" s="836"/>
      <c r="C585" s="360" t="s">
        <v>91</v>
      </c>
      <c r="D585" s="465" t="s">
        <v>92</v>
      </c>
      <c r="E585" s="128">
        <v>20</v>
      </c>
      <c r="F585" s="70">
        <v>20</v>
      </c>
      <c r="G585" s="71">
        <v>19</v>
      </c>
      <c r="H585" s="72">
        <v>0.44</v>
      </c>
      <c r="I585" s="73">
        <v>0.02</v>
      </c>
      <c r="J585" s="73">
        <v>4.22</v>
      </c>
      <c r="K585" s="74">
        <v>2.2000000000000002</v>
      </c>
      <c r="L585" s="71">
        <v>0.2</v>
      </c>
      <c r="M585" s="71">
        <v>3.6</v>
      </c>
    </row>
    <row r="586" spans="1:13" ht="15" customHeight="1" x14ac:dyDescent="0.25">
      <c r="A586" s="836"/>
      <c r="B586" s="836"/>
      <c r="C586" s="360" t="s">
        <v>50</v>
      </c>
      <c r="D586" s="465" t="s">
        <v>51</v>
      </c>
      <c r="E586" s="128">
        <v>12</v>
      </c>
      <c r="F586" s="70">
        <v>10.199999999999999</v>
      </c>
      <c r="G586" s="71">
        <v>5</v>
      </c>
      <c r="H586" s="72">
        <v>7.1400000000000005E-2</v>
      </c>
      <c r="I586" s="73">
        <v>1.0200000000000001E-2</v>
      </c>
      <c r="J586" s="73">
        <v>0.96899999999999997</v>
      </c>
      <c r="K586" s="74">
        <v>2.754</v>
      </c>
      <c r="L586" s="71">
        <v>4.0800000000000003E-2</v>
      </c>
      <c r="M586" s="71">
        <v>4.2</v>
      </c>
    </row>
    <row r="587" spans="1:13" ht="15" customHeight="1" x14ac:dyDescent="0.25">
      <c r="A587" s="836"/>
      <c r="B587" s="836"/>
      <c r="C587" s="360" t="s">
        <v>223</v>
      </c>
      <c r="D587" s="465" t="s">
        <v>224</v>
      </c>
      <c r="E587" s="128">
        <v>5</v>
      </c>
      <c r="F587" s="70">
        <v>1.75</v>
      </c>
      <c r="G587" s="71">
        <v>1</v>
      </c>
      <c r="H587" s="72">
        <v>5.6000000000000001E-2</v>
      </c>
      <c r="I587" s="73">
        <v>8.7500000000000008E-3</v>
      </c>
      <c r="J587" s="73">
        <v>0.14524999999999999</v>
      </c>
      <c r="K587" s="74">
        <v>4.2874999999999996</v>
      </c>
      <c r="L587" s="71">
        <v>0.12425</v>
      </c>
      <c r="M587" s="71">
        <v>0</v>
      </c>
    </row>
    <row r="588" spans="1:13" ht="15" customHeight="1" x14ac:dyDescent="0.25">
      <c r="A588" s="836"/>
      <c r="B588" s="836"/>
      <c r="C588" s="360" t="s">
        <v>34</v>
      </c>
      <c r="D588" s="465" t="s">
        <v>35</v>
      </c>
      <c r="E588" s="128">
        <v>38</v>
      </c>
      <c r="F588" s="70">
        <v>15.2</v>
      </c>
      <c r="G588" s="71">
        <v>6</v>
      </c>
      <c r="H588" s="72">
        <v>0.18240000000000001</v>
      </c>
      <c r="I588" s="73">
        <v>1.52E-2</v>
      </c>
      <c r="J588" s="73">
        <v>1.0336000000000001</v>
      </c>
      <c r="K588" s="74">
        <v>8.6639999999999997</v>
      </c>
      <c r="L588" s="71">
        <v>7.5999999999999998E-2</v>
      </c>
      <c r="M588" s="71">
        <v>5.7</v>
      </c>
    </row>
    <row r="589" spans="1:13" ht="15" customHeight="1" x14ac:dyDescent="0.25">
      <c r="A589" s="836"/>
      <c r="B589" s="836"/>
      <c r="C589" s="360" t="s">
        <v>32</v>
      </c>
      <c r="D589" s="465" t="s">
        <v>33</v>
      </c>
      <c r="E589" s="128">
        <v>16</v>
      </c>
      <c r="F589" s="70">
        <v>15.2</v>
      </c>
      <c r="G589" s="71">
        <v>6</v>
      </c>
      <c r="H589" s="72">
        <v>0.21279999999999999</v>
      </c>
      <c r="I589" s="73">
        <v>1.52E-2</v>
      </c>
      <c r="J589" s="73">
        <v>1.1704000000000001</v>
      </c>
      <c r="K589" s="74">
        <v>3.6480000000000001</v>
      </c>
      <c r="L589" s="71">
        <v>4.5600000000000002E-2</v>
      </c>
      <c r="M589" s="71">
        <v>0.64</v>
      </c>
    </row>
    <row r="590" spans="1:13" ht="15" customHeight="1" x14ac:dyDescent="0.25">
      <c r="A590" s="836"/>
      <c r="B590" s="836"/>
      <c r="C590" s="360" t="s">
        <v>36</v>
      </c>
      <c r="D590" s="465" t="s">
        <v>37</v>
      </c>
      <c r="E590" s="128">
        <v>6</v>
      </c>
      <c r="F590" s="70">
        <v>5.4</v>
      </c>
      <c r="G590" s="71">
        <v>2</v>
      </c>
      <c r="H590" s="72">
        <v>0.1242</v>
      </c>
      <c r="I590" s="73">
        <v>3.2399999999999998E-2</v>
      </c>
      <c r="J590" s="73">
        <v>0.31859999999999999</v>
      </c>
      <c r="K590" s="74">
        <v>4.4279999999999999</v>
      </c>
      <c r="L590" s="71">
        <v>9.7199999999999995E-2</v>
      </c>
      <c r="M590" s="71">
        <v>2.76</v>
      </c>
    </row>
    <row r="591" spans="1:13" ht="15" customHeight="1" x14ac:dyDescent="0.25">
      <c r="A591" s="836"/>
      <c r="B591" s="836"/>
      <c r="C591" s="360" t="s">
        <v>42</v>
      </c>
      <c r="D591" s="465" t="s">
        <v>43</v>
      </c>
      <c r="E591" s="128">
        <v>1</v>
      </c>
      <c r="F591" s="70">
        <v>0.95</v>
      </c>
      <c r="G591" s="71">
        <v>1</v>
      </c>
      <c r="H591" s="72">
        <v>4.4650000000000002E-2</v>
      </c>
      <c r="I591" s="73">
        <v>2.8500000000000001E-3</v>
      </c>
      <c r="J591" s="73">
        <v>0.27834999999999999</v>
      </c>
      <c r="K591" s="74">
        <v>0.38</v>
      </c>
      <c r="L591" s="71">
        <v>1.235E-2</v>
      </c>
      <c r="M591" s="71">
        <v>0.19</v>
      </c>
    </row>
    <row r="592" spans="1:13" ht="15" customHeight="1" x14ac:dyDescent="0.25">
      <c r="A592" s="836"/>
      <c r="B592" s="836"/>
      <c r="C592" s="360" t="s">
        <v>44</v>
      </c>
      <c r="D592" s="465" t="s">
        <v>45</v>
      </c>
      <c r="E592" s="128">
        <v>0.8</v>
      </c>
      <c r="F592" s="70">
        <v>0.8</v>
      </c>
      <c r="G592" s="71">
        <v>0</v>
      </c>
      <c r="H592" s="72">
        <v>0</v>
      </c>
      <c r="I592" s="73">
        <v>0</v>
      </c>
      <c r="J592" s="73">
        <v>0</v>
      </c>
      <c r="K592" s="74">
        <v>0.192</v>
      </c>
      <c r="L592" s="71">
        <v>2.3999999999999998E-3</v>
      </c>
      <c r="M592" s="71">
        <v>310.24799999999999</v>
      </c>
    </row>
    <row r="593" spans="1:13" ht="15" customHeight="1" x14ac:dyDescent="0.25">
      <c r="A593" s="842"/>
      <c r="B593" s="837"/>
      <c r="C593" s="360" t="s">
        <v>226</v>
      </c>
      <c r="D593" s="465" t="s">
        <v>227</v>
      </c>
      <c r="E593" s="128">
        <v>5</v>
      </c>
      <c r="F593" s="70">
        <v>5</v>
      </c>
      <c r="G593" s="71">
        <v>17</v>
      </c>
      <c r="H593" s="72">
        <v>0.105</v>
      </c>
      <c r="I593" s="73">
        <v>1.75</v>
      </c>
      <c r="J593" s="73">
        <v>8.5000000000000006E-2</v>
      </c>
      <c r="K593" s="74">
        <v>3.4</v>
      </c>
      <c r="L593" s="71">
        <v>0</v>
      </c>
      <c r="M593" s="71">
        <v>2.2999999999999998</v>
      </c>
    </row>
    <row r="594" spans="1:13" ht="15" customHeight="1" x14ac:dyDescent="0.25">
      <c r="A594" s="840" t="s">
        <v>54</v>
      </c>
      <c r="B594" s="860" t="s">
        <v>169</v>
      </c>
      <c r="C594" s="360" t="s">
        <v>56</v>
      </c>
      <c r="D594" s="465" t="s">
        <v>57</v>
      </c>
      <c r="E594" s="128">
        <v>56</v>
      </c>
      <c r="F594" s="70">
        <v>56</v>
      </c>
      <c r="G594" s="71">
        <v>198</v>
      </c>
      <c r="H594" s="72">
        <v>3.7519999999999998</v>
      </c>
      <c r="I594" s="73">
        <v>0.224</v>
      </c>
      <c r="J594" s="73">
        <v>44.856000000000002</v>
      </c>
      <c r="K594" s="74">
        <v>5.04</v>
      </c>
      <c r="L594" s="71">
        <v>0.44800000000000001</v>
      </c>
      <c r="M594" s="71">
        <v>1.1200000000000001</v>
      </c>
    </row>
    <row r="595" spans="1:13" ht="15" customHeight="1" x14ac:dyDescent="0.25">
      <c r="A595" s="836"/>
      <c r="B595" s="836"/>
      <c r="C595" s="360" t="s">
        <v>228</v>
      </c>
      <c r="D595" s="465" t="s">
        <v>39</v>
      </c>
      <c r="E595" s="128">
        <v>1</v>
      </c>
      <c r="F595" s="70">
        <v>1</v>
      </c>
      <c r="G595" s="71">
        <v>0</v>
      </c>
      <c r="H595" s="72">
        <v>0</v>
      </c>
      <c r="I595" s="73">
        <v>0</v>
      </c>
      <c r="J595" s="73">
        <v>0.06</v>
      </c>
      <c r="K595" s="74">
        <v>7.0000000000000007E-2</v>
      </c>
      <c r="L595" s="71">
        <v>5.0000000000000001E-3</v>
      </c>
      <c r="M595" s="71">
        <v>0.05</v>
      </c>
    </row>
    <row r="596" spans="1:13" ht="15" customHeight="1" x14ac:dyDescent="0.25">
      <c r="A596" s="836"/>
      <c r="B596" s="836"/>
      <c r="C596" s="360" t="s">
        <v>44</v>
      </c>
      <c r="D596" s="465" t="s">
        <v>45</v>
      </c>
      <c r="E596" s="128">
        <v>0.8</v>
      </c>
      <c r="F596" s="70">
        <v>0.8</v>
      </c>
      <c r="G596" s="71">
        <v>0</v>
      </c>
      <c r="H596" s="72">
        <v>0</v>
      </c>
      <c r="I596" s="73">
        <v>0</v>
      </c>
      <c r="J596" s="73">
        <v>0</v>
      </c>
      <c r="K596" s="74">
        <v>0.192</v>
      </c>
      <c r="L596" s="71">
        <v>2.3999999999999998E-3</v>
      </c>
      <c r="M596" s="71">
        <v>310.24799999999999</v>
      </c>
    </row>
    <row r="597" spans="1:13" ht="15" customHeight="1" x14ac:dyDescent="0.25">
      <c r="A597" s="842"/>
      <c r="B597" s="837"/>
      <c r="C597" s="360" t="s">
        <v>52</v>
      </c>
      <c r="D597" s="465" t="s">
        <v>53</v>
      </c>
      <c r="E597" s="128">
        <v>8</v>
      </c>
      <c r="F597" s="70">
        <v>8</v>
      </c>
      <c r="G597" s="71">
        <v>72</v>
      </c>
      <c r="H597" s="72">
        <v>0</v>
      </c>
      <c r="I597" s="73">
        <v>8</v>
      </c>
      <c r="J597" s="73">
        <v>0</v>
      </c>
      <c r="K597" s="74">
        <v>0</v>
      </c>
      <c r="L597" s="71">
        <v>0</v>
      </c>
      <c r="M597" s="71">
        <v>0</v>
      </c>
    </row>
    <row r="598" spans="1:13" ht="15" customHeight="1" x14ac:dyDescent="0.25">
      <c r="A598" s="840" t="s">
        <v>58</v>
      </c>
      <c r="B598" s="835" t="s">
        <v>229</v>
      </c>
      <c r="C598" s="360" t="s">
        <v>50</v>
      </c>
      <c r="D598" s="465" t="s">
        <v>51</v>
      </c>
      <c r="E598" s="70">
        <v>38</v>
      </c>
      <c r="F598" s="70">
        <v>32.299999999999997</v>
      </c>
      <c r="G598" s="71">
        <v>15</v>
      </c>
      <c r="H598" s="72">
        <v>0.2261</v>
      </c>
      <c r="I598" s="73">
        <v>3.2300000000000002E-2</v>
      </c>
      <c r="J598" s="73">
        <v>3.0684999999999998</v>
      </c>
      <c r="K598" s="74">
        <v>8.7210000000000001</v>
      </c>
      <c r="L598" s="71">
        <v>0.12920000000000001</v>
      </c>
      <c r="M598" s="71">
        <v>13.3</v>
      </c>
    </row>
    <row r="599" spans="1:13" ht="15" customHeight="1" x14ac:dyDescent="0.25">
      <c r="A599" s="836"/>
      <c r="B599" s="836"/>
      <c r="C599" s="360" t="s">
        <v>60</v>
      </c>
      <c r="D599" s="465" t="s">
        <v>61</v>
      </c>
      <c r="E599" s="128">
        <v>54</v>
      </c>
      <c r="F599" s="70">
        <v>37.799999999999997</v>
      </c>
      <c r="G599" s="71">
        <v>15</v>
      </c>
      <c r="H599" s="72">
        <v>0.6804</v>
      </c>
      <c r="I599" s="73">
        <v>0.1134</v>
      </c>
      <c r="J599" s="73">
        <v>2.4192</v>
      </c>
      <c r="K599" s="74">
        <v>16.632000000000001</v>
      </c>
      <c r="L599" s="71">
        <v>0.189</v>
      </c>
      <c r="M599" s="71">
        <v>9.7200000000000006</v>
      </c>
    </row>
    <row r="600" spans="1:13" ht="15" customHeight="1" x14ac:dyDescent="0.25">
      <c r="A600" s="836"/>
      <c r="B600" s="836"/>
      <c r="C600" s="360" t="s">
        <v>174</v>
      </c>
      <c r="D600" s="465" t="s">
        <v>175</v>
      </c>
      <c r="E600" s="128">
        <v>5</v>
      </c>
      <c r="F600" s="70">
        <v>5</v>
      </c>
      <c r="G600" s="71">
        <v>16</v>
      </c>
      <c r="H600" s="72">
        <v>4.4999999999999998E-2</v>
      </c>
      <c r="I600" s="73">
        <v>1.67</v>
      </c>
      <c r="J600" s="73">
        <v>0.27</v>
      </c>
      <c r="K600" s="74">
        <v>0.7</v>
      </c>
      <c r="L600" s="71">
        <v>0.01</v>
      </c>
      <c r="M600" s="71">
        <v>35.549999999999997</v>
      </c>
    </row>
    <row r="601" spans="1:13" ht="15" customHeight="1" x14ac:dyDescent="0.25">
      <c r="A601" s="842"/>
      <c r="B601" s="842"/>
      <c r="C601" s="360" t="s">
        <v>127</v>
      </c>
      <c r="D601" s="465" t="s">
        <v>128</v>
      </c>
      <c r="E601" s="128">
        <v>5</v>
      </c>
      <c r="F601" s="70">
        <v>5</v>
      </c>
      <c r="G601" s="71">
        <v>1</v>
      </c>
      <c r="H601" s="72">
        <v>0</v>
      </c>
      <c r="I601" s="73">
        <v>0</v>
      </c>
      <c r="J601" s="73">
        <v>0.3</v>
      </c>
      <c r="K601" s="74">
        <v>0.35</v>
      </c>
      <c r="L601" s="71">
        <v>2.5000000000000001E-2</v>
      </c>
      <c r="M601" s="71">
        <v>0.25</v>
      </c>
    </row>
    <row r="602" spans="1:13" ht="15" customHeight="1" x14ac:dyDescent="0.25">
      <c r="A602" s="35" t="s">
        <v>68</v>
      </c>
      <c r="B602" s="36" t="s">
        <v>230</v>
      </c>
      <c r="C602" s="360" t="s">
        <v>72</v>
      </c>
      <c r="D602" s="465" t="s">
        <v>73</v>
      </c>
      <c r="E602" s="128">
        <v>200</v>
      </c>
      <c r="F602" s="70">
        <v>200</v>
      </c>
      <c r="G602" s="71">
        <v>99</v>
      </c>
      <c r="H602" s="72">
        <v>5.76</v>
      </c>
      <c r="I602" s="73">
        <v>5.76</v>
      </c>
      <c r="J602" s="73">
        <v>6.12</v>
      </c>
      <c r="K602" s="74">
        <v>216</v>
      </c>
      <c r="L602" s="71">
        <v>0</v>
      </c>
      <c r="M602" s="71">
        <v>75.599999999999994</v>
      </c>
    </row>
    <row r="603" spans="1:13" ht="15" customHeight="1" x14ac:dyDescent="0.25">
      <c r="A603" s="35" t="s">
        <v>105</v>
      </c>
      <c r="B603" s="114" t="s">
        <v>231</v>
      </c>
      <c r="C603" s="360" t="s">
        <v>161</v>
      </c>
      <c r="D603" s="465" t="s">
        <v>162</v>
      </c>
      <c r="E603" s="128">
        <v>86</v>
      </c>
      <c r="F603" s="70">
        <v>60.2</v>
      </c>
      <c r="G603" s="71">
        <v>61</v>
      </c>
      <c r="H603" s="72">
        <v>0.90300000000000002</v>
      </c>
      <c r="I603" s="73">
        <v>6.0199999999999997E-2</v>
      </c>
      <c r="J603" s="73">
        <v>13.4246</v>
      </c>
      <c r="K603" s="74">
        <v>4.8159999999999998</v>
      </c>
      <c r="L603" s="71">
        <v>0.54179999999999995</v>
      </c>
      <c r="M603" s="71">
        <v>2.58</v>
      </c>
    </row>
    <row r="604" spans="1:13" ht="15" customHeight="1" x14ac:dyDescent="0.25">
      <c r="A604" s="1545"/>
      <c r="B604" s="1181"/>
      <c r="C604" s="1181"/>
      <c r="D604" s="1181"/>
      <c r="E604" s="1181"/>
      <c r="F604" s="1181"/>
      <c r="G604" s="1181"/>
      <c r="H604" s="1181"/>
      <c r="I604" s="1181"/>
      <c r="J604" s="1181"/>
      <c r="K604" s="1181"/>
      <c r="L604" s="1181"/>
      <c r="M604" s="877"/>
    </row>
    <row r="605" spans="1:13" ht="15" customHeight="1" x14ac:dyDescent="0.25">
      <c r="A605" s="1546" t="s">
        <v>78</v>
      </c>
      <c r="B605" s="856"/>
      <c r="C605" s="856"/>
      <c r="D605" s="856"/>
      <c r="E605" s="856"/>
      <c r="F605" s="857"/>
      <c r="G605" s="235">
        <v>756.7</v>
      </c>
      <c r="H605" s="236">
        <v>31.3</v>
      </c>
      <c r="I605" s="237">
        <v>25.1</v>
      </c>
      <c r="J605" s="237">
        <v>98.2</v>
      </c>
      <c r="K605" s="235">
        <v>319.60000000000002</v>
      </c>
      <c r="L605" s="238">
        <v>3.5</v>
      </c>
      <c r="M605" s="238">
        <v>1041.3</v>
      </c>
    </row>
    <row r="606" spans="1:13" ht="15" customHeight="1" x14ac:dyDescent="0.25">
      <c r="A606" s="1536" t="s">
        <v>79</v>
      </c>
      <c r="B606" s="828"/>
      <c r="C606" s="828"/>
      <c r="D606" s="828"/>
      <c r="E606" s="828"/>
      <c r="F606" s="829"/>
      <c r="G606" s="239">
        <v>2491</v>
      </c>
      <c r="H606" s="240">
        <v>87.2</v>
      </c>
      <c r="I606" s="240">
        <v>83</v>
      </c>
      <c r="J606" s="240">
        <v>348.7</v>
      </c>
      <c r="K606" s="240">
        <v>1100</v>
      </c>
      <c r="L606" s="240">
        <v>9.5</v>
      </c>
      <c r="M606" s="240">
        <v>1500</v>
      </c>
    </row>
    <row r="607" spans="1:13" ht="15" customHeight="1" x14ac:dyDescent="0.25">
      <c r="A607" s="1536" t="s">
        <v>80</v>
      </c>
      <c r="B607" s="828"/>
      <c r="C607" s="828"/>
      <c r="D607" s="828"/>
      <c r="E607" s="828"/>
      <c r="F607" s="829"/>
      <c r="G607" s="241">
        <v>0.3</v>
      </c>
      <c r="H607" s="242">
        <v>0.36</v>
      </c>
      <c r="I607" s="242">
        <v>0.3</v>
      </c>
      <c r="J607" s="242">
        <v>0.28000000000000003</v>
      </c>
      <c r="K607" s="242">
        <v>0.28999999999999998</v>
      </c>
      <c r="L607" s="242">
        <v>0.37</v>
      </c>
      <c r="M607" s="242">
        <v>0.69</v>
      </c>
    </row>
    <row r="609" spans="1:25" ht="15" customHeight="1" x14ac:dyDescent="0.25">
      <c r="A609" s="1537" t="s">
        <v>81</v>
      </c>
      <c r="B609" s="825"/>
      <c r="C609" s="826"/>
      <c r="D609" s="827" t="s">
        <v>82</v>
      </c>
      <c r="E609" s="828"/>
      <c r="F609" s="828"/>
      <c r="G609" s="828"/>
      <c r="H609" s="828"/>
      <c r="I609" s="828"/>
      <c r="J609" s="828"/>
      <c r="K609" s="828"/>
      <c r="L609" s="828"/>
      <c r="M609" s="829"/>
      <c r="N609" s="49"/>
      <c r="O609" s="49"/>
      <c r="P609" s="49"/>
      <c r="Q609" s="49"/>
      <c r="R609" s="49"/>
      <c r="S609" s="49"/>
      <c r="T609" s="49"/>
      <c r="U609" s="49"/>
      <c r="V609" s="49"/>
      <c r="W609" s="49"/>
      <c r="X609" s="49"/>
      <c r="Y609" s="49"/>
    </row>
    <row r="610" spans="1:25" ht="15" customHeight="1" x14ac:dyDescent="0.25">
      <c r="A610" s="44"/>
      <c r="B610" s="45"/>
      <c r="C610" s="47"/>
      <c r="D610" s="47"/>
      <c r="E610" s="47"/>
      <c r="F610" s="47"/>
      <c r="G610" s="47"/>
      <c r="H610" s="47"/>
      <c r="I610" s="47"/>
      <c r="J610" s="47"/>
      <c r="K610" s="47"/>
      <c r="L610" s="47"/>
      <c r="M610" s="51"/>
      <c r="N610" s="49"/>
      <c r="O610" s="49"/>
      <c r="P610" s="49"/>
      <c r="Q610" s="49"/>
      <c r="R610" s="49"/>
      <c r="S610" s="49"/>
      <c r="T610" s="49"/>
      <c r="U610" s="49"/>
      <c r="V610" s="49"/>
      <c r="W610" s="49"/>
      <c r="X610" s="49"/>
      <c r="Y610" s="49"/>
    </row>
    <row r="611" spans="1:25" ht="30" customHeight="1" x14ac:dyDescent="0.25">
      <c r="A611" s="44" t="s">
        <v>83</v>
      </c>
      <c r="B611" s="1538"/>
      <c r="C611" s="828"/>
      <c r="D611" s="828"/>
      <c r="E611" s="829"/>
      <c r="F611" s="51"/>
      <c r="G611" s="1539" t="s">
        <v>84</v>
      </c>
      <c r="H611" s="825"/>
      <c r="I611" s="826"/>
      <c r="J611" s="827">
        <v>1088350061</v>
      </c>
      <c r="K611" s="828"/>
      <c r="L611" s="828"/>
      <c r="M611" s="829"/>
      <c r="N611" s="49"/>
      <c r="O611" s="49"/>
      <c r="P611" s="49"/>
      <c r="Q611" s="49"/>
      <c r="R611" s="49"/>
      <c r="S611" s="49"/>
      <c r="T611" s="49"/>
      <c r="U611" s="49"/>
      <c r="V611" s="49"/>
      <c r="W611" s="49"/>
      <c r="X611" s="49"/>
      <c r="Y611" s="49"/>
    </row>
    <row r="612" spans="1:25" ht="15" customHeight="1" x14ac:dyDescent="0.25">
      <c r="A612" s="52"/>
      <c r="B612" s="49"/>
      <c r="C612" s="9"/>
      <c r="D612" s="9"/>
      <c r="E612" s="1"/>
      <c r="F612" s="1"/>
      <c r="G612" s="1"/>
      <c r="H612" s="1"/>
      <c r="I612" s="1"/>
      <c r="J612" s="3"/>
      <c r="K612" s="3"/>
      <c r="L612" s="51"/>
      <c r="M612" s="51"/>
      <c r="N612" s="49"/>
      <c r="O612" s="49"/>
      <c r="P612" s="49"/>
      <c r="Q612" s="49"/>
      <c r="R612" s="49"/>
      <c r="S612" s="49"/>
      <c r="T612" s="49"/>
      <c r="U612" s="49"/>
      <c r="V612" s="49"/>
      <c r="W612" s="49"/>
      <c r="X612" s="49"/>
      <c r="Y612" s="49"/>
    </row>
    <row r="613" spans="1:25" ht="15" customHeight="1" x14ac:dyDescent="0.25">
      <c r="A613" s="262"/>
      <c r="B613" s="260"/>
      <c r="C613" s="263"/>
      <c r="D613" s="263"/>
      <c r="E613" s="264"/>
      <c r="F613" s="264"/>
      <c r="G613" s="264"/>
      <c r="H613" s="264"/>
      <c r="I613" s="264"/>
      <c r="J613" s="265"/>
      <c r="K613" s="265"/>
      <c r="L613" s="261"/>
      <c r="M613" s="261"/>
      <c r="N613" s="260"/>
      <c r="O613" s="260"/>
      <c r="P613" s="260"/>
      <c r="Q613" s="260"/>
      <c r="R613" s="260"/>
      <c r="S613" s="260"/>
      <c r="T613" s="260"/>
      <c r="U613" s="260"/>
      <c r="V613" s="260"/>
      <c r="W613" s="260"/>
      <c r="X613" s="260"/>
      <c r="Y613" s="260"/>
    </row>
    <row r="614" spans="1:25" ht="15" customHeight="1" x14ac:dyDescent="0.25">
      <c r="A614" s="1170"/>
      <c r="B614" s="832"/>
      <c r="C614" s="832"/>
      <c r="D614" s="832"/>
      <c r="E614" s="832"/>
      <c r="F614" s="832"/>
      <c r="G614" s="832"/>
      <c r="H614" s="832"/>
      <c r="I614" s="832"/>
      <c r="J614" s="832"/>
      <c r="K614" s="832"/>
      <c r="L614" s="832"/>
      <c r="M614" s="832"/>
      <c r="N614" s="832"/>
      <c r="O614" s="832"/>
      <c r="P614" s="832"/>
      <c r="Q614" s="832"/>
      <c r="R614" s="832"/>
      <c r="S614" s="832"/>
      <c r="T614" s="832"/>
      <c r="U614" s="832"/>
      <c r="V614" s="832"/>
      <c r="W614" s="832"/>
      <c r="X614" s="832"/>
      <c r="Y614" s="832"/>
    </row>
    <row r="615" spans="1:25" ht="15" customHeight="1" x14ac:dyDescent="0.25">
      <c r="A615" s="366" t="s">
        <v>475</v>
      </c>
      <c r="B615" s="58"/>
      <c r="C615" s="58"/>
      <c r="D615" s="58"/>
      <c r="E615" s="3"/>
      <c r="F615" s="3"/>
      <c r="G615" s="3"/>
      <c r="H615" s="3"/>
      <c r="I615" s="3"/>
      <c r="J615" s="3"/>
      <c r="K615" s="3"/>
      <c r="L615" s="51"/>
      <c r="M615" s="51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49"/>
      <c r="Y615" s="49"/>
    </row>
    <row r="616" spans="1:25" ht="15" customHeight="1" x14ac:dyDescent="0.25">
      <c r="A616" s="52"/>
      <c r="B616" s="9"/>
      <c r="C616" s="9"/>
      <c r="D616" s="9"/>
      <c r="E616" s="1"/>
      <c r="F616" s="1"/>
      <c r="G616" s="1"/>
      <c r="H616" s="1"/>
      <c r="I616" s="1"/>
      <c r="J616" s="3"/>
      <c r="K616" s="3"/>
      <c r="L616" s="51"/>
      <c r="M616" s="51"/>
      <c r="N616" s="49"/>
      <c r="O616" s="49"/>
      <c r="P616" s="49"/>
      <c r="Q616" s="49"/>
      <c r="R616" s="49"/>
      <c r="S616" s="49"/>
      <c r="T616" s="49"/>
      <c r="U616" s="49"/>
      <c r="V616" s="49"/>
      <c r="W616" s="49"/>
      <c r="X616" s="49"/>
      <c r="Y616" s="49"/>
    </row>
    <row r="617" spans="1:25" ht="15" customHeight="1" x14ac:dyDescent="0.25">
      <c r="A617" s="840" t="s">
        <v>14</v>
      </c>
      <c r="B617" s="838" t="s">
        <v>15</v>
      </c>
      <c r="C617" s="838" t="s">
        <v>16</v>
      </c>
      <c r="D617" s="838" t="s">
        <v>17</v>
      </c>
      <c r="E617" s="838" t="s">
        <v>18</v>
      </c>
      <c r="F617" s="838" t="s">
        <v>19</v>
      </c>
      <c r="G617" s="827" t="s">
        <v>20</v>
      </c>
      <c r="H617" s="828"/>
      <c r="I617" s="828"/>
      <c r="J617" s="828"/>
      <c r="K617" s="828"/>
      <c r="L617" s="828"/>
      <c r="M617" s="829"/>
      <c r="N617" s="49"/>
      <c r="O617" s="49"/>
      <c r="P617" s="49"/>
      <c r="Q617" s="49"/>
      <c r="R617" s="49"/>
      <c r="S617" s="49"/>
      <c r="T617" s="49"/>
      <c r="U617" s="49"/>
      <c r="V617" s="49"/>
      <c r="W617" s="49"/>
      <c r="X617" s="49"/>
      <c r="Y617" s="49"/>
    </row>
    <row r="618" spans="1:25" ht="15" customHeight="1" x14ac:dyDescent="0.25">
      <c r="A618" s="837"/>
      <c r="B618" s="837"/>
      <c r="C618" s="837"/>
      <c r="D618" s="837"/>
      <c r="E618" s="837"/>
      <c r="F618" s="837"/>
      <c r="G618" s="16" t="s">
        <v>21</v>
      </c>
      <c r="H618" s="16" t="s">
        <v>22</v>
      </c>
      <c r="I618" s="16" t="s">
        <v>23</v>
      </c>
      <c r="J618" s="16" t="s">
        <v>24</v>
      </c>
      <c r="K618" s="16" t="s">
        <v>25</v>
      </c>
      <c r="L618" s="16" t="s">
        <v>26</v>
      </c>
      <c r="M618" s="16" t="s">
        <v>27</v>
      </c>
      <c r="N618" s="49"/>
      <c r="O618" s="49"/>
      <c r="P618" s="49"/>
      <c r="Q618" s="49"/>
      <c r="R618" s="49"/>
      <c r="S618" s="49"/>
      <c r="T618" s="49"/>
      <c r="U618" s="49"/>
      <c r="V618" s="49"/>
      <c r="W618" s="49"/>
      <c r="X618" s="49"/>
      <c r="Y618" s="49"/>
    </row>
    <row r="619" spans="1:25" ht="15" customHeight="1" x14ac:dyDescent="0.25">
      <c r="A619" s="845" t="s">
        <v>232</v>
      </c>
      <c r="B619" s="1542" t="s">
        <v>501</v>
      </c>
      <c r="C619" s="31" t="s">
        <v>505</v>
      </c>
      <c r="D619" s="544" t="s">
        <v>506</v>
      </c>
      <c r="E619" s="26">
        <v>12</v>
      </c>
      <c r="F619" s="29">
        <v>10.8</v>
      </c>
      <c r="G619" s="28">
        <v>5</v>
      </c>
      <c r="H619" s="62">
        <v>0.22600000000000001</v>
      </c>
      <c r="I619" s="61">
        <v>0</v>
      </c>
      <c r="J619" s="61">
        <v>0.77</v>
      </c>
      <c r="K619" s="24">
        <v>4.32</v>
      </c>
      <c r="L619" s="28">
        <v>0.108</v>
      </c>
      <c r="M619" s="28">
        <v>0.64800000000000002</v>
      </c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5"/>
    </row>
    <row r="620" spans="1:25" ht="15" customHeight="1" x14ac:dyDescent="0.25">
      <c r="A620" s="836"/>
      <c r="B620" s="1543"/>
      <c r="C620" s="31" t="s">
        <v>133</v>
      </c>
      <c r="D620" s="18" t="s">
        <v>134</v>
      </c>
      <c r="E620" s="88">
        <v>13</v>
      </c>
      <c r="F620" s="89">
        <v>10.4</v>
      </c>
      <c r="G620" s="90">
        <v>8</v>
      </c>
      <c r="H620" s="90">
        <v>0.1976</v>
      </c>
      <c r="I620" s="90">
        <v>1.04E-2</v>
      </c>
      <c r="J620" s="90">
        <v>1.5911999999999999</v>
      </c>
      <c r="K620" s="90">
        <v>1.456</v>
      </c>
      <c r="L620" s="90">
        <v>3.1199999999999999E-2</v>
      </c>
      <c r="M620" s="91">
        <v>1.43</v>
      </c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5"/>
    </row>
    <row r="621" spans="1:25" ht="15" customHeight="1" x14ac:dyDescent="0.25">
      <c r="A621" s="836"/>
      <c r="B621" s="1543"/>
      <c r="C621" s="31" t="s">
        <v>91</v>
      </c>
      <c r="D621" s="23" t="s">
        <v>92</v>
      </c>
      <c r="E621" s="92">
        <v>10</v>
      </c>
      <c r="F621" s="93">
        <v>10</v>
      </c>
      <c r="G621" s="94">
        <v>10</v>
      </c>
      <c r="H621" s="94">
        <v>0.22</v>
      </c>
      <c r="I621" s="94">
        <v>0.01</v>
      </c>
      <c r="J621" s="94">
        <v>2.11</v>
      </c>
      <c r="K621" s="94">
        <v>1.1000000000000001</v>
      </c>
      <c r="L621" s="94">
        <v>0.1</v>
      </c>
      <c r="M621" s="91">
        <v>1.8</v>
      </c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5"/>
    </row>
    <row r="622" spans="1:25" ht="15" customHeight="1" x14ac:dyDescent="0.25">
      <c r="A622" s="836"/>
      <c r="B622" s="1543"/>
      <c r="C622" s="31" t="s">
        <v>50</v>
      </c>
      <c r="D622" s="23" t="s">
        <v>51</v>
      </c>
      <c r="E622" s="92">
        <v>12</v>
      </c>
      <c r="F622" s="93">
        <v>10.199999999999999</v>
      </c>
      <c r="G622" s="94">
        <v>5</v>
      </c>
      <c r="H622" s="94">
        <v>7.1400000000000005E-2</v>
      </c>
      <c r="I622" s="94">
        <v>1.0200000000000001E-2</v>
      </c>
      <c r="J622" s="94">
        <v>0.96899999999999997</v>
      </c>
      <c r="K622" s="94">
        <v>2.754</v>
      </c>
      <c r="L622" s="94">
        <v>4.0800000000000003E-2</v>
      </c>
      <c r="M622" s="91">
        <v>4.2</v>
      </c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5"/>
    </row>
    <row r="623" spans="1:25" ht="15" customHeight="1" x14ac:dyDescent="0.25">
      <c r="A623" s="836"/>
      <c r="B623" s="1543"/>
      <c r="C623" s="31" t="s">
        <v>36</v>
      </c>
      <c r="D623" s="23" t="s">
        <v>37</v>
      </c>
      <c r="E623" s="92">
        <v>6</v>
      </c>
      <c r="F623" s="93">
        <v>5.4</v>
      </c>
      <c r="G623" s="94">
        <v>2</v>
      </c>
      <c r="H623" s="94">
        <v>0.1242</v>
      </c>
      <c r="I623" s="94">
        <v>3.2399999999999998E-2</v>
      </c>
      <c r="J623" s="94">
        <v>0.31859999999999999</v>
      </c>
      <c r="K623" s="94">
        <v>4.4279999999999999</v>
      </c>
      <c r="L623" s="94">
        <v>9.7199999999999995E-2</v>
      </c>
      <c r="M623" s="91">
        <v>2.76</v>
      </c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5"/>
    </row>
    <row r="624" spans="1:25" ht="15" customHeight="1" x14ac:dyDescent="0.25">
      <c r="A624" s="836"/>
      <c r="B624" s="1543"/>
      <c r="C624" s="31" t="s">
        <v>34</v>
      </c>
      <c r="D624" s="23" t="s">
        <v>35</v>
      </c>
      <c r="E624" s="92">
        <v>38</v>
      </c>
      <c r="F624" s="93">
        <v>15.2</v>
      </c>
      <c r="G624" s="94">
        <v>6</v>
      </c>
      <c r="H624" s="94">
        <v>0.18240000000000001</v>
      </c>
      <c r="I624" s="94">
        <v>1.52E-2</v>
      </c>
      <c r="J624" s="94">
        <v>1.0336000000000001</v>
      </c>
      <c r="K624" s="94">
        <v>8.6639999999999997</v>
      </c>
      <c r="L624" s="94">
        <v>7.5999999999999998E-2</v>
      </c>
      <c r="M624" s="91">
        <v>5.7</v>
      </c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5"/>
    </row>
    <row r="625" spans="1:13" ht="15" customHeight="1" x14ac:dyDescent="0.25">
      <c r="A625" s="836"/>
      <c r="B625" s="1543"/>
      <c r="C625" s="31" t="s">
        <v>32</v>
      </c>
      <c r="D625" s="23" t="s">
        <v>33</v>
      </c>
      <c r="E625" s="92">
        <v>16</v>
      </c>
      <c r="F625" s="93">
        <v>15.2</v>
      </c>
      <c r="G625" s="94">
        <v>6</v>
      </c>
      <c r="H625" s="94">
        <v>0.21279999999999999</v>
      </c>
      <c r="I625" s="94">
        <v>1.52E-2</v>
      </c>
      <c r="J625" s="94">
        <v>1.1704000000000001</v>
      </c>
      <c r="K625" s="94">
        <v>3.6480000000000001</v>
      </c>
      <c r="L625" s="94">
        <v>4.5600000000000002E-2</v>
      </c>
      <c r="M625" s="91">
        <v>0.64</v>
      </c>
    </row>
    <row r="626" spans="1:13" ht="15" customHeight="1" x14ac:dyDescent="0.25">
      <c r="A626" s="836"/>
      <c r="B626" s="1543"/>
      <c r="C626" s="31" t="s">
        <v>44</v>
      </c>
      <c r="D626" s="23" t="s">
        <v>45</v>
      </c>
      <c r="E626" s="92">
        <v>0.8</v>
      </c>
      <c r="F626" s="93">
        <v>0.8</v>
      </c>
      <c r="G626" s="94">
        <v>0</v>
      </c>
      <c r="H626" s="94">
        <v>0</v>
      </c>
      <c r="I626" s="94">
        <v>0</v>
      </c>
      <c r="J626" s="94">
        <v>0</v>
      </c>
      <c r="K626" s="94">
        <v>0.192</v>
      </c>
      <c r="L626" s="94">
        <v>2.3999999999999998E-3</v>
      </c>
      <c r="M626" s="91">
        <v>310.24799999999999</v>
      </c>
    </row>
    <row r="627" spans="1:13" ht="15" customHeight="1" x14ac:dyDescent="0.25">
      <c r="A627" s="836"/>
      <c r="B627" s="1543"/>
      <c r="C627" s="31" t="s">
        <v>42</v>
      </c>
      <c r="D627" s="87" t="s">
        <v>43</v>
      </c>
      <c r="E627" s="88">
        <v>1</v>
      </c>
      <c r="F627" s="89">
        <v>0.95</v>
      </c>
      <c r="G627" s="90">
        <v>1</v>
      </c>
      <c r="H627" s="90">
        <v>4.4650000000000002E-2</v>
      </c>
      <c r="I627" s="90">
        <v>2.8500000000000001E-3</v>
      </c>
      <c r="J627" s="90">
        <v>0.27834999999999999</v>
      </c>
      <c r="K627" s="90">
        <v>0.38</v>
      </c>
      <c r="L627" s="90">
        <v>1.235E-2</v>
      </c>
      <c r="M627" s="94">
        <v>0.19</v>
      </c>
    </row>
    <row r="628" spans="1:13" ht="15" customHeight="1" x14ac:dyDescent="0.25">
      <c r="A628" s="837"/>
      <c r="B628" s="1544"/>
      <c r="C628" s="116" t="s">
        <v>116</v>
      </c>
      <c r="D628" s="117" t="s">
        <v>117</v>
      </c>
      <c r="E628" s="118">
        <v>2</v>
      </c>
      <c r="F628" s="118">
        <v>2</v>
      </c>
      <c r="G628" s="119">
        <v>15</v>
      </c>
      <c r="H628" s="120">
        <v>1.2E-2</v>
      </c>
      <c r="I628" s="121">
        <v>1.62</v>
      </c>
      <c r="J628" s="121">
        <v>0</v>
      </c>
      <c r="K628" s="96">
        <v>0.06</v>
      </c>
      <c r="L628" s="119">
        <v>2E-3</v>
      </c>
      <c r="M628" s="119">
        <v>13.7</v>
      </c>
    </row>
    <row r="629" spans="1:13" ht="15" customHeight="1" x14ac:dyDescent="0.25">
      <c r="A629" s="840" t="s">
        <v>28</v>
      </c>
      <c r="B629" s="843" t="s">
        <v>233</v>
      </c>
      <c r="C629" s="359" t="s">
        <v>30</v>
      </c>
      <c r="D629" s="18" t="s">
        <v>31</v>
      </c>
      <c r="E629" s="225">
        <v>91</v>
      </c>
      <c r="F629" s="226">
        <v>85</v>
      </c>
      <c r="G629" s="227">
        <v>118</v>
      </c>
      <c r="H629" s="228">
        <v>18.53</v>
      </c>
      <c r="I629" s="127">
        <v>4.8449999999999998</v>
      </c>
      <c r="J629" s="127">
        <v>0</v>
      </c>
      <c r="K629" s="224">
        <v>5.0999999999999996</v>
      </c>
      <c r="L629" s="227">
        <v>2.2949999999999999</v>
      </c>
      <c r="M629" s="227">
        <v>46.41</v>
      </c>
    </row>
    <row r="630" spans="1:13" ht="15" customHeight="1" x14ac:dyDescent="0.25">
      <c r="A630" s="836"/>
      <c r="B630" s="836"/>
      <c r="C630" s="360" t="s">
        <v>32</v>
      </c>
      <c r="D630" s="18" t="s">
        <v>33</v>
      </c>
      <c r="E630" s="128">
        <v>16</v>
      </c>
      <c r="F630" s="70">
        <v>15.2</v>
      </c>
      <c r="G630" s="71">
        <v>6</v>
      </c>
      <c r="H630" s="72">
        <v>0.21279999999999999</v>
      </c>
      <c r="I630" s="73">
        <v>1.52E-2</v>
      </c>
      <c r="J630" s="73">
        <v>1.1704000000000001</v>
      </c>
      <c r="K630" s="74">
        <v>3.6480000000000001</v>
      </c>
      <c r="L630" s="71">
        <v>4.5600000000000002E-2</v>
      </c>
      <c r="M630" s="71">
        <v>0.64</v>
      </c>
    </row>
    <row r="631" spans="1:13" ht="15" customHeight="1" x14ac:dyDescent="0.25">
      <c r="A631" s="836"/>
      <c r="B631" s="836"/>
      <c r="C631" s="360" t="s">
        <v>34</v>
      </c>
      <c r="D631" s="18" t="s">
        <v>35</v>
      </c>
      <c r="E631" s="128">
        <v>38</v>
      </c>
      <c r="F631" s="70">
        <v>15.2</v>
      </c>
      <c r="G631" s="71">
        <v>6</v>
      </c>
      <c r="H631" s="72">
        <v>0.18240000000000001</v>
      </c>
      <c r="I631" s="73">
        <v>1.52E-2</v>
      </c>
      <c r="J631" s="73">
        <v>1.0336000000000001</v>
      </c>
      <c r="K631" s="74">
        <v>8.6639999999999997</v>
      </c>
      <c r="L631" s="71">
        <v>7.5999999999999998E-2</v>
      </c>
      <c r="M631" s="71">
        <v>5.7</v>
      </c>
    </row>
    <row r="632" spans="1:13" ht="15" customHeight="1" x14ac:dyDescent="0.25">
      <c r="A632" s="836"/>
      <c r="B632" s="836"/>
      <c r="C632" s="360" t="s">
        <v>36</v>
      </c>
      <c r="D632" s="18" t="s">
        <v>37</v>
      </c>
      <c r="E632" s="128">
        <v>6</v>
      </c>
      <c r="F632" s="70">
        <v>5.4</v>
      </c>
      <c r="G632" s="71">
        <v>2</v>
      </c>
      <c r="H632" s="72">
        <v>0.1242</v>
      </c>
      <c r="I632" s="73">
        <v>3.2399999999999998E-2</v>
      </c>
      <c r="J632" s="73">
        <v>0.31859999999999999</v>
      </c>
      <c r="K632" s="74">
        <v>4.4279999999999999</v>
      </c>
      <c r="L632" s="71">
        <v>9.7199999999999995E-2</v>
      </c>
      <c r="M632" s="71">
        <v>2.76</v>
      </c>
    </row>
    <row r="633" spans="1:13" ht="15" customHeight="1" x14ac:dyDescent="0.25">
      <c r="A633" s="836"/>
      <c r="B633" s="836"/>
      <c r="C633" s="360" t="s">
        <v>38</v>
      </c>
      <c r="D633" s="18" t="s">
        <v>39</v>
      </c>
      <c r="E633" s="128">
        <v>3</v>
      </c>
      <c r="F633" s="70">
        <v>3</v>
      </c>
      <c r="G633" s="71">
        <v>0</v>
      </c>
      <c r="H633" s="72">
        <v>0</v>
      </c>
      <c r="I633" s="73">
        <v>0</v>
      </c>
      <c r="J633" s="73">
        <v>0.18</v>
      </c>
      <c r="K633" s="74">
        <v>0.21</v>
      </c>
      <c r="L633" s="71">
        <v>1.4999999999999999E-2</v>
      </c>
      <c r="M633" s="71">
        <v>0.15</v>
      </c>
    </row>
    <row r="634" spans="1:13" ht="15" customHeight="1" x14ac:dyDescent="0.25">
      <c r="A634" s="836"/>
      <c r="B634" s="836"/>
      <c r="C634" s="360" t="s">
        <v>40</v>
      </c>
      <c r="D634" s="18" t="s">
        <v>39</v>
      </c>
      <c r="E634" s="128">
        <v>3</v>
      </c>
      <c r="F634" s="70">
        <v>3</v>
      </c>
      <c r="G634" s="71">
        <v>0</v>
      </c>
      <c r="H634" s="72">
        <v>0</v>
      </c>
      <c r="I634" s="73">
        <v>0</v>
      </c>
      <c r="J634" s="73">
        <v>0.18</v>
      </c>
      <c r="K634" s="74">
        <v>0.21</v>
      </c>
      <c r="L634" s="71">
        <v>1.4999999999999999E-2</v>
      </c>
      <c r="M634" s="71">
        <v>0.15</v>
      </c>
    </row>
    <row r="635" spans="1:13" ht="15" customHeight="1" x14ac:dyDescent="0.25">
      <c r="A635" s="836"/>
      <c r="B635" s="836"/>
      <c r="C635" s="360" t="s">
        <v>41</v>
      </c>
      <c r="D635" s="18" t="s">
        <v>39</v>
      </c>
      <c r="E635" s="128">
        <v>3</v>
      </c>
      <c r="F635" s="70">
        <v>3</v>
      </c>
      <c r="G635" s="71">
        <v>0</v>
      </c>
      <c r="H635" s="72">
        <v>0</v>
      </c>
      <c r="I635" s="73">
        <v>0</v>
      </c>
      <c r="J635" s="73">
        <v>0.18</v>
      </c>
      <c r="K635" s="74">
        <v>0.21</v>
      </c>
      <c r="L635" s="71">
        <v>1.4999999999999999E-2</v>
      </c>
      <c r="M635" s="71">
        <v>0.15</v>
      </c>
    </row>
    <row r="636" spans="1:13" ht="15" customHeight="1" x14ac:dyDescent="0.25">
      <c r="A636" s="836"/>
      <c r="B636" s="836"/>
      <c r="C636" s="360" t="s">
        <v>42</v>
      </c>
      <c r="D636" s="18" t="s">
        <v>43</v>
      </c>
      <c r="E636" s="128">
        <v>3</v>
      </c>
      <c r="F636" s="70">
        <v>2.85</v>
      </c>
      <c r="G636" s="71">
        <v>4</v>
      </c>
      <c r="H636" s="72">
        <v>0.13395000000000001</v>
      </c>
      <c r="I636" s="73">
        <v>8.5500000000000003E-3</v>
      </c>
      <c r="J636" s="73">
        <v>0.83504999999999996</v>
      </c>
      <c r="K636" s="74">
        <v>1.1399999999999999</v>
      </c>
      <c r="L636" s="71">
        <v>3.705E-2</v>
      </c>
      <c r="M636" s="71">
        <v>0.56999999999999995</v>
      </c>
    </row>
    <row r="637" spans="1:13" ht="15" customHeight="1" x14ac:dyDescent="0.25">
      <c r="A637" s="836"/>
      <c r="B637" s="836"/>
      <c r="C637" s="360" t="s">
        <v>44</v>
      </c>
      <c r="D637" s="18" t="s">
        <v>45</v>
      </c>
      <c r="E637" s="128">
        <v>0.5</v>
      </c>
      <c r="F637" s="70">
        <v>0.5</v>
      </c>
      <c r="G637" s="71">
        <v>0</v>
      </c>
      <c r="H637" s="72">
        <v>0</v>
      </c>
      <c r="I637" s="73">
        <v>0</v>
      </c>
      <c r="J637" s="73">
        <v>0</v>
      </c>
      <c r="K637" s="74">
        <v>0.12</v>
      </c>
      <c r="L637" s="71">
        <v>1.5E-3</v>
      </c>
      <c r="M637" s="71">
        <v>193.905</v>
      </c>
    </row>
    <row r="638" spans="1:13" ht="15" customHeight="1" x14ac:dyDescent="0.25">
      <c r="A638" s="837"/>
      <c r="B638" s="842"/>
      <c r="C638" s="360" t="s">
        <v>52</v>
      </c>
      <c r="D638" s="18" t="s">
        <v>53</v>
      </c>
      <c r="E638" s="128">
        <v>5</v>
      </c>
      <c r="F638" s="70">
        <v>5</v>
      </c>
      <c r="G638" s="71">
        <v>45</v>
      </c>
      <c r="H638" s="72">
        <v>0</v>
      </c>
      <c r="I638" s="73">
        <v>5</v>
      </c>
      <c r="J638" s="73">
        <v>0</v>
      </c>
      <c r="K638" s="74">
        <v>0</v>
      </c>
      <c r="L638" s="71">
        <v>0</v>
      </c>
      <c r="M638" s="71">
        <v>0</v>
      </c>
    </row>
    <row r="639" spans="1:13" ht="15" customHeight="1" x14ac:dyDescent="0.25">
      <c r="A639" s="840" t="s">
        <v>54</v>
      </c>
      <c r="B639" s="843" t="s">
        <v>55</v>
      </c>
      <c r="C639" s="360" t="s">
        <v>56</v>
      </c>
      <c r="D639" s="18" t="s">
        <v>57</v>
      </c>
      <c r="E639" s="128">
        <v>56</v>
      </c>
      <c r="F639" s="70">
        <v>56</v>
      </c>
      <c r="G639" s="71">
        <v>198</v>
      </c>
      <c r="H639" s="72">
        <v>3.7519999999999998</v>
      </c>
      <c r="I639" s="73">
        <v>0.224</v>
      </c>
      <c r="J639" s="73">
        <v>44.856000000000002</v>
      </c>
      <c r="K639" s="74">
        <v>5.04</v>
      </c>
      <c r="L639" s="71">
        <v>0.44800000000000001</v>
      </c>
      <c r="M639" s="71">
        <v>1.1200000000000001</v>
      </c>
    </row>
    <row r="640" spans="1:13" ht="15" customHeight="1" x14ac:dyDescent="0.25">
      <c r="A640" s="836"/>
      <c r="B640" s="836"/>
      <c r="C640" s="360" t="s">
        <v>52</v>
      </c>
      <c r="D640" s="18" t="s">
        <v>53</v>
      </c>
      <c r="E640" s="128">
        <v>8</v>
      </c>
      <c r="F640" s="70">
        <v>8</v>
      </c>
      <c r="G640" s="71">
        <v>72</v>
      </c>
      <c r="H640" s="72">
        <v>0</v>
      </c>
      <c r="I640" s="73">
        <v>8</v>
      </c>
      <c r="J640" s="73">
        <v>0</v>
      </c>
      <c r="K640" s="74">
        <v>0</v>
      </c>
      <c r="L640" s="71">
        <v>0</v>
      </c>
      <c r="M640" s="71">
        <v>0</v>
      </c>
    </row>
    <row r="641" spans="1:13" ht="15" customHeight="1" x14ac:dyDescent="0.25">
      <c r="A641" s="837"/>
      <c r="B641" s="837"/>
      <c r="C641" s="360" t="s">
        <v>44</v>
      </c>
      <c r="D641" s="18" t="s">
        <v>45</v>
      </c>
      <c r="E641" s="128">
        <v>0.8</v>
      </c>
      <c r="F641" s="70">
        <v>0.8</v>
      </c>
      <c r="G641" s="71">
        <v>0</v>
      </c>
      <c r="H641" s="72">
        <v>0</v>
      </c>
      <c r="I641" s="73">
        <v>0</v>
      </c>
      <c r="J641" s="73">
        <v>0</v>
      </c>
      <c r="K641" s="74">
        <v>0.192</v>
      </c>
      <c r="L641" s="71">
        <v>2.3999999999999998E-3</v>
      </c>
      <c r="M641" s="71">
        <v>310.24799999999999</v>
      </c>
    </row>
    <row r="642" spans="1:13" ht="15" customHeight="1" x14ac:dyDescent="0.25">
      <c r="A642" s="840" t="s">
        <v>46</v>
      </c>
      <c r="B642" s="860" t="s">
        <v>234</v>
      </c>
      <c r="C642" s="359" t="s">
        <v>98</v>
      </c>
      <c r="D642" s="18" t="s">
        <v>99</v>
      </c>
      <c r="E642" s="128">
        <v>140</v>
      </c>
      <c r="F642" s="70">
        <v>100.8</v>
      </c>
      <c r="G642" s="71">
        <v>133</v>
      </c>
      <c r="H642" s="72">
        <v>1.1088</v>
      </c>
      <c r="I642" s="73">
        <v>0.2016</v>
      </c>
      <c r="J642" s="73">
        <v>30.542400000000001</v>
      </c>
      <c r="K642" s="74">
        <v>3.024</v>
      </c>
      <c r="L642" s="71">
        <v>0.504</v>
      </c>
      <c r="M642" s="71">
        <v>5.6</v>
      </c>
    </row>
    <row r="643" spans="1:13" ht="15" customHeight="1" x14ac:dyDescent="0.25">
      <c r="A643" s="836"/>
      <c r="B643" s="836"/>
      <c r="C643" s="359" t="s">
        <v>235</v>
      </c>
      <c r="D643" s="18" t="s">
        <v>236</v>
      </c>
      <c r="E643" s="128">
        <v>5</v>
      </c>
      <c r="F643" s="70">
        <v>5</v>
      </c>
      <c r="G643" s="71">
        <v>37</v>
      </c>
      <c r="H643" s="72">
        <v>0.03</v>
      </c>
      <c r="I643" s="73">
        <v>4.0549999999999997</v>
      </c>
      <c r="J643" s="73">
        <v>0</v>
      </c>
      <c r="K643" s="74">
        <v>0.7</v>
      </c>
      <c r="L643" s="71">
        <v>0</v>
      </c>
      <c r="M643" s="71">
        <v>43.85</v>
      </c>
    </row>
    <row r="644" spans="1:13" ht="15" customHeight="1" x14ac:dyDescent="0.25">
      <c r="A644" s="837"/>
      <c r="B644" s="837"/>
      <c r="C644" s="359" t="s">
        <v>205</v>
      </c>
      <c r="D644" s="18" t="s">
        <v>206</v>
      </c>
      <c r="E644" s="128">
        <v>4</v>
      </c>
      <c r="F644" s="70">
        <v>4</v>
      </c>
      <c r="G644" s="71">
        <v>15</v>
      </c>
      <c r="H644" s="72">
        <v>2.4E-2</v>
      </c>
      <c r="I644" s="73">
        <v>4.0000000000000001E-3</v>
      </c>
      <c r="J644" s="73">
        <v>3.6080000000000001</v>
      </c>
      <c r="K644" s="74">
        <v>1.68</v>
      </c>
      <c r="L644" s="71">
        <v>0.19600000000000001</v>
      </c>
      <c r="M644" s="71">
        <v>1.56</v>
      </c>
    </row>
    <row r="645" spans="1:13" ht="15" customHeight="1" x14ac:dyDescent="0.25">
      <c r="A645" s="1171"/>
      <c r="B645" s="860" t="s">
        <v>476</v>
      </c>
      <c r="C645" s="359" t="s">
        <v>101</v>
      </c>
      <c r="D645" s="18" t="s">
        <v>102</v>
      </c>
      <c r="E645" s="128">
        <v>26</v>
      </c>
      <c r="F645" s="70">
        <v>20.8</v>
      </c>
      <c r="G645" s="71">
        <v>5</v>
      </c>
      <c r="H645" s="72">
        <v>0.18720000000000001</v>
      </c>
      <c r="I645" s="73">
        <v>2.0799999999999999E-2</v>
      </c>
      <c r="J645" s="73">
        <v>0.8528</v>
      </c>
      <c r="K645" s="74">
        <v>1.8720000000000001</v>
      </c>
      <c r="L645" s="71">
        <v>0.104</v>
      </c>
      <c r="M645" s="71">
        <v>1.56</v>
      </c>
    </row>
    <row r="646" spans="1:13" ht="15" customHeight="1" x14ac:dyDescent="0.25">
      <c r="A646" s="836"/>
      <c r="B646" s="836"/>
      <c r="C646" s="359" t="s">
        <v>125</v>
      </c>
      <c r="D646" s="18" t="s">
        <v>126</v>
      </c>
      <c r="E646" s="128">
        <v>27</v>
      </c>
      <c r="F646" s="70">
        <v>20.25</v>
      </c>
      <c r="G646" s="71">
        <v>3</v>
      </c>
      <c r="H646" s="72">
        <v>0.10125000000000001</v>
      </c>
      <c r="I646" s="73">
        <v>2.0250000000000001E-2</v>
      </c>
      <c r="J646" s="73">
        <v>0.46575</v>
      </c>
      <c r="K646" s="74">
        <v>3.645</v>
      </c>
      <c r="L646" s="71">
        <v>6.0749999999999998E-2</v>
      </c>
      <c r="M646" s="71">
        <v>0.54</v>
      </c>
    </row>
    <row r="647" spans="1:13" ht="15" customHeight="1" x14ac:dyDescent="0.25">
      <c r="A647" s="836"/>
      <c r="B647" s="836"/>
      <c r="C647" s="395" t="s">
        <v>450</v>
      </c>
      <c r="D647" s="18" t="s">
        <v>33</v>
      </c>
      <c r="E647" s="128">
        <v>22</v>
      </c>
      <c r="F647" s="70">
        <v>20.9</v>
      </c>
      <c r="G647" s="71">
        <v>8</v>
      </c>
      <c r="H647" s="72">
        <v>0.29260000000000003</v>
      </c>
      <c r="I647" s="73">
        <v>2.0899999999999998E-2</v>
      </c>
      <c r="J647" s="73">
        <v>1.6093</v>
      </c>
      <c r="K647" s="74">
        <v>5.016</v>
      </c>
      <c r="L647" s="71">
        <v>6.2700000000000006E-2</v>
      </c>
      <c r="M647" s="71">
        <v>0.88</v>
      </c>
    </row>
    <row r="648" spans="1:13" ht="15" customHeight="1" x14ac:dyDescent="0.25">
      <c r="A648" s="836"/>
      <c r="B648" s="836"/>
      <c r="C648" s="359" t="s">
        <v>52</v>
      </c>
      <c r="D648" s="18" t="s">
        <v>53</v>
      </c>
      <c r="E648" s="128">
        <v>3</v>
      </c>
      <c r="F648" s="70">
        <v>3</v>
      </c>
      <c r="G648" s="71">
        <v>27</v>
      </c>
      <c r="H648" s="72">
        <v>0</v>
      </c>
      <c r="I648" s="73">
        <v>3</v>
      </c>
      <c r="J648" s="73">
        <v>0</v>
      </c>
      <c r="K648" s="74">
        <v>0</v>
      </c>
      <c r="L648" s="71">
        <v>0</v>
      </c>
      <c r="M648" s="71">
        <v>0</v>
      </c>
    </row>
    <row r="649" spans="1:13" ht="15" customHeight="1" x14ac:dyDescent="0.25">
      <c r="A649" s="836"/>
      <c r="B649" s="836"/>
      <c r="C649" s="359" t="s">
        <v>44</v>
      </c>
      <c r="D649" s="18" t="s">
        <v>45</v>
      </c>
      <c r="E649" s="128">
        <v>0.5</v>
      </c>
      <c r="F649" s="70">
        <v>0.5</v>
      </c>
      <c r="G649" s="71">
        <v>0</v>
      </c>
      <c r="H649" s="72">
        <v>0</v>
      </c>
      <c r="I649" s="73">
        <v>0</v>
      </c>
      <c r="J649" s="73">
        <v>0</v>
      </c>
      <c r="K649" s="74">
        <v>0.12</v>
      </c>
      <c r="L649" s="71">
        <v>1.5E-3</v>
      </c>
      <c r="M649" s="71">
        <v>193.905</v>
      </c>
    </row>
    <row r="650" spans="1:13" ht="15" customHeight="1" x14ac:dyDescent="0.25">
      <c r="A650" s="836"/>
      <c r="B650" s="836"/>
      <c r="C650" s="359" t="s">
        <v>62</v>
      </c>
      <c r="D650" s="18" t="s">
        <v>63</v>
      </c>
      <c r="E650" s="128">
        <v>30</v>
      </c>
      <c r="F650" s="70">
        <v>15</v>
      </c>
      <c r="G650" s="71">
        <v>7</v>
      </c>
      <c r="H650" s="72">
        <v>4.4999999999999998E-2</v>
      </c>
      <c r="I650" s="73">
        <v>4.4999999999999998E-2</v>
      </c>
      <c r="J650" s="73">
        <v>1.395</v>
      </c>
      <c r="K650" s="74">
        <v>2.85</v>
      </c>
      <c r="L650" s="71">
        <v>7.4999999999999997E-2</v>
      </c>
      <c r="M650" s="71">
        <v>1.2</v>
      </c>
    </row>
    <row r="651" spans="1:13" ht="15" customHeight="1" x14ac:dyDescent="0.25">
      <c r="A651" s="837"/>
      <c r="B651" s="842"/>
      <c r="C651" s="359" t="s">
        <v>36</v>
      </c>
      <c r="D651" s="18" t="s">
        <v>37</v>
      </c>
      <c r="E651" s="128">
        <v>6</v>
      </c>
      <c r="F651" s="70">
        <v>5.4</v>
      </c>
      <c r="G651" s="71">
        <v>2</v>
      </c>
      <c r="H651" s="72">
        <v>0.1242</v>
      </c>
      <c r="I651" s="73">
        <v>3.2399999999999998E-2</v>
      </c>
      <c r="J651" s="73">
        <v>0.31859999999999999</v>
      </c>
      <c r="K651" s="74">
        <v>4.4279999999999999</v>
      </c>
      <c r="L651" s="71">
        <v>9.7199999999999995E-2</v>
      </c>
      <c r="M651" s="71">
        <v>2.76</v>
      </c>
    </row>
    <row r="652" spans="1:13" ht="15" customHeight="1" x14ac:dyDescent="0.25">
      <c r="A652" s="75" t="s">
        <v>105</v>
      </c>
      <c r="B652" s="76" t="s">
        <v>477</v>
      </c>
      <c r="C652" s="77" t="s">
        <v>240</v>
      </c>
      <c r="D652" s="18" t="s">
        <v>178</v>
      </c>
      <c r="E652" s="26">
        <v>100</v>
      </c>
      <c r="F652" s="29">
        <v>60</v>
      </c>
      <c r="G652" s="28">
        <v>35</v>
      </c>
      <c r="H652" s="62">
        <v>1.02</v>
      </c>
      <c r="I652" s="61">
        <v>0.06</v>
      </c>
      <c r="J652" s="61">
        <v>7.5</v>
      </c>
      <c r="K652" s="24">
        <v>6</v>
      </c>
      <c r="L652" s="28">
        <v>0.48</v>
      </c>
      <c r="M652" s="28">
        <v>1</v>
      </c>
    </row>
    <row r="653" spans="1:13" ht="15" customHeight="1" x14ac:dyDescent="0.25">
      <c r="A653" s="1541"/>
      <c r="B653" s="856"/>
      <c r="C653" s="856"/>
      <c r="D653" s="856"/>
      <c r="E653" s="856"/>
      <c r="F653" s="856"/>
      <c r="G653" s="856"/>
      <c r="H653" s="856"/>
      <c r="I653" s="856"/>
      <c r="J653" s="856"/>
      <c r="K653" s="856"/>
      <c r="L653" s="856"/>
      <c r="M653" s="857"/>
    </row>
    <row r="654" spans="1:13" ht="15" customHeight="1" x14ac:dyDescent="0.25">
      <c r="A654" s="1536" t="s">
        <v>78</v>
      </c>
      <c r="B654" s="828"/>
      <c r="C654" s="828"/>
      <c r="D654" s="828"/>
      <c r="E654" s="828"/>
      <c r="F654" s="829"/>
      <c r="G654" s="235">
        <v>874</v>
      </c>
      <c r="H654" s="236">
        <v>32</v>
      </c>
      <c r="I654" s="237">
        <v>28.7</v>
      </c>
      <c r="J654" s="237">
        <v>117</v>
      </c>
      <c r="K654" s="235">
        <v>105</v>
      </c>
      <c r="L654" s="238">
        <v>6.6</v>
      </c>
      <c r="M654" s="238">
        <v>1162</v>
      </c>
    </row>
    <row r="655" spans="1:13" ht="15" customHeight="1" x14ac:dyDescent="0.25">
      <c r="A655" s="1536" t="s">
        <v>79</v>
      </c>
      <c r="B655" s="828"/>
      <c r="C655" s="828"/>
      <c r="D655" s="828"/>
      <c r="E655" s="828"/>
      <c r="F655" s="829"/>
      <c r="G655" s="239">
        <v>2491</v>
      </c>
      <c r="H655" s="240">
        <v>87.2</v>
      </c>
      <c r="I655" s="240">
        <v>83</v>
      </c>
      <c r="J655" s="240">
        <v>348.7</v>
      </c>
      <c r="K655" s="240">
        <v>1100</v>
      </c>
      <c r="L655" s="240">
        <v>9.5</v>
      </c>
      <c r="M655" s="240">
        <v>1500</v>
      </c>
    </row>
    <row r="656" spans="1:13" ht="15" customHeight="1" x14ac:dyDescent="0.25">
      <c r="A656" s="1536" t="s">
        <v>80</v>
      </c>
      <c r="B656" s="828"/>
      <c r="C656" s="828"/>
      <c r="D656" s="828"/>
      <c r="E656" s="828"/>
      <c r="F656" s="829"/>
      <c r="G656" s="241">
        <v>0.35</v>
      </c>
      <c r="H656" s="242">
        <v>0.35</v>
      </c>
      <c r="I656" s="242">
        <v>0.34</v>
      </c>
      <c r="J656" s="242">
        <v>0.34</v>
      </c>
      <c r="K656" s="242">
        <v>0.1</v>
      </c>
      <c r="L656" s="242">
        <v>0.7</v>
      </c>
      <c r="M656" s="242">
        <v>0.77</v>
      </c>
    </row>
    <row r="658" spans="1:25" ht="15" customHeight="1" x14ac:dyDescent="0.25">
      <c r="A658" s="1537" t="s">
        <v>81</v>
      </c>
      <c r="B658" s="825"/>
      <c r="C658" s="826"/>
      <c r="D658" s="827" t="s">
        <v>82</v>
      </c>
      <c r="E658" s="828"/>
      <c r="F658" s="828"/>
      <c r="G658" s="828"/>
      <c r="H658" s="828"/>
      <c r="I658" s="828"/>
      <c r="J658" s="828"/>
      <c r="K658" s="828"/>
      <c r="L658" s="828"/>
      <c r="M658" s="829"/>
      <c r="N658" s="49"/>
      <c r="O658" s="49"/>
      <c r="P658" s="49"/>
      <c r="Q658" s="49"/>
      <c r="R658" s="49"/>
      <c r="S658" s="49"/>
      <c r="T658" s="49"/>
      <c r="U658" s="49"/>
      <c r="V658" s="49"/>
      <c r="W658" s="49"/>
      <c r="X658" s="49"/>
      <c r="Y658" s="49"/>
    </row>
    <row r="659" spans="1:25" ht="15" customHeight="1" x14ac:dyDescent="0.25">
      <c r="A659" s="44"/>
      <c r="B659" s="45"/>
      <c r="C659" s="47"/>
      <c r="D659" s="47"/>
      <c r="E659" s="47"/>
      <c r="F659" s="47"/>
      <c r="G659" s="47"/>
      <c r="H659" s="47"/>
      <c r="I659" s="47"/>
      <c r="J659" s="47"/>
      <c r="K659" s="47"/>
      <c r="L659" s="47"/>
      <c r="M659" s="51"/>
      <c r="N659" s="49"/>
      <c r="O659" s="49"/>
      <c r="P659" s="49"/>
      <c r="Q659" s="49"/>
      <c r="R659" s="49"/>
      <c r="S659" s="49"/>
      <c r="T659" s="49"/>
      <c r="U659" s="49"/>
      <c r="V659" s="49"/>
      <c r="W659" s="49"/>
      <c r="X659" s="49"/>
      <c r="Y659" s="49"/>
    </row>
    <row r="660" spans="1:25" ht="30" customHeight="1" x14ac:dyDescent="0.25">
      <c r="A660" s="44" t="s">
        <v>83</v>
      </c>
      <c r="B660" s="1538"/>
      <c r="C660" s="828"/>
      <c r="D660" s="828"/>
      <c r="E660" s="829"/>
      <c r="F660" s="51"/>
      <c r="G660" s="1539" t="s">
        <v>84</v>
      </c>
      <c r="H660" s="825"/>
      <c r="I660" s="826"/>
      <c r="J660" s="827">
        <v>1088350061</v>
      </c>
      <c r="K660" s="828"/>
      <c r="L660" s="828"/>
      <c r="M660" s="829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49"/>
      <c r="Y660" s="49"/>
    </row>
    <row r="661" spans="1:25" ht="15" customHeight="1" x14ac:dyDescent="0.25">
      <c r="A661" s="53"/>
      <c r="B661" s="49"/>
      <c r="C661" s="49"/>
      <c r="D661" s="49"/>
      <c r="E661" s="51"/>
      <c r="F661" s="51"/>
      <c r="G661" s="51"/>
      <c r="H661" s="51"/>
      <c r="I661" s="51"/>
      <c r="J661" s="51"/>
      <c r="K661" s="51"/>
      <c r="L661" s="51"/>
      <c r="M661" s="51"/>
      <c r="N661" s="49"/>
      <c r="O661" s="49"/>
      <c r="P661" s="49"/>
      <c r="Q661" s="49"/>
      <c r="R661" s="49"/>
      <c r="S661" s="49"/>
      <c r="T661" s="49"/>
      <c r="U661" s="49"/>
      <c r="V661" s="49"/>
      <c r="W661" s="49"/>
      <c r="X661" s="49"/>
      <c r="Y661" s="49"/>
    </row>
    <row r="662" spans="1:25" ht="15" customHeight="1" x14ac:dyDescent="0.25">
      <c r="A662" s="259"/>
      <c r="B662" s="260"/>
      <c r="C662" s="260"/>
      <c r="D662" s="260"/>
      <c r="E662" s="261"/>
      <c r="F662" s="261"/>
      <c r="G662" s="261"/>
      <c r="H662" s="261"/>
      <c r="I662" s="261"/>
      <c r="J662" s="261"/>
      <c r="K662" s="261"/>
      <c r="L662" s="261"/>
      <c r="M662" s="261"/>
      <c r="N662" s="260"/>
      <c r="O662" s="260"/>
      <c r="P662" s="260"/>
      <c r="Q662" s="260"/>
      <c r="R662" s="260"/>
      <c r="S662" s="260"/>
      <c r="T662" s="260"/>
      <c r="U662" s="260"/>
      <c r="V662" s="260"/>
      <c r="W662" s="260"/>
      <c r="X662" s="260"/>
      <c r="Y662" s="260"/>
    </row>
    <row r="663" spans="1:25" ht="15" customHeight="1" x14ac:dyDescent="0.25">
      <c r="A663" s="1540"/>
      <c r="B663" s="832"/>
      <c r="C663" s="832"/>
      <c r="D663" s="832"/>
      <c r="E663" s="832"/>
      <c r="F663" s="832"/>
      <c r="G663" s="832"/>
      <c r="H663" s="832"/>
      <c r="I663" s="832"/>
      <c r="J663" s="832"/>
      <c r="K663" s="832"/>
      <c r="L663" s="832"/>
      <c r="M663" s="832"/>
      <c r="N663" s="832"/>
      <c r="O663" s="832"/>
      <c r="P663" s="832"/>
      <c r="Q663" s="832"/>
      <c r="R663" s="832"/>
      <c r="S663" s="832"/>
      <c r="T663" s="832"/>
      <c r="U663" s="832"/>
      <c r="V663" s="832"/>
      <c r="W663" s="832"/>
      <c r="X663" s="832"/>
      <c r="Y663" s="832"/>
    </row>
    <row r="664" spans="1:25" ht="15" customHeight="1" x14ac:dyDescent="0.25">
      <c r="A664" s="366" t="s">
        <v>451</v>
      </c>
      <c r="B664" s="58"/>
      <c r="C664" s="58"/>
      <c r="D664" s="58"/>
      <c r="E664" s="3"/>
      <c r="F664" s="3"/>
      <c r="G664" s="3"/>
      <c r="H664" s="3"/>
      <c r="I664" s="3"/>
      <c r="J664" s="3"/>
      <c r="K664" s="3"/>
      <c r="L664" s="51"/>
      <c r="M664" s="51"/>
      <c r="N664" s="49"/>
      <c r="O664" s="49"/>
      <c r="P664" s="49"/>
      <c r="Q664" s="49"/>
      <c r="R664" s="49"/>
      <c r="S664" s="49"/>
      <c r="T664" s="49"/>
      <c r="U664" s="49"/>
      <c r="V664" s="49"/>
      <c r="W664" s="49"/>
      <c r="X664" s="49"/>
      <c r="Y664" s="49"/>
    </row>
    <row r="665" spans="1:25" ht="15" customHeight="1" x14ac:dyDescent="0.25">
      <c r="A665" s="52"/>
      <c r="B665" s="9"/>
      <c r="C665" s="9"/>
      <c r="D665" s="9"/>
      <c r="E665" s="1"/>
      <c r="F665" s="1"/>
      <c r="G665" s="1"/>
      <c r="H665" s="1"/>
      <c r="I665" s="1"/>
      <c r="J665" s="3"/>
      <c r="K665" s="3"/>
      <c r="L665" s="51"/>
      <c r="M665" s="51"/>
      <c r="N665" s="49"/>
      <c r="O665" s="49"/>
      <c r="P665" s="49"/>
      <c r="Q665" s="49"/>
      <c r="R665" s="49"/>
      <c r="S665" s="49"/>
      <c r="T665" s="49"/>
      <c r="U665" s="49"/>
      <c r="V665" s="49"/>
      <c r="W665" s="49"/>
      <c r="X665" s="49"/>
      <c r="Y665" s="49"/>
    </row>
    <row r="666" spans="1:25" ht="15" customHeight="1" x14ac:dyDescent="0.25">
      <c r="A666" s="840" t="s">
        <v>14</v>
      </c>
      <c r="B666" s="838" t="s">
        <v>15</v>
      </c>
      <c r="C666" s="838" t="s">
        <v>16</v>
      </c>
      <c r="D666" s="838" t="s">
        <v>17</v>
      </c>
      <c r="E666" s="838" t="s">
        <v>18</v>
      </c>
      <c r="F666" s="838" t="s">
        <v>19</v>
      </c>
      <c r="G666" s="827" t="s">
        <v>20</v>
      </c>
      <c r="H666" s="828"/>
      <c r="I666" s="828"/>
      <c r="J666" s="828"/>
      <c r="K666" s="828"/>
      <c r="L666" s="828"/>
      <c r="M666" s="829"/>
      <c r="N666" s="49"/>
      <c r="O666" s="49"/>
      <c r="P666" s="49"/>
      <c r="Q666" s="49"/>
      <c r="R666" s="49"/>
      <c r="S666" s="49"/>
      <c r="T666" s="49"/>
      <c r="U666" s="49"/>
      <c r="V666" s="49"/>
      <c r="W666" s="49"/>
      <c r="X666" s="49"/>
      <c r="Y666" s="49"/>
    </row>
    <row r="667" spans="1:25" ht="15" customHeight="1" x14ac:dyDescent="0.25">
      <c r="A667" s="837"/>
      <c r="B667" s="837"/>
      <c r="C667" s="837"/>
      <c r="D667" s="837"/>
      <c r="E667" s="837"/>
      <c r="F667" s="837"/>
      <c r="G667" s="16" t="s">
        <v>21</v>
      </c>
      <c r="H667" s="16" t="s">
        <v>22</v>
      </c>
      <c r="I667" s="16" t="s">
        <v>23</v>
      </c>
      <c r="J667" s="16" t="s">
        <v>24</v>
      </c>
      <c r="K667" s="16" t="s">
        <v>25</v>
      </c>
      <c r="L667" s="16" t="s">
        <v>26</v>
      </c>
      <c r="M667" s="16" t="s">
        <v>27</v>
      </c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49"/>
      <c r="Y667" s="49"/>
    </row>
    <row r="668" spans="1:25" ht="15" customHeight="1" x14ac:dyDescent="0.25">
      <c r="A668" s="840" t="s">
        <v>28</v>
      </c>
      <c r="B668" s="843" t="s">
        <v>241</v>
      </c>
      <c r="C668" s="359" t="s">
        <v>94</v>
      </c>
      <c r="D668" s="18" t="s">
        <v>95</v>
      </c>
      <c r="E668" s="225">
        <v>86</v>
      </c>
      <c r="F668" s="226">
        <v>82</v>
      </c>
      <c r="G668" s="227">
        <v>115</v>
      </c>
      <c r="H668" s="228">
        <v>17.54</v>
      </c>
      <c r="I668" s="127">
        <v>4.92</v>
      </c>
      <c r="J668" s="127">
        <v>0.16400000000000001</v>
      </c>
      <c r="K668" s="224">
        <v>13.94</v>
      </c>
      <c r="L668" s="227">
        <v>0.65600000000000003</v>
      </c>
      <c r="M668" s="227">
        <v>44.72</v>
      </c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49"/>
      <c r="Y668" s="49"/>
    </row>
    <row r="669" spans="1:25" ht="15" customHeight="1" x14ac:dyDescent="0.25">
      <c r="A669" s="836"/>
      <c r="B669" s="836"/>
      <c r="C669" s="359" t="s">
        <v>32</v>
      </c>
      <c r="D669" s="18" t="s">
        <v>33</v>
      </c>
      <c r="E669" s="128">
        <v>16</v>
      </c>
      <c r="F669" s="70">
        <v>15.2</v>
      </c>
      <c r="G669" s="71">
        <v>6</v>
      </c>
      <c r="H669" s="72">
        <v>0.21279999999999999</v>
      </c>
      <c r="I669" s="73">
        <v>1.52E-2</v>
      </c>
      <c r="J669" s="73">
        <v>1.1704000000000001</v>
      </c>
      <c r="K669" s="74">
        <v>3.6480000000000001</v>
      </c>
      <c r="L669" s="71">
        <v>4.5600000000000002E-2</v>
      </c>
      <c r="M669" s="71">
        <v>0.64</v>
      </c>
      <c r="N669" s="49"/>
      <c r="O669" s="49"/>
      <c r="P669" s="49"/>
      <c r="Q669" s="49"/>
      <c r="R669" s="49"/>
      <c r="S669" s="49"/>
      <c r="T669" s="49"/>
      <c r="U669" s="49"/>
      <c r="V669" s="49"/>
      <c r="W669" s="49"/>
      <c r="X669" s="49"/>
      <c r="Y669" s="49"/>
    </row>
    <row r="670" spans="1:25" ht="15" customHeight="1" x14ac:dyDescent="0.25">
      <c r="A670" s="836"/>
      <c r="B670" s="836"/>
      <c r="C670" s="359" t="s">
        <v>34</v>
      </c>
      <c r="D670" s="18" t="s">
        <v>35</v>
      </c>
      <c r="E670" s="128">
        <v>38</v>
      </c>
      <c r="F670" s="70">
        <v>15.2</v>
      </c>
      <c r="G670" s="71">
        <v>6</v>
      </c>
      <c r="H670" s="72">
        <v>0.18240000000000001</v>
      </c>
      <c r="I670" s="73">
        <v>1.52E-2</v>
      </c>
      <c r="J670" s="73">
        <v>1.0336000000000001</v>
      </c>
      <c r="K670" s="74">
        <v>8.6639999999999997</v>
      </c>
      <c r="L670" s="71">
        <v>7.5999999999999998E-2</v>
      </c>
      <c r="M670" s="71">
        <v>5.7</v>
      </c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49"/>
      <c r="Y670" s="49"/>
    </row>
    <row r="671" spans="1:25" ht="15" customHeight="1" x14ac:dyDescent="0.25">
      <c r="A671" s="836"/>
      <c r="B671" s="836"/>
      <c r="C671" s="359" t="s">
        <v>36</v>
      </c>
      <c r="D671" s="18" t="s">
        <v>37</v>
      </c>
      <c r="E671" s="128">
        <v>6</v>
      </c>
      <c r="F671" s="70">
        <v>5.4</v>
      </c>
      <c r="G671" s="71">
        <v>2</v>
      </c>
      <c r="H671" s="72">
        <v>0.1242</v>
      </c>
      <c r="I671" s="73">
        <v>3.2399999999999998E-2</v>
      </c>
      <c r="J671" s="73">
        <v>0.31859999999999999</v>
      </c>
      <c r="K671" s="74">
        <v>4.4279999999999999</v>
      </c>
      <c r="L671" s="71">
        <v>9.7199999999999995E-2</v>
      </c>
      <c r="M671" s="71">
        <v>2.76</v>
      </c>
      <c r="N671" s="49"/>
      <c r="O671" s="49"/>
      <c r="P671" s="49"/>
      <c r="Q671" s="49"/>
      <c r="R671" s="49"/>
      <c r="S671" s="49"/>
      <c r="T671" s="49"/>
      <c r="U671" s="49"/>
      <c r="V671" s="49"/>
      <c r="W671" s="49"/>
      <c r="X671" s="49"/>
      <c r="Y671" s="49"/>
    </row>
    <row r="672" spans="1:25" ht="15" customHeight="1" x14ac:dyDescent="0.25">
      <c r="A672" s="836"/>
      <c r="B672" s="836"/>
      <c r="C672" s="359" t="s">
        <v>38</v>
      </c>
      <c r="D672" s="18" t="s">
        <v>39</v>
      </c>
      <c r="E672" s="128">
        <v>3</v>
      </c>
      <c r="F672" s="70">
        <v>3</v>
      </c>
      <c r="G672" s="71">
        <v>0</v>
      </c>
      <c r="H672" s="72">
        <v>0</v>
      </c>
      <c r="I672" s="73">
        <v>0</v>
      </c>
      <c r="J672" s="73">
        <v>0.18</v>
      </c>
      <c r="K672" s="74">
        <v>0.21</v>
      </c>
      <c r="L672" s="71">
        <v>1.4999999999999999E-2</v>
      </c>
      <c r="M672" s="71">
        <v>0.15</v>
      </c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49"/>
      <c r="Y672" s="49"/>
    </row>
    <row r="673" spans="1:13" ht="15" customHeight="1" x14ac:dyDescent="0.25">
      <c r="A673" s="836"/>
      <c r="B673" s="836"/>
      <c r="C673" s="359" t="s">
        <v>40</v>
      </c>
      <c r="D673" s="18" t="s">
        <v>39</v>
      </c>
      <c r="E673" s="128">
        <v>3</v>
      </c>
      <c r="F673" s="70">
        <v>3</v>
      </c>
      <c r="G673" s="71">
        <v>0</v>
      </c>
      <c r="H673" s="72">
        <v>0</v>
      </c>
      <c r="I673" s="73">
        <v>0</v>
      </c>
      <c r="J673" s="73">
        <v>0.18</v>
      </c>
      <c r="K673" s="74">
        <v>0.21</v>
      </c>
      <c r="L673" s="71">
        <v>1.4999999999999999E-2</v>
      </c>
      <c r="M673" s="71">
        <v>0.15</v>
      </c>
    </row>
    <row r="674" spans="1:13" ht="15" customHeight="1" x14ac:dyDescent="0.25">
      <c r="A674" s="836"/>
      <c r="B674" s="836"/>
      <c r="C674" s="359" t="s">
        <v>41</v>
      </c>
      <c r="D674" s="18" t="s">
        <v>39</v>
      </c>
      <c r="E674" s="128">
        <v>3</v>
      </c>
      <c r="F674" s="70">
        <v>3</v>
      </c>
      <c r="G674" s="71">
        <v>0</v>
      </c>
      <c r="H674" s="72">
        <v>0</v>
      </c>
      <c r="I674" s="73">
        <v>0</v>
      </c>
      <c r="J674" s="73">
        <v>0.18</v>
      </c>
      <c r="K674" s="74">
        <v>0.21</v>
      </c>
      <c r="L674" s="71">
        <v>1.4999999999999999E-2</v>
      </c>
      <c r="M674" s="71">
        <v>0.15</v>
      </c>
    </row>
    <row r="675" spans="1:13" ht="15" customHeight="1" x14ac:dyDescent="0.25">
      <c r="A675" s="836"/>
      <c r="B675" s="836"/>
      <c r="C675" s="359" t="s">
        <v>42</v>
      </c>
      <c r="D675" s="18" t="s">
        <v>43</v>
      </c>
      <c r="E675" s="128">
        <v>1</v>
      </c>
      <c r="F675" s="70">
        <v>0.95</v>
      </c>
      <c r="G675" s="71">
        <v>1</v>
      </c>
      <c r="H675" s="72">
        <v>4.4650000000000002E-2</v>
      </c>
      <c r="I675" s="73">
        <v>2.8500000000000001E-3</v>
      </c>
      <c r="J675" s="73">
        <v>0.27834999999999999</v>
      </c>
      <c r="K675" s="74">
        <v>0.38</v>
      </c>
      <c r="L675" s="71">
        <v>1.235E-2</v>
      </c>
      <c r="M675" s="71">
        <v>0.19</v>
      </c>
    </row>
    <row r="676" spans="1:13" ht="15" customHeight="1" x14ac:dyDescent="0.25">
      <c r="A676" s="836"/>
      <c r="B676" s="836"/>
      <c r="C676" s="359" t="s">
        <v>44</v>
      </c>
      <c r="D676" s="18" t="s">
        <v>45</v>
      </c>
      <c r="E676" s="128">
        <v>0.5</v>
      </c>
      <c r="F676" s="70">
        <v>0.5</v>
      </c>
      <c r="G676" s="71">
        <v>0</v>
      </c>
      <c r="H676" s="72">
        <v>0</v>
      </c>
      <c r="I676" s="73">
        <v>0</v>
      </c>
      <c r="J676" s="73">
        <v>0</v>
      </c>
      <c r="K676" s="74">
        <v>0.12</v>
      </c>
      <c r="L676" s="71">
        <v>1.5E-3</v>
      </c>
      <c r="M676" s="71">
        <v>193.905</v>
      </c>
    </row>
    <row r="677" spans="1:13" ht="15" customHeight="1" x14ac:dyDescent="0.25">
      <c r="A677" s="836"/>
      <c r="B677" s="836"/>
      <c r="C677" s="359" t="s">
        <v>142</v>
      </c>
      <c r="D677" s="18" t="s">
        <v>143</v>
      </c>
      <c r="E677" s="128">
        <v>12</v>
      </c>
      <c r="F677" s="70">
        <v>12</v>
      </c>
      <c r="G677" s="71">
        <v>44</v>
      </c>
      <c r="H677" s="72">
        <v>1.5840000000000001</v>
      </c>
      <c r="I677" s="73">
        <v>0.22800000000000001</v>
      </c>
      <c r="J677" s="73">
        <v>8.6519999999999992</v>
      </c>
      <c r="K677" s="74">
        <v>2.16</v>
      </c>
      <c r="L677" s="71">
        <v>0.61199999999999999</v>
      </c>
      <c r="M677" s="71">
        <v>0.24</v>
      </c>
    </row>
    <row r="678" spans="1:13" ht="15" customHeight="1" x14ac:dyDescent="0.25">
      <c r="A678" s="836"/>
      <c r="B678" s="836"/>
      <c r="C678" s="359" t="s">
        <v>52</v>
      </c>
      <c r="D678" s="18" t="s">
        <v>53</v>
      </c>
      <c r="E678" s="128">
        <v>5</v>
      </c>
      <c r="F678" s="70">
        <v>5</v>
      </c>
      <c r="G678" s="71">
        <v>45</v>
      </c>
      <c r="H678" s="72">
        <v>0</v>
      </c>
      <c r="I678" s="73">
        <v>5</v>
      </c>
      <c r="J678" s="73">
        <v>0</v>
      </c>
      <c r="K678" s="74">
        <v>0</v>
      </c>
      <c r="L678" s="71">
        <v>0</v>
      </c>
      <c r="M678" s="71">
        <v>0</v>
      </c>
    </row>
    <row r="679" spans="1:13" ht="15" customHeight="1" x14ac:dyDescent="0.25">
      <c r="A679" s="837"/>
      <c r="B679" s="837"/>
      <c r="C679" s="359" t="s">
        <v>144</v>
      </c>
      <c r="D679" s="18" t="s">
        <v>145</v>
      </c>
      <c r="E679" s="128">
        <v>17</v>
      </c>
      <c r="F679" s="70">
        <v>15.3</v>
      </c>
      <c r="G679" s="71">
        <v>23</v>
      </c>
      <c r="H679" s="72">
        <v>1.9278</v>
      </c>
      <c r="I679" s="73">
        <v>1.6524000000000001</v>
      </c>
      <c r="J679" s="73">
        <v>4.5900000000000003E-2</v>
      </c>
      <c r="K679" s="74">
        <v>8.109</v>
      </c>
      <c r="L679" s="71">
        <v>0.2601</v>
      </c>
      <c r="M679" s="71">
        <v>23.63</v>
      </c>
    </row>
    <row r="680" spans="1:13" ht="15" customHeight="1" x14ac:dyDescent="0.25">
      <c r="A680" s="840" t="s">
        <v>247</v>
      </c>
      <c r="B680" s="843" t="s">
        <v>55</v>
      </c>
      <c r="C680" s="359" t="s">
        <v>56</v>
      </c>
      <c r="D680" s="18" t="s">
        <v>57</v>
      </c>
      <c r="E680" s="128">
        <v>56</v>
      </c>
      <c r="F680" s="70">
        <v>56</v>
      </c>
      <c r="G680" s="71">
        <v>198</v>
      </c>
      <c r="H680" s="72">
        <v>3.7519999999999998</v>
      </c>
      <c r="I680" s="73">
        <v>0.224</v>
      </c>
      <c r="J680" s="73">
        <v>44.856000000000002</v>
      </c>
      <c r="K680" s="74">
        <v>5.04</v>
      </c>
      <c r="L680" s="71">
        <v>0.44800000000000001</v>
      </c>
      <c r="M680" s="71">
        <v>1.1200000000000001</v>
      </c>
    </row>
    <row r="681" spans="1:13" ht="15" customHeight="1" x14ac:dyDescent="0.25">
      <c r="A681" s="836"/>
      <c r="B681" s="836"/>
      <c r="C681" s="359" t="s">
        <v>52</v>
      </c>
      <c r="D681" s="18" t="s">
        <v>53</v>
      </c>
      <c r="E681" s="128">
        <v>8</v>
      </c>
      <c r="F681" s="70">
        <v>8</v>
      </c>
      <c r="G681" s="71">
        <v>72</v>
      </c>
      <c r="H681" s="72">
        <v>0</v>
      </c>
      <c r="I681" s="73">
        <v>8</v>
      </c>
      <c r="J681" s="73">
        <v>0</v>
      </c>
      <c r="K681" s="74">
        <v>0</v>
      </c>
      <c r="L681" s="71">
        <v>0</v>
      </c>
      <c r="M681" s="71">
        <v>0</v>
      </c>
    </row>
    <row r="682" spans="1:13" ht="15" customHeight="1" x14ac:dyDescent="0.25">
      <c r="A682" s="837"/>
      <c r="B682" s="837"/>
      <c r="C682" s="359" t="s">
        <v>44</v>
      </c>
      <c r="D682" s="18" t="s">
        <v>45</v>
      </c>
      <c r="E682" s="231">
        <v>0.8</v>
      </c>
      <c r="F682" s="232">
        <v>0.8</v>
      </c>
      <c r="G682" s="71">
        <v>0</v>
      </c>
      <c r="H682" s="72">
        <v>0</v>
      </c>
      <c r="I682" s="73">
        <v>0</v>
      </c>
      <c r="J682" s="73">
        <v>0</v>
      </c>
      <c r="K682" s="74">
        <v>0.192</v>
      </c>
      <c r="L682" s="71">
        <v>2.3999999999999998E-3</v>
      </c>
      <c r="M682" s="71">
        <v>310.24799999999999</v>
      </c>
    </row>
    <row r="683" spans="1:13" ht="15" customHeight="1" x14ac:dyDescent="0.25">
      <c r="A683" s="840" t="s">
        <v>46</v>
      </c>
      <c r="B683" s="844" t="s">
        <v>242</v>
      </c>
      <c r="C683" s="359" t="s">
        <v>91</v>
      </c>
      <c r="D683" s="18" t="s">
        <v>92</v>
      </c>
      <c r="E683" s="225">
        <v>90</v>
      </c>
      <c r="F683" s="226">
        <v>86</v>
      </c>
      <c r="G683" s="71">
        <v>96</v>
      </c>
      <c r="H683" s="72">
        <v>2.2000000000000002</v>
      </c>
      <c r="I683" s="73">
        <v>0.1</v>
      </c>
      <c r="J683" s="73">
        <v>21.1</v>
      </c>
      <c r="K683" s="74">
        <v>11</v>
      </c>
      <c r="L683" s="71">
        <v>1</v>
      </c>
      <c r="M683" s="71">
        <v>18</v>
      </c>
    </row>
    <row r="684" spans="1:13" ht="15" customHeight="1" x14ac:dyDescent="0.25">
      <c r="A684" s="836"/>
      <c r="B684" s="836"/>
      <c r="C684" s="32" t="s">
        <v>116</v>
      </c>
      <c r="D684" s="18" t="s">
        <v>117</v>
      </c>
      <c r="E684" s="128">
        <v>5</v>
      </c>
      <c r="F684" s="70">
        <v>5</v>
      </c>
      <c r="G684" s="71">
        <v>37</v>
      </c>
      <c r="H684" s="72">
        <v>0.03</v>
      </c>
      <c r="I684" s="73">
        <v>4.05</v>
      </c>
      <c r="J684" s="73">
        <v>0</v>
      </c>
      <c r="K684" s="74">
        <v>0.15</v>
      </c>
      <c r="L684" s="71">
        <v>5.0000000000000001E-3</v>
      </c>
      <c r="M684" s="71">
        <v>34.25</v>
      </c>
    </row>
    <row r="685" spans="1:13" ht="15" customHeight="1" x14ac:dyDescent="0.25">
      <c r="A685" s="837"/>
      <c r="B685" s="837"/>
      <c r="C685" s="359" t="s">
        <v>36</v>
      </c>
      <c r="D685" s="18" t="s">
        <v>37</v>
      </c>
      <c r="E685" s="128">
        <v>6</v>
      </c>
      <c r="F685" s="70">
        <v>5.4</v>
      </c>
      <c r="G685" s="71">
        <v>2</v>
      </c>
      <c r="H685" s="72">
        <v>0.1242</v>
      </c>
      <c r="I685" s="73">
        <v>3.2399999999999998E-2</v>
      </c>
      <c r="J685" s="73">
        <v>0.31859999999999999</v>
      </c>
      <c r="K685" s="74">
        <v>4.4279999999999999</v>
      </c>
      <c r="L685" s="71">
        <v>9.7199999999999995E-2</v>
      </c>
      <c r="M685" s="71">
        <v>2.76</v>
      </c>
    </row>
    <row r="686" spans="1:13" ht="15" customHeight="1" x14ac:dyDescent="0.25">
      <c r="A686" s="840" t="s">
        <v>58</v>
      </c>
      <c r="B686" s="843" t="s">
        <v>243</v>
      </c>
      <c r="C686" s="359" t="s">
        <v>50</v>
      </c>
      <c r="D686" s="18" t="s">
        <v>51</v>
      </c>
      <c r="E686" s="128">
        <v>47</v>
      </c>
      <c r="F686" s="70">
        <v>39.950000000000003</v>
      </c>
      <c r="G686" s="71">
        <v>19</v>
      </c>
      <c r="H686" s="72">
        <v>0.27965000000000001</v>
      </c>
      <c r="I686" s="73">
        <v>3.9949999999999999E-2</v>
      </c>
      <c r="J686" s="73">
        <v>3.7952499999999998</v>
      </c>
      <c r="K686" s="74">
        <v>10.7865</v>
      </c>
      <c r="L686" s="71">
        <v>0.1598</v>
      </c>
      <c r="M686" s="71">
        <v>16.45</v>
      </c>
    </row>
    <row r="687" spans="1:13" ht="15" customHeight="1" x14ac:dyDescent="0.25">
      <c r="A687" s="836"/>
      <c r="B687" s="836"/>
      <c r="C687" s="359" t="s">
        <v>103</v>
      </c>
      <c r="D687" s="18" t="s">
        <v>104</v>
      </c>
      <c r="E687" s="128">
        <v>40</v>
      </c>
      <c r="F687" s="70">
        <v>20</v>
      </c>
      <c r="G687" s="71">
        <v>16</v>
      </c>
      <c r="H687" s="72">
        <v>0.12</v>
      </c>
      <c r="I687" s="73">
        <v>0</v>
      </c>
      <c r="J687" s="73">
        <v>3.42</v>
      </c>
      <c r="K687" s="74">
        <v>3</v>
      </c>
      <c r="L687" s="71">
        <v>0.1</v>
      </c>
      <c r="M687" s="71">
        <v>1.6</v>
      </c>
    </row>
    <row r="688" spans="1:13" ht="15" customHeight="1" x14ac:dyDescent="0.25">
      <c r="A688" s="836"/>
      <c r="B688" s="836"/>
      <c r="C688" s="359" t="s">
        <v>62</v>
      </c>
      <c r="D688" s="18" t="s">
        <v>63</v>
      </c>
      <c r="E688" s="128">
        <v>30</v>
      </c>
      <c r="F688" s="70">
        <v>15</v>
      </c>
      <c r="G688" s="71">
        <v>7</v>
      </c>
      <c r="H688" s="72">
        <v>4.4999999999999998E-2</v>
      </c>
      <c r="I688" s="73">
        <v>4.4999999999999998E-2</v>
      </c>
      <c r="J688" s="73">
        <v>1.395</v>
      </c>
      <c r="K688" s="74">
        <v>2.85</v>
      </c>
      <c r="L688" s="71">
        <v>7.4999999999999997E-2</v>
      </c>
      <c r="M688" s="71">
        <v>1.2</v>
      </c>
    </row>
    <row r="689" spans="1:13" ht="15" customHeight="1" x14ac:dyDescent="0.25">
      <c r="A689" s="837"/>
      <c r="B689" s="837"/>
      <c r="C689" s="359" t="s">
        <v>64</v>
      </c>
      <c r="D689" s="18" t="s">
        <v>65</v>
      </c>
      <c r="E689" s="128">
        <v>2</v>
      </c>
      <c r="F689" s="70">
        <v>2</v>
      </c>
      <c r="G689" s="71">
        <v>8</v>
      </c>
      <c r="H689" s="72">
        <v>0</v>
      </c>
      <c r="I689" s="73">
        <v>0</v>
      </c>
      <c r="J689" s="73">
        <v>1.986</v>
      </c>
      <c r="K689" s="74">
        <v>0</v>
      </c>
      <c r="L689" s="71">
        <v>2E-3</v>
      </c>
      <c r="M689" s="71">
        <v>0</v>
      </c>
    </row>
    <row r="690" spans="1:13" ht="15" customHeight="1" x14ac:dyDescent="0.25">
      <c r="A690" s="35" t="s">
        <v>105</v>
      </c>
      <c r="B690" s="843" t="s">
        <v>149</v>
      </c>
      <c r="C690" s="68" t="s">
        <v>150</v>
      </c>
      <c r="D690" s="127" t="s">
        <v>151</v>
      </c>
      <c r="E690" s="128">
        <v>80</v>
      </c>
      <c r="F690" s="70">
        <v>60</v>
      </c>
      <c r="G690" s="71">
        <v>43</v>
      </c>
      <c r="H690" s="72">
        <v>0.54</v>
      </c>
      <c r="I690" s="73">
        <v>0.18</v>
      </c>
      <c r="J690" s="73">
        <v>8.0399999999999991</v>
      </c>
      <c r="K690" s="74">
        <v>7.8</v>
      </c>
      <c r="L690" s="71">
        <v>0.18</v>
      </c>
      <c r="M690" s="71">
        <v>2.4</v>
      </c>
    </row>
    <row r="691" spans="1:13" ht="15" customHeight="1" x14ac:dyDescent="0.25">
      <c r="A691" s="35" t="s">
        <v>163</v>
      </c>
      <c r="B691" s="836"/>
      <c r="C691" s="68" t="s">
        <v>72</v>
      </c>
      <c r="D691" s="129" t="s">
        <v>73</v>
      </c>
      <c r="E691" s="128">
        <v>120</v>
      </c>
      <c r="F691" s="70">
        <v>120</v>
      </c>
      <c r="G691" s="71">
        <v>66</v>
      </c>
      <c r="H691" s="72">
        <v>3.84</v>
      </c>
      <c r="I691" s="73">
        <v>3.84</v>
      </c>
      <c r="J691" s="73">
        <v>4.08</v>
      </c>
      <c r="K691" s="74">
        <v>144</v>
      </c>
      <c r="L691" s="71">
        <v>0</v>
      </c>
      <c r="M691" s="71">
        <v>50.4</v>
      </c>
    </row>
    <row r="692" spans="1:13" ht="15" customHeight="1" x14ac:dyDescent="0.25">
      <c r="A692" s="35" t="s">
        <v>164</v>
      </c>
      <c r="B692" s="837"/>
      <c r="C692" s="68" t="s">
        <v>64</v>
      </c>
      <c r="D692" s="129" t="s">
        <v>65</v>
      </c>
      <c r="E692" s="128">
        <v>6</v>
      </c>
      <c r="F692" s="70">
        <v>6</v>
      </c>
      <c r="G692" s="71">
        <v>24</v>
      </c>
      <c r="H692" s="72">
        <v>0</v>
      </c>
      <c r="I692" s="73">
        <v>0</v>
      </c>
      <c r="J692" s="73">
        <v>5.9580000000000002</v>
      </c>
      <c r="K692" s="74">
        <v>0</v>
      </c>
      <c r="L692" s="71">
        <v>6.0000000000000001E-3</v>
      </c>
      <c r="M692" s="71">
        <v>0</v>
      </c>
    </row>
    <row r="693" spans="1:13" ht="15" customHeight="1" x14ac:dyDescent="0.25">
      <c r="A693" s="1541"/>
      <c r="B693" s="856"/>
      <c r="C693" s="856"/>
      <c r="D693" s="856"/>
      <c r="E693" s="856"/>
      <c r="F693" s="856"/>
      <c r="G693" s="856"/>
      <c r="H693" s="856"/>
      <c r="I693" s="856"/>
      <c r="J693" s="856"/>
      <c r="K693" s="856"/>
      <c r="L693" s="856"/>
      <c r="M693" s="857"/>
    </row>
    <row r="694" spans="1:13" ht="15" customHeight="1" x14ac:dyDescent="0.25">
      <c r="A694" s="1536" t="s">
        <v>78</v>
      </c>
      <c r="B694" s="828"/>
      <c r="C694" s="828"/>
      <c r="D694" s="828"/>
      <c r="E694" s="828"/>
      <c r="F694" s="829"/>
      <c r="G694" s="235">
        <v>830</v>
      </c>
      <c r="H694" s="236">
        <v>32.5</v>
      </c>
      <c r="I694" s="237">
        <v>28.3</v>
      </c>
      <c r="J694" s="237">
        <v>107</v>
      </c>
      <c r="K694" s="235">
        <v>231</v>
      </c>
      <c r="L694" s="238">
        <v>3.9</v>
      </c>
      <c r="M694" s="238">
        <v>710</v>
      </c>
    </row>
    <row r="695" spans="1:13" ht="15" customHeight="1" x14ac:dyDescent="0.25">
      <c r="A695" s="1536" t="s">
        <v>79</v>
      </c>
      <c r="B695" s="828"/>
      <c r="C695" s="828"/>
      <c r="D695" s="828"/>
      <c r="E695" s="828"/>
      <c r="F695" s="829"/>
      <c r="G695" s="239">
        <v>2491</v>
      </c>
      <c r="H695" s="240">
        <v>87.2</v>
      </c>
      <c r="I695" s="240">
        <v>83</v>
      </c>
      <c r="J695" s="240">
        <v>348.7</v>
      </c>
      <c r="K695" s="240">
        <v>1100</v>
      </c>
      <c r="L695" s="240">
        <v>9.5</v>
      </c>
      <c r="M695" s="240">
        <v>1500</v>
      </c>
    </row>
    <row r="696" spans="1:13" ht="15" customHeight="1" x14ac:dyDescent="0.25">
      <c r="A696" s="1536" t="s">
        <v>80</v>
      </c>
      <c r="B696" s="828"/>
      <c r="C696" s="828"/>
      <c r="D696" s="828"/>
      <c r="E696" s="828"/>
      <c r="F696" s="829"/>
      <c r="G696" s="241">
        <v>0.33</v>
      </c>
      <c r="H696" s="242">
        <v>0.37</v>
      </c>
      <c r="I696" s="242">
        <v>0.34</v>
      </c>
      <c r="J696" s="242">
        <v>0.31</v>
      </c>
      <c r="K696" s="242">
        <v>0.21</v>
      </c>
      <c r="L696" s="242">
        <v>0.41</v>
      </c>
      <c r="M696" s="242">
        <v>0.47</v>
      </c>
    </row>
    <row r="697" spans="1:13" ht="15" customHeight="1" x14ac:dyDescent="0.25">
      <c r="A697" s="44"/>
      <c r="B697" s="45"/>
      <c r="C697" s="47"/>
      <c r="D697" s="47"/>
      <c r="E697" s="47"/>
      <c r="F697" s="47"/>
      <c r="G697" s="47"/>
      <c r="H697" s="47"/>
      <c r="I697" s="47"/>
      <c r="J697" s="47"/>
      <c r="K697" s="47"/>
      <c r="L697" s="47"/>
      <c r="M697" s="51"/>
    </row>
    <row r="698" spans="1:13" ht="15" customHeight="1" x14ac:dyDescent="0.25">
      <c r="A698" s="1537" t="s">
        <v>81</v>
      </c>
      <c r="B698" s="825"/>
      <c r="C698" s="826"/>
      <c r="D698" s="827" t="s">
        <v>82</v>
      </c>
      <c r="E698" s="828"/>
      <c r="F698" s="828"/>
      <c r="G698" s="828"/>
      <c r="H698" s="828"/>
      <c r="I698" s="828"/>
      <c r="J698" s="828"/>
      <c r="K698" s="828"/>
      <c r="L698" s="828"/>
      <c r="M698" s="829"/>
    </row>
    <row r="699" spans="1:13" ht="15" customHeight="1" x14ac:dyDescent="0.25">
      <c r="A699" s="44"/>
      <c r="B699" s="45"/>
      <c r="C699" s="47"/>
      <c r="D699" s="47"/>
      <c r="E699" s="47"/>
      <c r="F699" s="47"/>
      <c r="G699" s="47"/>
      <c r="H699" s="47"/>
      <c r="I699" s="47"/>
      <c r="J699" s="47"/>
      <c r="K699" s="47"/>
      <c r="L699" s="47"/>
      <c r="M699" s="51"/>
    </row>
    <row r="700" spans="1:13" ht="30" customHeight="1" x14ac:dyDescent="0.25">
      <c r="A700" s="44" t="s">
        <v>83</v>
      </c>
      <c r="B700" s="1538"/>
      <c r="C700" s="828"/>
      <c r="D700" s="828"/>
      <c r="E700" s="829"/>
      <c r="F700" s="51"/>
      <c r="G700" s="1539" t="s">
        <v>84</v>
      </c>
      <c r="H700" s="825"/>
      <c r="I700" s="826"/>
      <c r="J700" s="827">
        <v>1088350061</v>
      </c>
      <c r="K700" s="828"/>
      <c r="L700" s="828"/>
      <c r="M700" s="829"/>
    </row>
    <row r="701" spans="1:13" ht="15" customHeight="1" x14ac:dyDescent="0.25">
      <c r="A701" s="52"/>
      <c r="B701" s="49"/>
      <c r="C701" s="9"/>
      <c r="D701" s="9"/>
      <c r="E701" s="1"/>
      <c r="F701" s="1"/>
      <c r="G701" s="1"/>
      <c r="H701" s="1"/>
      <c r="I701" s="1"/>
      <c r="J701" s="3"/>
      <c r="K701" s="3"/>
      <c r="L701" s="51"/>
      <c r="M701" s="51"/>
    </row>
    <row r="702" spans="1:13" ht="15" customHeight="1" x14ac:dyDescent="0.25">
      <c r="A702" s="262"/>
      <c r="B702" s="260"/>
      <c r="C702" s="263"/>
      <c r="D702" s="263"/>
      <c r="E702" s="264"/>
      <c r="F702" s="264"/>
      <c r="G702" s="264"/>
      <c r="H702" s="264"/>
      <c r="I702" s="264"/>
      <c r="J702" s="265"/>
      <c r="K702" s="265"/>
      <c r="L702" s="261"/>
      <c r="M702" s="261"/>
    </row>
    <row r="703" spans="1:13" ht="9.75" customHeight="1" x14ac:dyDescent="0.25">
      <c r="A703" s="52"/>
      <c r="B703" s="9"/>
      <c r="C703" s="9"/>
      <c r="D703" s="9"/>
      <c r="E703" s="1"/>
      <c r="F703" s="1"/>
      <c r="G703" s="1"/>
      <c r="H703" s="1"/>
      <c r="I703" s="1"/>
      <c r="J703" s="3"/>
      <c r="K703" s="3"/>
      <c r="L703" s="51"/>
      <c r="M703" s="51"/>
    </row>
    <row r="704" spans="1:13" ht="15" customHeight="1" x14ac:dyDescent="0.25">
      <c r="A704" s="366" t="s">
        <v>452</v>
      </c>
      <c r="B704" s="58"/>
      <c r="C704" s="58"/>
      <c r="D704" s="58"/>
      <c r="E704" s="3"/>
      <c r="F704" s="3"/>
      <c r="G704" s="3"/>
      <c r="H704" s="3"/>
      <c r="I704" s="3"/>
      <c r="J704" s="3"/>
      <c r="K704" s="3"/>
      <c r="L704" s="51"/>
      <c r="M704" s="51"/>
    </row>
    <row r="706" spans="1:13" ht="15" customHeight="1" x14ac:dyDescent="0.25">
      <c r="A706" s="840" t="s">
        <v>14</v>
      </c>
      <c r="B706" s="838" t="s">
        <v>15</v>
      </c>
      <c r="C706" s="838" t="s">
        <v>16</v>
      </c>
      <c r="D706" s="838" t="s">
        <v>17</v>
      </c>
      <c r="E706" s="838" t="s">
        <v>18</v>
      </c>
      <c r="F706" s="838" t="s">
        <v>19</v>
      </c>
      <c r="G706" s="827" t="s">
        <v>20</v>
      </c>
      <c r="H706" s="828"/>
      <c r="I706" s="828"/>
      <c r="J706" s="828"/>
      <c r="K706" s="828"/>
      <c r="L706" s="828"/>
      <c r="M706" s="829"/>
    </row>
    <row r="707" spans="1:13" ht="15" customHeight="1" x14ac:dyDescent="0.25">
      <c r="A707" s="837"/>
      <c r="B707" s="837"/>
      <c r="C707" s="837"/>
      <c r="D707" s="837"/>
      <c r="E707" s="837"/>
      <c r="F707" s="837"/>
      <c r="G707" s="16" t="s">
        <v>21</v>
      </c>
      <c r="H707" s="16" t="s">
        <v>22</v>
      </c>
      <c r="I707" s="16" t="s">
        <v>23</v>
      </c>
      <c r="J707" s="16" t="s">
        <v>24</v>
      </c>
      <c r="K707" s="16" t="s">
        <v>25</v>
      </c>
      <c r="L707" s="16" t="s">
        <v>26</v>
      </c>
      <c r="M707" s="16" t="s">
        <v>27</v>
      </c>
    </row>
    <row r="708" spans="1:13" ht="15" customHeight="1" x14ac:dyDescent="0.25">
      <c r="A708" s="840" t="s">
        <v>221</v>
      </c>
      <c r="B708" s="844" t="s">
        <v>244</v>
      </c>
      <c r="C708" s="359" t="s">
        <v>473</v>
      </c>
      <c r="D708" s="18" t="s">
        <v>120</v>
      </c>
      <c r="E708" s="226">
        <v>85</v>
      </c>
      <c r="F708" s="226">
        <v>79</v>
      </c>
      <c r="G708" s="227">
        <v>131</v>
      </c>
      <c r="H708" s="228">
        <v>16.353000000000002</v>
      </c>
      <c r="I708" s="127">
        <v>7.2679999999999998</v>
      </c>
      <c r="J708" s="127">
        <v>7.9000000000000001E-2</v>
      </c>
      <c r="K708" s="224">
        <v>8.69</v>
      </c>
      <c r="L708" s="227">
        <v>0.55300000000000005</v>
      </c>
      <c r="M708" s="227">
        <v>53.55</v>
      </c>
    </row>
    <row r="709" spans="1:13" ht="15" customHeight="1" x14ac:dyDescent="0.25">
      <c r="A709" s="836"/>
      <c r="B709" s="836"/>
      <c r="C709" s="359" t="s">
        <v>32</v>
      </c>
      <c r="D709" s="18" t="s">
        <v>33</v>
      </c>
      <c r="E709" s="70">
        <v>16</v>
      </c>
      <c r="F709" s="70">
        <v>15.2</v>
      </c>
      <c r="G709" s="71">
        <v>6</v>
      </c>
      <c r="H709" s="72">
        <v>0.21279999999999999</v>
      </c>
      <c r="I709" s="73">
        <v>1.52E-2</v>
      </c>
      <c r="J709" s="73">
        <v>1.1704000000000001</v>
      </c>
      <c r="K709" s="74">
        <v>3.6480000000000001</v>
      </c>
      <c r="L709" s="71">
        <v>4.5600000000000002E-2</v>
      </c>
      <c r="M709" s="71">
        <v>0.64</v>
      </c>
    </row>
    <row r="710" spans="1:13" ht="15" customHeight="1" x14ac:dyDescent="0.25">
      <c r="A710" s="836"/>
      <c r="B710" s="836"/>
      <c r="C710" s="359" t="s">
        <v>34</v>
      </c>
      <c r="D710" s="18" t="s">
        <v>35</v>
      </c>
      <c r="E710" s="70">
        <v>38</v>
      </c>
      <c r="F710" s="70">
        <v>15.2</v>
      </c>
      <c r="G710" s="71">
        <v>6</v>
      </c>
      <c r="H710" s="72">
        <v>0.18240000000000001</v>
      </c>
      <c r="I710" s="73">
        <v>1.52E-2</v>
      </c>
      <c r="J710" s="73">
        <v>1.0336000000000001</v>
      </c>
      <c r="K710" s="74">
        <v>8.6639999999999997</v>
      </c>
      <c r="L710" s="71">
        <v>7.5999999999999998E-2</v>
      </c>
      <c r="M710" s="71">
        <v>5.7</v>
      </c>
    </row>
    <row r="711" spans="1:13" ht="15" customHeight="1" x14ac:dyDescent="0.25">
      <c r="A711" s="836"/>
      <c r="B711" s="836"/>
      <c r="C711" s="359" t="s">
        <v>38</v>
      </c>
      <c r="D711" s="18" t="s">
        <v>39</v>
      </c>
      <c r="E711" s="70">
        <v>3</v>
      </c>
      <c r="F711" s="70">
        <v>3</v>
      </c>
      <c r="G711" s="71">
        <v>0</v>
      </c>
      <c r="H711" s="72">
        <v>0</v>
      </c>
      <c r="I711" s="73">
        <v>0</v>
      </c>
      <c r="J711" s="73">
        <v>0.18</v>
      </c>
      <c r="K711" s="74">
        <v>0.21</v>
      </c>
      <c r="L711" s="71">
        <v>1.4999999999999999E-2</v>
      </c>
      <c r="M711" s="71">
        <v>0.15</v>
      </c>
    </row>
    <row r="712" spans="1:13" ht="15" customHeight="1" x14ac:dyDescent="0.25">
      <c r="A712" s="836"/>
      <c r="B712" s="836"/>
      <c r="C712" s="359" t="s">
        <v>40</v>
      </c>
      <c r="D712" s="18" t="s">
        <v>39</v>
      </c>
      <c r="E712" s="70">
        <v>3</v>
      </c>
      <c r="F712" s="70">
        <v>3</v>
      </c>
      <c r="G712" s="71">
        <v>0</v>
      </c>
      <c r="H712" s="72">
        <v>0</v>
      </c>
      <c r="I712" s="73">
        <v>0</v>
      </c>
      <c r="J712" s="73">
        <v>0.18</v>
      </c>
      <c r="K712" s="74">
        <v>0.21</v>
      </c>
      <c r="L712" s="71">
        <v>1.4999999999999999E-2</v>
      </c>
      <c r="M712" s="71">
        <v>0.15</v>
      </c>
    </row>
    <row r="713" spans="1:13" ht="15" customHeight="1" x14ac:dyDescent="0.25">
      <c r="A713" s="836"/>
      <c r="B713" s="836"/>
      <c r="C713" s="359" t="s">
        <v>41</v>
      </c>
      <c r="D713" s="18" t="s">
        <v>39</v>
      </c>
      <c r="E713" s="70">
        <v>3</v>
      </c>
      <c r="F713" s="70">
        <v>3</v>
      </c>
      <c r="G713" s="71">
        <v>0</v>
      </c>
      <c r="H713" s="72">
        <v>0</v>
      </c>
      <c r="I713" s="73">
        <v>0</v>
      </c>
      <c r="J713" s="73">
        <v>0.18</v>
      </c>
      <c r="K713" s="74">
        <v>0.21</v>
      </c>
      <c r="L713" s="71">
        <v>1.4999999999999999E-2</v>
      </c>
      <c r="M713" s="71">
        <v>0.15</v>
      </c>
    </row>
    <row r="714" spans="1:13" ht="15" customHeight="1" x14ac:dyDescent="0.25">
      <c r="A714" s="836"/>
      <c r="B714" s="836"/>
      <c r="C714" s="359" t="s">
        <v>42</v>
      </c>
      <c r="D714" s="18" t="s">
        <v>43</v>
      </c>
      <c r="E714" s="70">
        <v>1</v>
      </c>
      <c r="F714" s="70">
        <v>0.95</v>
      </c>
      <c r="G714" s="71">
        <v>1</v>
      </c>
      <c r="H714" s="72">
        <v>4.4650000000000002E-2</v>
      </c>
      <c r="I714" s="73">
        <v>2.8500000000000001E-3</v>
      </c>
      <c r="J714" s="73">
        <v>0.27834999999999999</v>
      </c>
      <c r="K714" s="74">
        <v>0.38</v>
      </c>
      <c r="L714" s="71">
        <v>1.235E-2</v>
      </c>
      <c r="M714" s="71">
        <v>0.19</v>
      </c>
    </row>
    <row r="715" spans="1:13" ht="15" customHeight="1" x14ac:dyDescent="0.25">
      <c r="A715" s="836"/>
      <c r="B715" s="836"/>
      <c r="C715" s="359" t="s">
        <v>36</v>
      </c>
      <c r="D715" s="18" t="s">
        <v>37</v>
      </c>
      <c r="E715" s="70">
        <v>6</v>
      </c>
      <c r="F715" s="70">
        <v>5.4</v>
      </c>
      <c r="G715" s="71">
        <v>2</v>
      </c>
      <c r="H715" s="72">
        <v>0.1242</v>
      </c>
      <c r="I715" s="73">
        <v>3.2399999999999998E-2</v>
      </c>
      <c r="J715" s="73">
        <v>0.31859999999999999</v>
      </c>
      <c r="K715" s="74">
        <v>4.4279999999999999</v>
      </c>
      <c r="L715" s="71">
        <v>9.7199999999999995E-2</v>
      </c>
      <c r="M715" s="71">
        <v>2.76</v>
      </c>
    </row>
    <row r="716" spans="1:13" ht="15" customHeight="1" x14ac:dyDescent="0.25">
      <c r="A716" s="837"/>
      <c r="B716" s="837"/>
      <c r="C716" s="359" t="s">
        <v>44</v>
      </c>
      <c r="D716" s="18" t="s">
        <v>45</v>
      </c>
      <c r="E716" s="70">
        <v>0.5</v>
      </c>
      <c r="F716" s="70">
        <v>0.5</v>
      </c>
      <c r="G716" s="71">
        <v>0</v>
      </c>
      <c r="H716" s="72">
        <v>0</v>
      </c>
      <c r="I716" s="73">
        <v>0</v>
      </c>
      <c r="J716" s="73">
        <v>0</v>
      </c>
      <c r="K716" s="74">
        <v>0.12</v>
      </c>
      <c r="L716" s="71">
        <v>1.5E-3</v>
      </c>
      <c r="M716" s="71">
        <v>193.905</v>
      </c>
    </row>
    <row r="717" spans="1:13" ht="15" customHeight="1" x14ac:dyDescent="0.25">
      <c r="A717" s="840" t="s">
        <v>46</v>
      </c>
      <c r="B717" s="844" t="s">
        <v>246</v>
      </c>
      <c r="C717" s="359" t="s">
        <v>114</v>
      </c>
      <c r="D717" s="18" t="s">
        <v>115</v>
      </c>
      <c r="E717" s="128">
        <v>60</v>
      </c>
      <c r="F717" s="70">
        <v>60</v>
      </c>
      <c r="G717" s="71">
        <v>59</v>
      </c>
      <c r="H717" s="72">
        <v>1.38</v>
      </c>
      <c r="I717" s="73">
        <v>0.06</v>
      </c>
      <c r="J717" s="73">
        <v>12.6</v>
      </c>
      <c r="K717" s="74">
        <v>4.8</v>
      </c>
      <c r="L717" s="71">
        <v>0.48</v>
      </c>
      <c r="M717" s="71">
        <v>5.4</v>
      </c>
    </row>
    <row r="718" spans="1:13" ht="15" customHeight="1" x14ac:dyDescent="0.25">
      <c r="A718" s="836"/>
      <c r="B718" s="836"/>
      <c r="C718" s="359" t="s">
        <v>155</v>
      </c>
      <c r="D718" s="18" t="s">
        <v>156</v>
      </c>
      <c r="E718" s="70">
        <v>5</v>
      </c>
      <c r="F718" s="70">
        <v>4</v>
      </c>
      <c r="G718" s="71">
        <v>4</v>
      </c>
      <c r="H718" s="72">
        <v>3.5999999999999997E-2</v>
      </c>
      <c r="I718" s="73">
        <v>4.0000000000000001E-3</v>
      </c>
      <c r="J718" s="73">
        <v>1.052</v>
      </c>
      <c r="K718" s="74">
        <v>0.84</v>
      </c>
      <c r="L718" s="71">
        <v>3.5999999999999997E-2</v>
      </c>
      <c r="M718" s="71">
        <v>0.05</v>
      </c>
    </row>
    <row r="719" spans="1:13" ht="15" customHeight="1" x14ac:dyDescent="0.25">
      <c r="A719" s="836"/>
      <c r="B719" s="836"/>
      <c r="C719" s="359" t="s">
        <v>157</v>
      </c>
      <c r="D719" s="18" t="s">
        <v>158</v>
      </c>
      <c r="E719" s="128">
        <v>25</v>
      </c>
      <c r="F719" s="70">
        <v>20</v>
      </c>
      <c r="G719" s="71">
        <v>32</v>
      </c>
      <c r="H719" s="72">
        <v>0.18</v>
      </c>
      <c r="I719" s="73">
        <v>0.06</v>
      </c>
      <c r="J719" s="73">
        <v>7.48</v>
      </c>
      <c r="K719" s="74">
        <v>3.2</v>
      </c>
      <c r="L719" s="71">
        <v>0.06</v>
      </c>
      <c r="M719" s="71">
        <v>3.5</v>
      </c>
    </row>
    <row r="720" spans="1:13" ht="15" customHeight="1" x14ac:dyDescent="0.25">
      <c r="A720" s="836"/>
      <c r="B720" s="836"/>
      <c r="C720" s="359" t="s">
        <v>89</v>
      </c>
      <c r="D720" s="18" t="s">
        <v>90</v>
      </c>
      <c r="E720" s="128">
        <v>30</v>
      </c>
      <c r="F720" s="70">
        <v>20.399999999999999</v>
      </c>
      <c r="G720" s="71">
        <v>34</v>
      </c>
      <c r="H720" s="72">
        <v>0.24479999999999999</v>
      </c>
      <c r="I720" s="73">
        <v>4.0800000000000003E-2</v>
      </c>
      <c r="J720" s="73">
        <v>8.0172000000000008</v>
      </c>
      <c r="K720" s="74">
        <v>1.6319999999999999</v>
      </c>
      <c r="L720" s="71">
        <v>8.1600000000000006E-2</v>
      </c>
      <c r="M720" s="71">
        <v>7.8</v>
      </c>
    </row>
    <row r="721" spans="1:13" ht="15" customHeight="1" x14ac:dyDescent="0.25">
      <c r="A721" s="836"/>
      <c r="B721" s="836"/>
      <c r="C721" s="359" t="s">
        <v>50</v>
      </c>
      <c r="D721" s="18" t="s">
        <v>51</v>
      </c>
      <c r="E721" s="128">
        <v>12</v>
      </c>
      <c r="F721" s="70">
        <v>10.199999999999999</v>
      </c>
      <c r="G721" s="71">
        <v>5</v>
      </c>
      <c r="H721" s="72">
        <v>7.1400000000000005E-2</v>
      </c>
      <c r="I721" s="73">
        <v>1.0200000000000001E-2</v>
      </c>
      <c r="J721" s="73">
        <v>0.96899999999999997</v>
      </c>
      <c r="K721" s="74">
        <v>2.754</v>
      </c>
      <c r="L721" s="71">
        <v>4.0800000000000003E-2</v>
      </c>
      <c r="M721" s="71">
        <v>4.2</v>
      </c>
    </row>
    <row r="722" spans="1:13" ht="15" customHeight="1" x14ac:dyDescent="0.25">
      <c r="A722" s="836"/>
      <c r="B722" s="836"/>
      <c r="C722" s="359" t="s">
        <v>32</v>
      </c>
      <c r="D722" s="18" t="s">
        <v>33</v>
      </c>
      <c r="E722" s="70">
        <v>11</v>
      </c>
      <c r="F722" s="70">
        <v>10.45</v>
      </c>
      <c r="G722" s="71">
        <v>4</v>
      </c>
      <c r="H722" s="72">
        <v>0.14630000000000001</v>
      </c>
      <c r="I722" s="73">
        <v>1.0449999999999999E-2</v>
      </c>
      <c r="J722" s="73">
        <v>0.80464999999999998</v>
      </c>
      <c r="K722" s="74">
        <v>2.508</v>
      </c>
      <c r="L722" s="71">
        <v>3.1350000000000003E-2</v>
      </c>
      <c r="M722" s="71">
        <v>0.44</v>
      </c>
    </row>
    <row r="723" spans="1:13" ht="15" customHeight="1" x14ac:dyDescent="0.25">
      <c r="A723" s="836"/>
      <c r="B723" s="836"/>
      <c r="C723" s="359" t="s">
        <v>34</v>
      </c>
      <c r="D723" s="18" t="s">
        <v>35</v>
      </c>
      <c r="E723" s="70">
        <v>25</v>
      </c>
      <c r="F723" s="70">
        <v>10</v>
      </c>
      <c r="G723" s="71">
        <v>4</v>
      </c>
      <c r="H723" s="72">
        <v>0.12</v>
      </c>
      <c r="I723" s="73">
        <v>0.01</v>
      </c>
      <c r="J723" s="73">
        <v>0.68</v>
      </c>
      <c r="K723" s="74">
        <v>5.7</v>
      </c>
      <c r="L723" s="71">
        <v>0.05</v>
      </c>
      <c r="M723" s="71">
        <v>3.75</v>
      </c>
    </row>
    <row r="724" spans="1:13" ht="15" customHeight="1" x14ac:dyDescent="0.25">
      <c r="A724" s="836"/>
      <c r="B724" s="836"/>
      <c r="C724" s="359" t="s">
        <v>36</v>
      </c>
      <c r="D724" s="18" t="s">
        <v>37</v>
      </c>
      <c r="E724" s="70">
        <v>5</v>
      </c>
      <c r="F724" s="70">
        <v>4.5</v>
      </c>
      <c r="G724" s="71">
        <v>2</v>
      </c>
      <c r="H724" s="72">
        <v>0.10349999999999999</v>
      </c>
      <c r="I724" s="73">
        <v>2.7E-2</v>
      </c>
      <c r="J724" s="73">
        <v>0.26550000000000001</v>
      </c>
      <c r="K724" s="74">
        <v>3.69</v>
      </c>
      <c r="L724" s="71">
        <v>8.1000000000000003E-2</v>
      </c>
      <c r="M724" s="71">
        <v>2.2999999999999998</v>
      </c>
    </row>
    <row r="725" spans="1:13" ht="15" customHeight="1" x14ac:dyDescent="0.25">
      <c r="A725" s="836"/>
      <c r="B725" s="836"/>
      <c r="C725" s="359" t="s">
        <v>42</v>
      </c>
      <c r="D725" s="18" t="s">
        <v>43</v>
      </c>
      <c r="E725" s="70">
        <v>1</v>
      </c>
      <c r="F725" s="70">
        <v>0.95</v>
      </c>
      <c r="G725" s="71">
        <v>1</v>
      </c>
      <c r="H725" s="72">
        <v>4.4650000000000002E-2</v>
      </c>
      <c r="I725" s="73">
        <v>2.8500000000000001E-3</v>
      </c>
      <c r="J725" s="73">
        <v>0.27834999999999999</v>
      </c>
      <c r="K725" s="74">
        <v>0.38</v>
      </c>
      <c r="L725" s="71">
        <v>1.235E-2</v>
      </c>
      <c r="M725" s="71">
        <v>0.19</v>
      </c>
    </row>
    <row r="726" spans="1:13" ht="15" customHeight="1" x14ac:dyDescent="0.25">
      <c r="A726" s="836"/>
      <c r="B726" s="836"/>
      <c r="C726" s="359" t="s">
        <v>52</v>
      </c>
      <c r="D726" s="18" t="s">
        <v>53</v>
      </c>
      <c r="E726" s="128">
        <v>3</v>
      </c>
      <c r="F726" s="70">
        <v>3</v>
      </c>
      <c r="G726" s="71">
        <v>27</v>
      </c>
      <c r="H726" s="72">
        <v>0</v>
      </c>
      <c r="I726" s="73">
        <v>3</v>
      </c>
      <c r="J726" s="73">
        <v>0</v>
      </c>
      <c r="K726" s="74">
        <v>0</v>
      </c>
      <c r="L726" s="71">
        <v>0</v>
      </c>
      <c r="M726" s="71">
        <v>0</v>
      </c>
    </row>
    <row r="727" spans="1:13" ht="15" customHeight="1" x14ac:dyDescent="0.25">
      <c r="A727" s="837"/>
      <c r="B727" s="837"/>
      <c r="C727" s="359" t="s">
        <v>44</v>
      </c>
      <c r="D727" s="18" t="s">
        <v>45</v>
      </c>
      <c r="E727" s="70">
        <v>0.5</v>
      </c>
      <c r="F727" s="70">
        <v>0.5</v>
      </c>
      <c r="G727" s="71">
        <v>0</v>
      </c>
      <c r="H727" s="72">
        <v>0</v>
      </c>
      <c r="I727" s="73">
        <v>0</v>
      </c>
      <c r="J727" s="73">
        <v>0</v>
      </c>
      <c r="K727" s="74">
        <v>0.12</v>
      </c>
      <c r="L727" s="71">
        <v>1.5E-3</v>
      </c>
      <c r="M727" s="71">
        <v>193.905</v>
      </c>
    </row>
    <row r="728" spans="1:13" ht="15" customHeight="1" x14ac:dyDescent="0.25">
      <c r="A728" s="840" t="s">
        <v>247</v>
      </c>
      <c r="B728" s="843" t="s">
        <v>248</v>
      </c>
      <c r="C728" s="359" t="s">
        <v>56</v>
      </c>
      <c r="D728" s="18" t="s">
        <v>57</v>
      </c>
      <c r="E728" s="70">
        <v>56</v>
      </c>
      <c r="F728" s="70">
        <v>56</v>
      </c>
      <c r="G728" s="71">
        <v>198</v>
      </c>
      <c r="H728" s="72">
        <v>3.7519999999999998</v>
      </c>
      <c r="I728" s="73">
        <v>0.224</v>
      </c>
      <c r="J728" s="73">
        <v>44.856000000000002</v>
      </c>
      <c r="K728" s="74">
        <v>5.04</v>
      </c>
      <c r="L728" s="71">
        <v>0.44800000000000001</v>
      </c>
      <c r="M728" s="71">
        <v>1.1200000000000001</v>
      </c>
    </row>
    <row r="729" spans="1:13" ht="15" customHeight="1" x14ac:dyDescent="0.25">
      <c r="A729" s="836"/>
      <c r="B729" s="836"/>
      <c r="C729" s="359" t="s">
        <v>44</v>
      </c>
      <c r="D729" s="18" t="s">
        <v>45</v>
      </c>
      <c r="E729" s="70">
        <v>0.8</v>
      </c>
      <c r="F729" s="70">
        <v>0.8</v>
      </c>
      <c r="G729" s="71">
        <v>0</v>
      </c>
      <c r="H729" s="72">
        <v>0</v>
      </c>
      <c r="I729" s="73">
        <v>0</v>
      </c>
      <c r="J729" s="73">
        <v>0</v>
      </c>
      <c r="K729" s="74">
        <v>0.192</v>
      </c>
      <c r="L729" s="71">
        <v>2.3999999999999998E-3</v>
      </c>
      <c r="M729" s="71">
        <v>310.24799999999999</v>
      </c>
    </row>
    <row r="730" spans="1:13" ht="15" customHeight="1" x14ac:dyDescent="0.25">
      <c r="A730" s="837"/>
      <c r="B730" s="836"/>
      <c r="C730" s="359" t="s">
        <v>52</v>
      </c>
      <c r="D730" s="18" t="s">
        <v>53</v>
      </c>
      <c r="E730" s="128">
        <v>8</v>
      </c>
      <c r="F730" s="70">
        <v>8</v>
      </c>
      <c r="G730" s="71">
        <v>72</v>
      </c>
      <c r="H730" s="72">
        <v>0</v>
      </c>
      <c r="I730" s="73">
        <v>8</v>
      </c>
      <c r="J730" s="73">
        <v>0</v>
      </c>
      <c r="K730" s="74">
        <v>0</v>
      </c>
      <c r="L730" s="71">
        <v>0</v>
      </c>
      <c r="M730" s="71">
        <v>0</v>
      </c>
    </row>
    <row r="731" spans="1:13" ht="15" customHeight="1" x14ac:dyDescent="0.25">
      <c r="A731" s="840" t="s">
        <v>58</v>
      </c>
      <c r="B731" s="837"/>
      <c r="C731" s="359" t="s">
        <v>249</v>
      </c>
      <c r="D731" s="18" t="s">
        <v>250</v>
      </c>
      <c r="E731" s="128">
        <v>5</v>
      </c>
      <c r="F731" s="70">
        <v>4.5</v>
      </c>
      <c r="G731" s="71">
        <v>2</v>
      </c>
      <c r="H731" s="72">
        <v>0.1305</v>
      </c>
      <c r="I731" s="73">
        <v>4.4999999999999998E-2</v>
      </c>
      <c r="J731" s="73">
        <v>0.3105</v>
      </c>
      <c r="K731" s="74">
        <v>6.21</v>
      </c>
      <c r="L731" s="71">
        <v>0.29699999999999999</v>
      </c>
      <c r="M731" s="71">
        <v>2.8</v>
      </c>
    </row>
    <row r="732" spans="1:13" ht="15" customHeight="1" x14ac:dyDescent="0.25">
      <c r="A732" s="836"/>
      <c r="B732" s="843" t="s">
        <v>251</v>
      </c>
      <c r="C732" s="359" t="s">
        <v>50</v>
      </c>
      <c r="D732" s="18" t="s">
        <v>51</v>
      </c>
      <c r="E732" s="128">
        <v>48</v>
      </c>
      <c r="F732" s="70">
        <v>40.799999999999997</v>
      </c>
      <c r="G732" s="71">
        <v>19</v>
      </c>
      <c r="H732" s="72">
        <v>0.28560000000000002</v>
      </c>
      <c r="I732" s="73">
        <v>4.0800000000000003E-2</v>
      </c>
      <c r="J732" s="73">
        <v>3.8759999999999999</v>
      </c>
      <c r="K732" s="74">
        <v>11.016</v>
      </c>
      <c r="L732" s="71">
        <v>0.16320000000000001</v>
      </c>
      <c r="M732" s="71">
        <v>16.8</v>
      </c>
    </row>
    <row r="733" spans="1:13" ht="15" customHeight="1" x14ac:dyDescent="0.25">
      <c r="A733" s="836"/>
      <c r="B733" s="836"/>
      <c r="C733" s="359" t="s">
        <v>139</v>
      </c>
      <c r="D733" s="18" t="s">
        <v>140</v>
      </c>
      <c r="E733" s="128">
        <v>20</v>
      </c>
      <c r="F733" s="70">
        <v>20</v>
      </c>
      <c r="G733" s="71">
        <v>6</v>
      </c>
      <c r="H733" s="72">
        <v>0.2</v>
      </c>
      <c r="I733" s="73">
        <v>0.04</v>
      </c>
      <c r="J733" s="73">
        <v>0.94</v>
      </c>
      <c r="K733" s="74">
        <v>8.1999999999999993</v>
      </c>
      <c r="L733" s="71">
        <v>0.1</v>
      </c>
      <c r="M733" s="71">
        <v>1</v>
      </c>
    </row>
    <row r="734" spans="1:13" ht="15" customHeight="1" x14ac:dyDescent="0.25">
      <c r="A734" s="836"/>
      <c r="B734" s="836"/>
      <c r="C734" s="359" t="s">
        <v>174</v>
      </c>
      <c r="D734" s="18" t="s">
        <v>175</v>
      </c>
      <c r="E734" s="128">
        <v>5</v>
      </c>
      <c r="F734" s="70">
        <v>5</v>
      </c>
      <c r="G734" s="71">
        <v>16</v>
      </c>
      <c r="H734" s="72">
        <v>4.4999999999999998E-2</v>
      </c>
      <c r="I734" s="73">
        <v>1.67</v>
      </c>
      <c r="J734" s="73">
        <v>0.27</v>
      </c>
      <c r="K734" s="74">
        <v>0.7</v>
      </c>
      <c r="L734" s="71">
        <v>0.01</v>
      </c>
      <c r="M734" s="71">
        <v>35.549999999999997</v>
      </c>
    </row>
    <row r="735" spans="1:13" ht="15" customHeight="1" x14ac:dyDescent="0.25">
      <c r="A735" s="837"/>
      <c r="B735" s="837"/>
      <c r="C735" s="359" t="s">
        <v>62</v>
      </c>
      <c r="D735" s="18" t="s">
        <v>63</v>
      </c>
      <c r="E735" s="128">
        <v>30</v>
      </c>
      <c r="F735" s="70">
        <v>15</v>
      </c>
      <c r="G735" s="71">
        <v>7</v>
      </c>
      <c r="H735" s="72">
        <v>4.4999999999999998E-2</v>
      </c>
      <c r="I735" s="73">
        <v>4.4999999999999998E-2</v>
      </c>
      <c r="J735" s="73">
        <v>1.395</v>
      </c>
      <c r="K735" s="74">
        <v>2.85</v>
      </c>
      <c r="L735" s="71">
        <v>7.4999999999999997E-2</v>
      </c>
      <c r="M735" s="71">
        <v>1.2</v>
      </c>
    </row>
    <row r="736" spans="1:13" ht="15" customHeight="1" x14ac:dyDescent="0.25">
      <c r="A736" s="35" t="s">
        <v>105</v>
      </c>
      <c r="B736" s="843" t="s">
        <v>129</v>
      </c>
      <c r="C736" s="359" t="s">
        <v>103</v>
      </c>
      <c r="D736" s="18" t="s">
        <v>104</v>
      </c>
      <c r="E736" s="128">
        <v>120</v>
      </c>
      <c r="F736" s="70">
        <v>60</v>
      </c>
      <c r="G736" s="71">
        <v>47</v>
      </c>
      <c r="H736" s="72">
        <v>0.36</v>
      </c>
      <c r="I736" s="73">
        <v>0</v>
      </c>
      <c r="J736" s="73">
        <v>10.26</v>
      </c>
      <c r="K736" s="74">
        <v>9</v>
      </c>
      <c r="L736" s="71">
        <v>0.3</v>
      </c>
      <c r="M736" s="71">
        <v>4.8</v>
      </c>
    </row>
    <row r="737" spans="1:13" ht="15" customHeight="1" x14ac:dyDescent="0.25">
      <c r="A737" s="35" t="s">
        <v>68</v>
      </c>
      <c r="B737" s="836"/>
      <c r="C737" s="359" t="s">
        <v>72</v>
      </c>
      <c r="D737" s="18" t="s">
        <v>73</v>
      </c>
      <c r="E737" s="128">
        <v>120</v>
      </c>
      <c r="F737" s="70">
        <v>120</v>
      </c>
      <c r="G737" s="71">
        <v>55</v>
      </c>
      <c r="H737" s="72">
        <v>3.2</v>
      </c>
      <c r="I737" s="73">
        <v>3.2</v>
      </c>
      <c r="J737" s="73">
        <v>3.4</v>
      </c>
      <c r="K737" s="74">
        <v>120</v>
      </c>
      <c r="L737" s="71">
        <v>0</v>
      </c>
      <c r="M737" s="71">
        <v>42</v>
      </c>
    </row>
    <row r="738" spans="1:13" ht="15" customHeight="1" x14ac:dyDescent="0.25">
      <c r="A738" s="35" t="s">
        <v>109</v>
      </c>
      <c r="B738" s="837"/>
      <c r="C738" s="359" t="s">
        <v>64</v>
      </c>
      <c r="D738" s="18" t="s">
        <v>65</v>
      </c>
      <c r="E738" s="128">
        <v>6</v>
      </c>
      <c r="F738" s="70">
        <v>6</v>
      </c>
      <c r="G738" s="71">
        <v>24</v>
      </c>
      <c r="H738" s="72">
        <v>0</v>
      </c>
      <c r="I738" s="73">
        <v>0</v>
      </c>
      <c r="J738" s="73">
        <v>5.9580000000000002</v>
      </c>
      <c r="K738" s="74">
        <v>0</v>
      </c>
      <c r="L738" s="71">
        <v>6.0000000000000001E-3</v>
      </c>
      <c r="M738" s="71">
        <v>0</v>
      </c>
    </row>
    <row r="739" spans="1:13" ht="15" customHeight="1" x14ac:dyDescent="0.25">
      <c r="A739" s="1541"/>
      <c r="B739" s="856"/>
      <c r="C739" s="856"/>
      <c r="D739" s="856"/>
      <c r="E739" s="856"/>
      <c r="F739" s="856"/>
      <c r="G739" s="856"/>
      <c r="H739" s="856"/>
      <c r="I739" s="856"/>
      <c r="J739" s="856"/>
      <c r="K739" s="856"/>
      <c r="L739" s="856"/>
      <c r="M739" s="857"/>
    </row>
    <row r="740" spans="1:13" ht="15" customHeight="1" x14ac:dyDescent="0.25">
      <c r="A740" s="1536" t="s">
        <v>78</v>
      </c>
      <c r="B740" s="828"/>
      <c r="C740" s="828"/>
      <c r="D740" s="828"/>
      <c r="E740" s="828"/>
      <c r="F740" s="829"/>
      <c r="G740" s="235">
        <v>765.6</v>
      </c>
      <c r="H740" s="236">
        <v>27.3</v>
      </c>
      <c r="I740" s="237">
        <v>23.8</v>
      </c>
      <c r="J740" s="237">
        <v>106.8</v>
      </c>
      <c r="K740" s="235">
        <v>215.4</v>
      </c>
      <c r="L740" s="238">
        <v>3.1</v>
      </c>
      <c r="M740" s="238">
        <v>894.2</v>
      </c>
    </row>
    <row r="741" spans="1:13" ht="15" customHeight="1" x14ac:dyDescent="0.25">
      <c r="A741" s="1536" t="s">
        <v>79</v>
      </c>
      <c r="B741" s="828"/>
      <c r="C741" s="828"/>
      <c r="D741" s="828"/>
      <c r="E741" s="828"/>
      <c r="F741" s="829"/>
      <c r="G741" s="239">
        <v>2491</v>
      </c>
      <c r="H741" s="240">
        <v>87.2</v>
      </c>
      <c r="I741" s="240">
        <v>83</v>
      </c>
      <c r="J741" s="240">
        <v>348.7</v>
      </c>
      <c r="K741" s="240">
        <v>1100</v>
      </c>
      <c r="L741" s="240">
        <v>9.5</v>
      </c>
      <c r="M741" s="240">
        <v>1500</v>
      </c>
    </row>
    <row r="742" spans="1:13" ht="15" customHeight="1" x14ac:dyDescent="0.25">
      <c r="A742" s="1536" t="s">
        <v>80</v>
      </c>
      <c r="B742" s="828"/>
      <c r="C742" s="828"/>
      <c r="D742" s="828"/>
      <c r="E742" s="828"/>
      <c r="F742" s="829"/>
      <c r="G742" s="241">
        <v>0.31</v>
      </c>
      <c r="H742" s="242">
        <v>0.31</v>
      </c>
      <c r="I742" s="242">
        <v>0.28999999999999998</v>
      </c>
      <c r="J742" s="242">
        <v>0.31</v>
      </c>
      <c r="K742" s="242">
        <v>0.2</v>
      </c>
      <c r="L742" s="242">
        <v>0.33</v>
      </c>
      <c r="M742" s="242">
        <v>0.6</v>
      </c>
    </row>
    <row r="743" spans="1:13" ht="15" customHeight="1" x14ac:dyDescent="0.25">
      <c r="A743" s="44"/>
      <c r="B743" s="45"/>
      <c r="C743" s="45"/>
      <c r="D743" s="45"/>
      <c r="E743" s="47"/>
      <c r="F743" s="47"/>
      <c r="G743" s="47"/>
      <c r="H743" s="47"/>
      <c r="I743" s="47"/>
      <c r="J743" s="47"/>
      <c r="K743" s="47"/>
      <c r="L743" s="47"/>
      <c r="M743" s="47"/>
    </row>
    <row r="744" spans="1:13" ht="15" customHeight="1" x14ac:dyDescent="0.25">
      <c r="A744" s="1537" t="s">
        <v>81</v>
      </c>
      <c r="B744" s="825"/>
      <c r="C744" s="826"/>
      <c r="D744" s="827" t="s">
        <v>82</v>
      </c>
      <c r="E744" s="828"/>
      <c r="F744" s="828"/>
      <c r="G744" s="828"/>
      <c r="H744" s="828"/>
      <c r="I744" s="828"/>
      <c r="J744" s="828"/>
      <c r="K744" s="828"/>
      <c r="L744" s="828"/>
      <c r="M744" s="829"/>
    </row>
    <row r="745" spans="1:13" ht="15" customHeight="1" x14ac:dyDescent="0.25">
      <c r="A745" s="44"/>
      <c r="B745" s="45"/>
      <c r="C745" s="47"/>
      <c r="D745" s="47"/>
      <c r="E745" s="47"/>
      <c r="F745" s="47"/>
      <c r="G745" s="47"/>
      <c r="H745" s="47"/>
      <c r="I745" s="47"/>
      <c r="J745" s="47"/>
      <c r="K745" s="47"/>
      <c r="L745" s="47"/>
      <c r="M745" s="51"/>
    </row>
    <row r="746" spans="1:13" ht="30" customHeight="1" x14ac:dyDescent="0.25">
      <c r="A746" s="44" t="s">
        <v>83</v>
      </c>
      <c r="B746" s="1538"/>
      <c r="C746" s="828"/>
      <c r="D746" s="828"/>
      <c r="E746" s="829"/>
      <c r="F746" s="51"/>
      <c r="G746" s="1539" t="s">
        <v>84</v>
      </c>
      <c r="H746" s="825"/>
      <c r="I746" s="826"/>
      <c r="J746" s="827">
        <v>1088350061</v>
      </c>
      <c r="K746" s="828"/>
      <c r="L746" s="828"/>
      <c r="M746" s="829"/>
    </row>
    <row r="747" spans="1:13" ht="15" customHeight="1" x14ac:dyDescent="0.25">
      <c r="A747" s="53"/>
      <c r="B747" s="49"/>
      <c r="C747" s="49"/>
      <c r="D747" s="49"/>
      <c r="E747" s="51"/>
      <c r="F747" s="51"/>
      <c r="G747" s="51"/>
      <c r="H747" s="51"/>
      <c r="I747" s="51"/>
      <c r="J747" s="51"/>
      <c r="K747" s="51"/>
      <c r="L747" s="51"/>
      <c r="M747" s="51"/>
    </row>
    <row r="748" spans="1:13" ht="15" customHeight="1" x14ac:dyDescent="0.25">
      <c r="A748" s="259"/>
      <c r="B748" s="260"/>
      <c r="C748" s="260"/>
      <c r="D748" s="260"/>
      <c r="E748" s="261"/>
      <c r="F748" s="261"/>
      <c r="G748" s="261"/>
      <c r="H748" s="261"/>
      <c r="I748" s="261"/>
      <c r="J748" s="261"/>
      <c r="K748" s="261"/>
      <c r="L748" s="261"/>
      <c r="M748" s="261"/>
    </row>
    <row r="749" spans="1:13" ht="15" customHeight="1" x14ac:dyDescent="0.25">
      <c r="A749" s="52"/>
      <c r="B749" s="9"/>
      <c r="C749" s="9"/>
      <c r="D749" s="9"/>
      <c r="E749" s="1"/>
      <c r="F749" s="1"/>
      <c r="G749" s="1"/>
      <c r="H749" s="1"/>
      <c r="I749" s="1"/>
      <c r="J749" s="3"/>
      <c r="K749" s="3"/>
      <c r="L749" s="51"/>
      <c r="M749" s="51"/>
    </row>
    <row r="750" spans="1:13" ht="15" customHeight="1" x14ac:dyDescent="0.25">
      <c r="A750" s="366" t="s">
        <v>453</v>
      </c>
      <c r="B750" s="58"/>
      <c r="C750" s="58"/>
      <c r="D750" s="58"/>
      <c r="E750" s="3"/>
      <c r="F750" s="3"/>
      <c r="G750" s="3"/>
      <c r="H750" s="3"/>
      <c r="I750" s="3"/>
      <c r="J750" s="3"/>
      <c r="K750" s="3"/>
      <c r="L750" s="51"/>
      <c r="M750" s="51"/>
    </row>
    <row r="751" spans="1:13" ht="15" customHeight="1" x14ac:dyDescent="0.25">
      <c r="A751" s="52"/>
      <c r="B751" s="9"/>
      <c r="C751" s="9"/>
      <c r="D751" s="9"/>
      <c r="E751" s="1"/>
      <c r="F751" s="1"/>
      <c r="G751" s="1"/>
      <c r="H751" s="1"/>
      <c r="I751" s="1"/>
      <c r="J751" s="3"/>
      <c r="K751" s="3"/>
      <c r="L751" s="51"/>
      <c r="M751" s="51"/>
    </row>
    <row r="752" spans="1:13" ht="15" customHeight="1" x14ac:dyDescent="0.25">
      <c r="A752" s="840" t="s">
        <v>14</v>
      </c>
      <c r="B752" s="838" t="s">
        <v>15</v>
      </c>
      <c r="C752" s="838" t="s">
        <v>16</v>
      </c>
      <c r="D752" s="838" t="s">
        <v>17</v>
      </c>
      <c r="E752" s="838" t="s">
        <v>18</v>
      </c>
      <c r="F752" s="838" t="s">
        <v>19</v>
      </c>
      <c r="G752" s="827" t="s">
        <v>20</v>
      </c>
      <c r="H752" s="828"/>
      <c r="I752" s="828"/>
      <c r="J752" s="828"/>
      <c r="K752" s="828"/>
      <c r="L752" s="828"/>
      <c r="M752" s="829"/>
    </row>
    <row r="753" spans="1:13" ht="15" customHeight="1" x14ac:dyDescent="0.25">
      <c r="A753" s="837"/>
      <c r="B753" s="837"/>
      <c r="C753" s="837"/>
      <c r="D753" s="837"/>
      <c r="E753" s="837"/>
      <c r="F753" s="837"/>
      <c r="G753" s="16" t="s">
        <v>21</v>
      </c>
      <c r="H753" s="16" t="s">
        <v>22</v>
      </c>
      <c r="I753" s="16" t="s">
        <v>23</v>
      </c>
      <c r="J753" s="16" t="s">
        <v>24</v>
      </c>
      <c r="K753" s="16" t="s">
        <v>25</v>
      </c>
      <c r="L753" s="16" t="s">
        <v>26</v>
      </c>
      <c r="M753" s="16" t="s">
        <v>27</v>
      </c>
    </row>
    <row r="754" spans="1:13" ht="15" customHeight="1" x14ac:dyDescent="0.25">
      <c r="A754" s="840" t="s">
        <v>85</v>
      </c>
      <c r="B754" s="1449" t="s">
        <v>508</v>
      </c>
      <c r="C754" s="359" t="s">
        <v>193</v>
      </c>
      <c r="D754" s="18" t="s">
        <v>194</v>
      </c>
      <c r="E754" s="225">
        <v>25</v>
      </c>
      <c r="F754" s="226">
        <v>25</v>
      </c>
      <c r="G754" s="227">
        <v>31</v>
      </c>
      <c r="H754" s="228">
        <v>1.925</v>
      </c>
      <c r="I754" s="127">
        <v>0.125</v>
      </c>
      <c r="J754" s="127">
        <v>4.625</v>
      </c>
      <c r="K754" s="224">
        <v>3.5</v>
      </c>
      <c r="L754" s="227">
        <v>0.42499999999999999</v>
      </c>
      <c r="M754" s="227">
        <v>1.5</v>
      </c>
    </row>
    <row r="755" spans="1:13" ht="15" customHeight="1" x14ac:dyDescent="0.25">
      <c r="A755" s="836"/>
      <c r="B755" s="836"/>
      <c r="C755" s="360" t="s">
        <v>114</v>
      </c>
      <c r="D755" s="18" t="s">
        <v>115</v>
      </c>
      <c r="E755" s="128">
        <v>15</v>
      </c>
      <c r="F755" s="70">
        <v>15</v>
      </c>
      <c r="G755" s="71">
        <v>15</v>
      </c>
      <c r="H755" s="72">
        <v>0.34499999999999997</v>
      </c>
      <c r="I755" s="73">
        <v>1.4999999999999999E-2</v>
      </c>
      <c r="J755" s="73">
        <v>3.15</v>
      </c>
      <c r="K755" s="74">
        <v>1.2</v>
      </c>
      <c r="L755" s="71">
        <v>0.12</v>
      </c>
      <c r="M755" s="71">
        <v>1.35</v>
      </c>
    </row>
    <row r="756" spans="1:13" ht="15" customHeight="1" x14ac:dyDescent="0.25">
      <c r="A756" s="836"/>
      <c r="B756" s="836"/>
      <c r="C756" s="360" t="s">
        <v>91</v>
      </c>
      <c r="D756" s="18" t="s">
        <v>92</v>
      </c>
      <c r="E756" s="128">
        <v>15</v>
      </c>
      <c r="F756" s="70">
        <v>15</v>
      </c>
      <c r="G756" s="71">
        <v>14</v>
      </c>
      <c r="H756" s="72">
        <v>0.33</v>
      </c>
      <c r="I756" s="73">
        <v>1.4999999999999999E-2</v>
      </c>
      <c r="J756" s="73">
        <v>3.165</v>
      </c>
      <c r="K756" s="74">
        <v>1.65</v>
      </c>
      <c r="L756" s="71">
        <v>0.15</v>
      </c>
      <c r="M756" s="71">
        <v>2.7</v>
      </c>
    </row>
    <row r="757" spans="1:13" ht="15" customHeight="1" x14ac:dyDescent="0.25">
      <c r="A757" s="836"/>
      <c r="B757" s="836"/>
      <c r="C757" s="360" t="s">
        <v>50</v>
      </c>
      <c r="D757" s="18" t="s">
        <v>51</v>
      </c>
      <c r="E757" s="128">
        <v>12</v>
      </c>
      <c r="F757" s="70">
        <v>10.199999999999999</v>
      </c>
      <c r="G757" s="71">
        <v>5</v>
      </c>
      <c r="H757" s="72">
        <v>7.1400000000000005E-2</v>
      </c>
      <c r="I757" s="73">
        <v>1.0200000000000001E-2</v>
      </c>
      <c r="J757" s="73">
        <v>0.96899999999999997</v>
      </c>
      <c r="K757" s="74">
        <v>2.754</v>
      </c>
      <c r="L757" s="71">
        <v>4.0800000000000003E-2</v>
      </c>
      <c r="M757" s="71">
        <v>4.2</v>
      </c>
    </row>
    <row r="758" spans="1:13" ht="15" customHeight="1" x14ac:dyDescent="0.25">
      <c r="A758" s="836"/>
      <c r="B758" s="836"/>
      <c r="C758" s="360" t="s">
        <v>36</v>
      </c>
      <c r="D758" s="18" t="s">
        <v>37</v>
      </c>
      <c r="E758" s="128">
        <v>6</v>
      </c>
      <c r="F758" s="70">
        <v>5.4</v>
      </c>
      <c r="G758" s="71">
        <v>2</v>
      </c>
      <c r="H758" s="72">
        <v>0.1242</v>
      </c>
      <c r="I758" s="73">
        <v>3.2399999999999998E-2</v>
      </c>
      <c r="J758" s="73">
        <v>0.31859999999999999</v>
      </c>
      <c r="K758" s="74">
        <v>4.4279999999999999</v>
      </c>
      <c r="L758" s="71">
        <v>9.7199999999999995E-2</v>
      </c>
      <c r="M758" s="71">
        <v>2.76</v>
      </c>
    </row>
    <row r="759" spans="1:13" ht="15" customHeight="1" x14ac:dyDescent="0.25">
      <c r="A759" s="836"/>
      <c r="B759" s="836"/>
      <c r="C759" s="360" t="s">
        <v>34</v>
      </c>
      <c r="D759" s="18" t="s">
        <v>35</v>
      </c>
      <c r="E759" s="128">
        <v>38</v>
      </c>
      <c r="F759" s="70">
        <v>15.2</v>
      </c>
      <c r="G759" s="71">
        <v>6</v>
      </c>
      <c r="H759" s="72">
        <v>0.18240000000000001</v>
      </c>
      <c r="I759" s="73">
        <v>1.52E-2</v>
      </c>
      <c r="J759" s="73">
        <v>1.0336000000000001</v>
      </c>
      <c r="K759" s="74">
        <v>8.6639999999999997</v>
      </c>
      <c r="L759" s="71">
        <v>7.5999999999999998E-2</v>
      </c>
      <c r="M759" s="71">
        <v>5.7</v>
      </c>
    </row>
    <row r="760" spans="1:13" ht="15" customHeight="1" x14ac:dyDescent="0.25">
      <c r="A760" s="836"/>
      <c r="B760" s="836"/>
      <c r="C760" s="360" t="s">
        <v>32</v>
      </c>
      <c r="D760" s="18" t="s">
        <v>33</v>
      </c>
      <c r="E760" s="128">
        <v>16</v>
      </c>
      <c r="F760" s="70">
        <v>15.2</v>
      </c>
      <c r="G760" s="71">
        <v>6</v>
      </c>
      <c r="H760" s="72">
        <v>0.21279999999999999</v>
      </c>
      <c r="I760" s="73">
        <v>1.52E-2</v>
      </c>
      <c r="J760" s="73">
        <v>1.1704000000000001</v>
      </c>
      <c r="K760" s="74">
        <v>3.6480000000000001</v>
      </c>
      <c r="L760" s="71">
        <v>4.5600000000000002E-2</v>
      </c>
      <c r="M760" s="71">
        <v>0.64</v>
      </c>
    </row>
    <row r="761" spans="1:13" ht="15" customHeight="1" x14ac:dyDescent="0.25">
      <c r="A761" s="836"/>
      <c r="B761" s="836"/>
      <c r="C761" s="360" t="s">
        <v>44</v>
      </c>
      <c r="D761" s="18" t="s">
        <v>45</v>
      </c>
      <c r="E761" s="128">
        <v>0.8</v>
      </c>
      <c r="F761" s="70">
        <v>0.8</v>
      </c>
      <c r="G761" s="71">
        <v>0</v>
      </c>
      <c r="H761" s="72">
        <v>0</v>
      </c>
      <c r="I761" s="73">
        <v>0</v>
      </c>
      <c r="J761" s="73">
        <v>0</v>
      </c>
      <c r="K761" s="74">
        <v>0.192</v>
      </c>
      <c r="L761" s="71">
        <v>2.3999999999999998E-3</v>
      </c>
      <c r="M761" s="71">
        <v>310.24799999999999</v>
      </c>
    </row>
    <row r="762" spans="1:13" ht="15" customHeight="1" x14ac:dyDescent="0.25">
      <c r="A762" s="837"/>
      <c r="B762" s="837"/>
      <c r="C762" s="360" t="s">
        <v>42</v>
      </c>
      <c r="D762" s="18" t="s">
        <v>43</v>
      </c>
      <c r="E762" s="128">
        <v>1</v>
      </c>
      <c r="F762" s="70">
        <v>0.95</v>
      </c>
      <c r="G762" s="71">
        <v>1</v>
      </c>
      <c r="H762" s="72">
        <v>4.4650000000000002E-2</v>
      </c>
      <c r="I762" s="73">
        <v>2.8500000000000001E-3</v>
      </c>
      <c r="J762" s="73">
        <v>0.27834999999999999</v>
      </c>
      <c r="K762" s="74">
        <v>0.38</v>
      </c>
      <c r="L762" s="71">
        <v>1.235E-2</v>
      </c>
      <c r="M762" s="71">
        <v>0.19</v>
      </c>
    </row>
    <row r="763" spans="1:13" ht="15" customHeight="1" x14ac:dyDescent="0.25">
      <c r="A763" s="840" t="s">
        <v>28</v>
      </c>
      <c r="B763" s="843" t="s">
        <v>217</v>
      </c>
      <c r="C763" s="571" t="s">
        <v>94</v>
      </c>
      <c r="D763" s="572" t="s">
        <v>95</v>
      </c>
      <c r="E763" s="573">
        <v>46</v>
      </c>
      <c r="F763" s="574">
        <v>43</v>
      </c>
      <c r="G763" s="575">
        <v>60</v>
      </c>
      <c r="H763" s="575">
        <v>9.202</v>
      </c>
      <c r="I763" s="575">
        <v>2.58</v>
      </c>
      <c r="J763" s="575">
        <v>8.5999999999999993E-2</v>
      </c>
      <c r="K763" s="575">
        <v>8.33</v>
      </c>
      <c r="L763" s="575">
        <v>0.39200000000000002</v>
      </c>
      <c r="M763" s="575">
        <v>27.04</v>
      </c>
    </row>
    <row r="764" spans="1:13" ht="15" customHeight="1" x14ac:dyDescent="0.25">
      <c r="A764" s="836"/>
      <c r="B764" s="836"/>
      <c r="C764" s="360" t="s">
        <v>32</v>
      </c>
      <c r="D764" s="18" t="s">
        <v>33</v>
      </c>
      <c r="E764" s="128">
        <v>16</v>
      </c>
      <c r="F764" s="70">
        <v>15.2</v>
      </c>
      <c r="G764" s="71">
        <v>6</v>
      </c>
      <c r="H764" s="72">
        <v>0.21279999999999999</v>
      </c>
      <c r="I764" s="73">
        <v>1.52E-2</v>
      </c>
      <c r="J764" s="73">
        <v>1.1704000000000001</v>
      </c>
      <c r="K764" s="74">
        <v>3.6480000000000001</v>
      </c>
      <c r="L764" s="71">
        <v>4.5600000000000002E-2</v>
      </c>
      <c r="M764" s="71">
        <v>0.64</v>
      </c>
    </row>
    <row r="765" spans="1:13" ht="15" customHeight="1" x14ac:dyDescent="0.25">
      <c r="A765" s="836"/>
      <c r="B765" s="836"/>
      <c r="C765" s="360" t="s">
        <v>34</v>
      </c>
      <c r="D765" s="18" t="s">
        <v>35</v>
      </c>
      <c r="E765" s="128">
        <v>38</v>
      </c>
      <c r="F765" s="70">
        <v>15.2</v>
      </c>
      <c r="G765" s="71">
        <v>6</v>
      </c>
      <c r="H765" s="72">
        <v>0.18240000000000001</v>
      </c>
      <c r="I765" s="73">
        <v>1.52E-2</v>
      </c>
      <c r="J765" s="73">
        <v>1.0336000000000001</v>
      </c>
      <c r="K765" s="74">
        <v>8.6639999999999997</v>
      </c>
      <c r="L765" s="71">
        <v>7.5999999999999998E-2</v>
      </c>
      <c r="M765" s="71">
        <v>5.7</v>
      </c>
    </row>
    <row r="766" spans="1:13" ht="15" customHeight="1" x14ac:dyDescent="0.25">
      <c r="A766" s="836"/>
      <c r="B766" s="836"/>
      <c r="C766" s="360" t="s">
        <v>36</v>
      </c>
      <c r="D766" s="18" t="s">
        <v>37</v>
      </c>
      <c r="E766" s="128">
        <v>6</v>
      </c>
      <c r="F766" s="70">
        <v>5.4</v>
      </c>
      <c r="G766" s="71">
        <v>2</v>
      </c>
      <c r="H766" s="72">
        <v>0.1242</v>
      </c>
      <c r="I766" s="73">
        <v>3.2399999999999998E-2</v>
      </c>
      <c r="J766" s="73">
        <v>0.31859999999999999</v>
      </c>
      <c r="K766" s="74">
        <v>4.4279999999999999</v>
      </c>
      <c r="L766" s="71">
        <v>9.7199999999999995E-2</v>
      </c>
      <c r="M766" s="71">
        <v>2.76</v>
      </c>
    </row>
    <row r="767" spans="1:13" ht="15" customHeight="1" x14ac:dyDescent="0.25">
      <c r="A767" s="836"/>
      <c r="B767" s="836"/>
      <c r="C767" s="360" t="s">
        <v>38</v>
      </c>
      <c r="D767" s="18" t="s">
        <v>39</v>
      </c>
      <c r="E767" s="128">
        <v>3</v>
      </c>
      <c r="F767" s="70">
        <v>3</v>
      </c>
      <c r="G767" s="71">
        <v>0</v>
      </c>
      <c r="H767" s="72">
        <v>0</v>
      </c>
      <c r="I767" s="73">
        <v>0</v>
      </c>
      <c r="J767" s="73">
        <v>0.18</v>
      </c>
      <c r="K767" s="74">
        <v>0.21</v>
      </c>
      <c r="L767" s="71">
        <v>1.4999999999999999E-2</v>
      </c>
      <c r="M767" s="71">
        <v>0.15</v>
      </c>
    </row>
    <row r="768" spans="1:13" ht="15" customHeight="1" x14ac:dyDescent="0.25">
      <c r="A768" s="836"/>
      <c r="B768" s="836"/>
      <c r="C768" s="360" t="s">
        <v>40</v>
      </c>
      <c r="D768" s="18" t="s">
        <v>39</v>
      </c>
      <c r="E768" s="128">
        <v>3</v>
      </c>
      <c r="F768" s="70">
        <v>3</v>
      </c>
      <c r="G768" s="71">
        <v>0</v>
      </c>
      <c r="H768" s="72">
        <v>0</v>
      </c>
      <c r="I768" s="73">
        <v>0</v>
      </c>
      <c r="J768" s="73">
        <v>0.18</v>
      </c>
      <c r="K768" s="74">
        <v>0.21</v>
      </c>
      <c r="L768" s="71">
        <v>1.4999999999999999E-2</v>
      </c>
      <c r="M768" s="71">
        <v>0.15</v>
      </c>
    </row>
    <row r="769" spans="1:13" ht="15" customHeight="1" x14ac:dyDescent="0.25">
      <c r="A769" s="836"/>
      <c r="B769" s="836"/>
      <c r="C769" s="360" t="s">
        <v>41</v>
      </c>
      <c r="D769" s="18" t="s">
        <v>39</v>
      </c>
      <c r="E769" s="128">
        <v>3</v>
      </c>
      <c r="F769" s="70">
        <v>3</v>
      </c>
      <c r="G769" s="71">
        <v>0</v>
      </c>
      <c r="H769" s="72">
        <v>0</v>
      </c>
      <c r="I769" s="73">
        <v>0</v>
      </c>
      <c r="J769" s="73">
        <v>0.18</v>
      </c>
      <c r="K769" s="74">
        <v>0.21</v>
      </c>
      <c r="L769" s="71">
        <v>1.4999999999999999E-2</v>
      </c>
      <c r="M769" s="71">
        <v>0.15</v>
      </c>
    </row>
    <row r="770" spans="1:13" ht="15" customHeight="1" x14ac:dyDescent="0.25">
      <c r="A770" s="836"/>
      <c r="B770" s="836"/>
      <c r="C770" s="360" t="s">
        <v>96</v>
      </c>
      <c r="D770" s="18" t="s">
        <v>39</v>
      </c>
      <c r="E770" s="128">
        <v>3</v>
      </c>
      <c r="F770" s="70">
        <v>3</v>
      </c>
      <c r="G770" s="71">
        <v>0</v>
      </c>
      <c r="H770" s="72">
        <v>0</v>
      </c>
      <c r="I770" s="73">
        <v>0</v>
      </c>
      <c r="J770" s="73">
        <v>0</v>
      </c>
      <c r="K770" s="74">
        <v>0</v>
      </c>
      <c r="L770" s="71">
        <v>0</v>
      </c>
      <c r="M770" s="71">
        <v>0</v>
      </c>
    </row>
    <row r="771" spans="1:13" ht="15" customHeight="1" x14ac:dyDescent="0.25">
      <c r="A771" s="836"/>
      <c r="B771" s="836"/>
      <c r="C771" s="360" t="s">
        <v>42</v>
      </c>
      <c r="D771" s="18" t="s">
        <v>43</v>
      </c>
      <c r="E771" s="128">
        <v>1</v>
      </c>
      <c r="F771" s="70">
        <v>0.95</v>
      </c>
      <c r="G771" s="71">
        <v>1</v>
      </c>
      <c r="H771" s="72">
        <v>4.4650000000000002E-2</v>
      </c>
      <c r="I771" s="73">
        <v>2.8500000000000001E-3</v>
      </c>
      <c r="J771" s="73">
        <v>0.27834999999999999</v>
      </c>
      <c r="K771" s="74">
        <v>0.38</v>
      </c>
      <c r="L771" s="71">
        <v>1.235E-2</v>
      </c>
      <c r="M771" s="71">
        <v>0.19</v>
      </c>
    </row>
    <row r="772" spans="1:13" ht="15" customHeight="1" x14ac:dyDescent="0.25">
      <c r="A772" s="836"/>
      <c r="B772" s="836"/>
      <c r="C772" s="360" t="s">
        <v>44</v>
      </c>
      <c r="D772" s="18" t="s">
        <v>45</v>
      </c>
      <c r="E772" s="128">
        <v>0.5</v>
      </c>
      <c r="F772" s="70">
        <v>0.5</v>
      </c>
      <c r="G772" s="71">
        <v>0</v>
      </c>
      <c r="H772" s="72">
        <v>0</v>
      </c>
      <c r="I772" s="73">
        <v>0</v>
      </c>
      <c r="J772" s="73">
        <v>0</v>
      </c>
      <c r="K772" s="74">
        <v>0.12</v>
      </c>
      <c r="L772" s="71">
        <v>1.5E-3</v>
      </c>
      <c r="M772" s="71">
        <v>193.905</v>
      </c>
    </row>
    <row r="773" spans="1:13" ht="15" customHeight="1" x14ac:dyDescent="0.25">
      <c r="A773" s="837"/>
      <c r="B773" s="837"/>
      <c r="C773" s="360" t="s">
        <v>52</v>
      </c>
      <c r="D773" s="18" t="s">
        <v>53</v>
      </c>
      <c r="E773" s="128">
        <v>3</v>
      </c>
      <c r="F773" s="70">
        <v>3</v>
      </c>
      <c r="G773" s="71">
        <v>27</v>
      </c>
      <c r="H773" s="72">
        <v>0</v>
      </c>
      <c r="I773" s="73">
        <v>3</v>
      </c>
      <c r="J773" s="73">
        <v>0</v>
      </c>
      <c r="K773" s="74">
        <v>0</v>
      </c>
      <c r="L773" s="71">
        <v>0</v>
      </c>
      <c r="M773" s="71">
        <v>0</v>
      </c>
    </row>
    <row r="774" spans="1:13" ht="15" customHeight="1" x14ac:dyDescent="0.25">
      <c r="A774" s="840" t="s">
        <v>247</v>
      </c>
      <c r="B774" s="843" t="s">
        <v>55</v>
      </c>
      <c r="C774" s="360" t="s">
        <v>56</v>
      </c>
      <c r="D774" s="18" t="s">
        <v>57</v>
      </c>
      <c r="E774" s="70">
        <v>56</v>
      </c>
      <c r="F774" s="70">
        <v>56</v>
      </c>
      <c r="G774" s="71">
        <v>198</v>
      </c>
      <c r="H774" s="72">
        <v>3.7519999999999998</v>
      </c>
      <c r="I774" s="73">
        <v>0.224</v>
      </c>
      <c r="J774" s="73">
        <v>44.856000000000002</v>
      </c>
      <c r="K774" s="74">
        <v>5.04</v>
      </c>
      <c r="L774" s="71">
        <v>0.44800000000000001</v>
      </c>
      <c r="M774" s="71">
        <v>1.1200000000000001</v>
      </c>
    </row>
    <row r="775" spans="1:13" ht="15" customHeight="1" x14ac:dyDescent="0.25">
      <c r="A775" s="836"/>
      <c r="B775" s="836"/>
      <c r="C775" s="360" t="s">
        <v>44</v>
      </c>
      <c r="D775" s="18" t="s">
        <v>45</v>
      </c>
      <c r="E775" s="70">
        <v>0.8</v>
      </c>
      <c r="F775" s="70">
        <v>0.8</v>
      </c>
      <c r="G775" s="71">
        <v>0</v>
      </c>
      <c r="H775" s="72">
        <v>0</v>
      </c>
      <c r="I775" s="73">
        <v>0</v>
      </c>
      <c r="J775" s="73">
        <v>0</v>
      </c>
      <c r="K775" s="74">
        <v>0.192</v>
      </c>
      <c r="L775" s="71">
        <v>2.3999999999999998E-3</v>
      </c>
      <c r="M775" s="71">
        <v>310.24799999999999</v>
      </c>
    </row>
    <row r="776" spans="1:13" ht="15" customHeight="1" x14ac:dyDescent="0.25">
      <c r="A776" s="837"/>
      <c r="B776" s="837"/>
      <c r="C776" s="360" t="s">
        <v>52</v>
      </c>
      <c r="D776" s="18" t="s">
        <v>53</v>
      </c>
      <c r="E776" s="128">
        <v>8</v>
      </c>
      <c r="F776" s="70">
        <v>8</v>
      </c>
      <c r="G776" s="71">
        <v>72</v>
      </c>
      <c r="H776" s="72">
        <v>0</v>
      </c>
      <c r="I776" s="73">
        <v>8</v>
      </c>
      <c r="J776" s="73">
        <v>0</v>
      </c>
      <c r="K776" s="74">
        <v>0</v>
      </c>
      <c r="L776" s="71">
        <v>0</v>
      </c>
      <c r="M776" s="71">
        <v>0</v>
      </c>
    </row>
    <row r="777" spans="1:13" ht="15" customHeight="1" x14ac:dyDescent="0.25">
      <c r="A777" s="840" t="s">
        <v>46</v>
      </c>
      <c r="B777" s="860" t="s">
        <v>253</v>
      </c>
      <c r="C777" s="360" t="s">
        <v>98</v>
      </c>
      <c r="D777" s="18" t="s">
        <v>99</v>
      </c>
      <c r="E777" s="128">
        <v>117</v>
      </c>
      <c r="F777" s="70">
        <v>69</v>
      </c>
      <c r="G777" s="71">
        <v>93</v>
      </c>
      <c r="H777" s="72">
        <v>0.77615999999999996</v>
      </c>
      <c r="I777" s="73">
        <v>0.14112</v>
      </c>
      <c r="J777" s="73">
        <v>21.37968</v>
      </c>
      <c r="K777" s="74">
        <v>2.1168</v>
      </c>
      <c r="L777" s="71">
        <v>0.3528</v>
      </c>
      <c r="M777" s="71">
        <v>3.92</v>
      </c>
    </row>
    <row r="778" spans="1:13" ht="15" customHeight="1" x14ac:dyDescent="0.25">
      <c r="A778" s="837"/>
      <c r="B778" s="842"/>
      <c r="C778" s="360" t="s">
        <v>52</v>
      </c>
      <c r="D778" s="18" t="s">
        <v>53</v>
      </c>
      <c r="E778" s="128">
        <v>5</v>
      </c>
      <c r="F778" s="70">
        <v>5</v>
      </c>
      <c r="G778" s="71">
        <v>45</v>
      </c>
      <c r="H778" s="72">
        <v>0</v>
      </c>
      <c r="I778" s="73">
        <v>5</v>
      </c>
      <c r="J778" s="73">
        <v>0</v>
      </c>
      <c r="K778" s="74">
        <v>0</v>
      </c>
      <c r="L778" s="71">
        <v>0</v>
      </c>
      <c r="M778" s="71">
        <v>0</v>
      </c>
    </row>
    <row r="779" spans="1:13" ht="15" customHeight="1" x14ac:dyDescent="0.25">
      <c r="A779" s="846" t="s">
        <v>58</v>
      </c>
      <c r="B779" s="835" t="s">
        <v>254</v>
      </c>
      <c r="C779" s="394" t="s">
        <v>125</v>
      </c>
      <c r="D779" s="18" t="s">
        <v>126</v>
      </c>
      <c r="E779" s="128">
        <v>80</v>
      </c>
      <c r="F779" s="70">
        <v>60</v>
      </c>
      <c r="G779" s="71">
        <v>8</v>
      </c>
      <c r="H779" s="72">
        <v>0.3</v>
      </c>
      <c r="I779" s="73">
        <v>0.06</v>
      </c>
      <c r="J779" s="73">
        <v>1.38</v>
      </c>
      <c r="K779" s="74">
        <v>10.8</v>
      </c>
      <c r="L779" s="71">
        <v>0.18</v>
      </c>
      <c r="M779" s="71">
        <v>1.6</v>
      </c>
    </row>
    <row r="780" spans="1:13" ht="15" customHeight="1" x14ac:dyDescent="0.25">
      <c r="A780" s="847"/>
      <c r="B780" s="836"/>
      <c r="C780" s="394" t="s">
        <v>255</v>
      </c>
      <c r="D780" s="18" t="s">
        <v>256</v>
      </c>
      <c r="E780" s="128">
        <v>4</v>
      </c>
      <c r="F780" s="70">
        <v>4</v>
      </c>
      <c r="G780" s="71">
        <v>36</v>
      </c>
      <c r="H780" s="72">
        <v>0</v>
      </c>
      <c r="I780" s="73">
        <v>4</v>
      </c>
      <c r="J780" s="73">
        <v>0</v>
      </c>
      <c r="K780" s="74">
        <v>0</v>
      </c>
      <c r="L780" s="71">
        <v>0</v>
      </c>
      <c r="M780" s="71">
        <v>0</v>
      </c>
    </row>
    <row r="781" spans="1:13" ht="15" customHeight="1" x14ac:dyDescent="0.25">
      <c r="A781" s="847"/>
      <c r="B781" s="836"/>
      <c r="C781" s="394" t="s">
        <v>127</v>
      </c>
      <c r="D781" s="18" t="s">
        <v>128</v>
      </c>
      <c r="E781" s="128">
        <v>4</v>
      </c>
      <c r="F781" s="70">
        <v>4</v>
      </c>
      <c r="G781" s="71">
        <v>1</v>
      </c>
      <c r="H781" s="72">
        <v>0</v>
      </c>
      <c r="I781" s="73">
        <v>0</v>
      </c>
      <c r="J781" s="73">
        <v>0.24</v>
      </c>
      <c r="K781" s="74">
        <v>0.28000000000000003</v>
      </c>
      <c r="L781" s="71">
        <v>0.02</v>
      </c>
      <c r="M781" s="71">
        <v>0.2</v>
      </c>
    </row>
    <row r="782" spans="1:13" ht="15" customHeight="1" x14ac:dyDescent="0.25">
      <c r="A782" s="847"/>
      <c r="B782" s="836"/>
      <c r="C782" s="394" t="s">
        <v>64</v>
      </c>
      <c r="D782" s="18" t="s">
        <v>65</v>
      </c>
      <c r="E782" s="128">
        <v>4</v>
      </c>
      <c r="F782" s="70">
        <v>4</v>
      </c>
      <c r="G782" s="71">
        <v>16</v>
      </c>
      <c r="H782" s="72">
        <v>0</v>
      </c>
      <c r="I782" s="73">
        <v>0</v>
      </c>
      <c r="J782" s="73">
        <v>3.972</v>
      </c>
      <c r="K782" s="74">
        <v>0</v>
      </c>
      <c r="L782" s="71">
        <v>4.0000000000000001E-3</v>
      </c>
      <c r="M782" s="71">
        <v>0</v>
      </c>
    </row>
    <row r="783" spans="1:13" ht="15" customHeight="1" x14ac:dyDescent="0.25">
      <c r="A783" s="847"/>
      <c r="B783" s="836"/>
      <c r="C783" s="394" t="s">
        <v>44</v>
      </c>
      <c r="D783" s="18" t="s">
        <v>45</v>
      </c>
      <c r="E783" s="128">
        <v>0.3</v>
      </c>
      <c r="F783" s="70">
        <v>0.3</v>
      </c>
      <c r="G783" s="71">
        <v>0</v>
      </c>
      <c r="H783" s="72">
        <v>0</v>
      </c>
      <c r="I783" s="73">
        <v>0</v>
      </c>
      <c r="J783" s="73">
        <v>0</v>
      </c>
      <c r="K783" s="74">
        <v>7.1999999999999995E-2</v>
      </c>
      <c r="L783" s="71">
        <v>8.9999999999999998E-4</v>
      </c>
      <c r="M783" s="71">
        <v>116.343</v>
      </c>
    </row>
    <row r="784" spans="1:13" ht="15" customHeight="1" x14ac:dyDescent="0.25">
      <c r="A784" s="847"/>
      <c r="B784" s="836"/>
      <c r="C784" s="394" t="s">
        <v>212</v>
      </c>
      <c r="D784" s="18" t="s">
        <v>39</v>
      </c>
      <c r="E784" s="128">
        <v>0.3</v>
      </c>
      <c r="F784" s="70">
        <v>0.3</v>
      </c>
      <c r="G784" s="71">
        <v>0</v>
      </c>
      <c r="H784" s="72">
        <v>0</v>
      </c>
      <c r="I784" s="73">
        <v>0</v>
      </c>
      <c r="J784" s="73">
        <v>1.7999999999999999E-2</v>
      </c>
      <c r="K784" s="74">
        <v>2.1000000000000001E-2</v>
      </c>
      <c r="L784" s="71">
        <v>1.5E-3</v>
      </c>
      <c r="M784" s="71">
        <v>1.4999999999999999E-2</v>
      </c>
    </row>
    <row r="785" spans="1:13" ht="15" customHeight="1" x14ac:dyDescent="0.25">
      <c r="A785" s="874"/>
      <c r="B785" s="837"/>
      <c r="C785" s="77" t="s">
        <v>257</v>
      </c>
      <c r="D785" s="102" t="s">
        <v>258</v>
      </c>
      <c r="E785" s="80">
        <v>25</v>
      </c>
      <c r="F785" s="29">
        <v>15</v>
      </c>
      <c r="G785" s="28">
        <v>7</v>
      </c>
      <c r="H785" s="62">
        <v>0.13500000000000001</v>
      </c>
      <c r="I785" s="61">
        <v>1.4999999999999999E-2</v>
      </c>
      <c r="J785" s="61">
        <v>1.335</v>
      </c>
      <c r="K785" s="24">
        <v>1.5</v>
      </c>
      <c r="L785" s="28">
        <v>0.09</v>
      </c>
      <c r="M785" s="28">
        <v>1.4999999999999999E-2</v>
      </c>
    </row>
    <row r="786" spans="1:13" ht="15" customHeight="1" x14ac:dyDescent="0.25">
      <c r="A786" s="35" t="s">
        <v>105</v>
      </c>
      <c r="B786" s="853" t="s">
        <v>259</v>
      </c>
      <c r="C786" s="31" t="s">
        <v>107</v>
      </c>
      <c r="D786" s="102" t="s">
        <v>108</v>
      </c>
      <c r="E786" s="80">
        <v>190</v>
      </c>
      <c r="F786" s="29">
        <v>60</v>
      </c>
      <c r="G786" s="28">
        <v>36</v>
      </c>
      <c r="H786" s="62">
        <v>0.91200000000000003</v>
      </c>
      <c r="I786" s="61">
        <v>0.30399999999999999</v>
      </c>
      <c r="J786" s="61">
        <v>7.5392000000000001</v>
      </c>
      <c r="K786" s="24">
        <v>5.4720000000000004</v>
      </c>
      <c r="L786" s="28">
        <v>1.0329999999999999</v>
      </c>
      <c r="M786" s="28">
        <v>6.08E-2</v>
      </c>
    </row>
    <row r="787" spans="1:13" ht="15" customHeight="1" x14ac:dyDescent="0.25">
      <c r="A787" s="35" t="s">
        <v>109</v>
      </c>
      <c r="B787" s="837"/>
      <c r="C787" s="31" t="s">
        <v>64</v>
      </c>
      <c r="D787" s="61" t="s">
        <v>65</v>
      </c>
      <c r="E787" s="80">
        <v>8</v>
      </c>
      <c r="F787" s="29">
        <v>8</v>
      </c>
      <c r="G787" s="28">
        <v>32</v>
      </c>
      <c r="H787" s="62">
        <v>0</v>
      </c>
      <c r="I787" s="61">
        <v>0</v>
      </c>
      <c r="J787" s="61">
        <v>7.944</v>
      </c>
      <c r="K787" s="24">
        <v>0</v>
      </c>
      <c r="L787" s="28">
        <v>8.0000000000000002E-3</v>
      </c>
      <c r="M787" s="28">
        <v>0</v>
      </c>
    </row>
    <row r="788" spans="1:13" ht="15" customHeight="1" x14ac:dyDescent="0.25">
      <c r="A788" s="1541"/>
      <c r="B788" s="856"/>
      <c r="C788" s="856"/>
      <c r="D788" s="856"/>
      <c r="E788" s="856"/>
      <c r="F788" s="856"/>
      <c r="G788" s="856"/>
      <c r="H788" s="856"/>
      <c r="I788" s="856"/>
      <c r="J788" s="856"/>
      <c r="K788" s="856"/>
      <c r="L788" s="856"/>
      <c r="M788" s="857"/>
    </row>
    <row r="789" spans="1:13" ht="15" customHeight="1" x14ac:dyDescent="0.25">
      <c r="A789" s="1536" t="s">
        <v>78</v>
      </c>
      <c r="B789" s="828"/>
      <c r="C789" s="828"/>
      <c r="D789" s="828"/>
      <c r="E789" s="828"/>
      <c r="F789" s="829"/>
      <c r="G789" s="235">
        <v>784</v>
      </c>
      <c r="H789" s="236">
        <v>28</v>
      </c>
      <c r="I789" s="237">
        <v>25.8</v>
      </c>
      <c r="J789" s="237">
        <v>106.7</v>
      </c>
      <c r="K789" s="235">
        <v>75</v>
      </c>
      <c r="L789" s="238">
        <v>5.7</v>
      </c>
      <c r="M789" s="238">
        <v>1012</v>
      </c>
    </row>
    <row r="790" spans="1:13" ht="15" customHeight="1" x14ac:dyDescent="0.25">
      <c r="A790" s="1536" t="s">
        <v>79</v>
      </c>
      <c r="B790" s="828"/>
      <c r="C790" s="828"/>
      <c r="D790" s="828"/>
      <c r="E790" s="828"/>
      <c r="F790" s="829"/>
      <c r="G790" s="239">
        <v>2491</v>
      </c>
      <c r="H790" s="240">
        <v>87.2</v>
      </c>
      <c r="I790" s="240">
        <v>83</v>
      </c>
      <c r="J790" s="240">
        <v>348.7</v>
      </c>
      <c r="K790" s="240">
        <v>1100</v>
      </c>
      <c r="L790" s="240">
        <v>9.5</v>
      </c>
      <c r="M790" s="240">
        <v>1500</v>
      </c>
    </row>
    <row r="791" spans="1:13" ht="15" customHeight="1" x14ac:dyDescent="0.25">
      <c r="A791" s="1536" t="s">
        <v>80</v>
      </c>
      <c r="B791" s="828"/>
      <c r="C791" s="828"/>
      <c r="D791" s="828"/>
      <c r="E791" s="828"/>
      <c r="F791" s="829"/>
      <c r="G791" s="241">
        <v>0.31</v>
      </c>
      <c r="H791" s="242">
        <v>0.32</v>
      </c>
      <c r="I791" s="242">
        <v>0.31</v>
      </c>
      <c r="J791" s="242">
        <v>0.31</v>
      </c>
      <c r="K791" s="242">
        <v>7.0000000000000007E-2</v>
      </c>
      <c r="L791" s="242">
        <v>0.6</v>
      </c>
      <c r="M791" s="242">
        <v>0.67</v>
      </c>
    </row>
    <row r="792" spans="1:13" ht="15" customHeight="1" x14ac:dyDescent="0.25">
      <c r="A792" s="44"/>
      <c r="B792" s="45"/>
      <c r="C792" s="45"/>
      <c r="D792" s="45"/>
      <c r="E792" s="47"/>
      <c r="F792" s="47"/>
      <c r="G792" s="47"/>
      <c r="H792" s="47"/>
      <c r="I792" s="47"/>
      <c r="J792" s="47"/>
      <c r="K792" s="47"/>
      <c r="L792" s="47"/>
      <c r="M792" s="47"/>
    </row>
    <row r="793" spans="1:13" ht="15" customHeight="1" x14ac:dyDescent="0.25">
      <c r="A793" s="1537" t="s">
        <v>81</v>
      </c>
      <c r="B793" s="825"/>
      <c r="C793" s="826"/>
      <c r="D793" s="827" t="s">
        <v>82</v>
      </c>
      <c r="E793" s="828"/>
      <c r="F793" s="828"/>
      <c r="G793" s="828"/>
      <c r="H793" s="828"/>
      <c r="I793" s="828"/>
      <c r="J793" s="828"/>
      <c r="K793" s="828"/>
      <c r="L793" s="828"/>
      <c r="M793" s="829"/>
    </row>
    <row r="794" spans="1:13" ht="15" customHeight="1" x14ac:dyDescent="0.25">
      <c r="A794" s="44"/>
      <c r="B794" s="45"/>
      <c r="C794" s="47"/>
      <c r="D794" s="47"/>
      <c r="E794" s="47"/>
      <c r="F794" s="47"/>
      <c r="G794" s="47"/>
      <c r="H794" s="47"/>
      <c r="I794" s="47"/>
      <c r="J794" s="47"/>
      <c r="K794" s="47"/>
      <c r="L794" s="47"/>
      <c r="M794" s="51"/>
    </row>
    <row r="795" spans="1:13" ht="30" customHeight="1" x14ac:dyDescent="0.25">
      <c r="A795" s="44" t="s">
        <v>83</v>
      </c>
      <c r="B795" s="1538"/>
      <c r="C795" s="828"/>
      <c r="D795" s="828"/>
      <c r="E795" s="829"/>
      <c r="F795" s="51"/>
      <c r="G795" s="1539" t="s">
        <v>84</v>
      </c>
      <c r="H795" s="825"/>
      <c r="I795" s="826"/>
      <c r="J795" s="827">
        <v>1088350061</v>
      </c>
      <c r="K795" s="828"/>
      <c r="L795" s="828"/>
      <c r="M795" s="829"/>
    </row>
    <row r="796" spans="1:13" ht="15" customHeight="1" x14ac:dyDescent="0.25">
      <c r="A796" s="53"/>
      <c r="B796" s="49"/>
      <c r="C796" s="49"/>
      <c r="D796" s="49"/>
      <c r="E796" s="51"/>
      <c r="F796" s="51"/>
      <c r="G796" s="51"/>
      <c r="H796" s="51"/>
      <c r="I796" s="51"/>
      <c r="J796" s="51"/>
      <c r="K796" s="51"/>
      <c r="L796" s="51"/>
      <c r="M796" s="51"/>
    </row>
    <row r="797" spans="1:13" ht="15" customHeight="1" x14ac:dyDescent="0.25">
      <c r="A797" s="54"/>
      <c r="B797" s="55"/>
      <c r="C797" s="55"/>
      <c r="D797" s="55"/>
      <c r="E797" s="56"/>
      <c r="F797" s="56"/>
      <c r="G797" s="56"/>
      <c r="H797" s="56"/>
      <c r="I797" s="56"/>
      <c r="J797" s="56"/>
      <c r="K797" s="56"/>
      <c r="L797" s="56"/>
      <c r="M797" s="56"/>
    </row>
    <row r="798" spans="1:13" ht="15" customHeight="1" x14ac:dyDescent="0.25">
      <c r="A798" s="52"/>
      <c r="B798" s="9"/>
      <c r="C798" s="9"/>
      <c r="D798" s="9"/>
      <c r="E798" s="1"/>
      <c r="F798" s="1"/>
      <c r="G798" s="1"/>
      <c r="H798" s="1"/>
      <c r="I798" s="1"/>
      <c r="J798" s="3"/>
      <c r="K798" s="3"/>
      <c r="L798" s="51"/>
      <c r="M798" s="51"/>
    </row>
    <row r="799" spans="1:13" ht="15" customHeight="1" x14ac:dyDescent="0.25">
      <c r="A799" s="366" t="s">
        <v>454</v>
      </c>
      <c r="B799" s="58"/>
      <c r="C799" s="58"/>
      <c r="D799" s="58"/>
      <c r="E799" s="3"/>
      <c r="F799" s="3"/>
      <c r="G799" s="3"/>
      <c r="H799" s="3"/>
      <c r="I799" s="3"/>
      <c r="J799" s="3"/>
      <c r="K799" s="3"/>
      <c r="L799" s="51"/>
      <c r="M799" s="51"/>
    </row>
    <row r="801" spans="1:13" ht="15" customHeight="1" x14ac:dyDescent="0.25">
      <c r="A801" s="840" t="s">
        <v>14</v>
      </c>
      <c r="B801" s="838" t="s">
        <v>15</v>
      </c>
      <c r="C801" s="838" t="s">
        <v>16</v>
      </c>
      <c r="D801" s="838" t="s">
        <v>17</v>
      </c>
      <c r="E801" s="838" t="s">
        <v>18</v>
      </c>
      <c r="F801" s="838" t="s">
        <v>19</v>
      </c>
      <c r="G801" s="827" t="s">
        <v>20</v>
      </c>
      <c r="H801" s="828"/>
      <c r="I801" s="828"/>
      <c r="J801" s="828"/>
      <c r="K801" s="828"/>
      <c r="L801" s="828"/>
      <c r="M801" s="829"/>
    </row>
    <row r="802" spans="1:13" ht="15" customHeight="1" x14ac:dyDescent="0.25">
      <c r="A802" s="837"/>
      <c r="B802" s="837"/>
      <c r="C802" s="837"/>
      <c r="D802" s="837"/>
      <c r="E802" s="837"/>
      <c r="F802" s="837"/>
      <c r="G802" s="16" t="s">
        <v>21</v>
      </c>
      <c r="H802" s="16" t="s">
        <v>22</v>
      </c>
      <c r="I802" s="16" t="s">
        <v>23</v>
      </c>
      <c r="J802" s="16" t="s">
        <v>24</v>
      </c>
      <c r="K802" s="16" t="s">
        <v>25</v>
      </c>
      <c r="L802" s="16" t="s">
        <v>26</v>
      </c>
      <c r="M802" s="16" t="s">
        <v>27</v>
      </c>
    </row>
    <row r="803" spans="1:13" ht="15" customHeight="1" x14ac:dyDescent="0.25">
      <c r="A803" s="840" t="s">
        <v>85</v>
      </c>
      <c r="B803" s="843" t="s">
        <v>260</v>
      </c>
      <c r="C803" s="359" t="s">
        <v>261</v>
      </c>
      <c r="D803" s="18" t="s">
        <v>262</v>
      </c>
      <c r="E803" s="226">
        <v>15</v>
      </c>
      <c r="F803" s="226">
        <v>15</v>
      </c>
      <c r="G803" s="227">
        <v>11</v>
      </c>
      <c r="H803" s="228">
        <v>1.72</v>
      </c>
      <c r="I803" s="127">
        <v>0.39</v>
      </c>
      <c r="J803" s="127">
        <v>0.12</v>
      </c>
      <c r="K803" s="224">
        <v>1.1000000000000001</v>
      </c>
      <c r="L803" s="227">
        <v>0.86</v>
      </c>
      <c r="M803" s="227">
        <v>7.9</v>
      </c>
    </row>
    <row r="804" spans="1:13" ht="15" customHeight="1" x14ac:dyDescent="0.25">
      <c r="A804" s="836"/>
      <c r="B804" s="836"/>
      <c r="C804" s="359" t="s">
        <v>263</v>
      </c>
      <c r="D804" s="18" t="s">
        <v>264</v>
      </c>
      <c r="E804" s="70">
        <v>15</v>
      </c>
      <c r="F804" s="70">
        <v>15</v>
      </c>
      <c r="G804" s="71">
        <v>11</v>
      </c>
      <c r="H804" s="72">
        <v>1.68</v>
      </c>
      <c r="I804" s="73">
        <v>0.37</v>
      </c>
      <c r="J804" s="73">
        <v>0.14000000000000001</v>
      </c>
      <c r="K804" s="74">
        <v>0.8</v>
      </c>
      <c r="L804" s="71">
        <v>0.5</v>
      </c>
      <c r="M804" s="71">
        <v>9.4</v>
      </c>
    </row>
    <row r="805" spans="1:13" ht="15" customHeight="1" x14ac:dyDescent="0.25">
      <c r="A805" s="836"/>
      <c r="B805" s="836"/>
      <c r="C805" s="359" t="s">
        <v>114</v>
      </c>
      <c r="D805" s="18" t="s">
        <v>115</v>
      </c>
      <c r="E805" s="128">
        <v>15</v>
      </c>
      <c r="F805" s="70">
        <v>15</v>
      </c>
      <c r="G805" s="71">
        <v>15</v>
      </c>
      <c r="H805" s="72">
        <v>0.34499999999999997</v>
      </c>
      <c r="I805" s="73">
        <v>1.4999999999999999E-2</v>
      </c>
      <c r="J805" s="73">
        <v>3.15</v>
      </c>
      <c r="K805" s="74">
        <v>1.2</v>
      </c>
      <c r="L805" s="71">
        <v>0.12</v>
      </c>
      <c r="M805" s="71">
        <v>1.35</v>
      </c>
    </row>
    <row r="806" spans="1:13" ht="15" customHeight="1" x14ac:dyDescent="0.25">
      <c r="A806" s="836"/>
      <c r="B806" s="836"/>
      <c r="C806" s="359" t="s">
        <v>91</v>
      </c>
      <c r="D806" s="18" t="s">
        <v>92</v>
      </c>
      <c r="E806" s="128">
        <v>15</v>
      </c>
      <c r="F806" s="70">
        <v>15</v>
      </c>
      <c r="G806" s="71">
        <v>14</v>
      </c>
      <c r="H806" s="72">
        <v>0.33</v>
      </c>
      <c r="I806" s="73">
        <v>1.4999999999999999E-2</v>
      </c>
      <c r="J806" s="73">
        <v>3.165</v>
      </c>
      <c r="K806" s="74">
        <v>1.65</v>
      </c>
      <c r="L806" s="71">
        <v>0.15</v>
      </c>
      <c r="M806" s="71">
        <v>2.7</v>
      </c>
    </row>
    <row r="807" spans="1:13" ht="15" customHeight="1" x14ac:dyDescent="0.25">
      <c r="A807" s="836"/>
      <c r="B807" s="836"/>
      <c r="C807" s="359" t="s">
        <v>32</v>
      </c>
      <c r="D807" s="18" t="s">
        <v>33</v>
      </c>
      <c r="E807" s="70">
        <v>16</v>
      </c>
      <c r="F807" s="70">
        <v>15.2</v>
      </c>
      <c r="G807" s="71">
        <v>6</v>
      </c>
      <c r="H807" s="72">
        <v>0.21279999999999999</v>
      </c>
      <c r="I807" s="73">
        <v>1.52E-2</v>
      </c>
      <c r="J807" s="73">
        <v>1.1704000000000001</v>
      </c>
      <c r="K807" s="74">
        <v>3.6480000000000001</v>
      </c>
      <c r="L807" s="71">
        <v>4.5600000000000002E-2</v>
      </c>
      <c r="M807" s="71">
        <v>0.64</v>
      </c>
    </row>
    <row r="808" spans="1:13" ht="15" customHeight="1" x14ac:dyDescent="0.25">
      <c r="A808" s="836"/>
      <c r="B808" s="836"/>
      <c r="C808" s="359" t="s">
        <v>34</v>
      </c>
      <c r="D808" s="18" t="s">
        <v>35</v>
      </c>
      <c r="E808" s="70">
        <v>38</v>
      </c>
      <c r="F808" s="70">
        <v>15.2</v>
      </c>
      <c r="G808" s="71">
        <v>6</v>
      </c>
      <c r="H808" s="72">
        <v>0.18240000000000001</v>
      </c>
      <c r="I808" s="73">
        <v>1.52E-2</v>
      </c>
      <c r="J808" s="73">
        <v>1.0336000000000001</v>
      </c>
      <c r="K808" s="74">
        <v>8.6639999999999997</v>
      </c>
      <c r="L808" s="71">
        <v>7.5999999999999998E-2</v>
      </c>
      <c r="M808" s="71">
        <v>5.7</v>
      </c>
    </row>
    <row r="809" spans="1:13" ht="15" customHeight="1" x14ac:dyDescent="0.25">
      <c r="A809" s="836"/>
      <c r="B809" s="836"/>
      <c r="C809" s="359" t="s">
        <v>50</v>
      </c>
      <c r="D809" s="18" t="s">
        <v>51</v>
      </c>
      <c r="E809" s="128">
        <v>12</v>
      </c>
      <c r="F809" s="70">
        <v>10.199999999999999</v>
      </c>
      <c r="G809" s="71">
        <v>5</v>
      </c>
      <c r="H809" s="72">
        <v>7.1400000000000005E-2</v>
      </c>
      <c r="I809" s="73">
        <v>1.0200000000000001E-2</v>
      </c>
      <c r="J809" s="73">
        <v>0.96899999999999997</v>
      </c>
      <c r="K809" s="74">
        <v>2.754</v>
      </c>
      <c r="L809" s="71">
        <v>4.0800000000000003E-2</v>
      </c>
      <c r="M809" s="71">
        <v>4.2</v>
      </c>
    </row>
    <row r="810" spans="1:13" ht="15" customHeight="1" x14ac:dyDescent="0.25">
      <c r="A810" s="836"/>
      <c r="B810" s="836"/>
      <c r="C810" s="359" t="s">
        <v>42</v>
      </c>
      <c r="D810" s="18" t="s">
        <v>43</v>
      </c>
      <c r="E810" s="70">
        <v>1</v>
      </c>
      <c r="F810" s="70">
        <v>0.95</v>
      </c>
      <c r="G810" s="71">
        <v>1</v>
      </c>
      <c r="H810" s="72">
        <v>4.4650000000000002E-2</v>
      </c>
      <c r="I810" s="73">
        <v>2.8500000000000001E-3</v>
      </c>
      <c r="J810" s="73">
        <v>0.27834999999999999</v>
      </c>
      <c r="K810" s="74">
        <v>0.38</v>
      </c>
      <c r="L810" s="71">
        <v>1.235E-2</v>
      </c>
      <c r="M810" s="71">
        <v>0.19</v>
      </c>
    </row>
    <row r="811" spans="1:13" ht="15" customHeight="1" x14ac:dyDescent="0.25">
      <c r="A811" s="836"/>
      <c r="B811" s="836"/>
      <c r="C811" s="359" t="s">
        <v>36</v>
      </c>
      <c r="D811" s="18" t="s">
        <v>37</v>
      </c>
      <c r="E811" s="70">
        <v>6</v>
      </c>
      <c r="F811" s="70">
        <v>5.4</v>
      </c>
      <c r="G811" s="71">
        <v>2</v>
      </c>
      <c r="H811" s="72">
        <v>0.1242</v>
      </c>
      <c r="I811" s="73">
        <v>3.2399999999999998E-2</v>
      </c>
      <c r="J811" s="73">
        <v>0.31859999999999999</v>
      </c>
      <c r="K811" s="74">
        <v>4.4279999999999999</v>
      </c>
      <c r="L811" s="71">
        <v>9.7199999999999995E-2</v>
      </c>
      <c r="M811" s="71">
        <v>2.76</v>
      </c>
    </row>
    <row r="812" spans="1:13" ht="15" customHeight="1" x14ac:dyDescent="0.25">
      <c r="A812" s="837"/>
      <c r="B812" s="837"/>
      <c r="C812" s="359" t="s">
        <v>44</v>
      </c>
      <c r="D812" s="18" t="s">
        <v>45</v>
      </c>
      <c r="E812" s="70">
        <v>0.5</v>
      </c>
      <c r="F812" s="70">
        <v>0.5</v>
      </c>
      <c r="G812" s="71">
        <v>0</v>
      </c>
      <c r="H812" s="72">
        <v>0</v>
      </c>
      <c r="I812" s="73">
        <v>0</v>
      </c>
      <c r="J812" s="73">
        <v>0</v>
      </c>
      <c r="K812" s="74">
        <v>0.12</v>
      </c>
      <c r="L812" s="71">
        <v>1.5E-3</v>
      </c>
      <c r="M812" s="71">
        <v>193.905</v>
      </c>
    </row>
    <row r="813" spans="1:13" ht="15" customHeight="1" x14ac:dyDescent="0.25">
      <c r="A813" s="840" t="s">
        <v>28</v>
      </c>
      <c r="B813" s="843" t="s">
        <v>265</v>
      </c>
      <c r="C813" s="68" t="s">
        <v>473</v>
      </c>
      <c r="D813" s="129" t="s">
        <v>120</v>
      </c>
      <c r="E813" s="128">
        <v>79</v>
      </c>
      <c r="F813" s="70">
        <v>73</v>
      </c>
      <c r="G813" s="71">
        <v>121</v>
      </c>
      <c r="H813" s="72">
        <v>15.11</v>
      </c>
      <c r="I813" s="73">
        <v>6.7160000000000002</v>
      </c>
      <c r="J813" s="73">
        <v>7.2999999999999995E-2</v>
      </c>
      <c r="K813" s="74">
        <v>8.0299999999999994</v>
      </c>
      <c r="L813" s="71">
        <v>0.51100000000000001</v>
      </c>
      <c r="M813" s="71">
        <v>49.77</v>
      </c>
    </row>
    <row r="814" spans="1:13" ht="15" customHeight="1" x14ac:dyDescent="0.25">
      <c r="A814" s="836"/>
      <c r="B814" s="836"/>
      <c r="C814" s="359" t="s">
        <v>205</v>
      </c>
      <c r="D814" s="18" t="s">
        <v>206</v>
      </c>
      <c r="E814" s="70">
        <v>5</v>
      </c>
      <c r="F814" s="70">
        <v>5</v>
      </c>
      <c r="G814" s="71">
        <v>18</v>
      </c>
      <c r="H814" s="72">
        <v>0.03</v>
      </c>
      <c r="I814" s="73">
        <v>5.0000000000000001E-3</v>
      </c>
      <c r="J814" s="73">
        <v>4.51</v>
      </c>
      <c r="K814" s="74">
        <v>2.1</v>
      </c>
      <c r="L814" s="71">
        <v>0.245</v>
      </c>
      <c r="M814" s="71">
        <v>1.95</v>
      </c>
    </row>
    <row r="815" spans="1:13" ht="15" customHeight="1" x14ac:dyDescent="0.25">
      <c r="A815" s="836"/>
      <c r="B815" s="836"/>
      <c r="C815" s="359" t="s">
        <v>32</v>
      </c>
      <c r="D815" s="18" t="s">
        <v>33</v>
      </c>
      <c r="E815" s="70">
        <v>16</v>
      </c>
      <c r="F815" s="70">
        <v>15.2</v>
      </c>
      <c r="G815" s="71">
        <v>6</v>
      </c>
      <c r="H815" s="72">
        <v>0.21279999999999999</v>
      </c>
      <c r="I815" s="73">
        <v>1.52E-2</v>
      </c>
      <c r="J815" s="73">
        <v>1.1704000000000001</v>
      </c>
      <c r="K815" s="74">
        <v>3.6480000000000001</v>
      </c>
      <c r="L815" s="71">
        <v>4.5600000000000002E-2</v>
      </c>
      <c r="M815" s="71">
        <v>0.64</v>
      </c>
    </row>
    <row r="816" spans="1:13" ht="15" customHeight="1" x14ac:dyDescent="0.25">
      <c r="A816" s="836"/>
      <c r="B816" s="836"/>
      <c r="C816" s="359" t="s">
        <v>34</v>
      </c>
      <c r="D816" s="18" t="s">
        <v>35</v>
      </c>
      <c r="E816" s="70">
        <v>38</v>
      </c>
      <c r="F816" s="70">
        <v>15.2</v>
      </c>
      <c r="G816" s="71">
        <v>6</v>
      </c>
      <c r="H816" s="72">
        <v>0.18240000000000001</v>
      </c>
      <c r="I816" s="73">
        <v>1.52E-2</v>
      </c>
      <c r="J816" s="73">
        <v>1.0336000000000001</v>
      </c>
      <c r="K816" s="74">
        <v>8.6639999999999997</v>
      </c>
      <c r="L816" s="71">
        <v>7.5999999999999998E-2</v>
      </c>
      <c r="M816" s="71">
        <v>5.7</v>
      </c>
    </row>
    <row r="817" spans="1:13" ht="15" customHeight="1" x14ac:dyDescent="0.25">
      <c r="A817" s="836"/>
      <c r="B817" s="836"/>
      <c r="C817" s="359" t="s">
        <v>36</v>
      </c>
      <c r="D817" s="18" t="s">
        <v>37</v>
      </c>
      <c r="E817" s="70">
        <v>6</v>
      </c>
      <c r="F817" s="70">
        <v>5.4</v>
      </c>
      <c r="G817" s="71">
        <v>2</v>
      </c>
      <c r="H817" s="72">
        <v>0.1242</v>
      </c>
      <c r="I817" s="73">
        <v>3.2399999999999998E-2</v>
      </c>
      <c r="J817" s="73">
        <v>0.31859999999999999</v>
      </c>
      <c r="K817" s="74">
        <v>4.4279999999999999</v>
      </c>
      <c r="L817" s="71">
        <v>9.7199999999999995E-2</v>
      </c>
      <c r="M817" s="71">
        <v>2.76</v>
      </c>
    </row>
    <row r="818" spans="1:13" ht="15" customHeight="1" x14ac:dyDescent="0.25">
      <c r="A818" s="836"/>
      <c r="B818" s="836"/>
      <c r="C818" s="32" t="s">
        <v>38</v>
      </c>
      <c r="D818" s="18" t="s">
        <v>39</v>
      </c>
      <c r="E818" s="70">
        <v>3</v>
      </c>
      <c r="F818" s="70">
        <v>3</v>
      </c>
      <c r="G818" s="71">
        <v>0</v>
      </c>
      <c r="H818" s="72">
        <v>0</v>
      </c>
      <c r="I818" s="73">
        <v>0</v>
      </c>
      <c r="J818" s="73">
        <v>0.18</v>
      </c>
      <c r="K818" s="74">
        <v>0.21</v>
      </c>
      <c r="L818" s="71">
        <v>1.4999999999999999E-2</v>
      </c>
      <c r="M818" s="71">
        <v>0.15</v>
      </c>
    </row>
    <row r="819" spans="1:13" ht="15" customHeight="1" x14ac:dyDescent="0.25">
      <c r="A819" s="836"/>
      <c r="B819" s="836"/>
      <c r="C819" s="32" t="s">
        <v>40</v>
      </c>
      <c r="D819" s="18" t="s">
        <v>39</v>
      </c>
      <c r="E819" s="70">
        <v>3</v>
      </c>
      <c r="F819" s="70">
        <v>3</v>
      </c>
      <c r="G819" s="71">
        <v>0</v>
      </c>
      <c r="H819" s="72">
        <v>0</v>
      </c>
      <c r="I819" s="73">
        <v>0</v>
      </c>
      <c r="J819" s="73">
        <v>0.18</v>
      </c>
      <c r="K819" s="74">
        <v>0.21</v>
      </c>
      <c r="L819" s="71">
        <v>1.4999999999999999E-2</v>
      </c>
      <c r="M819" s="71">
        <v>0.15</v>
      </c>
    </row>
    <row r="820" spans="1:13" ht="15" customHeight="1" x14ac:dyDescent="0.25">
      <c r="A820" s="836"/>
      <c r="B820" s="836"/>
      <c r="C820" s="32" t="s">
        <v>41</v>
      </c>
      <c r="D820" s="18" t="s">
        <v>39</v>
      </c>
      <c r="E820" s="70">
        <v>3</v>
      </c>
      <c r="F820" s="70">
        <v>3</v>
      </c>
      <c r="G820" s="71">
        <v>0</v>
      </c>
      <c r="H820" s="72">
        <v>0</v>
      </c>
      <c r="I820" s="73">
        <v>0</v>
      </c>
      <c r="J820" s="73">
        <v>0.18</v>
      </c>
      <c r="K820" s="74">
        <v>0.21</v>
      </c>
      <c r="L820" s="71">
        <v>1.4999999999999999E-2</v>
      </c>
      <c r="M820" s="71">
        <v>0.15</v>
      </c>
    </row>
    <row r="821" spans="1:13" ht="15" customHeight="1" x14ac:dyDescent="0.25">
      <c r="A821" s="836"/>
      <c r="B821" s="836"/>
      <c r="C821" s="32" t="s">
        <v>204</v>
      </c>
      <c r="D821" s="18" t="s">
        <v>39</v>
      </c>
      <c r="E821" s="70">
        <v>3</v>
      </c>
      <c r="F821" s="70">
        <v>3</v>
      </c>
      <c r="G821" s="71">
        <v>0</v>
      </c>
      <c r="H821" s="72">
        <v>0</v>
      </c>
      <c r="I821" s="73">
        <v>0</v>
      </c>
      <c r="J821" s="73">
        <v>0.18</v>
      </c>
      <c r="K821" s="74">
        <v>0.21</v>
      </c>
      <c r="L821" s="71">
        <v>1.4999999999999999E-2</v>
      </c>
      <c r="M821" s="71">
        <v>0.15</v>
      </c>
    </row>
    <row r="822" spans="1:13" ht="15" customHeight="1" x14ac:dyDescent="0.25">
      <c r="A822" s="836"/>
      <c r="B822" s="836"/>
      <c r="C822" s="359" t="s">
        <v>42</v>
      </c>
      <c r="D822" s="18" t="s">
        <v>43</v>
      </c>
      <c r="E822" s="70">
        <v>1</v>
      </c>
      <c r="F822" s="70">
        <v>0.95</v>
      </c>
      <c r="G822" s="71">
        <v>1</v>
      </c>
      <c r="H822" s="72">
        <v>4.4650000000000002E-2</v>
      </c>
      <c r="I822" s="73">
        <v>2.8500000000000001E-3</v>
      </c>
      <c r="J822" s="73">
        <v>0.27834999999999999</v>
      </c>
      <c r="K822" s="74">
        <v>0.38</v>
      </c>
      <c r="L822" s="71">
        <v>1.235E-2</v>
      </c>
      <c r="M822" s="71">
        <v>0.19</v>
      </c>
    </row>
    <row r="823" spans="1:13" ht="15" customHeight="1" x14ac:dyDescent="0.25">
      <c r="A823" s="836"/>
      <c r="B823" s="836"/>
      <c r="C823" s="359" t="s">
        <v>44</v>
      </c>
      <c r="D823" s="18" t="s">
        <v>45</v>
      </c>
      <c r="E823" s="70">
        <v>0.5</v>
      </c>
      <c r="F823" s="70">
        <v>0.5</v>
      </c>
      <c r="G823" s="71">
        <v>0</v>
      </c>
      <c r="H823" s="72">
        <v>0</v>
      </c>
      <c r="I823" s="73">
        <v>0</v>
      </c>
      <c r="J823" s="73">
        <v>0</v>
      </c>
      <c r="K823" s="74">
        <v>0.12</v>
      </c>
      <c r="L823" s="71">
        <v>1.5E-3</v>
      </c>
      <c r="M823" s="71">
        <v>193.905</v>
      </c>
    </row>
    <row r="824" spans="1:13" ht="15" customHeight="1" x14ac:dyDescent="0.25">
      <c r="A824" s="837"/>
      <c r="B824" s="837"/>
      <c r="C824" s="359" t="s">
        <v>52</v>
      </c>
      <c r="D824" s="18" t="s">
        <v>53</v>
      </c>
      <c r="E824" s="70">
        <v>2</v>
      </c>
      <c r="F824" s="70">
        <v>2</v>
      </c>
      <c r="G824" s="71">
        <v>18</v>
      </c>
      <c r="H824" s="72">
        <v>0</v>
      </c>
      <c r="I824" s="73">
        <v>2</v>
      </c>
      <c r="J824" s="73">
        <v>0</v>
      </c>
      <c r="K824" s="74">
        <v>0</v>
      </c>
      <c r="L824" s="71">
        <v>0</v>
      </c>
      <c r="M824" s="71">
        <v>0</v>
      </c>
    </row>
    <row r="825" spans="1:13" ht="15" customHeight="1" x14ac:dyDescent="0.25">
      <c r="A825" s="840" t="s">
        <v>54</v>
      </c>
      <c r="B825" s="843" t="s">
        <v>266</v>
      </c>
      <c r="C825" s="359" t="s">
        <v>56</v>
      </c>
      <c r="D825" s="18" t="s">
        <v>57</v>
      </c>
      <c r="E825" s="70">
        <v>56</v>
      </c>
      <c r="F825" s="70">
        <v>56</v>
      </c>
      <c r="G825" s="71">
        <v>198</v>
      </c>
      <c r="H825" s="72">
        <v>3.7519999999999998</v>
      </c>
      <c r="I825" s="73">
        <v>0.224</v>
      </c>
      <c r="J825" s="73">
        <v>44.856000000000002</v>
      </c>
      <c r="K825" s="74">
        <v>5.04</v>
      </c>
      <c r="L825" s="71">
        <v>0.44800000000000001</v>
      </c>
      <c r="M825" s="71">
        <v>1.1200000000000001</v>
      </c>
    </row>
    <row r="826" spans="1:13" ht="15" customHeight="1" x14ac:dyDescent="0.25">
      <c r="A826" s="836"/>
      <c r="B826" s="836"/>
      <c r="C826" s="359" t="s">
        <v>44</v>
      </c>
      <c r="D826" s="18" t="s">
        <v>45</v>
      </c>
      <c r="E826" s="70">
        <v>0.8</v>
      </c>
      <c r="F826" s="70">
        <v>0.8</v>
      </c>
      <c r="G826" s="71">
        <v>0</v>
      </c>
      <c r="H826" s="72">
        <v>0</v>
      </c>
      <c r="I826" s="73">
        <v>0</v>
      </c>
      <c r="J826" s="73">
        <v>0</v>
      </c>
      <c r="K826" s="74">
        <v>0.192</v>
      </c>
      <c r="L826" s="71">
        <v>2.3999999999999998E-3</v>
      </c>
      <c r="M826" s="71">
        <v>310.24799999999999</v>
      </c>
    </row>
    <row r="827" spans="1:13" ht="15" customHeight="1" x14ac:dyDescent="0.25">
      <c r="A827" s="837"/>
      <c r="B827" s="837"/>
      <c r="C827" s="359" t="s">
        <v>52</v>
      </c>
      <c r="D827" s="18" t="s">
        <v>53</v>
      </c>
      <c r="E827" s="232">
        <v>8</v>
      </c>
      <c r="F827" s="232">
        <v>8</v>
      </c>
      <c r="G827" s="71">
        <v>72</v>
      </c>
      <c r="H827" s="72">
        <v>0</v>
      </c>
      <c r="I827" s="73">
        <v>8</v>
      </c>
      <c r="J827" s="73">
        <v>0</v>
      </c>
      <c r="K827" s="74">
        <v>0</v>
      </c>
      <c r="L827" s="71">
        <v>0</v>
      </c>
      <c r="M827" s="71">
        <v>0</v>
      </c>
    </row>
    <row r="828" spans="1:13" ht="15" customHeight="1" x14ac:dyDescent="0.25">
      <c r="A828" s="840" t="s">
        <v>46</v>
      </c>
      <c r="B828" s="835" t="s">
        <v>267</v>
      </c>
      <c r="C828" s="359" t="s">
        <v>91</v>
      </c>
      <c r="D828" s="18" t="s">
        <v>92</v>
      </c>
      <c r="E828" s="225">
        <v>86</v>
      </c>
      <c r="F828" s="226">
        <v>76</v>
      </c>
      <c r="G828" s="71">
        <v>67</v>
      </c>
      <c r="H828" s="72">
        <v>1.54</v>
      </c>
      <c r="I828" s="73">
        <v>7.0000000000000007E-2</v>
      </c>
      <c r="J828" s="73">
        <v>14.77</v>
      </c>
      <c r="K828" s="74">
        <v>7.7</v>
      </c>
      <c r="L828" s="71">
        <v>0.7</v>
      </c>
      <c r="M828" s="71">
        <v>12.6</v>
      </c>
    </row>
    <row r="829" spans="1:13" ht="15" customHeight="1" x14ac:dyDescent="0.25">
      <c r="A829" s="837"/>
      <c r="B829" s="837"/>
      <c r="C829" s="359" t="s">
        <v>52</v>
      </c>
      <c r="D829" s="18" t="s">
        <v>53</v>
      </c>
      <c r="E829" s="128">
        <v>5</v>
      </c>
      <c r="F829" s="70">
        <v>5</v>
      </c>
      <c r="G829" s="71">
        <v>37</v>
      </c>
      <c r="H829" s="72">
        <v>0.03</v>
      </c>
      <c r="I829" s="73">
        <v>4.05</v>
      </c>
      <c r="J829" s="73">
        <v>0</v>
      </c>
      <c r="K829" s="74">
        <v>0.15</v>
      </c>
      <c r="L829" s="71">
        <v>5.0000000000000001E-3</v>
      </c>
      <c r="M829" s="71">
        <v>34.25</v>
      </c>
    </row>
    <row r="830" spans="1:13" ht="15" customHeight="1" x14ac:dyDescent="0.25">
      <c r="A830" s="840" t="s">
        <v>58</v>
      </c>
      <c r="B830" s="1445" t="s">
        <v>509</v>
      </c>
      <c r="C830" s="359" t="s">
        <v>50</v>
      </c>
      <c r="D830" s="18" t="s">
        <v>51</v>
      </c>
      <c r="E830" s="70">
        <v>48</v>
      </c>
      <c r="F830" s="70">
        <v>40.799999999999997</v>
      </c>
      <c r="G830" s="71">
        <v>19</v>
      </c>
      <c r="H830" s="72">
        <v>0.28560000000000002</v>
      </c>
      <c r="I830" s="73">
        <v>4.0800000000000003E-2</v>
      </c>
      <c r="J830" s="73">
        <v>3.8759999999999999</v>
      </c>
      <c r="K830" s="74">
        <v>11.016</v>
      </c>
      <c r="L830" s="71">
        <v>0.16320000000000001</v>
      </c>
      <c r="M830" s="71">
        <v>16.8</v>
      </c>
    </row>
    <row r="831" spans="1:13" ht="15" customHeight="1" x14ac:dyDescent="0.25">
      <c r="A831" s="836"/>
      <c r="B831" s="1446"/>
      <c r="C831" s="68" t="s">
        <v>60</v>
      </c>
      <c r="D831" s="74" t="s">
        <v>61</v>
      </c>
      <c r="E831" s="128">
        <v>43</v>
      </c>
      <c r="F831" s="70">
        <v>30.1</v>
      </c>
      <c r="G831" s="71">
        <v>12</v>
      </c>
      <c r="H831" s="72">
        <v>0.54179999999999995</v>
      </c>
      <c r="I831" s="73">
        <v>9.0300000000000005E-2</v>
      </c>
      <c r="J831" s="73">
        <v>1.9263999999999999</v>
      </c>
      <c r="K831" s="74">
        <v>13.244</v>
      </c>
      <c r="L831" s="71">
        <v>0.15049999999999999</v>
      </c>
      <c r="M831" s="71">
        <v>7.74</v>
      </c>
    </row>
    <row r="832" spans="1:13" ht="15" customHeight="1" x14ac:dyDescent="0.25">
      <c r="A832" s="836"/>
      <c r="B832" s="1446"/>
      <c r="C832" s="359" t="s">
        <v>174</v>
      </c>
      <c r="D832" s="18" t="s">
        <v>175</v>
      </c>
      <c r="E832" s="70">
        <v>5</v>
      </c>
      <c r="F832" s="70">
        <v>5</v>
      </c>
      <c r="G832" s="71">
        <v>16</v>
      </c>
      <c r="H832" s="72">
        <v>4.4999999999999998E-2</v>
      </c>
      <c r="I832" s="73">
        <v>1.67</v>
      </c>
      <c r="J832" s="73">
        <v>0.27</v>
      </c>
      <c r="K832" s="74">
        <v>0.7</v>
      </c>
      <c r="L832" s="71">
        <v>0.01</v>
      </c>
      <c r="M832" s="71">
        <v>35.549999999999997</v>
      </c>
    </row>
    <row r="833" spans="1:13" ht="15" customHeight="1" x14ac:dyDescent="0.25">
      <c r="A833" s="836"/>
      <c r="B833" s="1446"/>
      <c r="C833" s="359" t="s">
        <v>62</v>
      </c>
      <c r="D833" s="18" t="s">
        <v>63</v>
      </c>
      <c r="E833" s="232">
        <v>30</v>
      </c>
      <c r="F833" s="70">
        <v>15</v>
      </c>
      <c r="G833" s="71">
        <v>7</v>
      </c>
      <c r="H833" s="72">
        <v>4.4999999999999998E-2</v>
      </c>
      <c r="I833" s="73">
        <v>4.4999999999999998E-2</v>
      </c>
      <c r="J833" s="73">
        <v>1.395</v>
      </c>
      <c r="K833" s="74">
        <v>2.85</v>
      </c>
      <c r="L833" s="71">
        <v>7.4999999999999997E-2</v>
      </c>
      <c r="M833" s="71">
        <v>1.2</v>
      </c>
    </row>
    <row r="834" spans="1:13" ht="15" customHeight="1" x14ac:dyDescent="0.25">
      <c r="A834" s="837"/>
      <c r="B834" s="1447"/>
      <c r="C834" s="359" t="s">
        <v>36</v>
      </c>
      <c r="D834" s="18" t="s">
        <v>37</v>
      </c>
      <c r="E834" s="225">
        <v>6</v>
      </c>
      <c r="F834" s="70">
        <v>5.4</v>
      </c>
      <c r="G834" s="71">
        <v>2</v>
      </c>
      <c r="H834" s="72">
        <v>0.1242</v>
      </c>
      <c r="I834" s="73">
        <v>3.2399999999999998E-2</v>
      </c>
      <c r="J834" s="73">
        <v>0.31859999999999999</v>
      </c>
      <c r="K834" s="74">
        <v>4.4279999999999999</v>
      </c>
      <c r="L834" s="71">
        <v>9.7199999999999995E-2</v>
      </c>
      <c r="M834" s="71">
        <v>2.76</v>
      </c>
    </row>
    <row r="835" spans="1:13" ht="15" customHeight="1" x14ac:dyDescent="0.25">
      <c r="A835" s="35" t="s">
        <v>105</v>
      </c>
      <c r="B835" s="835" t="s">
        <v>149</v>
      </c>
      <c r="C835" s="359" t="s">
        <v>150</v>
      </c>
      <c r="D835" s="18" t="s">
        <v>151</v>
      </c>
      <c r="E835" s="128">
        <v>80</v>
      </c>
      <c r="F835" s="70">
        <v>60</v>
      </c>
      <c r="G835" s="71">
        <v>43</v>
      </c>
      <c r="H835" s="72">
        <v>0.54</v>
      </c>
      <c r="I835" s="73">
        <v>0.18</v>
      </c>
      <c r="J835" s="73">
        <v>8.0399999999999991</v>
      </c>
      <c r="K835" s="74">
        <v>7.8</v>
      </c>
      <c r="L835" s="71">
        <v>0.18</v>
      </c>
      <c r="M835" s="71">
        <v>2.4</v>
      </c>
    </row>
    <row r="836" spans="1:13" ht="15" customHeight="1" x14ac:dyDescent="0.25">
      <c r="A836" s="35" t="s">
        <v>285</v>
      </c>
      <c r="B836" s="836"/>
      <c r="C836" s="359" t="s">
        <v>72</v>
      </c>
      <c r="D836" s="18" t="s">
        <v>73</v>
      </c>
      <c r="E836" s="128">
        <v>120</v>
      </c>
      <c r="F836" s="70">
        <v>120</v>
      </c>
      <c r="G836" s="71">
        <v>66</v>
      </c>
      <c r="H836" s="72">
        <v>3.84</v>
      </c>
      <c r="I836" s="73">
        <v>3.84</v>
      </c>
      <c r="J836" s="73">
        <v>4.08</v>
      </c>
      <c r="K836" s="74">
        <v>144</v>
      </c>
      <c r="L836" s="71">
        <v>0</v>
      </c>
      <c r="M836" s="71">
        <v>50.4</v>
      </c>
    </row>
    <row r="837" spans="1:13" ht="15" customHeight="1" x14ac:dyDescent="0.25">
      <c r="A837" s="35" t="s">
        <v>109</v>
      </c>
      <c r="B837" s="837"/>
      <c r="C837" s="359" t="s">
        <v>64</v>
      </c>
      <c r="D837" s="18" t="s">
        <v>65</v>
      </c>
      <c r="E837" s="128">
        <v>6</v>
      </c>
      <c r="F837" s="70">
        <v>6</v>
      </c>
      <c r="G837" s="71">
        <v>24</v>
      </c>
      <c r="H837" s="72">
        <v>0</v>
      </c>
      <c r="I837" s="73">
        <v>0</v>
      </c>
      <c r="J837" s="73">
        <v>5.9580000000000002</v>
      </c>
      <c r="K837" s="74">
        <v>0</v>
      </c>
      <c r="L837" s="71">
        <v>6.0000000000000001E-3</v>
      </c>
      <c r="M837" s="71">
        <v>0</v>
      </c>
    </row>
    <row r="838" spans="1:13" ht="15" customHeight="1" x14ac:dyDescent="0.25">
      <c r="A838" s="1541"/>
      <c r="B838" s="856"/>
      <c r="C838" s="856"/>
      <c r="D838" s="856"/>
      <c r="E838" s="856"/>
      <c r="F838" s="856"/>
      <c r="G838" s="856"/>
      <c r="H838" s="856"/>
      <c r="I838" s="856"/>
      <c r="J838" s="856"/>
      <c r="K838" s="856"/>
      <c r="L838" s="856"/>
      <c r="M838" s="857"/>
    </row>
    <row r="839" spans="1:13" ht="15" customHeight="1" x14ac:dyDescent="0.25">
      <c r="A839" s="1536" t="s">
        <v>78</v>
      </c>
      <c r="B839" s="828"/>
      <c r="C839" s="828"/>
      <c r="D839" s="828"/>
      <c r="E839" s="828"/>
      <c r="F839" s="829"/>
      <c r="G839" s="235">
        <v>805</v>
      </c>
      <c r="H839" s="236">
        <v>31</v>
      </c>
      <c r="I839" s="237">
        <v>28</v>
      </c>
      <c r="J839" s="237">
        <v>104</v>
      </c>
      <c r="K839" s="235">
        <v>240</v>
      </c>
      <c r="L839" s="238">
        <v>4.8</v>
      </c>
      <c r="M839" s="238">
        <v>970</v>
      </c>
    </row>
    <row r="840" spans="1:13" ht="15" customHeight="1" x14ac:dyDescent="0.25">
      <c r="A840" s="1536" t="s">
        <v>79</v>
      </c>
      <c r="B840" s="828"/>
      <c r="C840" s="828"/>
      <c r="D840" s="828"/>
      <c r="E840" s="828"/>
      <c r="F840" s="829"/>
      <c r="G840" s="239">
        <v>2491</v>
      </c>
      <c r="H840" s="240">
        <v>87.2</v>
      </c>
      <c r="I840" s="240">
        <v>83</v>
      </c>
      <c r="J840" s="240">
        <v>348.7</v>
      </c>
      <c r="K840" s="240">
        <v>1100</v>
      </c>
      <c r="L840" s="240">
        <v>9.5</v>
      </c>
      <c r="M840" s="240">
        <v>1500</v>
      </c>
    </row>
    <row r="841" spans="1:13" ht="15" customHeight="1" x14ac:dyDescent="0.25">
      <c r="A841" s="1536" t="s">
        <v>80</v>
      </c>
      <c r="B841" s="828"/>
      <c r="C841" s="828"/>
      <c r="D841" s="828"/>
      <c r="E841" s="828"/>
      <c r="F841" s="829"/>
      <c r="G841" s="241">
        <v>0.32</v>
      </c>
      <c r="H841" s="242">
        <v>0.35</v>
      </c>
      <c r="I841" s="242">
        <v>0.34</v>
      </c>
      <c r="J841" s="242">
        <v>0.3</v>
      </c>
      <c r="K841" s="242">
        <v>0.22</v>
      </c>
      <c r="L841" s="242">
        <v>0.51</v>
      </c>
      <c r="M841" s="242">
        <v>0.65</v>
      </c>
    </row>
    <row r="842" spans="1:13" ht="15" customHeight="1" x14ac:dyDescent="0.25">
      <c r="A842" s="44"/>
      <c r="B842" s="45"/>
      <c r="C842" s="45"/>
      <c r="D842" s="45"/>
      <c r="E842" s="47"/>
      <c r="F842" s="47"/>
      <c r="G842" s="47"/>
      <c r="H842" s="47"/>
      <c r="I842" s="47"/>
      <c r="J842" s="47"/>
      <c r="K842" s="47"/>
      <c r="L842" s="47"/>
      <c r="M842" s="47"/>
    </row>
    <row r="843" spans="1:13" ht="15" customHeight="1" x14ac:dyDescent="0.25">
      <c r="A843" s="1537" t="s">
        <v>81</v>
      </c>
      <c r="B843" s="825"/>
      <c r="C843" s="826"/>
      <c r="D843" s="827" t="s">
        <v>82</v>
      </c>
      <c r="E843" s="828"/>
      <c r="F843" s="828"/>
      <c r="G843" s="828"/>
      <c r="H843" s="828"/>
      <c r="I843" s="828"/>
      <c r="J843" s="828"/>
      <c r="K843" s="828"/>
      <c r="L843" s="828"/>
      <c r="M843" s="829"/>
    </row>
    <row r="844" spans="1:13" ht="15" customHeight="1" x14ac:dyDescent="0.25">
      <c r="A844" s="44"/>
      <c r="B844" s="45"/>
      <c r="C844" s="47"/>
      <c r="D844" s="47"/>
      <c r="E844" s="47"/>
      <c r="F844" s="47"/>
      <c r="G844" s="47"/>
      <c r="H844" s="47"/>
      <c r="I844" s="47"/>
      <c r="J844" s="47"/>
      <c r="K844" s="47"/>
      <c r="L844" s="47"/>
      <c r="M844" s="51"/>
    </row>
    <row r="845" spans="1:13" ht="30" customHeight="1" x14ac:dyDescent="0.25">
      <c r="A845" s="44" t="s">
        <v>83</v>
      </c>
      <c r="B845" s="1538"/>
      <c r="C845" s="828"/>
      <c r="D845" s="828"/>
      <c r="E845" s="829"/>
      <c r="F845" s="51"/>
      <c r="G845" s="1539" t="s">
        <v>84</v>
      </c>
      <c r="H845" s="825"/>
      <c r="I845" s="826"/>
      <c r="J845" s="827">
        <v>1088350061</v>
      </c>
      <c r="K845" s="828"/>
      <c r="L845" s="828"/>
      <c r="M845" s="829"/>
    </row>
    <row r="849" spans="1:13" ht="15" customHeight="1" x14ac:dyDescent="0.25">
      <c r="A849" s="366" t="s">
        <v>455</v>
      </c>
      <c r="B849" s="58"/>
      <c r="C849" s="58"/>
      <c r="D849" s="58"/>
      <c r="E849" s="3"/>
      <c r="F849" s="3"/>
      <c r="G849" s="3"/>
      <c r="H849" s="3"/>
      <c r="I849" s="3"/>
      <c r="J849" s="3"/>
      <c r="K849" s="3"/>
      <c r="L849" s="51"/>
      <c r="M849" s="51"/>
    </row>
    <row r="850" spans="1:13" ht="15" customHeight="1" x14ac:dyDescent="0.25">
      <c r="A850" s="52"/>
      <c r="B850" s="9"/>
      <c r="C850" s="9"/>
      <c r="D850" s="9"/>
      <c r="E850" s="1"/>
      <c r="F850" s="1"/>
      <c r="G850" s="1"/>
      <c r="H850" s="1"/>
      <c r="I850" s="1"/>
      <c r="J850" s="3"/>
      <c r="K850" s="3"/>
      <c r="L850" s="51"/>
      <c r="M850" s="51"/>
    </row>
    <row r="851" spans="1:13" ht="15" customHeight="1" x14ac:dyDescent="0.25">
      <c r="A851" s="840" t="s">
        <v>14</v>
      </c>
      <c r="B851" s="838" t="s">
        <v>15</v>
      </c>
      <c r="C851" s="838" t="s">
        <v>16</v>
      </c>
      <c r="D851" s="838" t="s">
        <v>17</v>
      </c>
      <c r="E851" s="838" t="s">
        <v>18</v>
      </c>
      <c r="F851" s="838" t="s">
        <v>19</v>
      </c>
      <c r="G851" s="827" t="s">
        <v>20</v>
      </c>
      <c r="H851" s="828"/>
      <c r="I851" s="828"/>
      <c r="J851" s="828"/>
      <c r="K851" s="828"/>
      <c r="L851" s="828"/>
      <c r="M851" s="829"/>
    </row>
    <row r="852" spans="1:13" ht="15" customHeight="1" x14ac:dyDescent="0.25">
      <c r="A852" s="837"/>
      <c r="B852" s="837"/>
      <c r="C852" s="837"/>
      <c r="D852" s="837"/>
      <c r="E852" s="837"/>
      <c r="F852" s="837"/>
      <c r="G852" s="16" t="s">
        <v>21</v>
      </c>
      <c r="H852" s="16" t="s">
        <v>22</v>
      </c>
      <c r="I852" s="16" t="s">
        <v>23</v>
      </c>
      <c r="J852" s="16" t="s">
        <v>24</v>
      </c>
      <c r="K852" s="16" t="s">
        <v>25</v>
      </c>
      <c r="L852" s="16" t="s">
        <v>26</v>
      </c>
      <c r="M852" s="16" t="s">
        <v>27</v>
      </c>
    </row>
    <row r="853" spans="1:13" ht="15" customHeight="1" x14ac:dyDescent="0.25">
      <c r="A853" s="840" t="s">
        <v>85</v>
      </c>
      <c r="B853" s="843" t="s">
        <v>268</v>
      </c>
      <c r="C853" s="359" t="s">
        <v>269</v>
      </c>
      <c r="D853" s="18" t="s">
        <v>270</v>
      </c>
      <c r="E853" s="225">
        <v>25</v>
      </c>
      <c r="F853" s="226">
        <v>25</v>
      </c>
      <c r="G853" s="227">
        <v>97</v>
      </c>
      <c r="H853" s="228">
        <v>5.7</v>
      </c>
      <c r="I853" s="127">
        <v>0.42499999999999999</v>
      </c>
      <c r="J853" s="127">
        <v>14.75</v>
      </c>
      <c r="K853" s="224">
        <v>32.25</v>
      </c>
      <c r="L853" s="227">
        <v>1.5249999999999999</v>
      </c>
      <c r="M853" s="227">
        <v>1.25</v>
      </c>
    </row>
    <row r="854" spans="1:13" ht="15" customHeight="1" x14ac:dyDescent="0.25">
      <c r="A854" s="836"/>
      <c r="B854" s="836"/>
      <c r="C854" s="360" t="s">
        <v>114</v>
      </c>
      <c r="D854" s="18" t="s">
        <v>115</v>
      </c>
      <c r="E854" s="128">
        <v>15</v>
      </c>
      <c r="F854" s="70">
        <v>15</v>
      </c>
      <c r="G854" s="71">
        <v>15</v>
      </c>
      <c r="H854" s="72">
        <v>0.34499999999999997</v>
      </c>
      <c r="I854" s="73">
        <v>1.4999999999999999E-2</v>
      </c>
      <c r="J854" s="73">
        <v>3.15</v>
      </c>
      <c r="K854" s="74">
        <v>1.2</v>
      </c>
      <c r="L854" s="71">
        <v>0.12</v>
      </c>
      <c r="M854" s="71">
        <v>1.35</v>
      </c>
    </row>
    <row r="855" spans="1:13" ht="15" customHeight="1" x14ac:dyDescent="0.25">
      <c r="A855" s="836"/>
      <c r="B855" s="836"/>
      <c r="C855" s="360" t="s">
        <v>91</v>
      </c>
      <c r="D855" s="18" t="s">
        <v>92</v>
      </c>
      <c r="E855" s="128">
        <v>15</v>
      </c>
      <c r="F855" s="70">
        <v>15</v>
      </c>
      <c r="G855" s="71">
        <v>14</v>
      </c>
      <c r="H855" s="72">
        <v>0.33</v>
      </c>
      <c r="I855" s="73">
        <v>1.4999999999999999E-2</v>
      </c>
      <c r="J855" s="73">
        <v>3.165</v>
      </c>
      <c r="K855" s="74">
        <v>1.65</v>
      </c>
      <c r="L855" s="71">
        <v>0.15</v>
      </c>
      <c r="M855" s="71">
        <v>2.7</v>
      </c>
    </row>
    <row r="856" spans="1:13" ht="15" customHeight="1" x14ac:dyDescent="0.25">
      <c r="A856" s="836"/>
      <c r="B856" s="836"/>
      <c r="C856" s="360" t="s">
        <v>38</v>
      </c>
      <c r="D856" s="18" t="s">
        <v>39</v>
      </c>
      <c r="E856" s="70">
        <v>6</v>
      </c>
      <c r="F856" s="70">
        <v>6</v>
      </c>
      <c r="G856" s="71">
        <v>0</v>
      </c>
      <c r="H856" s="72">
        <v>0</v>
      </c>
      <c r="I856" s="73">
        <v>0</v>
      </c>
      <c r="J856" s="73">
        <v>0.36</v>
      </c>
      <c r="K856" s="74">
        <v>0.42</v>
      </c>
      <c r="L856" s="71">
        <v>0.03</v>
      </c>
      <c r="M856" s="71">
        <v>0.3</v>
      </c>
    </row>
    <row r="857" spans="1:13" ht="15" customHeight="1" x14ac:dyDescent="0.25">
      <c r="A857" s="836"/>
      <c r="B857" s="836"/>
      <c r="C857" s="360" t="s">
        <v>32</v>
      </c>
      <c r="D857" s="18" t="s">
        <v>33</v>
      </c>
      <c r="E857" s="70">
        <v>16</v>
      </c>
      <c r="F857" s="70">
        <v>15.2</v>
      </c>
      <c r="G857" s="71">
        <v>6</v>
      </c>
      <c r="H857" s="72">
        <v>0.21279999999999999</v>
      </c>
      <c r="I857" s="73">
        <v>1.52E-2</v>
      </c>
      <c r="J857" s="73">
        <v>1.1704000000000001</v>
      </c>
      <c r="K857" s="74">
        <v>3.6480000000000001</v>
      </c>
      <c r="L857" s="71">
        <v>4.5600000000000002E-2</v>
      </c>
      <c r="M857" s="71">
        <v>0.64</v>
      </c>
    </row>
    <row r="858" spans="1:13" ht="15" customHeight="1" x14ac:dyDescent="0.25">
      <c r="A858" s="836"/>
      <c r="B858" s="836"/>
      <c r="C858" s="360" t="s">
        <v>34</v>
      </c>
      <c r="D858" s="18" t="s">
        <v>35</v>
      </c>
      <c r="E858" s="70">
        <v>38</v>
      </c>
      <c r="F858" s="70">
        <v>15.2</v>
      </c>
      <c r="G858" s="71">
        <v>6</v>
      </c>
      <c r="H858" s="72">
        <v>0.18240000000000001</v>
      </c>
      <c r="I858" s="73">
        <v>1.52E-2</v>
      </c>
      <c r="J858" s="73">
        <v>1.0336000000000001</v>
      </c>
      <c r="K858" s="74">
        <v>8.6639999999999997</v>
      </c>
      <c r="L858" s="71">
        <v>7.5999999999999998E-2</v>
      </c>
      <c r="M858" s="71">
        <v>5.7</v>
      </c>
    </row>
    <row r="859" spans="1:13" ht="15" customHeight="1" x14ac:dyDescent="0.25">
      <c r="A859" s="836"/>
      <c r="B859" s="836"/>
      <c r="C859" s="360" t="s">
        <v>36</v>
      </c>
      <c r="D859" s="18" t="s">
        <v>37</v>
      </c>
      <c r="E859" s="70">
        <v>6</v>
      </c>
      <c r="F859" s="70">
        <v>5.4</v>
      </c>
      <c r="G859" s="71">
        <v>2</v>
      </c>
      <c r="H859" s="72">
        <v>0.1242</v>
      </c>
      <c r="I859" s="73">
        <v>3.2399999999999998E-2</v>
      </c>
      <c r="J859" s="73">
        <v>0.31859999999999999</v>
      </c>
      <c r="K859" s="74">
        <v>4.4279999999999999</v>
      </c>
      <c r="L859" s="71">
        <v>9.7199999999999995E-2</v>
      </c>
      <c r="M859" s="71">
        <v>2.76</v>
      </c>
    </row>
    <row r="860" spans="1:13" ht="15" customHeight="1" x14ac:dyDescent="0.25">
      <c r="A860" s="836"/>
      <c r="B860" s="836"/>
      <c r="C860" s="360" t="s">
        <v>271</v>
      </c>
      <c r="D860" s="18" t="s">
        <v>272</v>
      </c>
      <c r="E860" s="70">
        <v>13</v>
      </c>
      <c r="F860" s="70">
        <v>10.4</v>
      </c>
      <c r="G860" s="71">
        <v>3</v>
      </c>
      <c r="H860" s="72">
        <v>9.3600000000000003E-2</v>
      </c>
      <c r="I860" s="73">
        <v>1.04E-2</v>
      </c>
      <c r="J860" s="73">
        <v>0.50960000000000005</v>
      </c>
      <c r="K860" s="74">
        <v>1.1439999999999999</v>
      </c>
      <c r="L860" s="71">
        <v>4.1599999999999998E-2</v>
      </c>
      <c r="M860" s="71">
        <v>0.39</v>
      </c>
    </row>
    <row r="861" spans="1:13" ht="15" customHeight="1" x14ac:dyDescent="0.25">
      <c r="A861" s="836"/>
      <c r="B861" s="836"/>
      <c r="C861" s="360" t="s">
        <v>182</v>
      </c>
      <c r="D861" s="18" t="s">
        <v>183</v>
      </c>
      <c r="E861" s="70">
        <v>20</v>
      </c>
      <c r="F861" s="70">
        <v>10</v>
      </c>
      <c r="G861" s="71">
        <v>3</v>
      </c>
      <c r="H861" s="72">
        <v>7.0000000000000007E-2</v>
      </c>
      <c r="I861" s="73">
        <v>0.02</v>
      </c>
      <c r="J861" s="73">
        <v>0.46</v>
      </c>
      <c r="K861" s="74">
        <v>4.2</v>
      </c>
      <c r="L861" s="71">
        <v>0.04</v>
      </c>
      <c r="M861" s="71">
        <v>16</v>
      </c>
    </row>
    <row r="862" spans="1:13" ht="15" customHeight="1" x14ac:dyDescent="0.25">
      <c r="A862" s="836"/>
      <c r="B862" s="836"/>
      <c r="C862" s="360" t="s">
        <v>42</v>
      </c>
      <c r="D862" s="18" t="s">
        <v>43</v>
      </c>
      <c r="E862" s="70">
        <v>1</v>
      </c>
      <c r="F862" s="70">
        <v>0.95</v>
      </c>
      <c r="G862" s="71">
        <v>1</v>
      </c>
      <c r="H862" s="72">
        <v>4.4650000000000002E-2</v>
      </c>
      <c r="I862" s="73">
        <v>2.8500000000000001E-3</v>
      </c>
      <c r="J862" s="73">
        <v>0.27834999999999999</v>
      </c>
      <c r="K862" s="74">
        <v>0.38</v>
      </c>
      <c r="L862" s="71">
        <v>1.235E-2</v>
      </c>
      <c r="M862" s="71">
        <v>0.19</v>
      </c>
    </row>
    <row r="863" spans="1:13" ht="15" customHeight="1" x14ac:dyDescent="0.25">
      <c r="A863" s="837"/>
      <c r="B863" s="842"/>
      <c r="C863" s="360" t="s">
        <v>44</v>
      </c>
      <c r="D863" s="18" t="s">
        <v>45</v>
      </c>
      <c r="E863" s="70">
        <v>0.5</v>
      </c>
      <c r="F863" s="70">
        <v>0.5</v>
      </c>
      <c r="G863" s="71">
        <v>0</v>
      </c>
      <c r="H863" s="72">
        <v>0</v>
      </c>
      <c r="I863" s="73">
        <v>0</v>
      </c>
      <c r="J863" s="73">
        <v>0</v>
      </c>
      <c r="K863" s="74">
        <v>0.12</v>
      </c>
      <c r="L863" s="71">
        <v>1.5E-3</v>
      </c>
      <c r="M863" s="71">
        <v>193.905</v>
      </c>
    </row>
    <row r="864" spans="1:13" ht="15" customHeight="1" x14ac:dyDescent="0.25">
      <c r="A864" s="840" t="s">
        <v>28</v>
      </c>
      <c r="B864" s="843" t="s">
        <v>273</v>
      </c>
      <c r="C864" s="360" t="s">
        <v>94</v>
      </c>
      <c r="D864" s="18" t="s">
        <v>95</v>
      </c>
      <c r="E864" s="128">
        <v>69</v>
      </c>
      <c r="F864" s="70">
        <v>65</v>
      </c>
      <c r="G864" s="71">
        <v>91</v>
      </c>
      <c r="H864" s="72">
        <v>13.91</v>
      </c>
      <c r="I864" s="73">
        <v>3.9</v>
      </c>
      <c r="J864" s="73">
        <v>0.13</v>
      </c>
      <c r="K864" s="74">
        <v>11.05</v>
      </c>
      <c r="L864" s="71">
        <v>0.52</v>
      </c>
      <c r="M864" s="71">
        <v>35.880000000000003</v>
      </c>
    </row>
    <row r="865" spans="1:13" ht="15" customHeight="1" x14ac:dyDescent="0.25">
      <c r="A865" s="836"/>
      <c r="B865" s="836"/>
      <c r="C865" s="359" t="s">
        <v>32</v>
      </c>
      <c r="D865" s="18" t="s">
        <v>33</v>
      </c>
      <c r="E865" s="70">
        <v>16</v>
      </c>
      <c r="F865" s="70">
        <v>15.2</v>
      </c>
      <c r="G865" s="71">
        <v>6</v>
      </c>
      <c r="H865" s="72">
        <v>0.21279999999999999</v>
      </c>
      <c r="I865" s="73">
        <v>1.52E-2</v>
      </c>
      <c r="J865" s="73">
        <v>1.1704000000000001</v>
      </c>
      <c r="K865" s="74">
        <v>3.6480000000000001</v>
      </c>
      <c r="L865" s="71">
        <v>4.5600000000000002E-2</v>
      </c>
      <c r="M865" s="71">
        <v>0.64</v>
      </c>
    </row>
    <row r="866" spans="1:13" ht="15" customHeight="1" x14ac:dyDescent="0.25">
      <c r="A866" s="836"/>
      <c r="B866" s="836"/>
      <c r="C866" s="359" t="s">
        <v>34</v>
      </c>
      <c r="D866" s="18" t="s">
        <v>35</v>
      </c>
      <c r="E866" s="70">
        <v>38</v>
      </c>
      <c r="F866" s="70">
        <v>15.2</v>
      </c>
      <c r="G866" s="71">
        <v>6</v>
      </c>
      <c r="H866" s="72">
        <v>0.18240000000000001</v>
      </c>
      <c r="I866" s="73">
        <v>1.52E-2</v>
      </c>
      <c r="J866" s="73">
        <v>1.0336000000000001</v>
      </c>
      <c r="K866" s="74">
        <v>8.6639999999999997</v>
      </c>
      <c r="L866" s="71">
        <v>7.5999999999999998E-2</v>
      </c>
      <c r="M866" s="71">
        <v>5.7</v>
      </c>
    </row>
    <row r="867" spans="1:13" ht="15" customHeight="1" x14ac:dyDescent="0.25">
      <c r="A867" s="836"/>
      <c r="B867" s="836"/>
      <c r="C867" s="359" t="s">
        <v>36</v>
      </c>
      <c r="D867" s="18" t="s">
        <v>37</v>
      </c>
      <c r="E867" s="70">
        <v>6</v>
      </c>
      <c r="F867" s="70">
        <v>5.4</v>
      </c>
      <c r="G867" s="71">
        <v>2</v>
      </c>
      <c r="H867" s="72">
        <v>0.1242</v>
      </c>
      <c r="I867" s="73">
        <v>3.2399999999999998E-2</v>
      </c>
      <c r="J867" s="73">
        <v>0.31859999999999999</v>
      </c>
      <c r="K867" s="74">
        <v>4.4279999999999999</v>
      </c>
      <c r="L867" s="71">
        <v>9.7199999999999995E-2</v>
      </c>
      <c r="M867" s="71">
        <v>2.76</v>
      </c>
    </row>
    <row r="868" spans="1:13" ht="15" customHeight="1" x14ac:dyDescent="0.25">
      <c r="A868" s="836"/>
      <c r="B868" s="836"/>
      <c r="C868" s="32" t="s">
        <v>38</v>
      </c>
      <c r="D868" s="18" t="s">
        <v>39</v>
      </c>
      <c r="E868" s="70">
        <v>3</v>
      </c>
      <c r="F868" s="70">
        <v>3</v>
      </c>
      <c r="G868" s="71">
        <v>0</v>
      </c>
      <c r="H868" s="72">
        <v>0</v>
      </c>
      <c r="I868" s="73">
        <v>0</v>
      </c>
      <c r="J868" s="73">
        <v>0.18</v>
      </c>
      <c r="K868" s="74">
        <v>0.21</v>
      </c>
      <c r="L868" s="71">
        <v>1.4999999999999999E-2</v>
      </c>
      <c r="M868" s="71">
        <v>0.15</v>
      </c>
    </row>
    <row r="869" spans="1:13" ht="15" customHeight="1" x14ac:dyDescent="0.25">
      <c r="A869" s="836"/>
      <c r="B869" s="836"/>
      <c r="C869" s="32" t="s">
        <v>96</v>
      </c>
      <c r="D869" s="18" t="s">
        <v>39</v>
      </c>
      <c r="E869" s="70">
        <v>3</v>
      </c>
      <c r="F869" s="70">
        <v>3</v>
      </c>
      <c r="G869" s="71">
        <v>0</v>
      </c>
      <c r="H869" s="72">
        <v>0</v>
      </c>
      <c r="I869" s="73">
        <v>0</v>
      </c>
      <c r="J869" s="73">
        <v>0.18</v>
      </c>
      <c r="K869" s="74">
        <v>0.21</v>
      </c>
      <c r="L869" s="71">
        <v>1.4999999999999999E-2</v>
      </c>
      <c r="M869" s="71">
        <v>0.15</v>
      </c>
    </row>
    <row r="870" spans="1:13" ht="15" customHeight="1" x14ac:dyDescent="0.25">
      <c r="A870" s="836"/>
      <c r="B870" s="836"/>
      <c r="C870" s="32" t="s">
        <v>40</v>
      </c>
      <c r="D870" s="18" t="s">
        <v>39</v>
      </c>
      <c r="E870" s="70">
        <v>3</v>
      </c>
      <c r="F870" s="70">
        <v>3</v>
      </c>
      <c r="G870" s="71">
        <v>0</v>
      </c>
      <c r="H870" s="72">
        <v>0</v>
      </c>
      <c r="I870" s="73">
        <v>0</v>
      </c>
      <c r="J870" s="73">
        <v>0.18</v>
      </c>
      <c r="K870" s="74">
        <v>0.21</v>
      </c>
      <c r="L870" s="71">
        <v>1.4999999999999999E-2</v>
      </c>
      <c r="M870" s="71">
        <v>0.15</v>
      </c>
    </row>
    <row r="871" spans="1:13" ht="15" customHeight="1" x14ac:dyDescent="0.25">
      <c r="A871" s="836"/>
      <c r="B871" s="836"/>
      <c r="C871" s="32" t="s">
        <v>41</v>
      </c>
      <c r="D871" s="18" t="s">
        <v>39</v>
      </c>
      <c r="E871" s="70">
        <v>3</v>
      </c>
      <c r="F871" s="70">
        <v>3</v>
      </c>
      <c r="G871" s="71">
        <v>0</v>
      </c>
      <c r="H871" s="72">
        <v>0</v>
      </c>
      <c r="I871" s="73">
        <v>0</v>
      </c>
      <c r="J871" s="73">
        <v>0.18</v>
      </c>
      <c r="K871" s="74">
        <v>0.21</v>
      </c>
      <c r="L871" s="71">
        <v>1.4999999999999999E-2</v>
      </c>
      <c r="M871" s="71">
        <v>0.15</v>
      </c>
    </row>
    <row r="872" spans="1:13" ht="15" customHeight="1" x14ac:dyDescent="0.25">
      <c r="A872" s="836"/>
      <c r="B872" s="836"/>
      <c r="C872" s="359" t="s">
        <v>42</v>
      </c>
      <c r="D872" s="18" t="s">
        <v>43</v>
      </c>
      <c r="E872" s="70">
        <v>1</v>
      </c>
      <c r="F872" s="70">
        <v>0.95</v>
      </c>
      <c r="G872" s="71">
        <v>1</v>
      </c>
      <c r="H872" s="72">
        <v>4.4650000000000002E-2</v>
      </c>
      <c r="I872" s="73">
        <v>2.8500000000000001E-3</v>
      </c>
      <c r="J872" s="73">
        <v>0.27834999999999999</v>
      </c>
      <c r="K872" s="74">
        <v>0.38</v>
      </c>
      <c r="L872" s="71">
        <v>1.235E-2</v>
      </c>
      <c r="M872" s="71">
        <v>0.19</v>
      </c>
    </row>
    <row r="873" spans="1:13" ht="15" customHeight="1" x14ac:dyDescent="0.25">
      <c r="A873" s="836"/>
      <c r="B873" s="836"/>
      <c r="C873" s="359" t="s">
        <v>44</v>
      </c>
      <c r="D873" s="18" t="s">
        <v>45</v>
      </c>
      <c r="E873" s="70">
        <v>0.5</v>
      </c>
      <c r="F873" s="70">
        <v>0.5</v>
      </c>
      <c r="G873" s="71">
        <v>0</v>
      </c>
      <c r="H873" s="72">
        <v>0</v>
      </c>
      <c r="I873" s="73">
        <v>0</v>
      </c>
      <c r="J873" s="73">
        <v>0</v>
      </c>
      <c r="K873" s="74">
        <v>0.12</v>
      </c>
      <c r="L873" s="71">
        <v>1.5E-3</v>
      </c>
      <c r="M873" s="71">
        <v>193.905</v>
      </c>
    </row>
    <row r="874" spans="1:13" ht="15" customHeight="1" x14ac:dyDescent="0.25">
      <c r="A874" s="837"/>
      <c r="B874" s="837"/>
      <c r="C874" s="359" t="s">
        <v>52</v>
      </c>
      <c r="D874" s="18" t="s">
        <v>53</v>
      </c>
      <c r="E874" s="70">
        <v>5</v>
      </c>
      <c r="F874" s="70">
        <v>5</v>
      </c>
      <c r="G874" s="71">
        <v>45</v>
      </c>
      <c r="H874" s="72">
        <v>0</v>
      </c>
      <c r="I874" s="73">
        <v>5</v>
      </c>
      <c r="J874" s="73">
        <v>0</v>
      </c>
      <c r="K874" s="74">
        <v>0</v>
      </c>
      <c r="L874" s="71">
        <v>0</v>
      </c>
      <c r="M874" s="71">
        <v>0</v>
      </c>
    </row>
    <row r="875" spans="1:13" ht="15" customHeight="1" x14ac:dyDescent="0.25">
      <c r="A875" s="840" t="s">
        <v>247</v>
      </c>
      <c r="B875" s="860" t="s">
        <v>55</v>
      </c>
      <c r="C875" s="359" t="s">
        <v>56</v>
      </c>
      <c r="D875" s="18" t="s">
        <v>57</v>
      </c>
      <c r="E875" s="70">
        <v>56</v>
      </c>
      <c r="F875" s="70">
        <v>56</v>
      </c>
      <c r="G875" s="71">
        <v>198</v>
      </c>
      <c r="H875" s="72">
        <v>3.7519999999999998</v>
      </c>
      <c r="I875" s="73">
        <v>0.224</v>
      </c>
      <c r="J875" s="73">
        <v>44.856000000000002</v>
      </c>
      <c r="K875" s="74">
        <v>5.04</v>
      </c>
      <c r="L875" s="71">
        <v>0.44800000000000001</v>
      </c>
      <c r="M875" s="71">
        <v>1.1200000000000001</v>
      </c>
    </row>
    <row r="876" spans="1:13" ht="15" customHeight="1" x14ac:dyDescent="0.25">
      <c r="A876" s="836"/>
      <c r="B876" s="836"/>
      <c r="C876" s="359" t="s">
        <v>44</v>
      </c>
      <c r="D876" s="18" t="s">
        <v>45</v>
      </c>
      <c r="E876" s="70">
        <v>0.8</v>
      </c>
      <c r="F876" s="70">
        <v>0.8</v>
      </c>
      <c r="G876" s="71">
        <v>0</v>
      </c>
      <c r="H876" s="72">
        <v>0</v>
      </c>
      <c r="I876" s="73">
        <v>0</v>
      </c>
      <c r="J876" s="73">
        <v>0</v>
      </c>
      <c r="K876" s="74">
        <v>0.192</v>
      </c>
      <c r="L876" s="71">
        <v>2.3999999999999998E-3</v>
      </c>
      <c r="M876" s="71">
        <v>310.24799999999999</v>
      </c>
    </row>
    <row r="877" spans="1:13" ht="15" customHeight="1" x14ac:dyDescent="0.25">
      <c r="A877" s="837"/>
      <c r="B877" s="837"/>
      <c r="C877" s="359" t="s">
        <v>52</v>
      </c>
      <c r="D877" s="18" t="s">
        <v>53</v>
      </c>
      <c r="E877" s="70">
        <v>8</v>
      </c>
      <c r="F877" s="70">
        <v>8</v>
      </c>
      <c r="G877" s="71">
        <v>72</v>
      </c>
      <c r="H877" s="72">
        <v>0</v>
      </c>
      <c r="I877" s="73">
        <v>8</v>
      </c>
      <c r="J877" s="73">
        <v>0</v>
      </c>
      <c r="K877" s="74">
        <v>0</v>
      </c>
      <c r="L877" s="71">
        <v>0</v>
      </c>
      <c r="M877" s="71">
        <v>0</v>
      </c>
    </row>
    <row r="878" spans="1:13" ht="15" customHeight="1" x14ac:dyDescent="0.25">
      <c r="A878" s="840" t="s">
        <v>46</v>
      </c>
      <c r="B878" s="835" t="s">
        <v>274</v>
      </c>
      <c r="C878" s="359" t="s">
        <v>98</v>
      </c>
      <c r="D878" s="18" t="s">
        <v>99</v>
      </c>
      <c r="E878" s="128">
        <v>100</v>
      </c>
      <c r="F878" s="70">
        <v>60</v>
      </c>
      <c r="G878" s="71">
        <v>93</v>
      </c>
      <c r="H878" s="72">
        <v>0.77615999999999996</v>
      </c>
      <c r="I878" s="73">
        <v>0.14112</v>
      </c>
      <c r="J878" s="73">
        <v>21.37968</v>
      </c>
      <c r="K878" s="74">
        <v>2.1168</v>
      </c>
      <c r="L878" s="71">
        <v>0.3528</v>
      </c>
      <c r="M878" s="71">
        <v>3.92</v>
      </c>
    </row>
    <row r="879" spans="1:13" ht="15" customHeight="1" x14ac:dyDescent="0.25">
      <c r="A879" s="837"/>
      <c r="B879" s="837"/>
      <c r="C879" s="359" t="s">
        <v>116</v>
      </c>
      <c r="D879" s="18" t="s">
        <v>117</v>
      </c>
      <c r="E879" s="128">
        <v>5</v>
      </c>
      <c r="F879" s="70">
        <v>5</v>
      </c>
      <c r="G879" s="71">
        <v>37</v>
      </c>
      <c r="H879" s="72">
        <v>0.03</v>
      </c>
      <c r="I879" s="73">
        <v>4.05</v>
      </c>
      <c r="J879" s="73">
        <v>0</v>
      </c>
      <c r="K879" s="74">
        <v>0.15</v>
      </c>
      <c r="L879" s="71">
        <v>5.0000000000000001E-3</v>
      </c>
      <c r="M879" s="71">
        <v>34.25</v>
      </c>
    </row>
    <row r="880" spans="1:13" ht="15" customHeight="1" x14ac:dyDescent="0.25">
      <c r="A880" s="840" t="s">
        <v>58</v>
      </c>
      <c r="B880" s="835" t="s">
        <v>275</v>
      </c>
      <c r="C880" s="359" t="s">
        <v>101</v>
      </c>
      <c r="D880" s="18" t="s">
        <v>102</v>
      </c>
      <c r="E880" s="70">
        <v>50</v>
      </c>
      <c r="F880" s="70">
        <v>40</v>
      </c>
      <c r="G880" s="71">
        <v>9</v>
      </c>
      <c r="H880" s="72">
        <v>0.36</v>
      </c>
      <c r="I880" s="73">
        <v>0.04</v>
      </c>
      <c r="J880" s="73">
        <v>1.64</v>
      </c>
      <c r="K880" s="74">
        <v>3.6</v>
      </c>
      <c r="L880" s="71">
        <v>0.2</v>
      </c>
      <c r="M880" s="71">
        <v>3</v>
      </c>
    </row>
    <row r="881" spans="1:13" ht="15" customHeight="1" x14ac:dyDescent="0.25">
      <c r="A881" s="836"/>
      <c r="B881" s="836"/>
      <c r="C881" s="359" t="s">
        <v>103</v>
      </c>
      <c r="D881" s="18" t="s">
        <v>104</v>
      </c>
      <c r="E881" s="70">
        <v>40</v>
      </c>
      <c r="F881" s="70">
        <v>20</v>
      </c>
      <c r="G881" s="71">
        <v>16</v>
      </c>
      <c r="H881" s="72">
        <v>0.12</v>
      </c>
      <c r="I881" s="73">
        <v>0</v>
      </c>
      <c r="J881" s="73">
        <v>3.42</v>
      </c>
      <c r="K881" s="74">
        <v>3</v>
      </c>
      <c r="L881" s="71">
        <v>0.1</v>
      </c>
      <c r="M881" s="71">
        <v>1.6</v>
      </c>
    </row>
    <row r="882" spans="1:13" ht="15" customHeight="1" x14ac:dyDescent="0.25">
      <c r="A882" s="837"/>
      <c r="B882" s="842"/>
      <c r="C882" s="359" t="s">
        <v>62</v>
      </c>
      <c r="D882" s="18" t="s">
        <v>63</v>
      </c>
      <c r="E882" s="70">
        <v>30</v>
      </c>
      <c r="F882" s="70">
        <v>15</v>
      </c>
      <c r="G882" s="71">
        <v>7</v>
      </c>
      <c r="H882" s="72">
        <v>4.4999999999999998E-2</v>
      </c>
      <c r="I882" s="73">
        <v>4.4999999999999998E-2</v>
      </c>
      <c r="J882" s="73">
        <v>1.395</v>
      </c>
      <c r="K882" s="74">
        <v>2.85</v>
      </c>
      <c r="L882" s="71">
        <v>7.4999999999999997E-2</v>
      </c>
      <c r="M882" s="71">
        <v>1.2</v>
      </c>
    </row>
    <row r="883" spans="1:13" ht="15" customHeight="1" x14ac:dyDescent="0.25">
      <c r="A883" s="75" t="s">
        <v>105</v>
      </c>
      <c r="B883" s="36" t="s">
        <v>456</v>
      </c>
      <c r="C883" s="77" t="s">
        <v>103</v>
      </c>
      <c r="D883" s="18" t="s">
        <v>104</v>
      </c>
      <c r="E883" s="134">
        <v>120</v>
      </c>
      <c r="F883" s="29">
        <v>60.04</v>
      </c>
      <c r="G883" s="28">
        <v>47</v>
      </c>
      <c r="H883" s="62">
        <v>0.36</v>
      </c>
      <c r="I883" s="61">
        <v>0</v>
      </c>
      <c r="J883" s="61">
        <v>10.26</v>
      </c>
      <c r="K883" s="24">
        <v>9</v>
      </c>
      <c r="L883" s="28">
        <v>0.3</v>
      </c>
      <c r="M883" s="28">
        <v>2.4</v>
      </c>
    </row>
    <row r="884" spans="1:13" ht="15" customHeight="1" x14ac:dyDescent="0.25">
      <c r="A884" s="1541"/>
      <c r="B884" s="856"/>
      <c r="C884" s="856"/>
      <c r="D884" s="856"/>
      <c r="E884" s="856"/>
      <c r="F884" s="856"/>
      <c r="G884" s="856"/>
      <c r="H884" s="856"/>
      <c r="I884" s="856"/>
      <c r="J884" s="856"/>
      <c r="K884" s="856"/>
      <c r="L884" s="856"/>
      <c r="M884" s="857"/>
    </row>
    <row r="885" spans="1:13" ht="15" customHeight="1" x14ac:dyDescent="0.25">
      <c r="A885" s="1536" t="s">
        <v>78</v>
      </c>
      <c r="B885" s="828"/>
      <c r="C885" s="828"/>
      <c r="D885" s="828"/>
      <c r="E885" s="828"/>
      <c r="F885" s="829"/>
      <c r="G885" s="235">
        <v>777</v>
      </c>
      <c r="H885" s="236">
        <v>27</v>
      </c>
      <c r="I885" s="237">
        <v>22</v>
      </c>
      <c r="J885" s="237">
        <v>112</v>
      </c>
      <c r="K885" s="235">
        <v>113</v>
      </c>
      <c r="L885" s="238">
        <v>4.4000000000000004</v>
      </c>
      <c r="M885" s="238">
        <v>822.5</v>
      </c>
    </row>
    <row r="886" spans="1:13" ht="15" customHeight="1" x14ac:dyDescent="0.25">
      <c r="A886" s="1536" t="s">
        <v>79</v>
      </c>
      <c r="B886" s="828"/>
      <c r="C886" s="828"/>
      <c r="D886" s="828"/>
      <c r="E886" s="828"/>
      <c r="F886" s="829"/>
      <c r="G886" s="239">
        <v>2491</v>
      </c>
      <c r="H886" s="240">
        <v>87.2</v>
      </c>
      <c r="I886" s="240">
        <v>83</v>
      </c>
      <c r="J886" s="240">
        <v>348.7</v>
      </c>
      <c r="K886" s="240">
        <v>1100</v>
      </c>
      <c r="L886" s="240">
        <v>9.5</v>
      </c>
      <c r="M886" s="240">
        <v>1500</v>
      </c>
    </row>
    <row r="887" spans="1:13" ht="15" customHeight="1" x14ac:dyDescent="0.25">
      <c r="A887" s="1536" t="s">
        <v>80</v>
      </c>
      <c r="B887" s="828"/>
      <c r="C887" s="828"/>
      <c r="D887" s="828"/>
      <c r="E887" s="828"/>
      <c r="F887" s="829"/>
      <c r="G887" s="241">
        <v>0.31</v>
      </c>
      <c r="H887" s="242">
        <v>0.31</v>
      </c>
      <c r="I887" s="242">
        <v>0.27</v>
      </c>
      <c r="J887" s="242">
        <v>0.32</v>
      </c>
      <c r="K887" s="242">
        <v>0.1</v>
      </c>
      <c r="L887" s="242">
        <v>0.46</v>
      </c>
      <c r="M887" s="242">
        <v>0.55000000000000004</v>
      </c>
    </row>
    <row r="888" spans="1:13" ht="15" customHeight="1" x14ac:dyDescent="0.25">
      <c r="A888" s="44"/>
      <c r="B888" s="45"/>
      <c r="C888" s="45"/>
      <c r="D888" s="45"/>
      <c r="E888" s="47"/>
      <c r="F888" s="47"/>
      <c r="G888" s="47"/>
      <c r="H888" s="47"/>
      <c r="I888" s="47"/>
      <c r="J888" s="47"/>
      <c r="K888" s="47"/>
      <c r="L888" s="47"/>
      <c r="M888" s="47"/>
    </row>
    <row r="889" spans="1:13" ht="15" customHeight="1" x14ac:dyDescent="0.25">
      <c r="A889" s="1537" t="s">
        <v>81</v>
      </c>
      <c r="B889" s="825"/>
      <c r="C889" s="826"/>
      <c r="D889" s="827" t="s">
        <v>82</v>
      </c>
      <c r="E889" s="828"/>
      <c r="F889" s="828"/>
      <c r="G889" s="828"/>
      <c r="H889" s="828"/>
      <c r="I889" s="828"/>
      <c r="J889" s="828"/>
      <c r="K889" s="828"/>
      <c r="L889" s="828"/>
      <c r="M889" s="829"/>
    </row>
    <row r="890" spans="1:13" ht="15" customHeight="1" x14ac:dyDescent="0.25">
      <c r="A890" s="44"/>
      <c r="B890" s="45"/>
      <c r="C890" s="47"/>
      <c r="D890" s="47"/>
      <c r="E890" s="47"/>
      <c r="F890" s="47"/>
      <c r="G890" s="47"/>
      <c r="H890" s="47"/>
      <c r="I890" s="47"/>
      <c r="J890" s="47"/>
      <c r="K890" s="47"/>
      <c r="L890" s="47"/>
      <c r="M890" s="51"/>
    </row>
    <row r="891" spans="1:13" ht="30" customHeight="1" x14ac:dyDescent="0.25">
      <c r="A891" s="44" t="s">
        <v>83</v>
      </c>
      <c r="B891" s="1538"/>
      <c r="C891" s="828"/>
      <c r="D891" s="828"/>
      <c r="E891" s="829"/>
      <c r="F891" s="51"/>
      <c r="G891" s="1539" t="s">
        <v>84</v>
      </c>
      <c r="H891" s="825"/>
      <c r="I891" s="826"/>
      <c r="J891" s="827">
        <v>1088350061</v>
      </c>
      <c r="K891" s="828"/>
      <c r="L891" s="828"/>
      <c r="M891" s="829"/>
    </row>
    <row r="892" spans="1:13" ht="15" customHeight="1" x14ac:dyDescent="0.25">
      <c r="A892" s="53"/>
      <c r="B892" s="49"/>
      <c r="C892" s="49"/>
      <c r="D892" s="49"/>
      <c r="E892" s="51"/>
      <c r="F892" s="51"/>
      <c r="G892" s="51"/>
      <c r="H892" s="51"/>
      <c r="I892" s="51"/>
      <c r="J892" s="51"/>
      <c r="K892" s="51"/>
      <c r="L892" s="51"/>
      <c r="M892" s="51"/>
    </row>
    <row r="893" spans="1:13" ht="15" customHeight="1" x14ac:dyDescent="0.25">
      <c r="A893" s="54"/>
      <c r="B893" s="55"/>
      <c r="C893" s="55"/>
      <c r="D893" s="55"/>
      <c r="E893" s="56"/>
      <c r="F893" s="56"/>
      <c r="G893" s="56"/>
      <c r="H893" s="56"/>
      <c r="I893" s="56"/>
      <c r="J893" s="56"/>
      <c r="K893" s="56"/>
      <c r="L893" s="56"/>
      <c r="M893" s="56"/>
    </row>
    <row r="894" spans="1:13" ht="15" customHeight="1" x14ac:dyDescent="0.25">
      <c r="A894" s="52"/>
      <c r="B894" s="9"/>
      <c r="C894" s="9"/>
      <c r="D894" s="9"/>
      <c r="E894" s="1"/>
      <c r="F894" s="1"/>
      <c r="G894" s="1"/>
      <c r="H894" s="1"/>
      <c r="I894" s="1"/>
      <c r="J894" s="3"/>
      <c r="K894" s="3"/>
      <c r="L894" s="51"/>
      <c r="M894" s="51"/>
    </row>
    <row r="895" spans="1:13" ht="15" customHeight="1" x14ac:dyDescent="0.25">
      <c r="A895" s="366" t="s">
        <v>457</v>
      </c>
      <c r="B895" s="58"/>
      <c r="C895" s="58"/>
      <c r="D895" s="58"/>
      <c r="E895" s="3"/>
      <c r="F895" s="3"/>
      <c r="G895" s="3"/>
      <c r="H895" s="3"/>
      <c r="I895" s="3"/>
      <c r="J895" s="3"/>
      <c r="K895" s="3"/>
      <c r="L895" s="51"/>
      <c r="M895" s="51"/>
    </row>
    <row r="897" spans="1:13" ht="15" customHeight="1" x14ac:dyDescent="0.25">
      <c r="A897" s="840" t="s">
        <v>14</v>
      </c>
      <c r="B897" s="838" t="s">
        <v>15</v>
      </c>
      <c r="C897" s="838" t="s">
        <v>16</v>
      </c>
      <c r="D897" s="838" t="s">
        <v>17</v>
      </c>
      <c r="E897" s="838" t="s">
        <v>18</v>
      </c>
      <c r="F897" s="838" t="s">
        <v>19</v>
      </c>
      <c r="G897" s="827" t="s">
        <v>20</v>
      </c>
      <c r="H897" s="828"/>
      <c r="I897" s="828"/>
      <c r="J897" s="828"/>
      <c r="K897" s="828"/>
      <c r="L897" s="828"/>
      <c r="M897" s="829"/>
    </row>
    <row r="898" spans="1:13" ht="15" customHeight="1" x14ac:dyDescent="0.25">
      <c r="A898" s="837"/>
      <c r="B898" s="837"/>
      <c r="C898" s="837"/>
      <c r="D898" s="837"/>
      <c r="E898" s="837"/>
      <c r="F898" s="837"/>
      <c r="G898" s="16" t="s">
        <v>21</v>
      </c>
      <c r="H898" s="16" t="s">
        <v>22</v>
      </c>
      <c r="I898" s="16" t="s">
        <v>23</v>
      </c>
      <c r="J898" s="16" t="s">
        <v>24</v>
      </c>
      <c r="K898" s="16" t="s">
        <v>25</v>
      </c>
      <c r="L898" s="16" t="s">
        <v>26</v>
      </c>
      <c r="M898" s="16" t="s">
        <v>27</v>
      </c>
    </row>
    <row r="899" spans="1:13" ht="15" customHeight="1" x14ac:dyDescent="0.25">
      <c r="A899" s="869" t="s">
        <v>28</v>
      </c>
      <c r="B899" s="835" t="s">
        <v>407</v>
      </c>
      <c r="C899" s="360" t="s">
        <v>30</v>
      </c>
      <c r="D899" s="18" t="s">
        <v>31</v>
      </c>
      <c r="E899" s="128">
        <v>91</v>
      </c>
      <c r="F899" s="70">
        <v>85</v>
      </c>
      <c r="G899" s="71">
        <v>118</v>
      </c>
      <c r="H899" s="72">
        <v>18.53</v>
      </c>
      <c r="I899" s="73">
        <v>4.8449999999999998</v>
      </c>
      <c r="J899" s="73">
        <v>0</v>
      </c>
      <c r="K899" s="74">
        <v>5.0999999999999996</v>
      </c>
      <c r="L899" s="71">
        <v>2.2949999999999999</v>
      </c>
      <c r="M899" s="71">
        <v>46.41</v>
      </c>
    </row>
    <row r="900" spans="1:13" ht="15" customHeight="1" x14ac:dyDescent="0.25">
      <c r="A900" s="836"/>
      <c r="B900" s="836"/>
      <c r="C900" s="359" t="s">
        <v>32</v>
      </c>
      <c r="D900" s="18" t="s">
        <v>33</v>
      </c>
      <c r="E900" s="128">
        <v>16</v>
      </c>
      <c r="F900" s="70">
        <v>15.2</v>
      </c>
      <c r="G900" s="71">
        <v>6</v>
      </c>
      <c r="H900" s="72">
        <v>0.21279999999999999</v>
      </c>
      <c r="I900" s="73">
        <v>1.52E-2</v>
      </c>
      <c r="J900" s="73">
        <v>1.1704000000000001</v>
      </c>
      <c r="K900" s="74">
        <v>3.6480000000000001</v>
      </c>
      <c r="L900" s="71">
        <v>4.5600000000000002E-2</v>
      </c>
      <c r="M900" s="71">
        <v>0.64</v>
      </c>
    </row>
    <row r="901" spans="1:13" ht="15" customHeight="1" x14ac:dyDescent="0.25">
      <c r="A901" s="836"/>
      <c r="B901" s="836"/>
      <c r="C901" s="359" t="s">
        <v>34</v>
      </c>
      <c r="D901" s="18" t="s">
        <v>35</v>
      </c>
      <c r="E901" s="128">
        <v>38</v>
      </c>
      <c r="F901" s="70">
        <v>15.2</v>
      </c>
      <c r="G901" s="71">
        <v>6</v>
      </c>
      <c r="H901" s="72">
        <v>0.18240000000000001</v>
      </c>
      <c r="I901" s="73">
        <v>1.52E-2</v>
      </c>
      <c r="J901" s="73">
        <v>1.0336000000000001</v>
      </c>
      <c r="K901" s="74">
        <v>8.6639999999999997</v>
      </c>
      <c r="L901" s="71">
        <v>7.5999999999999998E-2</v>
      </c>
      <c r="M901" s="71">
        <v>5.7</v>
      </c>
    </row>
    <row r="902" spans="1:13" ht="15" customHeight="1" x14ac:dyDescent="0.25">
      <c r="A902" s="836"/>
      <c r="B902" s="836"/>
      <c r="C902" s="359" t="s">
        <v>36</v>
      </c>
      <c r="D902" s="18" t="s">
        <v>37</v>
      </c>
      <c r="E902" s="128">
        <v>6</v>
      </c>
      <c r="F902" s="70">
        <v>5.4</v>
      </c>
      <c r="G902" s="71">
        <v>2</v>
      </c>
      <c r="H902" s="72">
        <v>0.1242</v>
      </c>
      <c r="I902" s="73">
        <v>3.2399999999999998E-2</v>
      </c>
      <c r="J902" s="73">
        <v>0.31859999999999999</v>
      </c>
      <c r="K902" s="74">
        <v>4.4279999999999999</v>
      </c>
      <c r="L902" s="71">
        <v>9.7199999999999995E-2</v>
      </c>
      <c r="M902" s="71">
        <v>2.76</v>
      </c>
    </row>
    <row r="903" spans="1:13" ht="15" customHeight="1" x14ac:dyDescent="0.25">
      <c r="A903" s="836"/>
      <c r="B903" s="836"/>
      <c r="C903" s="359" t="s">
        <v>38</v>
      </c>
      <c r="D903" s="18" t="s">
        <v>39</v>
      </c>
      <c r="E903" s="128">
        <v>3</v>
      </c>
      <c r="F903" s="70">
        <v>3</v>
      </c>
      <c r="G903" s="71">
        <v>1</v>
      </c>
      <c r="H903" s="72">
        <v>0</v>
      </c>
      <c r="I903" s="73">
        <v>0</v>
      </c>
      <c r="J903" s="73">
        <v>0.18</v>
      </c>
      <c r="K903" s="74">
        <v>0.21</v>
      </c>
      <c r="L903" s="71">
        <v>1.4999999999999999E-2</v>
      </c>
      <c r="M903" s="71">
        <v>0.15</v>
      </c>
    </row>
    <row r="904" spans="1:13" ht="15" customHeight="1" x14ac:dyDescent="0.25">
      <c r="A904" s="836"/>
      <c r="B904" s="836"/>
      <c r="C904" s="359" t="s">
        <v>40</v>
      </c>
      <c r="D904" s="18" t="s">
        <v>39</v>
      </c>
      <c r="E904" s="128">
        <v>3</v>
      </c>
      <c r="F904" s="70">
        <v>3</v>
      </c>
      <c r="G904" s="71">
        <v>1</v>
      </c>
      <c r="H904" s="72">
        <v>0</v>
      </c>
      <c r="I904" s="73">
        <v>0</v>
      </c>
      <c r="J904" s="73">
        <v>0.18</v>
      </c>
      <c r="K904" s="74">
        <v>0.21</v>
      </c>
      <c r="L904" s="71">
        <v>1.4999999999999999E-2</v>
      </c>
      <c r="M904" s="71">
        <v>0.15</v>
      </c>
    </row>
    <row r="905" spans="1:13" ht="15" customHeight="1" x14ac:dyDescent="0.25">
      <c r="A905" s="836"/>
      <c r="B905" s="836"/>
      <c r="C905" s="359" t="s">
        <v>41</v>
      </c>
      <c r="D905" s="18" t="s">
        <v>39</v>
      </c>
      <c r="E905" s="128">
        <v>3</v>
      </c>
      <c r="F905" s="70">
        <v>3</v>
      </c>
      <c r="G905" s="71">
        <v>1</v>
      </c>
      <c r="H905" s="72">
        <v>0</v>
      </c>
      <c r="I905" s="73">
        <v>0</v>
      </c>
      <c r="J905" s="73">
        <v>0.18</v>
      </c>
      <c r="K905" s="74">
        <v>0.21</v>
      </c>
      <c r="L905" s="71">
        <v>1.4999999999999999E-2</v>
      </c>
      <c r="M905" s="71">
        <v>0.15</v>
      </c>
    </row>
    <row r="906" spans="1:13" ht="15" customHeight="1" x14ac:dyDescent="0.25">
      <c r="A906" s="836"/>
      <c r="B906" s="836"/>
      <c r="C906" s="359" t="s">
        <v>42</v>
      </c>
      <c r="D906" s="18" t="s">
        <v>43</v>
      </c>
      <c r="E906" s="128">
        <v>1</v>
      </c>
      <c r="F906" s="70">
        <v>0.95</v>
      </c>
      <c r="G906" s="71">
        <v>1</v>
      </c>
      <c r="H906" s="72">
        <v>4.4650000000000002E-2</v>
      </c>
      <c r="I906" s="73">
        <v>2.8500000000000001E-3</v>
      </c>
      <c r="J906" s="73">
        <v>0.27834999999999999</v>
      </c>
      <c r="K906" s="74">
        <v>0.38</v>
      </c>
      <c r="L906" s="71">
        <v>1.235E-2</v>
      </c>
      <c r="M906" s="71">
        <v>0.19</v>
      </c>
    </row>
    <row r="907" spans="1:13" ht="15" customHeight="1" x14ac:dyDescent="0.25">
      <c r="A907" s="837"/>
      <c r="B907" s="837"/>
      <c r="C907" s="359" t="s">
        <v>44</v>
      </c>
      <c r="D907" s="18" t="s">
        <v>45</v>
      </c>
      <c r="E907" s="128">
        <v>0.5</v>
      </c>
      <c r="F907" s="70">
        <v>0.5</v>
      </c>
      <c r="G907" s="71">
        <v>0</v>
      </c>
      <c r="H907" s="72">
        <v>0</v>
      </c>
      <c r="I907" s="73">
        <v>0</v>
      </c>
      <c r="J907" s="73">
        <v>0</v>
      </c>
      <c r="K907" s="74">
        <v>0.12</v>
      </c>
      <c r="L907" s="71">
        <v>1.5E-3</v>
      </c>
      <c r="M907" s="71">
        <v>193.905</v>
      </c>
    </row>
    <row r="908" spans="1:13" ht="15" customHeight="1" x14ac:dyDescent="0.25">
      <c r="A908" s="840" t="s">
        <v>247</v>
      </c>
      <c r="B908" s="835" t="s">
        <v>278</v>
      </c>
      <c r="C908" s="359" t="s">
        <v>56</v>
      </c>
      <c r="D908" s="18" t="s">
        <v>57</v>
      </c>
      <c r="E908" s="70">
        <v>56</v>
      </c>
      <c r="F908" s="70">
        <v>56</v>
      </c>
      <c r="G908" s="71">
        <v>198</v>
      </c>
      <c r="H908" s="72">
        <v>3.7519999999999998</v>
      </c>
      <c r="I908" s="73">
        <v>0.224</v>
      </c>
      <c r="J908" s="73">
        <v>44.856000000000002</v>
      </c>
      <c r="K908" s="74">
        <v>5.04</v>
      </c>
      <c r="L908" s="71">
        <v>0.44800000000000001</v>
      </c>
      <c r="M908" s="71">
        <v>1.1200000000000001</v>
      </c>
    </row>
    <row r="909" spans="1:13" ht="15" customHeight="1" x14ac:dyDescent="0.25">
      <c r="A909" s="836"/>
      <c r="B909" s="836"/>
      <c r="C909" s="359" t="s">
        <v>44</v>
      </c>
      <c r="D909" s="18" t="s">
        <v>45</v>
      </c>
      <c r="E909" s="70">
        <v>0.8</v>
      </c>
      <c r="F909" s="70">
        <v>0.8</v>
      </c>
      <c r="G909" s="71">
        <v>0</v>
      </c>
      <c r="H909" s="72">
        <v>0</v>
      </c>
      <c r="I909" s="73">
        <v>0</v>
      </c>
      <c r="J909" s="73">
        <v>0</v>
      </c>
      <c r="K909" s="74">
        <v>0.192</v>
      </c>
      <c r="L909" s="71">
        <v>2.3999999999999998E-3</v>
      </c>
      <c r="M909" s="71">
        <v>310.24799999999999</v>
      </c>
    </row>
    <row r="910" spans="1:13" ht="15" customHeight="1" x14ac:dyDescent="0.25">
      <c r="A910" s="836"/>
      <c r="B910" s="836"/>
      <c r="C910" s="359" t="s">
        <v>52</v>
      </c>
      <c r="D910" s="18" t="s">
        <v>53</v>
      </c>
      <c r="E910" s="70">
        <v>8</v>
      </c>
      <c r="F910" s="70">
        <v>8</v>
      </c>
      <c r="G910" s="71">
        <v>72</v>
      </c>
      <c r="H910" s="72">
        <v>0</v>
      </c>
      <c r="I910" s="73">
        <v>8</v>
      </c>
      <c r="J910" s="73">
        <v>0</v>
      </c>
      <c r="K910" s="74">
        <v>0</v>
      </c>
      <c r="L910" s="71">
        <v>0</v>
      </c>
      <c r="M910" s="71">
        <v>0</v>
      </c>
    </row>
    <row r="911" spans="1:13" ht="15" customHeight="1" x14ac:dyDescent="0.25">
      <c r="A911" s="836"/>
      <c r="B911" s="836"/>
      <c r="C911" s="359" t="s">
        <v>279</v>
      </c>
      <c r="D911" s="18" t="s">
        <v>280</v>
      </c>
      <c r="E911" s="70">
        <v>13</v>
      </c>
      <c r="F911" s="70">
        <v>13</v>
      </c>
      <c r="G911" s="71">
        <v>17</v>
      </c>
      <c r="H911" s="72">
        <v>0.58499999999999996</v>
      </c>
      <c r="I911" s="73">
        <v>0.13</v>
      </c>
      <c r="J911" s="73">
        <v>3.3149999999999999</v>
      </c>
      <c r="K911" s="74">
        <v>1.56</v>
      </c>
      <c r="L911" s="71">
        <v>6.5000000000000002E-2</v>
      </c>
      <c r="M911" s="71">
        <v>0.65</v>
      </c>
    </row>
    <row r="912" spans="1:13" ht="15" customHeight="1" x14ac:dyDescent="0.25">
      <c r="A912" s="837"/>
      <c r="B912" s="837"/>
      <c r="C912" s="359" t="s">
        <v>52</v>
      </c>
      <c r="D912" s="18" t="s">
        <v>53</v>
      </c>
      <c r="E912" s="70">
        <v>5</v>
      </c>
      <c r="F912" s="70">
        <v>5</v>
      </c>
      <c r="G912" s="71">
        <v>45</v>
      </c>
      <c r="H912" s="72">
        <v>0</v>
      </c>
      <c r="I912" s="73">
        <v>5</v>
      </c>
      <c r="J912" s="73">
        <v>0</v>
      </c>
      <c r="K912" s="74">
        <v>0</v>
      </c>
      <c r="L912" s="71">
        <v>0</v>
      </c>
      <c r="M912" s="71">
        <v>0</v>
      </c>
    </row>
    <row r="913" spans="1:13" ht="15" customHeight="1" x14ac:dyDescent="0.25">
      <c r="A913" s="840" t="s">
        <v>46</v>
      </c>
      <c r="B913" s="835" t="s">
        <v>281</v>
      </c>
      <c r="C913" s="359" t="s">
        <v>114</v>
      </c>
      <c r="D913" s="18" t="s">
        <v>115</v>
      </c>
      <c r="E913" s="128">
        <v>100</v>
      </c>
      <c r="F913" s="70">
        <v>100</v>
      </c>
      <c r="G913" s="71">
        <v>99</v>
      </c>
      <c r="H913" s="72">
        <v>2.2999999999999998</v>
      </c>
      <c r="I913" s="73">
        <v>0.1</v>
      </c>
      <c r="J913" s="73">
        <v>21</v>
      </c>
      <c r="K913" s="74">
        <v>8</v>
      </c>
      <c r="L913" s="71">
        <v>0.8</v>
      </c>
      <c r="M913" s="71">
        <v>9</v>
      </c>
    </row>
    <row r="914" spans="1:13" ht="15" customHeight="1" x14ac:dyDescent="0.25">
      <c r="A914" s="836"/>
      <c r="B914" s="836"/>
      <c r="C914" s="359" t="s">
        <v>282</v>
      </c>
      <c r="D914" s="18" t="s">
        <v>283</v>
      </c>
      <c r="E914" s="128">
        <v>51</v>
      </c>
      <c r="F914" s="70">
        <v>20.399999999999999</v>
      </c>
      <c r="G914" s="71">
        <v>20</v>
      </c>
      <c r="H914" s="72">
        <v>1.2036</v>
      </c>
      <c r="I914" s="73">
        <v>6.1199999999999997E-2</v>
      </c>
      <c r="J914" s="73">
        <v>3.1619999999999999</v>
      </c>
      <c r="K914" s="74">
        <v>7.3440000000000003</v>
      </c>
      <c r="L914" s="71">
        <v>0.30599999999999999</v>
      </c>
      <c r="M914" s="71">
        <v>2.5499999999999998</v>
      </c>
    </row>
    <row r="915" spans="1:13" ht="15" customHeight="1" x14ac:dyDescent="0.25">
      <c r="A915" s="842"/>
      <c r="B915" s="836"/>
      <c r="C915" s="359" t="s">
        <v>50</v>
      </c>
      <c r="D915" s="18" t="s">
        <v>51</v>
      </c>
      <c r="E915" s="128">
        <v>30</v>
      </c>
      <c r="F915" s="70">
        <v>25.5</v>
      </c>
      <c r="G915" s="71">
        <v>12</v>
      </c>
      <c r="H915" s="72">
        <v>0.17849999999999999</v>
      </c>
      <c r="I915" s="73">
        <v>2.5499999999999998E-2</v>
      </c>
      <c r="J915" s="73">
        <v>2.4224999999999999</v>
      </c>
      <c r="K915" s="74">
        <v>6.8849999999999998</v>
      </c>
      <c r="L915" s="71">
        <v>0.10199999999999999</v>
      </c>
      <c r="M915" s="71">
        <v>10.5</v>
      </c>
    </row>
    <row r="916" spans="1:13" ht="15" customHeight="1" x14ac:dyDescent="0.25">
      <c r="A916" s="840" t="s">
        <v>58</v>
      </c>
      <c r="B916" s="836"/>
      <c r="C916" s="359" t="s">
        <v>32</v>
      </c>
      <c r="D916" s="18" t="s">
        <v>33</v>
      </c>
      <c r="E916" s="128">
        <v>16</v>
      </c>
      <c r="F916" s="70">
        <v>15.2</v>
      </c>
      <c r="G916" s="71">
        <v>6</v>
      </c>
      <c r="H916" s="72">
        <v>0.21279999999999999</v>
      </c>
      <c r="I916" s="73">
        <v>1.52E-2</v>
      </c>
      <c r="J916" s="73">
        <v>1.1704000000000001</v>
      </c>
      <c r="K916" s="74">
        <v>3.6480000000000001</v>
      </c>
      <c r="L916" s="71">
        <v>4.5600000000000002E-2</v>
      </c>
      <c r="M916" s="71">
        <v>0.64</v>
      </c>
    </row>
    <row r="917" spans="1:13" ht="15" customHeight="1" x14ac:dyDescent="0.25">
      <c r="A917" s="836"/>
      <c r="B917" s="836"/>
      <c r="C917" s="359" t="s">
        <v>36</v>
      </c>
      <c r="D917" s="18" t="s">
        <v>37</v>
      </c>
      <c r="E917" s="128">
        <v>6</v>
      </c>
      <c r="F917" s="70">
        <v>5.4</v>
      </c>
      <c r="G917" s="71">
        <v>2</v>
      </c>
      <c r="H917" s="72">
        <v>0.1242</v>
      </c>
      <c r="I917" s="73">
        <v>3.2399999999999998E-2</v>
      </c>
      <c r="J917" s="73">
        <v>0.31859999999999999</v>
      </c>
      <c r="K917" s="74">
        <v>4.4279999999999999</v>
      </c>
      <c r="L917" s="71">
        <v>9.7199999999999995E-2</v>
      </c>
      <c r="M917" s="71">
        <v>2.76</v>
      </c>
    </row>
    <row r="918" spans="1:13" ht="15" customHeight="1" x14ac:dyDescent="0.25">
      <c r="A918" s="836"/>
      <c r="B918" s="836"/>
      <c r="C918" s="359" t="s">
        <v>42</v>
      </c>
      <c r="D918" s="18" t="s">
        <v>43</v>
      </c>
      <c r="E918" s="128">
        <v>1</v>
      </c>
      <c r="F918" s="70">
        <v>0.95</v>
      </c>
      <c r="G918" s="71">
        <v>1</v>
      </c>
      <c r="H918" s="72">
        <v>4.4650000000000002E-2</v>
      </c>
      <c r="I918" s="73">
        <v>2.8500000000000001E-3</v>
      </c>
      <c r="J918" s="73">
        <v>0.27834999999999999</v>
      </c>
      <c r="K918" s="74">
        <v>0.38</v>
      </c>
      <c r="L918" s="71">
        <v>1.235E-2</v>
      </c>
      <c r="M918" s="71">
        <v>0.19</v>
      </c>
    </row>
    <row r="919" spans="1:13" ht="15" customHeight="1" x14ac:dyDescent="0.25">
      <c r="A919" s="837"/>
      <c r="B919" s="837"/>
      <c r="C919" s="359" t="s">
        <v>52</v>
      </c>
      <c r="D919" s="18" t="s">
        <v>53</v>
      </c>
      <c r="E919" s="128">
        <v>3</v>
      </c>
      <c r="F919" s="70">
        <v>3</v>
      </c>
      <c r="G919" s="71">
        <v>27</v>
      </c>
      <c r="H919" s="72">
        <v>0</v>
      </c>
      <c r="I919" s="73">
        <v>3</v>
      </c>
      <c r="J919" s="73">
        <v>0</v>
      </c>
      <c r="K919" s="74">
        <v>0</v>
      </c>
      <c r="L919" s="71">
        <v>0</v>
      </c>
      <c r="M919" s="71">
        <v>0</v>
      </c>
    </row>
    <row r="920" spans="1:13" ht="15" customHeight="1" x14ac:dyDescent="0.25">
      <c r="A920" s="35" t="s">
        <v>105</v>
      </c>
      <c r="B920" s="835" t="s">
        <v>284</v>
      </c>
      <c r="C920" s="359" t="s">
        <v>161</v>
      </c>
      <c r="D920" s="18" t="s">
        <v>162</v>
      </c>
      <c r="E920" s="128">
        <v>86</v>
      </c>
      <c r="F920" s="70">
        <v>60.2</v>
      </c>
      <c r="G920" s="71">
        <v>61</v>
      </c>
      <c r="H920" s="72">
        <v>0.90300000000000002</v>
      </c>
      <c r="I920" s="73">
        <v>6.0199999999999997E-2</v>
      </c>
      <c r="J920" s="73">
        <v>13.4246</v>
      </c>
      <c r="K920" s="74">
        <v>4.8159999999999998</v>
      </c>
      <c r="L920" s="71">
        <v>0.54179999999999995</v>
      </c>
      <c r="M920" s="71">
        <v>2.58</v>
      </c>
    </row>
    <row r="921" spans="1:13" ht="15" customHeight="1" x14ac:dyDescent="0.25">
      <c r="A921" s="35" t="s">
        <v>285</v>
      </c>
      <c r="B921" s="836"/>
      <c r="C921" s="359" t="s">
        <v>72</v>
      </c>
      <c r="D921" s="18" t="s">
        <v>73</v>
      </c>
      <c r="E921" s="128">
        <v>120</v>
      </c>
      <c r="F921" s="70">
        <v>120</v>
      </c>
      <c r="G921" s="71">
        <v>66</v>
      </c>
      <c r="H921" s="72">
        <v>3.84</v>
      </c>
      <c r="I921" s="73">
        <v>3.84</v>
      </c>
      <c r="J921" s="73">
        <v>4.08</v>
      </c>
      <c r="K921" s="74">
        <v>144</v>
      </c>
      <c r="L921" s="71">
        <v>0</v>
      </c>
      <c r="M921" s="71">
        <v>50.4</v>
      </c>
    </row>
    <row r="922" spans="1:13" ht="15" customHeight="1" x14ac:dyDescent="0.25">
      <c r="A922" s="35" t="s">
        <v>109</v>
      </c>
      <c r="B922" s="837"/>
      <c r="C922" s="359" t="s">
        <v>64</v>
      </c>
      <c r="D922" s="18" t="s">
        <v>65</v>
      </c>
      <c r="E922" s="128">
        <v>6</v>
      </c>
      <c r="F922" s="70">
        <v>6</v>
      </c>
      <c r="G922" s="71">
        <v>24</v>
      </c>
      <c r="H922" s="72">
        <v>0</v>
      </c>
      <c r="I922" s="73">
        <v>0</v>
      </c>
      <c r="J922" s="73">
        <v>5.9580000000000002</v>
      </c>
      <c r="K922" s="74">
        <v>0</v>
      </c>
      <c r="L922" s="71">
        <v>6.0000000000000001E-3</v>
      </c>
      <c r="M922" s="71">
        <v>0</v>
      </c>
    </row>
    <row r="923" spans="1:13" ht="15" customHeight="1" x14ac:dyDescent="0.25">
      <c r="A923" s="1541"/>
      <c r="B923" s="856"/>
      <c r="C923" s="856"/>
      <c r="D923" s="856"/>
      <c r="E923" s="856"/>
      <c r="F923" s="856"/>
      <c r="G923" s="856"/>
      <c r="H923" s="856"/>
      <c r="I923" s="856"/>
      <c r="J923" s="856"/>
      <c r="K923" s="856"/>
      <c r="L923" s="856"/>
      <c r="M923" s="857"/>
    </row>
    <row r="924" spans="1:13" ht="15" customHeight="1" x14ac:dyDescent="0.25">
      <c r="A924" s="1536" t="s">
        <v>78</v>
      </c>
      <c r="B924" s="828"/>
      <c r="C924" s="828"/>
      <c r="D924" s="828"/>
      <c r="E924" s="828"/>
      <c r="F924" s="829"/>
      <c r="G924" s="235">
        <v>774</v>
      </c>
      <c r="H924" s="236">
        <v>30.1</v>
      </c>
      <c r="I924" s="237">
        <v>25</v>
      </c>
      <c r="J924" s="237">
        <v>103.4</v>
      </c>
      <c r="K924" s="235">
        <v>212.4</v>
      </c>
      <c r="L924" s="238">
        <v>4.0999999999999996</v>
      </c>
      <c r="M924" s="238">
        <v>635.9</v>
      </c>
    </row>
    <row r="925" spans="1:13" ht="15" customHeight="1" x14ac:dyDescent="0.25">
      <c r="A925" s="1536" t="s">
        <v>79</v>
      </c>
      <c r="B925" s="828"/>
      <c r="C925" s="828"/>
      <c r="D925" s="828"/>
      <c r="E925" s="828"/>
      <c r="F925" s="829"/>
      <c r="G925" s="239">
        <v>2491</v>
      </c>
      <c r="H925" s="240">
        <v>87.2</v>
      </c>
      <c r="I925" s="240">
        <v>83</v>
      </c>
      <c r="J925" s="240">
        <v>348.7</v>
      </c>
      <c r="K925" s="240">
        <v>1100</v>
      </c>
      <c r="L925" s="240">
        <v>9.5</v>
      </c>
      <c r="M925" s="240">
        <v>1500</v>
      </c>
    </row>
    <row r="926" spans="1:13" ht="15" customHeight="1" x14ac:dyDescent="0.25">
      <c r="A926" s="1536" t="s">
        <v>80</v>
      </c>
      <c r="B926" s="828"/>
      <c r="C926" s="828"/>
      <c r="D926" s="828"/>
      <c r="E926" s="828"/>
      <c r="F926" s="829"/>
      <c r="G926" s="241">
        <v>0.31</v>
      </c>
      <c r="H926" s="242">
        <v>0.35</v>
      </c>
      <c r="I926" s="242">
        <v>0.3</v>
      </c>
      <c r="J926" s="242">
        <v>0.3</v>
      </c>
      <c r="K926" s="242">
        <v>0.19</v>
      </c>
      <c r="L926" s="242">
        <v>0.43</v>
      </c>
      <c r="M926" s="242">
        <v>0.42</v>
      </c>
    </row>
    <row r="927" spans="1:13" ht="15" customHeight="1" x14ac:dyDescent="0.25">
      <c r="A927" s="44"/>
      <c r="B927" s="3"/>
      <c r="C927" s="45"/>
      <c r="D927" s="45"/>
      <c r="E927" s="47"/>
      <c r="F927" s="47"/>
      <c r="G927" s="47"/>
      <c r="H927" s="47"/>
      <c r="I927" s="47"/>
      <c r="J927" s="47"/>
      <c r="K927" s="47"/>
      <c r="L927" s="47"/>
      <c r="M927" s="47"/>
    </row>
    <row r="928" spans="1:13" ht="15" customHeight="1" x14ac:dyDescent="0.25">
      <c r="A928" s="1537" t="s">
        <v>81</v>
      </c>
      <c r="B928" s="825"/>
      <c r="C928" s="826"/>
      <c r="D928" s="827" t="s">
        <v>82</v>
      </c>
      <c r="E928" s="828"/>
      <c r="F928" s="828"/>
      <c r="G928" s="828"/>
      <c r="H928" s="828"/>
      <c r="I928" s="828"/>
      <c r="J928" s="828"/>
      <c r="K928" s="828"/>
      <c r="L928" s="828"/>
      <c r="M928" s="829"/>
    </row>
    <row r="930" spans="1:13" ht="30" customHeight="1" x14ac:dyDescent="0.25">
      <c r="A930" s="44" t="s">
        <v>83</v>
      </c>
      <c r="B930" s="1538"/>
      <c r="C930" s="828"/>
      <c r="D930" s="828"/>
      <c r="E930" s="829"/>
      <c r="F930" s="51"/>
      <c r="G930" s="1539" t="s">
        <v>84</v>
      </c>
      <c r="H930" s="825"/>
      <c r="I930" s="826"/>
      <c r="J930" s="827">
        <v>1088350061</v>
      </c>
      <c r="K930" s="828"/>
      <c r="L930" s="828"/>
      <c r="M930" s="829"/>
    </row>
  </sheetData>
  <mergeCells count="531">
    <mergeCell ref="B55:E55"/>
    <mergeCell ref="G55:I55"/>
    <mergeCell ref="J55:M55"/>
    <mergeCell ref="A53:C53"/>
    <mergeCell ref="D53:M53"/>
    <mergeCell ref="D17:D18"/>
    <mergeCell ref="E17:E18"/>
    <mergeCell ref="F17:F18"/>
    <mergeCell ref="A51:F51"/>
    <mergeCell ref="G17:M17"/>
    <mergeCell ref="A45:A46"/>
    <mergeCell ref="B45:B46"/>
    <mergeCell ref="A48:M48"/>
    <mergeCell ref="A49:F49"/>
    <mergeCell ref="A50:F50"/>
    <mergeCell ref="A61:A62"/>
    <mergeCell ref="B61:B62"/>
    <mergeCell ref="C61:C62"/>
    <mergeCell ref="D61:D62"/>
    <mergeCell ref="E61:E62"/>
    <mergeCell ref="F61:F62"/>
    <mergeCell ref="G61:M61"/>
    <mergeCell ref="A1:L1"/>
    <mergeCell ref="A3:B3"/>
    <mergeCell ref="A5:B5"/>
    <mergeCell ref="A9:B9"/>
    <mergeCell ref="A11:B11"/>
    <mergeCell ref="A16:Y16"/>
    <mergeCell ref="A17:A18"/>
    <mergeCell ref="A36:A38"/>
    <mergeCell ref="A39:A44"/>
    <mergeCell ref="B39:B44"/>
    <mergeCell ref="B36:B38"/>
    <mergeCell ref="B17:B18"/>
    <mergeCell ref="C17:C18"/>
    <mergeCell ref="A19:A27"/>
    <mergeCell ref="B19:B27"/>
    <mergeCell ref="A28:A35"/>
    <mergeCell ref="B28:B35"/>
    <mergeCell ref="A97:C97"/>
    <mergeCell ref="D97:M97"/>
    <mergeCell ref="B99:E99"/>
    <mergeCell ref="G99:I99"/>
    <mergeCell ref="J99:M99"/>
    <mergeCell ref="A83:A84"/>
    <mergeCell ref="A85:A88"/>
    <mergeCell ref="B85:B88"/>
    <mergeCell ref="B89:B91"/>
    <mergeCell ref="A90:A91"/>
    <mergeCell ref="A92:M92"/>
    <mergeCell ref="A93:F93"/>
    <mergeCell ref="A63:A70"/>
    <mergeCell ref="B63:B70"/>
    <mergeCell ref="A71:A79"/>
    <mergeCell ref="B71:B79"/>
    <mergeCell ref="A80:A82"/>
    <mergeCell ref="B80:B82"/>
    <mergeCell ref="B83:B84"/>
    <mergeCell ref="A94:F94"/>
    <mergeCell ref="A95:F95"/>
    <mergeCell ref="A105:A106"/>
    <mergeCell ref="B105:B106"/>
    <mergeCell ref="C105:C106"/>
    <mergeCell ref="D105:D106"/>
    <mergeCell ref="E105:E106"/>
    <mergeCell ref="F105:F106"/>
    <mergeCell ref="G105:M105"/>
    <mergeCell ref="B137:B139"/>
    <mergeCell ref="A140:M140"/>
    <mergeCell ref="A107:A115"/>
    <mergeCell ref="B107:B115"/>
    <mergeCell ref="A116:A125"/>
    <mergeCell ref="B116:B125"/>
    <mergeCell ref="A126:A129"/>
    <mergeCell ref="B126:B129"/>
    <mergeCell ref="B130:B132"/>
    <mergeCell ref="A372:F372"/>
    <mergeCell ref="A374:C374"/>
    <mergeCell ref="D374:M374"/>
    <mergeCell ref="B376:E376"/>
    <mergeCell ref="A382:A383"/>
    <mergeCell ref="A384:A392"/>
    <mergeCell ref="G194:I194"/>
    <mergeCell ref="J194:M194"/>
    <mergeCell ref="C200:C201"/>
    <mergeCell ref="D200:D201"/>
    <mergeCell ref="E200:E201"/>
    <mergeCell ref="F200:F201"/>
    <mergeCell ref="G200:M200"/>
    <mergeCell ref="G376:I376"/>
    <mergeCell ref="J376:M376"/>
    <mergeCell ref="C382:C383"/>
    <mergeCell ref="D382:D383"/>
    <mergeCell ref="E382:E383"/>
    <mergeCell ref="F382:F383"/>
    <mergeCell ref="G382:M382"/>
    <mergeCell ref="C332:C333"/>
    <mergeCell ref="D332:D333"/>
    <mergeCell ref="E332:E333"/>
    <mergeCell ref="F332:F333"/>
    <mergeCell ref="A178:A179"/>
    <mergeCell ref="A252:A262"/>
    <mergeCell ref="B252:B262"/>
    <mergeCell ref="A216:A219"/>
    <mergeCell ref="A232:C232"/>
    <mergeCell ref="A322:F322"/>
    <mergeCell ref="A324:C324"/>
    <mergeCell ref="D324:M324"/>
    <mergeCell ref="B326:E326"/>
    <mergeCell ref="G326:I326"/>
    <mergeCell ref="J326:M326"/>
    <mergeCell ref="A200:A201"/>
    <mergeCell ref="B200:B201"/>
    <mergeCell ref="A202:A212"/>
    <mergeCell ref="B202:B212"/>
    <mergeCell ref="A213:A215"/>
    <mergeCell ref="B213:B215"/>
    <mergeCell ref="B186:B187"/>
    <mergeCell ref="A188:F188"/>
    <mergeCell ref="A189:F189"/>
    <mergeCell ref="A190:F190"/>
    <mergeCell ref="A192:C192"/>
    <mergeCell ref="D192:M192"/>
    <mergeCell ref="B194:E194"/>
    <mergeCell ref="G332:M332"/>
    <mergeCell ref="B345:B356"/>
    <mergeCell ref="G153:M153"/>
    <mergeCell ref="A286:A287"/>
    <mergeCell ref="B286:B287"/>
    <mergeCell ref="B288:B296"/>
    <mergeCell ref="B297:B306"/>
    <mergeCell ref="A276:F276"/>
    <mergeCell ref="A278:C278"/>
    <mergeCell ref="D278:M278"/>
    <mergeCell ref="B280:E280"/>
    <mergeCell ref="G280:I280"/>
    <mergeCell ref="J280:M280"/>
    <mergeCell ref="A164:A174"/>
    <mergeCell ref="B164:B174"/>
    <mergeCell ref="A175:A177"/>
    <mergeCell ref="B175:B177"/>
    <mergeCell ref="B178:B179"/>
    <mergeCell ref="A240:A241"/>
    <mergeCell ref="B240:B241"/>
    <mergeCell ref="A242:A251"/>
    <mergeCell ref="B242:B251"/>
    <mergeCell ref="A180:A185"/>
    <mergeCell ref="B180:B185"/>
    <mergeCell ref="A155:A163"/>
    <mergeCell ref="B155:B163"/>
    <mergeCell ref="A143:F143"/>
    <mergeCell ref="A145:C145"/>
    <mergeCell ref="D145:M145"/>
    <mergeCell ref="B147:E147"/>
    <mergeCell ref="G147:I147"/>
    <mergeCell ref="J147:M147"/>
    <mergeCell ref="A130:A132"/>
    <mergeCell ref="A133:A136"/>
    <mergeCell ref="B133:B136"/>
    <mergeCell ref="A141:F141"/>
    <mergeCell ref="A142:F142"/>
    <mergeCell ref="A153:A154"/>
    <mergeCell ref="B153:B154"/>
    <mergeCell ref="C153:C154"/>
    <mergeCell ref="D153:D154"/>
    <mergeCell ref="E153:E154"/>
    <mergeCell ref="F153:F154"/>
    <mergeCell ref="C286:C287"/>
    <mergeCell ref="D286:D287"/>
    <mergeCell ref="E286:E287"/>
    <mergeCell ref="F286:F287"/>
    <mergeCell ref="G286:M286"/>
    <mergeCell ref="A306:A309"/>
    <mergeCell ref="B307:B309"/>
    <mergeCell ref="A227:M227"/>
    <mergeCell ref="A228:F228"/>
    <mergeCell ref="A229:F229"/>
    <mergeCell ref="A230:F230"/>
    <mergeCell ref="A273:M273"/>
    <mergeCell ref="A274:F274"/>
    <mergeCell ref="A275:F275"/>
    <mergeCell ref="B263:B265"/>
    <mergeCell ref="A263:A265"/>
    <mergeCell ref="A266:A269"/>
    <mergeCell ref="B266:B269"/>
    <mergeCell ref="B270:B272"/>
    <mergeCell ref="B216:B219"/>
    <mergeCell ref="A220:A223"/>
    <mergeCell ref="B220:B223"/>
    <mergeCell ref="B224:B226"/>
    <mergeCell ref="D232:M232"/>
    <mergeCell ref="B234:E234"/>
    <mergeCell ref="G234:I234"/>
    <mergeCell ref="J234:M234"/>
    <mergeCell ref="C240:C241"/>
    <mergeCell ref="D240:D241"/>
    <mergeCell ref="E240:E241"/>
    <mergeCell ref="F240:F241"/>
    <mergeCell ref="G240:M240"/>
    <mergeCell ref="B310:B311"/>
    <mergeCell ref="B312:B316"/>
    <mergeCell ref="A310:A311"/>
    <mergeCell ref="A312:A316"/>
    <mergeCell ref="A288:A296"/>
    <mergeCell ref="A297:A305"/>
    <mergeCell ref="A457:A458"/>
    <mergeCell ref="A459:A462"/>
    <mergeCell ref="B317:B318"/>
    <mergeCell ref="B332:B333"/>
    <mergeCell ref="B334:B344"/>
    <mergeCell ref="A369:M369"/>
    <mergeCell ref="A370:F370"/>
    <mergeCell ref="A371:F371"/>
    <mergeCell ref="B357:B359"/>
    <mergeCell ref="B360:B362"/>
    <mergeCell ref="B363:B365"/>
    <mergeCell ref="B366:B368"/>
    <mergeCell ref="A332:A333"/>
    <mergeCell ref="A334:A344"/>
    <mergeCell ref="A345:A356"/>
    <mergeCell ref="A357:A359"/>
    <mergeCell ref="A360:A362"/>
    <mergeCell ref="A363:A365"/>
    <mergeCell ref="A319:M319"/>
    <mergeCell ref="A320:F320"/>
    <mergeCell ref="A321:F321"/>
    <mergeCell ref="E428:E429"/>
    <mergeCell ref="F428:F429"/>
    <mergeCell ref="A428:A429"/>
    <mergeCell ref="B459:B462"/>
    <mergeCell ref="B463:B465"/>
    <mergeCell ref="A491:A498"/>
    <mergeCell ref="B491:B498"/>
    <mergeCell ref="B428:B429"/>
    <mergeCell ref="B382:B383"/>
    <mergeCell ref="B441:B453"/>
    <mergeCell ref="B454:B456"/>
    <mergeCell ref="B457:B458"/>
    <mergeCell ref="B404:B406"/>
    <mergeCell ref="B407:B408"/>
    <mergeCell ref="B409:B413"/>
    <mergeCell ref="A404:A406"/>
    <mergeCell ref="A407:A408"/>
    <mergeCell ref="A409:A413"/>
    <mergeCell ref="A393:A403"/>
    <mergeCell ref="B393:B403"/>
    <mergeCell ref="B384:B392"/>
    <mergeCell ref="B690:B692"/>
    <mergeCell ref="B706:B707"/>
    <mergeCell ref="A527:A536"/>
    <mergeCell ref="B527:B536"/>
    <mergeCell ref="A537:A545"/>
    <mergeCell ref="A476:Y476"/>
    <mergeCell ref="G473:I473"/>
    <mergeCell ref="J473:M473"/>
    <mergeCell ref="B537:B545"/>
    <mergeCell ref="B499:B501"/>
    <mergeCell ref="A499:A501"/>
    <mergeCell ref="A502:A508"/>
    <mergeCell ref="B502:B508"/>
    <mergeCell ref="B479:B480"/>
    <mergeCell ref="B668:B679"/>
    <mergeCell ref="A668:A679"/>
    <mergeCell ref="A680:A682"/>
    <mergeCell ref="A683:A685"/>
    <mergeCell ref="A546:A548"/>
    <mergeCell ref="B546:B548"/>
    <mergeCell ref="B549:B550"/>
    <mergeCell ref="A517:C517"/>
    <mergeCell ref="A563:C563"/>
    <mergeCell ref="A571:A572"/>
    <mergeCell ref="A509:A510"/>
    <mergeCell ref="B509:B510"/>
    <mergeCell ref="A512:M512"/>
    <mergeCell ref="A513:F513"/>
    <mergeCell ref="A514:F514"/>
    <mergeCell ref="A515:F515"/>
    <mergeCell ref="B680:B682"/>
    <mergeCell ref="B683:B685"/>
    <mergeCell ref="B686:B689"/>
    <mergeCell ref="B571:B572"/>
    <mergeCell ref="C571:C572"/>
    <mergeCell ref="A605:F605"/>
    <mergeCell ref="A606:F606"/>
    <mergeCell ref="A607:F607"/>
    <mergeCell ref="A609:C609"/>
    <mergeCell ref="D609:M609"/>
    <mergeCell ref="B611:E611"/>
    <mergeCell ref="G611:I611"/>
    <mergeCell ref="D517:M517"/>
    <mergeCell ref="B519:E519"/>
    <mergeCell ref="G519:I519"/>
    <mergeCell ref="J519:M519"/>
    <mergeCell ref="A525:A526"/>
    <mergeCell ref="B525:B526"/>
    <mergeCell ref="A875:A877"/>
    <mergeCell ref="A779:A785"/>
    <mergeCell ref="A801:A802"/>
    <mergeCell ref="B801:B802"/>
    <mergeCell ref="A803:A812"/>
    <mergeCell ref="B803:B812"/>
    <mergeCell ref="A813:A824"/>
    <mergeCell ref="B813:B824"/>
    <mergeCell ref="A825:A827"/>
    <mergeCell ref="B825:B827"/>
    <mergeCell ref="A790:F790"/>
    <mergeCell ref="A791:F791"/>
    <mergeCell ref="A793:C793"/>
    <mergeCell ref="D793:M793"/>
    <mergeCell ref="A838:M838"/>
    <mergeCell ref="A839:F839"/>
    <mergeCell ref="A840:F840"/>
    <mergeCell ref="B795:E795"/>
    <mergeCell ref="G795:I795"/>
    <mergeCell ref="J795:M795"/>
    <mergeCell ref="A830:A834"/>
    <mergeCell ref="B830:B834"/>
    <mergeCell ref="B835:B837"/>
    <mergeCell ref="D851:D852"/>
    <mergeCell ref="A887:F887"/>
    <mergeCell ref="A889:C889"/>
    <mergeCell ref="D889:M889"/>
    <mergeCell ref="B891:E891"/>
    <mergeCell ref="G891:I891"/>
    <mergeCell ref="J891:M891"/>
    <mergeCell ref="C897:C898"/>
    <mergeCell ref="D897:D898"/>
    <mergeCell ref="E897:E898"/>
    <mergeCell ref="F897:F898"/>
    <mergeCell ref="G897:M897"/>
    <mergeCell ref="B920:B922"/>
    <mergeCell ref="A851:A852"/>
    <mergeCell ref="B851:B852"/>
    <mergeCell ref="A853:A863"/>
    <mergeCell ref="B853:B863"/>
    <mergeCell ref="A864:A874"/>
    <mergeCell ref="B864:B874"/>
    <mergeCell ref="B875:B877"/>
    <mergeCell ref="A899:A907"/>
    <mergeCell ref="A908:A912"/>
    <mergeCell ref="A913:A915"/>
    <mergeCell ref="A916:A919"/>
    <mergeCell ref="B878:B879"/>
    <mergeCell ref="B880:B882"/>
    <mergeCell ref="B897:B898"/>
    <mergeCell ref="B899:B907"/>
    <mergeCell ref="B908:B912"/>
    <mergeCell ref="A878:A879"/>
    <mergeCell ref="A880:A882"/>
    <mergeCell ref="A897:A898"/>
    <mergeCell ref="B913:B919"/>
    <mergeCell ref="A884:M884"/>
    <mergeCell ref="A885:F885"/>
    <mergeCell ref="A886:F886"/>
    <mergeCell ref="A481:A490"/>
    <mergeCell ref="B481:B490"/>
    <mergeCell ref="B708:B716"/>
    <mergeCell ref="B717:B727"/>
    <mergeCell ref="A728:A730"/>
    <mergeCell ref="A693:M693"/>
    <mergeCell ref="A694:F694"/>
    <mergeCell ref="A695:F695"/>
    <mergeCell ref="A696:F696"/>
    <mergeCell ref="A698:C698"/>
    <mergeCell ref="D698:M698"/>
    <mergeCell ref="B700:E700"/>
    <mergeCell ref="G700:I700"/>
    <mergeCell ref="J700:M700"/>
    <mergeCell ref="C706:C707"/>
    <mergeCell ref="D706:D707"/>
    <mergeCell ref="E706:E707"/>
    <mergeCell ref="F706:F707"/>
    <mergeCell ref="G706:M706"/>
    <mergeCell ref="A708:A716"/>
    <mergeCell ref="A717:A727"/>
    <mergeCell ref="A686:A689"/>
    <mergeCell ref="A706:A707"/>
    <mergeCell ref="A619:A628"/>
    <mergeCell ref="G428:M428"/>
    <mergeCell ref="A466:M466"/>
    <mergeCell ref="A467:F467"/>
    <mergeCell ref="A468:F468"/>
    <mergeCell ref="A469:F469"/>
    <mergeCell ref="E479:E480"/>
    <mergeCell ref="F479:F480"/>
    <mergeCell ref="A471:C471"/>
    <mergeCell ref="D471:M471"/>
    <mergeCell ref="G479:M479"/>
    <mergeCell ref="C479:C480"/>
    <mergeCell ref="D479:D480"/>
    <mergeCell ref="B473:E473"/>
    <mergeCell ref="A479:A480"/>
    <mergeCell ref="A430:A440"/>
    <mergeCell ref="A441:A453"/>
    <mergeCell ref="A454:A456"/>
    <mergeCell ref="B430:B440"/>
    <mergeCell ref="C428:C429"/>
    <mergeCell ref="D428:D429"/>
    <mergeCell ref="A415:M415"/>
    <mergeCell ref="A416:F416"/>
    <mergeCell ref="A417:F417"/>
    <mergeCell ref="A418:F418"/>
    <mergeCell ref="A420:C420"/>
    <mergeCell ref="D420:M420"/>
    <mergeCell ref="B422:E422"/>
    <mergeCell ref="G422:I422"/>
    <mergeCell ref="J422:M422"/>
    <mergeCell ref="C525:C526"/>
    <mergeCell ref="D525:D526"/>
    <mergeCell ref="E525:E526"/>
    <mergeCell ref="F525:F526"/>
    <mergeCell ref="G525:M525"/>
    <mergeCell ref="D563:M563"/>
    <mergeCell ref="B565:E565"/>
    <mergeCell ref="G565:I565"/>
    <mergeCell ref="J565:M565"/>
    <mergeCell ref="A549:A550"/>
    <mergeCell ref="A551:A554"/>
    <mergeCell ref="B551:B554"/>
    <mergeCell ref="B555:B557"/>
    <mergeCell ref="A556:A557"/>
    <mergeCell ref="A558:M558"/>
    <mergeCell ref="A559:F559"/>
    <mergeCell ref="A560:F560"/>
    <mergeCell ref="A561:F561"/>
    <mergeCell ref="D571:D572"/>
    <mergeCell ref="E571:E572"/>
    <mergeCell ref="F571:F572"/>
    <mergeCell ref="G571:M571"/>
    <mergeCell ref="B598:B601"/>
    <mergeCell ref="A604:M604"/>
    <mergeCell ref="A573:A582"/>
    <mergeCell ref="B573:B582"/>
    <mergeCell ref="A583:A593"/>
    <mergeCell ref="B583:B593"/>
    <mergeCell ref="A594:A597"/>
    <mergeCell ref="B594:B597"/>
    <mergeCell ref="A598:A601"/>
    <mergeCell ref="B732:B735"/>
    <mergeCell ref="B736:B738"/>
    <mergeCell ref="B752:B753"/>
    <mergeCell ref="B754:B762"/>
    <mergeCell ref="B763:B773"/>
    <mergeCell ref="B774:B776"/>
    <mergeCell ref="B746:E746"/>
    <mergeCell ref="A739:M739"/>
    <mergeCell ref="A740:F740"/>
    <mergeCell ref="A741:F741"/>
    <mergeCell ref="A742:F742"/>
    <mergeCell ref="A744:C744"/>
    <mergeCell ref="D744:M744"/>
    <mergeCell ref="G752:M752"/>
    <mergeCell ref="A731:A735"/>
    <mergeCell ref="A752:A753"/>
    <mergeCell ref="A754:A762"/>
    <mergeCell ref="A763:A773"/>
    <mergeCell ref="A774:A776"/>
    <mergeCell ref="E752:E753"/>
    <mergeCell ref="F752:F753"/>
    <mergeCell ref="B777:B778"/>
    <mergeCell ref="B779:B785"/>
    <mergeCell ref="B786:B787"/>
    <mergeCell ref="C801:C802"/>
    <mergeCell ref="D801:D802"/>
    <mergeCell ref="E801:E802"/>
    <mergeCell ref="F801:F802"/>
    <mergeCell ref="A788:M788"/>
    <mergeCell ref="A789:F789"/>
    <mergeCell ref="A777:A778"/>
    <mergeCell ref="E851:E852"/>
    <mergeCell ref="F851:F852"/>
    <mergeCell ref="G851:M851"/>
    <mergeCell ref="A841:F841"/>
    <mergeCell ref="A843:C843"/>
    <mergeCell ref="D843:M843"/>
    <mergeCell ref="B845:E845"/>
    <mergeCell ref="G845:I845"/>
    <mergeCell ref="J845:M845"/>
    <mergeCell ref="C851:C852"/>
    <mergeCell ref="G930:I930"/>
    <mergeCell ref="J930:M930"/>
    <mergeCell ref="A923:M923"/>
    <mergeCell ref="A924:F924"/>
    <mergeCell ref="A925:F925"/>
    <mergeCell ref="A926:F926"/>
    <mergeCell ref="A928:C928"/>
    <mergeCell ref="D928:M928"/>
    <mergeCell ref="B930:E930"/>
    <mergeCell ref="J611:M611"/>
    <mergeCell ref="C617:C618"/>
    <mergeCell ref="D617:D618"/>
    <mergeCell ref="E617:E618"/>
    <mergeCell ref="F617:F618"/>
    <mergeCell ref="G617:M617"/>
    <mergeCell ref="A653:M653"/>
    <mergeCell ref="A617:A618"/>
    <mergeCell ref="B617:B618"/>
    <mergeCell ref="A614:Y614"/>
    <mergeCell ref="A629:A638"/>
    <mergeCell ref="B629:B638"/>
    <mergeCell ref="B639:B641"/>
    <mergeCell ref="B642:B644"/>
    <mergeCell ref="A639:A641"/>
    <mergeCell ref="A642:A644"/>
    <mergeCell ref="A645:A651"/>
    <mergeCell ref="B645:B651"/>
    <mergeCell ref="B619:B628"/>
    <mergeCell ref="A828:A829"/>
    <mergeCell ref="B828:B829"/>
    <mergeCell ref="A654:F654"/>
    <mergeCell ref="A655:F655"/>
    <mergeCell ref="A656:F656"/>
    <mergeCell ref="A658:C658"/>
    <mergeCell ref="D658:M658"/>
    <mergeCell ref="B660:E660"/>
    <mergeCell ref="G660:I660"/>
    <mergeCell ref="J660:M660"/>
    <mergeCell ref="C666:C667"/>
    <mergeCell ref="D666:D667"/>
    <mergeCell ref="E666:E667"/>
    <mergeCell ref="F666:F667"/>
    <mergeCell ref="G666:M666"/>
    <mergeCell ref="A666:A667"/>
    <mergeCell ref="B666:B667"/>
    <mergeCell ref="A663:Y663"/>
    <mergeCell ref="G746:I746"/>
    <mergeCell ref="J746:M746"/>
    <mergeCell ref="C752:C753"/>
    <mergeCell ref="D752:D753"/>
    <mergeCell ref="G801:M801"/>
    <mergeCell ref="B728:B731"/>
  </mergeCells>
  <dataValidations count="5">
    <dataValidation type="list" allowBlank="1" showErrorMessage="1" sqref="B13" xr:uid="{00000000-0002-0000-0600-000000000000}">
      <formula1>"Preescolar,Primaria:Primero,Segundo y Tercero,Primaria:Cuarto y Quinto,Secundaria,Media y Nivel Complementario"</formula1>
    </dataValidation>
    <dataValidation type="list" allowBlank="1" showErrorMessage="1" sqref="C7" xr:uid="{00000000-0002-0000-0600-000001000000}">
      <formula1>"Indígena,Afrocolombiano,Palenquero,Raizal,Rrom,Sin Pertenencia Étnica"</formula1>
    </dataValidation>
    <dataValidation type="list" allowBlank="1" showErrorMessage="1" sqref="C9" xr:uid="{00000000-0002-0000-0600-000002000000}">
      <formula1>"Ración para Preparar en Sitio,Comida Caliente Transportada,Ración Industrializada"</formula1>
    </dataValidation>
    <dataValidation type="list" allowBlank="1" showErrorMessage="1" sqref="C11" xr:uid="{00000000-0002-0000-0600-000003000000}">
      <formula1>"Complemento JM/JT,Almuerzo"</formula1>
    </dataValidation>
    <dataValidation type="list" allowBlank="1" showErrorMessage="1" sqref="C5" xr:uid="{00000000-0002-0000-0600-000004000000}">
      <formula1>"Si,No"</formula1>
    </dataValidation>
  </dataValidations>
  <pageMargins left="0.7" right="0.7" top="0.75" bottom="0.75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X244"/>
  <sheetViews>
    <sheetView topLeftCell="E1" zoomScale="86" zoomScaleNormal="86" workbookViewId="0">
      <selection activeCell="N193" sqref="N193:P200"/>
    </sheetView>
  </sheetViews>
  <sheetFormatPr baseColWidth="10" defaultColWidth="14.42578125" defaultRowHeight="15" customHeight="1" x14ac:dyDescent="0.25"/>
  <cols>
    <col min="1" max="1" width="16.42578125" customWidth="1"/>
    <col min="2" max="2" width="17.140625" customWidth="1"/>
    <col min="3" max="3" width="14.7109375" customWidth="1"/>
    <col min="4" max="5" width="14.140625" customWidth="1"/>
    <col min="6" max="6" width="16.140625" customWidth="1"/>
    <col min="7" max="7" width="14.28515625" customWidth="1"/>
    <col min="8" max="9" width="14.85546875" customWidth="1"/>
    <col min="10" max="10" width="20.140625" customWidth="1"/>
    <col min="12" max="12" width="14.140625" customWidth="1"/>
    <col min="13" max="13" width="15.85546875" customWidth="1"/>
    <col min="14" max="14" width="18" customWidth="1"/>
    <col min="15" max="15" width="15" customWidth="1"/>
    <col min="16" max="16" width="17.85546875" customWidth="1"/>
    <col min="17" max="17" width="14.28515625" customWidth="1"/>
    <col min="18" max="18" width="17.7109375" customWidth="1"/>
    <col min="19" max="19" width="14.140625" customWidth="1"/>
    <col min="20" max="20" width="14.85546875" customWidth="1"/>
    <col min="21" max="21" width="14.140625" customWidth="1"/>
    <col min="22" max="26" width="10.85546875" customWidth="1"/>
  </cols>
  <sheetData>
    <row r="2" spans="1:21" ht="201.75" customHeight="1" x14ac:dyDescent="0.25">
      <c r="A2" s="1588"/>
      <c r="B2" s="1348"/>
      <c r="C2" s="1348"/>
      <c r="D2" s="1348"/>
      <c r="E2" s="1348"/>
      <c r="F2" s="1348"/>
      <c r="G2" s="1348"/>
      <c r="H2" s="1348"/>
      <c r="I2" s="1348"/>
      <c r="J2" s="1348"/>
      <c r="K2" s="1348"/>
      <c r="L2" s="1348"/>
      <c r="M2" s="1348"/>
      <c r="N2" s="1348"/>
      <c r="O2" s="1348"/>
      <c r="P2" s="1348"/>
      <c r="Q2" s="1348"/>
      <c r="R2" s="1348"/>
      <c r="S2" s="1348"/>
      <c r="T2" s="1348"/>
      <c r="U2" s="1349"/>
    </row>
    <row r="3" spans="1:21" ht="39.75" customHeight="1" x14ac:dyDescent="0.3">
      <c r="A3" s="1589" t="s">
        <v>286</v>
      </c>
      <c r="B3" s="828"/>
      <c r="C3" s="828"/>
      <c r="D3" s="828"/>
      <c r="E3" s="828"/>
      <c r="F3" s="828"/>
      <c r="G3" s="828"/>
      <c r="H3" s="828"/>
      <c r="I3" s="828"/>
      <c r="J3" s="828"/>
      <c r="K3" s="828"/>
      <c r="L3" s="828"/>
      <c r="M3" s="828"/>
      <c r="N3" s="828"/>
      <c r="O3" s="828"/>
      <c r="P3" s="828"/>
      <c r="Q3" s="828"/>
      <c r="R3" s="828"/>
      <c r="S3" s="828"/>
      <c r="T3" s="828"/>
      <c r="U3" s="829"/>
    </row>
    <row r="4" spans="1:21" ht="75.75" customHeight="1" x14ac:dyDescent="0.25">
      <c r="A4" s="396" t="s">
        <v>287</v>
      </c>
      <c r="B4" s="147" t="s">
        <v>288</v>
      </c>
      <c r="C4" s="148" t="s">
        <v>289</v>
      </c>
      <c r="D4" s="148" t="s">
        <v>290</v>
      </c>
      <c r="E4" s="150" t="s">
        <v>291</v>
      </c>
      <c r="F4" s="147" t="s">
        <v>292</v>
      </c>
      <c r="G4" s="148" t="s">
        <v>289</v>
      </c>
      <c r="H4" s="148" t="s">
        <v>290</v>
      </c>
      <c r="I4" s="150" t="s">
        <v>291</v>
      </c>
      <c r="J4" s="147" t="s">
        <v>293</v>
      </c>
      <c r="K4" s="148" t="s">
        <v>294</v>
      </c>
      <c r="L4" s="148" t="s">
        <v>290</v>
      </c>
      <c r="M4" s="150" t="s">
        <v>291</v>
      </c>
      <c r="N4" s="147" t="s">
        <v>295</v>
      </c>
      <c r="O4" s="148" t="s">
        <v>289</v>
      </c>
      <c r="P4" s="148" t="s">
        <v>290</v>
      </c>
      <c r="Q4" s="150" t="s">
        <v>291</v>
      </c>
      <c r="R4" s="147" t="s">
        <v>296</v>
      </c>
      <c r="S4" s="148" t="s">
        <v>289</v>
      </c>
      <c r="T4" s="148" t="s">
        <v>289</v>
      </c>
      <c r="U4" s="150" t="s">
        <v>291</v>
      </c>
    </row>
    <row r="5" spans="1:21" ht="37.5" customHeight="1" x14ac:dyDescent="0.25">
      <c r="A5" s="1019" t="s">
        <v>297</v>
      </c>
      <c r="B5" s="1476" t="s">
        <v>298</v>
      </c>
      <c r="C5" s="1348"/>
      <c r="D5" s="1348"/>
      <c r="E5" s="1349"/>
      <c r="F5" s="1273" t="s">
        <v>541</v>
      </c>
      <c r="G5" s="1274"/>
      <c r="H5" s="1274"/>
      <c r="I5" s="1318"/>
      <c r="J5" s="1273" t="s">
        <v>299</v>
      </c>
      <c r="K5" s="1274"/>
      <c r="L5" s="1274"/>
      <c r="M5" s="1318"/>
      <c r="N5" s="1273" t="s">
        <v>409</v>
      </c>
      <c r="O5" s="1274"/>
      <c r="P5" s="1274"/>
      <c r="Q5" s="1318"/>
      <c r="R5" s="1590" t="s">
        <v>335</v>
      </c>
      <c r="S5" s="1255"/>
      <c r="T5" s="1255"/>
      <c r="U5" s="1256"/>
    </row>
    <row r="6" spans="1:21" ht="15" customHeight="1" x14ac:dyDescent="0.25">
      <c r="A6" s="1237"/>
      <c r="B6" s="1234"/>
      <c r="C6" s="832"/>
      <c r="D6" s="832"/>
      <c r="E6" s="1180"/>
      <c r="F6" s="201" t="s">
        <v>87</v>
      </c>
      <c r="G6" s="271">
        <v>25</v>
      </c>
      <c r="H6" s="271">
        <v>25</v>
      </c>
      <c r="I6" s="911" t="s">
        <v>478</v>
      </c>
      <c r="J6" s="201" t="s">
        <v>112</v>
      </c>
      <c r="K6" s="271">
        <v>25</v>
      </c>
      <c r="L6" s="271">
        <v>25</v>
      </c>
      <c r="M6" s="911" t="s">
        <v>478</v>
      </c>
      <c r="N6" s="1454" t="s">
        <v>410</v>
      </c>
      <c r="O6" s="1255"/>
      <c r="P6" s="1255"/>
      <c r="Q6" s="1256"/>
      <c r="R6" s="1234"/>
      <c r="S6" s="832"/>
      <c r="T6" s="832"/>
      <c r="U6" s="1180"/>
    </row>
    <row r="7" spans="1:21" ht="15" customHeight="1" x14ac:dyDescent="0.25">
      <c r="A7" s="1237"/>
      <c r="B7" s="1234"/>
      <c r="C7" s="832"/>
      <c r="D7" s="832"/>
      <c r="E7" s="1180"/>
      <c r="F7" s="201" t="s">
        <v>89</v>
      </c>
      <c r="G7" s="580">
        <v>57</v>
      </c>
      <c r="H7" s="580">
        <f>G7*53%</f>
        <v>30.21</v>
      </c>
      <c r="I7" s="1189"/>
      <c r="J7" s="201" t="s">
        <v>91</v>
      </c>
      <c r="K7" s="599">
        <v>13</v>
      </c>
      <c r="L7" s="600">
        <f>K7*77%</f>
        <v>10.01</v>
      </c>
      <c r="M7" s="1189"/>
      <c r="N7" s="1234"/>
      <c r="O7" s="832"/>
      <c r="P7" s="832"/>
      <c r="Q7" s="1180"/>
      <c r="R7" s="1234"/>
      <c r="S7" s="832"/>
      <c r="T7" s="832"/>
      <c r="U7" s="1180"/>
    </row>
    <row r="8" spans="1:21" ht="15" customHeight="1" x14ac:dyDescent="0.25">
      <c r="A8" s="1237"/>
      <c r="B8" s="1234"/>
      <c r="C8" s="832"/>
      <c r="D8" s="832"/>
      <c r="E8" s="1180"/>
      <c r="F8" s="201" t="s">
        <v>50</v>
      </c>
      <c r="G8" s="584">
        <v>16</v>
      </c>
      <c r="H8" s="601">
        <f>G8*66%</f>
        <v>10.56</v>
      </c>
      <c r="I8" s="1189"/>
      <c r="J8" s="201" t="s">
        <v>114</v>
      </c>
      <c r="K8" s="599">
        <v>13</v>
      </c>
      <c r="L8" s="600">
        <f>K8*77%</f>
        <v>10.01</v>
      </c>
      <c r="M8" s="1189"/>
      <c r="N8" s="1235"/>
      <c r="O8" s="1181"/>
      <c r="P8" s="1181"/>
      <c r="Q8" s="1182"/>
      <c r="R8" s="1234"/>
      <c r="S8" s="832"/>
      <c r="T8" s="832"/>
      <c r="U8" s="1180"/>
    </row>
    <row r="9" spans="1:21" ht="15" customHeight="1" x14ac:dyDescent="0.25">
      <c r="A9" s="1237"/>
      <c r="B9" s="1234"/>
      <c r="C9" s="832"/>
      <c r="D9" s="832"/>
      <c r="E9" s="1180"/>
      <c r="F9" s="201" t="s">
        <v>91</v>
      </c>
      <c r="G9" s="599">
        <v>13</v>
      </c>
      <c r="H9" s="600">
        <f>G9*77%</f>
        <v>10.01</v>
      </c>
      <c r="I9" s="1189"/>
      <c r="J9" s="201" t="s">
        <v>116</v>
      </c>
      <c r="K9" s="271">
        <v>2</v>
      </c>
      <c r="L9" s="271">
        <v>2</v>
      </c>
      <c r="M9" s="1189"/>
      <c r="N9" s="201" t="s">
        <v>131</v>
      </c>
      <c r="O9" s="271">
        <v>25</v>
      </c>
      <c r="P9" s="271">
        <v>25</v>
      </c>
      <c r="Q9" s="911" t="s">
        <v>301</v>
      </c>
      <c r="R9" s="1234"/>
      <c r="S9" s="832"/>
      <c r="T9" s="832"/>
      <c r="U9" s="1180"/>
    </row>
    <row r="10" spans="1:21" ht="15" customHeight="1" x14ac:dyDescent="0.25">
      <c r="A10" s="1237"/>
      <c r="B10" s="1234"/>
      <c r="C10" s="832"/>
      <c r="D10" s="832"/>
      <c r="E10" s="1180"/>
      <c r="F10" s="593" t="s">
        <v>36</v>
      </c>
      <c r="G10" s="79">
        <v>5.5</v>
      </c>
      <c r="H10" s="79">
        <f>G10*95%</f>
        <v>5.2249999999999996</v>
      </c>
      <c r="I10" s="1189"/>
      <c r="J10" s="201" t="s">
        <v>50</v>
      </c>
      <c r="K10" s="584">
        <v>15.5</v>
      </c>
      <c r="L10" s="601">
        <f>K10*66%</f>
        <v>10.23</v>
      </c>
      <c r="M10" s="1189"/>
      <c r="N10" s="201" t="s">
        <v>114</v>
      </c>
      <c r="O10" s="599">
        <v>13</v>
      </c>
      <c r="P10" s="600">
        <f>O10*77%</f>
        <v>10.01</v>
      </c>
      <c r="Q10" s="1189"/>
      <c r="R10" s="1234"/>
      <c r="S10" s="832"/>
      <c r="T10" s="832"/>
      <c r="U10" s="1180"/>
    </row>
    <row r="11" spans="1:21" ht="15" customHeight="1" x14ac:dyDescent="0.25">
      <c r="A11" s="1237"/>
      <c r="B11" s="1234"/>
      <c r="C11" s="832"/>
      <c r="D11" s="832"/>
      <c r="E11" s="1180"/>
      <c r="F11" s="593" t="s">
        <v>34</v>
      </c>
      <c r="G11" s="79">
        <v>13</v>
      </c>
      <c r="H11" s="79">
        <f>G11*60%</f>
        <v>7.8</v>
      </c>
      <c r="I11" s="1189"/>
      <c r="J11" s="593" t="s">
        <v>32</v>
      </c>
      <c r="K11" s="79">
        <v>13</v>
      </c>
      <c r="L11" s="79">
        <f>K11*80%</f>
        <v>10.4</v>
      </c>
      <c r="M11" s="1189"/>
      <c r="N11" s="201" t="s">
        <v>91</v>
      </c>
      <c r="O11" s="599">
        <v>13</v>
      </c>
      <c r="P11" s="600">
        <f>O11*77%</f>
        <v>10.01</v>
      </c>
      <c r="Q11" s="1189"/>
      <c r="R11" s="1234"/>
      <c r="S11" s="832"/>
      <c r="T11" s="832"/>
      <c r="U11" s="1180"/>
    </row>
    <row r="12" spans="1:21" ht="15" customHeight="1" x14ac:dyDescent="0.25">
      <c r="A12" s="1237"/>
      <c r="B12" s="1234"/>
      <c r="C12" s="832"/>
      <c r="D12" s="832"/>
      <c r="E12" s="1180"/>
      <c r="F12" s="593" t="s">
        <v>32</v>
      </c>
      <c r="G12" s="79">
        <v>13</v>
      </c>
      <c r="H12" s="79">
        <f>G12*80%</f>
        <v>10.4</v>
      </c>
      <c r="I12" s="1189"/>
      <c r="J12" s="593" t="s">
        <v>36</v>
      </c>
      <c r="K12" s="79">
        <v>5.5</v>
      </c>
      <c r="L12" s="79">
        <f>K12*95%</f>
        <v>5.2249999999999996</v>
      </c>
      <c r="M12" s="1189"/>
      <c r="N12" s="201" t="s">
        <v>50</v>
      </c>
      <c r="O12" s="584">
        <v>15.5</v>
      </c>
      <c r="P12" s="601">
        <f>O12*66%</f>
        <v>10.23</v>
      </c>
      <c r="Q12" s="1189"/>
      <c r="R12" s="1234"/>
      <c r="S12" s="832"/>
      <c r="T12" s="832"/>
      <c r="U12" s="1180"/>
    </row>
    <row r="13" spans="1:21" ht="15" customHeight="1" x14ac:dyDescent="0.25">
      <c r="A13" s="1237"/>
      <c r="B13" s="1234"/>
      <c r="C13" s="832"/>
      <c r="D13" s="832"/>
      <c r="E13" s="1180"/>
      <c r="F13" s="593" t="s">
        <v>44</v>
      </c>
      <c r="G13" s="79">
        <v>0.8</v>
      </c>
      <c r="H13" s="79">
        <v>0.8</v>
      </c>
      <c r="I13" s="1202"/>
      <c r="J13" s="593" t="s">
        <v>44</v>
      </c>
      <c r="K13" s="79">
        <v>0.8</v>
      </c>
      <c r="L13" s="79">
        <v>0.8</v>
      </c>
      <c r="M13" s="1189"/>
      <c r="N13" s="593" t="s">
        <v>36</v>
      </c>
      <c r="O13" s="79">
        <v>5.5</v>
      </c>
      <c r="P13" s="79">
        <f>O13*95%</f>
        <v>5.2249999999999996</v>
      </c>
      <c r="Q13" s="1189"/>
      <c r="R13" s="1234"/>
      <c r="S13" s="832"/>
      <c r="T13" s="832"/>
      <c r="U13" s="1180"/>
    </row>
    <row r="14" spans="1:21" ht="15" customHeight="1" x14ac:dyDescent="0.25">
      <c r="A14" s="1237"/>
      <c r="B14" s="1234"/>
      <c r="C14" s="832"/>
      <c r="D14" s="832"/>
      <c r="E14" s="1180"/>
      <c r="F14" s="1477"/>
      <c r="G14" s="1255"/>
      <c r="H14" s="1255"/>
      <c r="I14" s="1256"/>
      <c r="J14" s="593" t="s">
        <v>42</v>
      </c>
      <c r="K14" s="79">
        <v>1</v>
      </c>
      <c r="L14" s="79">
        <f>K14*78%</f>
        <v>0.78</v>
      </c>
      <c r="M14" s="1202"/>
      <c r="N14" s="593" t="s">
        <v>34</v>
      </c>
      <c r="O14" s="79">
        <v>13</v>
      </c>
      <c r="P14" s="79">
        <f>O14*60%</f>
        <v>7.8</v>
      </c>
      <c r="Q14" s="1189"/>
      <c r="R14" s="1234"/>
      <c r="S14" s="832"/>
      <c r="T14" s="832"/>
      <c r="U14" s="1180"/>
    </row>
    <row r="15" spans="1:21" ht="15" customHeight="1" x14ac:dyDescent="0.25">
      <c r="A15" s="1237"/>
      <c r="B15" s="1234"/>
      <c r="C15" s="832"/>
      <c r="D15" s="832"/>
      <c r="E15" s="1180"/>
      <c r="F15" s="1234"/>
      <c r="G15" s="832"/>
      <c r="H15" s="832"/>
      <c r="I15" s="1180"/>
      <c r="J15" s="1031"/>
      <c r="K15" s="1255"/>
      <c r="L15" s="1255"/>
      <c r="M15" s="1256"/>
      <c r="N15" s="593" t="s">
        <v>32</v>
      </c>
      <c r="O15" s="79">
        <v>13</v>
      </c>
      <c r="P15" s="79">
        <f>O15*80%</f>
        <v>10.4</v>
      </c>
      <c r="Q15" s="1189"/>
      <c r="R15" s="1234"/>
      <c r="S15" s="832"/>
      <c r="T15" s="832"/>
      <c r="U15" s="1180"/>
    </row>
    <row r="16" spans="1:21" ht="15" customHeight="1" x14ac:dyDescent="0.25">
      <c r="A16" s="1237"/>
      <c r="B16" s="1234"/>
      <c r="C16" s="832"/>
      <c r="D16" s="832"/>
      <c r="E16" s="1180"/>
      <c r="F16" s="1234"/>
      <c r="G16" s="832"/>
      <c r="H16" s="832"/>
      <c r="I16" s="1180"/>
      <c r="J16" s="1234"/>
      <c r="K16" s="832"/>
      <c r="L16" s="832"/>
      <c r="M16" s="1180"/>
      <c r="N16" s="593" t="s">
        <v>44</v>
      </c>
      <c r="O16" s="79">
        <v>0.8</v>
      </c>
      <c r="P16" s="437">
        <v>0.8</v>
      </c>
      <c r="Q16" s="1189"/>
      <c r="R16" s="1234"/>
      <c r="S16" s="832"/>
      <c r="T16" s="832"/>
      <c r="U16" s="1180"/>
    </row>
    <row r="17" spans="1:21" ht="15" customHeight="1" x14ac:dyDescent="0.25">
      <c r="A17" s="1237"/>
      <c r="B17" s="1234"/>
      <c r="C17" s="832"/>
      <c r="D17" s="832"/>
      <c r="E17" s="1180"/>
      <c r="F17" s="1234"/>
      <c r="G17" s="832"/>
      <c r="H17" s="832"/>
      <c r="I17" s="1180"/>
      <c r="J17" s="1234"/>
      <c r="K17" s="832"/>
      <c r="L17" s="832"/>
      <c r="M17" s="1180"/>
      <c r="N17" s="593" t="s">
        <v>42</v>
      </c>
      <c r="O17" s="79">
        <v>1</v>
      </c>
      <c r="P17" s="79">
        <f>O17*78%</f>
        <v>0.78</v>
      </c>
      <c r="Q17" s="1202"/>
      <c r="R17" s="1234"/>
      <c r="S17" s="832"/>
      <c r="T17" s="832"/>
      <c r="U17" s="1180"/>
    </row>
    <row r="18" spans="1:21" ht="15" customHeight="1" x14ac:dyDescent="0.25">
      <c r="A18" s="1238"/>
      <c r="B18" s="1235"/>
      <c r="C18" s="1181"/>
      <c r="D18" s="1181"/>
      <c r="E18" s="1182"/>
      <c r="F18" s="1235"/>
      <c r="G18" s="1181"/>
      <c r="H18" s="1181"/>
      <c r="I18" s="1182"/>
      <c r="J18" s="1235"/>
      <c r="K18" s="1181"/>
      <c r="L18" s="1181"/>
      <c r="M18" s="1182"/>
      <c r="N18" s="1278"/>
      <c r="O18" s="828"/>
      <c r="P18" s="828"/>
      <c r="Q18" s="1188"/>
      <c r="R18" s="1235"/>
      <c r="S18" s="1181"/>
      <c r="T18" s="1181"/>
      <c r="U18" s="1182"/>
    </row>
    <row r="19" spans="1:21" ht="30.75" customHeight="1" x14ac:dyDescent="0.25">
      <c r="A19" s="1019" t="s">
        <v>28</v>
      </c>
      <c r="B19" s="1269" t="s">
        <v>303</v>
      </c>
      <c r="C19" s="1094"/>
      <c r="D19" s="1094"/>
      <c r="E19" s="1270"/>
      <c r="F19" s="967" t="s">
        <v>93</v>
      </c>
      <c r="G19" s="899"/>
      <c r="H19" s="899"/>
      <c r="I19" s="974"/>
      <c r="J19" s="1432" t="s">
        <v>118</v>
      </c>
      <c r="K19" s="1428"/>
      <c r="L19" s="1428"/>
      <c r="M19" s="1429"/>
      <c r="N19" s="1428" t="s">
        <v>93</v>
      </c>
      <c r="O19" s="1428"/>
      <c r="P19" s="1428"/>
      <c r="Q19" s="1429"/>
      <c r="R19" s="1094" t="s">
        <v>304</v>
      </c>
      <c r="S19" s="899"/>
      <c r="T19" s="899"/>
      <c r="U19" s="900"/>
    </row>
    <row r="20" spans="1:21" ht="45" x14ac:dyDescent="0.25">
      <c r="A20" s="1237"/>
      <c r="B20" s="593" t="s">
        <v>30</v>
      </c>
      <c r="C20" s="681">
        <v>102</v>
      </c>
      <c r="D20" s="681">
        <f>C20*49%</f>
        <v>49.98</v>
      </c>
      <c r="E20" s="911" t="s">
        <v>396</v>
      </c>
      <c r="F20" s="593" t="s">
        <v>94</v>
      </c>
      <c r="G20" s="681">
        <v>81</v>
      </c>
      <c r="H20" s="813">
        <f>G20*61.5%</f>
        <v>49.814999999999998</v>
      </c>
      <c r="I20" s="889" t="s">
        <v>396</v>
      </c>
      <c r="J20" s="814" t="s">
        <v>516</v>
      </c>
      <c r="K20" s="802">
        <v>90</v>
      </c>
      <c r="L20" s="802">
        <f>K20*56%</f>
        <v>50.400000000000006</v>
      </c>
      <c r="M20" s="1176" t="s">
        <v>396</v>
      </c>
      <c r="N20" s="641" t="s">
        <v>94</v>
      </c>
      <c r="O20" s="802">
        <v>81</v>
      </c>
      <c r="P20" s="802">
        <f>O20*61.5%</f>
        <v>49.814999999999998</v>
      </c>
      <c r="Q20" s="1176" t="s">
        <v>396</v>
      </c>
      <c r="R20" s="597" t="s">
        <v>516</v>
      </c>
      <c r="S20" s="681">
        <v>100</v>
      </c>
      <c r="T20" s="681">
        <f>S20*49.6%</f>
        <v>49.6</v>
      </c>
      <c r="U20" s="911" t="s">
        <v>396</v>
      </c>
    </row>
    <row r="21" spans="1:21" ht="15" customHeight="1" x14ac:dyDescent="0.25">
      <c r="A21" s="1237"/>
      <c r="B21" s="593" t="s">
        <v>32</v>
      </c>
      <c r="C21" s="79">
        <v>11</v>
      </c>
      <c r="D21" s="79">
        <f>C21*75%</f>
        <v>8.25</v>
      </c>
      <c r="E21" s="1039"/>
      <c r="F21" s="593" t="s">
        <v>32</v>
      </c>
      <c r="G21" s="79">
        <v>11</v>
      </c>
      <c r="H21" s="79">
        <f>G21*75%</f>
        <v>8.25</v>
      </c>
      <c r="I21" s="889"/>
      <c r="J21" s="593" t="s">
        <v>32</v>
      </c>
      <c r="K21" s="79">
        <v>11</v>
      </c>
      <c r="L21" s="79">
        <f>K21*75%</f>
        <v>8.25</v>
      </c>
      <c r="M21" s="1177"/>
      <c r="N21" s="593" t="s">
        <v>32</v>
      </c>
      <c r="O21" s="79">
        <v>11</v>
      </c>
      <c r="P21" s="79">
        <f>O21*75%</f>
        <v>8.25</v>
      </c>
      <c r="Q21" s="1177"/>
      <c r="R21" s="593" t="s">
        <v>32</v>
      </c>
      <c r="S21" s="79">
        <v>11</v>
      </c>
      <c r="T21" s="79">
        <f>S21*75%</f>
        <v>8.25</v>
      </c>
      <c r="U21" s="902"/>
    </row>
    <row r="22" spans="1:21" ht="15" customHeight="1" x14ac:dyDescent="0.25">
      <c r="A22" s="1237"/>
      <c r="B22" s="593" t="s">
        <v>34</v>
      </c>
      <c r="C22" s="79">
        <v>14</v>
      </c>
      <c r="D22" s="79">
        <f>C22*60%</f>
        <v>8.4</v>
      </c>
      <c r="E22" s="1039"/>
      <c r="F22" s="593" t="s">
        <v>34</v>
      </c>
      <c r="G22" s="79">
        <v>14</v>
      </c>
      <c r="H22" s="79">
        <f>G22*60%</f>
        <v>8.4</v>
      </c>
      <c r="I22" s="889"/>
      <c r="J22" s="593" t="s">
        <v>34</v>
      </c>
      <c r="K22" s="79">
        <v>14</v>
      </c>
      <c r="L22" s="79">
        <f>K22*60%</f>
        <v>8.4</v>
      </c>
      <c r="M22" s="1177"/>
      <c r="N22" s="593" t="s">
        <v>34</v>
      </c>
      <c r="O22" s="79">
        <v>14</v>
      </c>
      <c r="P22" s="79">
        <f>O22*60%</f>
        <v>8.4</v>
      </c>
      <c r="Q22" s="1177"/>
      <c r="R22" s="593" t="s">
        <v>34</v>
      </c>
      <c r="S22" s="79">
        <v>14</v>
      </c>
      <c r="T22" s="79">
        <f>S22*60%</f>
        <v>8.4</v>
      </c>
      <c r="U22" s="902"/>
    </row>
    <row r="23" spans="1:21" ht="15" customHeight="1" x14ac:dyDescent="0.25">
      <c r="A23" s="1237"/>
      <c r="B23" s="593" t="s">
        <v>36</v>
      </c>
      <c r="C23" s="79">
        <v>3.5</v>
      </c>
      <c r="D23" s="79">
        <f>C23*95%</f>
        <v>3.3249999999999997</v>
      </c>
      <c r="E23" s="1039"/>
      <c r="F23" s="593" t="s">
        <v>36</v>
      </c>
      <c r="G23" s="79">
        <v>3.5</v>
      </c>
      <c r="H23" s="79">
        <f>G23*95%</f>
        <v>3.3249999999999997</v>
      </c>
      <c r="I23" s="889"/>
      <c r="J23" s="593" t="s">
        <v>36</v>
      </c>
      <c r="K23" s="79">
        <v>3.5</v>
      </c>
      <c r="L23" s="79">
        <f>K23*95%</f>
        <v>3.3249999999999997</v>
      </c>
      <c r="M23" s="1177"/>
      <c r="N23" s="593" t="s">
        <v>36</v>
      </c>
      <c r="O23" s="79">
        <v>3.5</v>
      </c>
      <c r="P23" s="79">
        <f>O23*95%</f>
        <v>3.3249999999999997</v>
      </c>
      <c r="Q23" s="1177"/>
      <c r="R23" s="597" t="s">
        <v>44</v>
      </c>
      <c r="S23" s="79">
        <v>0.5</v>
      </c>
      <c r="T23" s="79">
        <v>0.5</v>
      </c>
      <c r="U23" s="902"/>
    </row>
    <row r="24" spans="1:21" ht="15" customHeight="1" x14ac:dyDescent="0.25">
      <c r="A24" s="1237"/>
      <c r="B24" s="593" t="s">
        <v>38</v>
      </c>
      <c r="C24" s="79">
        <v>0.4</v>
      </c>
      <c r="D24" s="79">
        <f>C24*100%</f>
        <v>0.4</v>
      </c>
      <c r="E24" s="1039"/>
      <c r="F24" s="593" t="s">
        <v>38</v>
      </c>
      <c r="G24" s="79">
        <v>0.4</v>
      </c>
      <c r="H24" s="79">
        <f>G24*100%</f>
        <v>0.4</v>
      </c>
      <c r="I24" s="889"/>
      <c r="J24" s="593" t="s">
        <v>38</v>
      </c>
      <c r="K24" s="79">
        <v>0.4</v>
      </c>
      <c r="L24" s="79">
        <f>K24*100%</f>
        <v>0.4</v>
      </c>
      <c r="M24" s="1177"/>
      <c r="N24" s="593" t="s">
        <v>38</v>
      </c>
      <c r="O24" s="79">
        <v>0.4</v>
      </c>
      <c r="P24" s="79">
        <f>O24*100%</f>
        <v>0.4</v>
      </c>
      <c r="Q24" s="1177"/>
      <c r="R24" s="593" t="s">
        <v>42</v>
      </c>
      <c r="S24" s="79">
        <v>0.7</v>
      </c>
      <c r="T24" s="79">
        <f>S24*78%</f>
        <v>0.54599999999999993</v>
      </c>
      <c r="U24" s="902"/>
    </row>
    <row r="25" spans="1:21" ht="15" customHeight="1" x14ac:dyDescent="0.25">
      <c r="A25" s="1237"/>
      <c r="B25" s="593" t="s">
        <v>40</v>
      </c>
      <c r="C25" s="79">
        <v>0.4</v>
      </c>
      <c r="D25" s="79">
        <f t="shared" ref="D25:D26" si="0">C25*100%</f>
        <v>0.4</v>
      </c>
      <c r="E25" s="1039"/>
      <c r="F25" s="593" t="s">
        <v>40</v>
      </c>
      <c r="G25" s="79">
        <v>0.4</v>
      </c>
      <c r="H25" s="79">
        <f t="shared" ref="H25:H26" si="1">G25*100%</f>
        <v>0.4</v>
      </c>
      <c r="I25" s="889"/>
      <c r="J25" s="593" t="s">
        <v>40</v>
      </c>
      <c r="K25" s="79">
        <v>0.4</v>
      </c>
      <c r="L25" s="79">
        <f t="shared" ref="L25:L26" si="2">K25*100%</f>
        <v>0.4</v>
      </c>
      <c r="M25" s="1177"/>
      <c r="N25" s="593" t="s">
        <v>40</v>
      </c>
      <c r="O25" s="79">
        <v>0.4</v>
      </c>
      <c r="P25" s="79">
        <f t="shared" ref="P25:P26" si="3">O25*100%</f>
        <v>0.4</v>
      </c>
      <c r="Q25" s="1177"/>
      <c r="R25" s="593" t="s">
        <v>36</v>
      </c>
      <c r="S25" s="79">
        <v>3.5</v>
      </c>
      <c r="T25" s="79">
        <f>S25*95%</f>
        <v>3.3249999999999997</v>
      </c>
      <c r="U25" s="902"/>
    </row>
    <row r="26" spans="1:21" ht="15" customHeight="1" x14ac:dyDescent="0.25">
      <c r="A26" s="1237"/>
      <c r="B26" s="593" t="s">
        <v>544</v>
      </c>
      <c r="C26" s="79">
        <v>0.4</v>
      </c>
      <c r="D26" s="79">
        <f t="shared" si="0"/>
        <v>0.4</v>
      </c>
      <c r="E26" s="1039"/>
      <c r="F26" s="593" t="s">
        <v>544</v>
      </c>
      <c r="G26" s="79">
        <v>0.4</v>
      </c>
      <c r="H26" s="79">
        <f t="shared" si="1"/>
        <v>0.4</v>
      </c>
      <c r="I26" s="889"/>
      <c r="J26" s="593" t="s">
        <v>544</v>
      </c>
      <c r="K26" s="79">
        <v>0.4</v>
      </c>
      <c r="L26" s="79">
        <f t="shared" si="2"/>
        <v>0.4</v>
      </c>
      <c r="M26" s="1177"/>
      <c r="N26" s="593" t="s">
        <v>544</v>
      </c>
      <c r="O26" s="79">
        <v>0.4</v>
      </c>
      <c r="P26" s="79">
        <f t="shared" si="3"/>
        <v>0.4</v>
      </c>
      <c r="Q26" s="1177"/>
      <c r="R26" s="593" t="s">
        <v>38</v>
      </c>
      <c r="S26" s="79">
        <v>0.4</v>
      </c>
      <c r="T26" s="79">
        <f>S26*100%</f>
        <v>0.4</v>
      </c>
      <c r="U26" s="902"/>
    </row>
    <row r="27" spans="1:21" ht="15" customHeight="1" x14ac:dyDescent="0.25">
      <c r="A27" s="1237"/>
      <c r="B27" s="593" t="s">
        <v>42</v>
      </c>
      <c r="C27" s="79">
        <v>0.7</v>
      </c>
      <c r="D27" s="79">
        <f>C27*78%</f>
        <v>0.54599999999999993</v>
      </c>
      <c r="E27" s="1039"/>
      <c r="F27" s="593" t="s">
        <v>42</v>
      </c>
      <c r="G27" s="79">
        <v>0.7</v>
      </c>
      <c r="H27" s="79">
        <f>G27*78%</f>
        <v>0.54599999999999993</v>
      </c>
      <c r="I27" s="889"/>
      <c r="J27" s="593" t="s">
        <v>42</v>
      </c>
      <c r="K27" s="79">
        <v>0.7</v>
      </c>
      <c r="L27" s="79">
        <f>K27*78%</f>
        <v>0.54599999999999993</v>
      </c>
      <c r="M27" s="1177"/>
      <c r="N27" s="593" t="s">
        <v>42</v>
      </c>
      <c r="O27" s="79">
        <v>0.7</v>
      </c>
      <c r="P27" s="79">
        <f>O27*78%</f>
        <v>0.54599999999999993</v>
      </c>
      <c r="Q27" s="1177"/>
      <c r="R27" s="593" t="s">
        <v>40</v>
      </c>
      <c r="S27" s="79">
        <v>0.4</v>
      </c>
      <c r="T27" s="79">
        <f t="shared" ref="T27" si="4">S27*100%</f>
        <v>0.4</v>
      </c>
      <c r="U27" s="902"/>
    </row>
    <row r="28" spans="1:21" ht="15" customHeight="1" x14ac:dyDescent="0.25">
      <c r="A28" s="1237"/>
      <c r="B28" s="593" t="s">
        <v>44</v>
      </c>
      <c r="C28" s="79">
        <v>0.5</v>
      </c>
      <c r="D28" s="79">
        <f>C28*100%</f>
        <v>0.5</v>
      </c>
      <c r="E28" s="1138"/>
      <c r="F28" s="593" t="s">
        <v>44</v>
      </c>
      <c r="G28" s="79">
        <v>0.5</v>
      </c>
      <c r="H28" s="79">
        <f>G28*100%</f>
        <v>0.5</v>
      </c>
      <c r="I28" s="889"/>
      <c r="J28" s="593" t="s">
        <v>44</v>
      </c>
      <c r="K28" s="79">
        <v>0.5</v>
      </c>
      <c r="L28" s="79">
        <f>K28*100%</f>
        <v>0.5</v>
      </c>
      <c r="M28" s="1177"/>
      <c r="N28" s="593" t="s">
        <v>44</v>
      </c>
      <c r="O28" s="79">
        <v>0.5</v>
      </c>
      <c r="P28" s="79">
        <f>O28*100%</f>
        <v>0.5</v>
      </c>
      <c r="Q28" s="1177"/>
      <c r="R28" s="801" t="s">
        <v>532</v>
      </c>
      <c r="S28" s="79">
        <v>12</v>
      </c>
      <c r="T28" s="79">
        <f>S28*100%</f>
        <v>12</v>
      </c>
      <c r="U28" s="902"/>
    </row>
    <row r="29" spans="1:21" ht="15" customHeight="1" x14ac:dyDescent="0.25">
      <c r="A29" s="1237"/>
      <c r="B29" s="1403"/>
      <c r="C29" s="1404"/>
      <c r="D29" s="1404"/>
      <c r="E29" s="1405"/>
      <c r="F29" s="596" t="s">
        <v>52</v>
      </c>
      <c r="G29" s="206">
        <v>3</v>
      </c>
      <c r="H29" s="610">
        <f>G29*100%</f>
        <v>3</v>
      </c>
      <c r="I29" s="1474"/>
      <c r="J29" s="596" t="s">
        <v>52</v>
      </c>
      <c r="K29" s="206">
        <v>3</v>
      </c>
      <c r="L29" s="610">
        <f>K29*100%</f>
        <v>3</v>
      </c>
      <c r="M29" s="1177"/>
      <c r="N29" s="596" t="s">
        <v>52</v>
      </c>
      <c r="O29" s="206">
        <v>7</v>
      </c>
      <c r="P29" s="610">
        <f>O29*100%</f>
        <v>7</v>
      </c>
      <c r="Q29" s="1178"/>
      <c r="R29" s="597" t="s">
        <v>142</v>
      </c>
      <c r="S29" s="79">
        <v>12</v>
      </c>
      <c r="T29" s="79">
        <f>S29*100%</f>
        <v>12</v>
      </c>
      <c r="U29" s="902"/>
    </row>
    <row r="30" spans="1:21" ht="15" customHeight="1" x14ac:dyDescent="0.25">
      <c r="A30" s="1237"/>
      <c r="B30" s="1406"/>
      <c r="C30" s="1407"/>
      <c r="D30" s="1407"/>
      <c r="E30" s="1517"/>
      <c r="F30" s="1057"/>
      <c r="G30" s="1057"/>
      <c r="H30" s="1057"/>
      <c r="I30" s="1057"/>
      <c r="J30" s="615" t="s">
        <v>308</v>
      </c>
      <c r="K30" s="638">
        <v>0.4</v>
      </c>
      <c r="L30" s="638">
        <f>K30*100%</f>
        <v>0.4</v>
      </c>
      <c r="M30" s="1178"/>
      <c r="N30" s="906"/>
      <c r="O30" s="906"/>
      <c r="P30" s="906"/>
      <c r="Q30" s="906"/>
      <c r="R30" s="597" t="s">
        <v>144</v>
      </c>
      <c r="S30" s="79">
        <v>17</v>
      </c>
      <c r="T30" s="79">
        <v>15.3</v>
      </c>
      <c r="U30" s="902"/>
    </row>
    <row r="31" spans="1:21" ht="15" customHeight="1" x14ac:dyDescent="0.25">
      <c r="A31" s="1238"/>
      <c r="B31" s="1408"/>
      <c r="C31" s="1409"/>
      <c r="D31" s="1409"/>
      <c r="E31" s="1518"/>
      <c r="F31" s="1057"/>
      <c r="G31" s="1057"/>
      <c r="H31" s="1057"/>
      <c r="I31" s="1057"/>
      <c r="J31" s="1591"/>
      <c r="K31" s="1592"/>
      <c r="L31" s="1592"/>
      <c r="M31" s="1593"/>
      <c r="N31" s="906"/>
      <c r="O31" s="906"/>
      <c r="P31" s="906"/>
      <c r="Q31" s="906"/>
      <c r="R31" s="804" t="s">
        <v>52</v>
      </c>
      <c r="S31" s="494">
        <v>10</v>
      </c>
      <c r="T31" s="494">
        <v>10</v>
      </c>
      <c r="U31" s="903"/>
    </row>
    <row r="32" spans="1:21" ht="30" customHeight="1" x14ac:dyDescent="0.25">
      <c r="A32" s="1019" t="s">
        <v>54</v>
      </c>
      <c r="B32" s="1187" t="s">
        <v>55</v>
      </c>
      <c r="C32" s="828"/>
      <c r="D32" s="828"/>
      <c r="E32" s="1188"/>
      <c r="F32" s="1271" t="s">
        <v>55</v>
      </c>
      <c r="G32" s="828"/>
      <c r="H32" s="828"/>
      <c r="I32" s="1188"/>
      <c r="J32" s="1187" t="s">
        <v>122</v>
      </c>
      <c r="K32" s="828"/>
      <c r="L32" s="828"/>
      <c r="M32" s="1188"/>
      <c r="N32" s="1271" t="s">
        <v>55</v>
      </c>
      <c r="O32" s="828"/>
      <c r="P32" s="828"/>
      <c r="Q32" s="1188"/>
      <c r="R32" s="1271" t="s">
        <v>55</v>
      </c>
      <c r="S32" s="828"/>
      <c r="T32" s="828"/>
      <c r="U32" s="1188"/>
    </row>
    <row r="33" spans="1:21" ht="15" customHeight="1" x14ac:dyDescent="0.25">
      <c r="A33" s="1237"/>
      <c r="B33" s="201" t="s">
        <v>56</v>
      </c>
      <c r="C33" s="271">
        <v>56</v>
      </c>
      <c r="D33" s="271">
        <v>56</v>
      </c>
      <c r="E33" s="911" t="s">
        <v>479</v>
      </c>
      <c r="F33" s="201" t="s">
        <v>56</v>
      </c>
      <c r="G33" s="271">
        <v>56</v>
      </c>
      <c r="H33" s="271">
        <v>56</v>
      </c>
      <c r="I33" s="911" t="s">
        <v>479</v>
      </c>
      <c r="J33" s="201" t="s">
        <v>56</v>
      </c>
      <c r="K33" s="294">
        <v>56</v>
      </c>
      <c r="L33" s="294">
        <v>56</v>
      </c>
      <c r="M33" s="911" t="s">
        <v>479</v>
      </c>
      <c r="N33" s="201" t="s">
        <v>56</v>
      </c>
      <c r="O33" s="271">
        <v>56</v>
      </c>
      <c r="P33" s="271">
        <v>56</v>
      </c>
      <c r="Q33" s="911" t="s">
        <v>479</v>
      </c>
      <c r="R33" s="201" t="s">
        <v>56</v>
      </c>
      <c r="S33" s="271">
        <v>56</v>
      </c>
      <c r="T33" s="271">
        <v>56</v>
      </c>
      <c r="U33" s="911" t="s">
        <v>479</v>
      </c>
    </row>
    <row r="34" spans="1:21" ht="15" customHeight="1" x14ac:dyDescent="0.25">
      <c r="A34" s="1237"/>
      <c r="B34" s="273" t="s">
        <v>44</v>
      </c>
      <c r="C34" s="271">
        <v>0.8</v>
      </c>
      <c r="D34" s="271">
        <v>0.8</v>
      </c>
      <c r="E34" s="1189"/>
      <c r="F34" s="273" t="s">
        <v>44</v>
      </c>
      <c r="G34" s="271">
        <v>0.8</v>
      </c>
      <c r="H34" s="271">
        <v>0.8</v>
      </c>
      <c r="I34" s="1189"/>
      <c r="J34" s="201" t="s">
        <v>52</v>
      </c>
      <c r="K34" s="294">
        <v>8</v>
      </c>
      <c r="L34" s="294">
        <v>8</v>
      </c>
      <c r="M34" s="1189"/>
      <c r="N34" s="273" t="s">
        <v>44</v>
      </c>
      <c r="O34" s="271">
        <v>0.8</v>
      </c>
      <c r="P34" s="271">
        <v>0.8</v>
      </c>
      <c r="Q34" s="1189"/>
      <c r="R34" s="273" t="s">
        <v>44</v>
      </c>
      <c r="S34" s="271">
        <v>0.8</v>
      </c>
      <c r="T34" s="271">
        <v>0.8</v>
      </c>
      <c r="U34" s="1189"/>
    </row>
    <row r="35" spans="1:21" ht="15" customHeight="1" x14ac:dyDescent="0.25">
      <c r="A35" s="1237"/>
      <c r="B35" s="273" t="s">
        <v>52</v>
      </c>
      <c r="C35" s="271">
        <v>8</v>
      </c>
      <c r="D35" s="271">
        <v>8</v>
      </c>
      <c r="E35" s="1202"/>
      <c r="F35" s="273" t="s">
        <v>52</v>
      </c>
      <c r="G35" s="271">
        <v>8</v>
      </c>
      <c r="H35" s="271">
        <v>8</v>
      </c>
      <c r="I35" s="1202"/>
      <c r="J35" s="201" t="s">
        <v>44</v>
      </c>
      <c r="K35" s="294">
        <v>0.8</v>
      </c>
      <c r="L35" s="294">
        <v>0.8</v>
      </c>
      <c r="M35" s="1189"/>
      <c r="N35" s="273" t="s">
        <v>52</v>
      </c>
      <c r="O35" s="271">
        <v>8</v>
      </c>
      <c r="P35" s="271">
        <v>8</v>
      </c>
      <c r="Q35" s="1202"/>
      <c r="R35" s="273" t="s">
        <v>52</v>
      </c>
      <c r="S35" s="271">
        <v>3</v>
      </c>
      <c r="T35" s="271">
        <v>3</v>
      </c>
      <c r="U35" s="1202"/>
    </row>
    <row r="36" spans="1:21" ht="15" customHeight="1" x14ac:dyDescent="0.25">
      <c r="A36" s="1237"/>
      <c r="B36" s="941"/>
      <c r="C36" s="1255"/>
      <c r="D36" s="1255"/>
      <c r="E36" s="1256"/>
      <c r="F36" s="941"/>
      <c r="G36" s="1255"/>
      <c r="H36" s="1255"/>
      <c r="I36" s="1255"/>
      <c r="J36" s="165" t="s">
        <v>36</v>
      </c>
      <c r="K36" s="196">
        <v>10</v>
      </c>
      <c r="L36" s="466">
        <v>9</v>
      </c>
      <c r="M36" s="1189"/>
      <c r="N36" s="941"/>
      <c r="O36" s="1255"/>
      <c r="P36" s="1255"/>
      <c r="Q36" s="1256"/>
      <c r="R36" s="1385"/>
      <c r="S36" s="1255"/>
      <c r="T36" s="1255"/>
      <c r="U36" s="1256"/>
    </row>
    <row r="37" spans="1:21" ht="15" customHeight="1" x14ac:dyDescent="0.25">
      <c r="A37" s="1237"/>
      <c r="B37" s="1234"/>
      <c r="C37" s="832"/>
      <c r="D37" s="832"/>
      <c r="E37" s="1180"/>
      <c r="F37" s="1234"/>
      <c r="G37" s="832"/>
      <c r="H37" s="832"/>
      <c r="I37" s="832"/>
      <c r="J37" s="1600"/>
      <c r="K37" s="1255"/>
      <c r="L37" s="1255"/>
      <c r="M37" s="1421"/>
      <c r="N37" s="1234"/>
      <c r="O37" s="832"/>
      <c r="P37" s="832"/>
      <c r="Q37" s="1180"/>
      <c r="R37" s="1234"/>
      <c r="S37" s="832"/>
      <c r="T37" s="832"/>
      <c r="U37" s="1180"/>
    </row>
    <row r="38" spans="1:21" ht="15" customHeight="1" x14ac:dyDescent="0.25">
      <c r="A38" s="1238"/>
      <c r="B38" s="1235"/>
      <c r="C38" s="1181"/>
      <c r="D38" s="1181"/>
      <c r="E38" s="1182"/>
      <c r="F38" s="1235"/>
      <c r="G38" s="1181"/>
      <c r="H38" s="1181"/>
      <c r="I38" s="1181"/>
      <c r="J38" s="1163"/>
      <c r="K38" s="1181"/>
      <c r="L38" s="1181"/>
      <c r="M38" s="877"/>
      <c r="N38" s="1235"/>
      <c r="O38" s="1181"/>
      <c r="P38" s="1181"/>
      <c r="Q38" s="1182"/>
      <c r="R38" s="1235"/>
      <c r="S38" s="1181"/>
      <c r="T38" s="1181"/>
      <c r="U38" s="1182"/>
    </row>
    <row r="39" spans="1:21" ht="30" customHeight="1" x14ac:dyDescent="0.25">
      <c r="A39" s="1019" t="s">
        <v>46</v>
      </c>
      <c r="B39" s="1271" t="s">
        <v>47</v>
      </c>
      <c r="C39" s="828"/>
      <c r="D39" s="828"/>
      <c r="E39" s="1188"/>
      <c r="F39" s="1271" t="s">
        <v>97</v>
      </c>
      <c r="G39" s="828"/>
      <c r="H39" s="828"/>
      <c r="I39" s="1188"/>
      <c r="J39" s="1321" t="s">
        <v>310</v>
      </c>
      <c r="K39" s="856"/>
      <c r="L39" s="856"/>
      <c r="M39" s="1322"/>
      <c r="N39" s="1271" t="s">
        <v>136</v>
      </c>
      <c r="O39" s="828"/>
      <c r="P39" s="828"/>
      <c r="Q39" s="1188"/>
      <c r="R39" s="1271" t="s">
        <v>146</v>
      </c>
      <c r="S39" s="828"/>
      <c r="T39" s="828"/>
      <c r="U39" s="1188"/>
    </row>
    <row r="40" spans="1:21" ht="15" customHeight="1" x14ac:dyDescent="0.25">
      <c r="A40" s="1237"/>
      <c r="B40" s="201" t="s">
        <v>48</v>
      </c>
      <c r="C40" s="599">
        <v>91</v>
      </c>
      <c r="D40" s="600">
        <f>C40*77%</f>
        <v>70.070000000000007</v>
      </c>
      <c r="E40" s="401" t="s">
        <v>480</v>
      </c>
      <c r="F40" s="468" t="s">
        <v>313</v>
      </c>
      <c r="G40" s="602">
        <v>108</v>
      </c>
      <c r="H40" s="603">
        <f>G40*47%</f>
        <v>50.76</v>
      </c>
      <c r="I40" s="940" t="s">
        <v>396</v>
      </c>
      <c r="J40" s="468" t="s">
        <v>48</v>
      </c>
      <c r="K40" s="599">
        <v>65</v>
      </c>
      <c r="L40" s="600">
        <f>K40*77%</f>
        <v>50.050000000000004</v>
      </c>
      <c r="M40" s="1452" t="s">
        <v>396</v>
      </c>
      <c r="N40" s="469" t="s">
        <v>313</v>
      </c>
      <c r="O40" s="599">
        <v>94</v>
      </c>
      <c r="P40" s="600">
        <f>O40*53%</f>
        <v>49.82</v>
      </c>
      <c r="Q40" s="1452" t="s">
        <v>413</v>
      </c>
      <c r="R40" s="469" t="s">
        <v>114</v>
      </c>
      <c r="S40" s="599">
        <v>120</v>
      </c>
      <c r="T40" s="600">
        <f>S40*59%</f>
        <v>70.8</v>
      </c>
      <c r="U40" s="1123" t="s">
        <v>480</v>
      </c>
    </row>
    <row r="41" spans="1:21" ht="15" customHeight="1" x14ac:dyDescent="0.25">
      <c r="A41" s="1237"/>
      <c r="B41" s="201" t="s">
        <v>50</v>
      </c>
      <c r="C41" s="584">
        <v>16</v>
      </c>
      <c r="D41" s="601">
        <f>C41*66%</f>
        <v>10.56</v>
      </c>
      <c r="E41" s="1558" t="s">
        <v>312</v>
      </c>
      <c r="F41" s="470" t="s">
        <v>52</v>
      </c>
      <c r="G41" s="471">
        <v>5</v>
      </c>
      <c r="H41" s="472">
        <v>5</v>
      </c>
      <c r="I41" s="1202"/>
      <c r="J41" s="470" t="s">
        <v>116</v>
      </c>
      <c r="K41" s="471">
        <v>5</v>
      </c>
      <c r="L41" s="472">
        <v>5</v>
      </c>
      <c r="M41" s="1189"/>
      <c r="N41" s="473" t="s">
        <v>137</v>
      </c>
      <c r="O41" s="471">
        <v>1</v>
      </c>
      <c r="P41" s="472">
        <v>1</v>
      </c>
      <c r="Q41" s="1202"/>
      <c r="R41" s="473" t="s">
        <v>147</v>
      </c>
      <c r="S41" s="471">
        <v>0.5</v>
      </c>
      <c r="T41" s="472">
        <v>0.5</v>
      </c>
      <c r="U41" s="1189"/>
    </row>
    <row r="42" spans="1:21" ht="15" customHeight="1" x14ac:dyDescent="0.25">
      <c r="A42" s="1237"/>
      <c r="B42" s="201" t="s">
        <v>42</v>
      </c>
      <c r="C42" s="271">
        <v>1</v>
      </c>
      <c r="D42" s="271">
        <v>0.95</v>
      </c>
      <c r="E42" s="1189"/>
      <c r="F42" s="1342"/>
      <c r="G42" s="1255"/>
      <c r="H42" s="1255"/>
      <c r="I42" s="1256"/>
      <c r="J42" s="470" t="s">
        <v>36</v>
      </c>
      <c r="K42" s="471">
        <v>6</v>
      </c>
      <c r="L42" s="472">
        <v>5.4</v>
      </c>
      <c r="M42" s="1202"/>
      <c r="N42" s="1342"/>
      <c r="O42" s="1255"/>
      <c r="P42" s="1255"/>
      <c r="Q42" s="1256"/>
      <c r="R42" s="473" t="s">
        <v>36</v>
      </c>
      <c r="S42" s="471">
        <v>2</v>
      </c>
      <c r="T42" s="472">
        <v>1.8</v>
      </c>
      <c r="U42" s="1189"/>
    </row>
    <row r="43" spans="1:21" ht="15" customHeight="1" x14ac:dyDescent="0.25">
      <c r="A43" s="1237"/>
      <c r="B43" s="201" t="s">
        <v>32</v>
      </c>
      <c r="C43" s="271">
        <v>16</v>
      </c>
      <c r="D43" s="271">
        <v>15.2</v>
      </c>
      <c r="E43" s="1189"/>
      <c r="F43" s="1234"/>
      <c r="G43" s="832"/>
      <c r="H43" s="832"/>
      <c r="I43" s="1180"/>
      <c r="J43" s="1343"/>
      <c r="K43" s="1255"/>
      <c r="L43" s="1255"/>
      <c r="M43" s="1256"/>
      <c r="N43" s="1234"/>
      <c r="O43" s="832"/>
      <c r="P43" s="832"/>
      <c r="Q43" s="1180"/>
      <c r="R43" s="473" t="s">
        <v>52</v>
      </c>
      <c r="S43" s="471">
        <v>7</v>
      </c>
      <c r="T43" s="472">
        <v>5</v>
      </c>
      <c r="U43" s="1202"/>
    </row>
    <row r="44" spans="1:21" ht="15" customHeight="1" x14ac:dyDescent="0.25">
      <c r="A44" s="1237"/>
      <c r="B44" s="201" t="s">
        <v>34</v>
      </c>
      <c r="C44" s="271">
        <v>38</v>
      </c>
      <c r="D44" s="271">
        <v>15.2</v>
      </c>
      <c r="E44" s="1189"/>
      <c r="F44" s="1234"/>
      <c r="G44" s="832"/>
      <c r="H44" s="832"/>
      <c r="I44" s="1180"/>
      <c r="J44" s="1234"/>
      <c r="K44" s="832"/>
      <c r="L44" s="832"/>
      <c r="M44" s="1180"/>
      <c r="N44" s="1234"/>
      <c r="O44" s="832"/>
      <c r="P44" s="832"/>
      <c r="Q44" s="1180"/>
      <c r="R44" s="1342"/>
      <c r="S44" s="1255"/>
      <c r="T44" s="1255"/>
      <c r="U44" s="1256"/>
    </row>
    <row r="45" spans="1:21" ht="15" customHeight="1" x14ac:dyDescent="0.25">
      <c r="A45" s="1237"/>
      <c r="B45" s="201" t="s">
        <v>36</v>
      </c>
      <c r="C45" s="271">
        <v>6</v>
      </c>
      <c r="D45" s="271">
        <v>5.4</v>
      </c>
      <c r="E45" s="1189"/>
      <c r="F45" s="1234"/>
      <c r="G45" s="832"/>
      <c r="H45" s="832"/>
      <c r="I45" s="1180"/>
      <c r="J45" s="1234"/>
      <c r="K45" s="832"/>
      <c r="L45" s="832"/>
      <c r="M45" s="1180"/>
      <c r="N45" s="1234"/>
      <c r="O45" s="832"/>
      <c r="P45" s="832"/>
      <c r="Q45" s="1180"/>
      <c r="R45" s="1234"/>
      <c r="S45" s="832"/>
      <c r="T45" s="832"/>
      <c r="U45" s="1180"/>
    </row>
    <row r="46" spans="1:21" ht="15" customHeight="1" x14ac:dyDescent="0.25">
      <c r="A46" s="1237"/>
      <c r="B46" s="201" t="s">
        <v>44</v>
      </c>
      <c r="C46" s="271">
        <v>0.5</v>
      </c>
      <c r="D46" s="271">
        <v>0.5</v>
      </c>
      <c r="E46" s="1189"/>
      <c r="F46" s="1234"/>
      <c r="G46" s="832"/>
      <c r="H46" s="832"/>
      <c r="I46" s="1180"/>
      <c r="J46" s="1234"/>
      <c r="K46" s="832"/>
      <c r="L46" s="832"/>
      <c r="M46" s="1180"/>
      <c r="N46" s="1234"/>
      <c r="O46" s="832"/>
      <c r="P46" s="832"/>
      <c r="Q46" s="1180"/>
      <c r="R46" s="1234"/>
      <c r="S46" s="832"/>
      <c r="T46" s="832"/>
      <c r="U46" s="1180"/>
    </row>
    <row r="47" spans="1:21" ht="15" customHeight="1" x14ac:dyDescent="0.25">
      <c r="A47" s="1237"/>
      <c r="B47" s="201" t="s">
        <v>52</v>
      </c>
      <c r="C47" s="271">
        <v>5</v>
      </c>
      <c r="D47" s="271">
        <v>5</v>
      </c>
      <c r="E47" s="1202"/>
      <c r="F47" s="1234"/>
      <c r="G47" s="832"/>
      <c r="H47" s="832"/>
      <c r="I47" s="1180"/>
      <c r="J47" s="1234"/>
      <c r="K47" s="832"/>
      <c r="L47" s="832"/>
      <c r="M47" s="1180"/>
      <c r="N47" s="1234"/>
      <c r="O47" s="832"/>
      <c r="P47" s="832"/>
      <c r="Q47" s="1180"/>
      <c r="R47" s="1234"/>
      <c r="S47" s="832"/>
      <c r="T47" s="832"/>
      <c r="U47" s="1180"/>
    </row>
    <row r="48" spans="1:21" ht="15" customHeight="1" x14ac:dyDescent="0.25">
      <c r="A48" s="1238"/>
      <c r="B48" s="1519"/>
      <c r="C48" s="1181"/>
      <c r="D48" s="1181"/>
      <c r="E48" s="1182"/>
      <c r="F48" s="1235"/>
      <c r="G48" s="1181"/>
      <c r="H48" s="1181"/>
      <c r="I48" s="1182"/>
      <c r="J48" s="1235"/>
      <c r="K48" s="1181"/>
      <c r="L48" s="1181"/>
      <c r="M48" s="1182"/>
      <c r="N48" s="1235"/>
      <c r="O48" s="1181"/>
      <c r="P48" s="1181"/>
      <c r="Q48" s="1182"/>
      <c r="R48" s="1235"/>
      <c r="S48" s="1181"/>
      <c r="T48" s="1181"/>
      <c r="U48" s="1182"/>
    </row>
    <row r="49" spans="1:21" ht="48" customHeight="1" x14ac:dyDescent="0.25">
      <c r="A49" s="1019" t="s">
        <v>314</v>
      </c>
      <c r="B49" s="1271" t="s">
        <v>315</v>
      </c>
      <c r="C49" s="828"/>
      <c r="D49" s="828"/>
      <c r="E49" s="1188"/>
      <c r="F49" s="1271" t="s">
        <v>316</v>
      </c>
      <c r="G49" s="828"/>
      <c r="H49" s="828"/>
      <c r="I49" s="1188"/>
      <c r="J49" s="1271" t="s">
        <v>124</v>
      </c>
      <c r="K49" s="828"/>
      <c r="L49" s="828"/>
      <c r="M49" s="1188"/>
      <c r="N49" s="1271" t="s">
        <v>317</v>
      </c>
      <c r="O49" s="828"/>
      <c r="P49" s="828"/>
      <c r="Q49" s="1188"/>
      <c r="R49" s="1321" t="s">
        <v>148</v>
      </c>
      <c r="S49" s="856"/>
      <c r="T49" s="856"/>
      <c r="U49" s="1322"/>
    </row>
    <row r="50" spans="1:21" ht="15" customHeight="1" x14ac:dyDescent="0.25">
      <c r="A50" s="1237"/>
      <c r="B50" s="201" t="s">
        <v>50</v>
      </c>
      <c r="C50" s="752">
        <v>35</v>
      </c>
      <c r="D50" s="752">
        <f>C50*88%</f>
        <v>30.8</v>
      </c>
      <c r="E50" s="911" t="s">
        <v>369</v>
      </c>
      <c r="F50" s="201" t="s">
        <v>101</v>
      </c>
      <c r="G50" s="756">
        <v>50</v>
      </c>
      <c r="H50" s="756">
        <v>40</v>
      </c>
      <c r="I50" s="911" t="s">
        <v>369</v>
      </c>
      <c r="J50" s="201" t="s">
        <v>125</v>
      </c>
      <c r="K50" s="731">
        <v>49</v>
      </c>
      <c r="L50" s="749">
        <f>K50*82%</f>
        <v>40.18</v>
      </c>
      <c r="M50" s="911" t="s">
        <v>369</v>
      </c>
      <c r="N50" s="201" t="s">
        <v>139</v>
      </c>
      <c r="O50" s="731">
        <v>18</v>
      </c>
      <c r="P50" s="731">
        <f>O50*55%</f>
        <v>9.9</v>
      </c>
      <c r="Q50" s="911" t="s">
        <v>369</v>
      </c>
      <c r="R50" s="201" t="s">
        <v>60</v>
      </c>
      <c r="S50" s="731">
        <v>56</v>
      </c>
      <c r="T50" s="731">
        <f>S50*55%</f>
        <v>30.800000000000004</v>
      </c>
      <c r="U50" s="911" t="s">
        <v>369</v>
      </c>
    </row>
    <row r="51" spans="1:21" ht="15" customHeight="1" x14ac:dyDescent="0.25">
      <c r="A51" s="1237"/>
      <c r="B51" s="201" t="s">
        <v>60</v>
      </c>
      <c r="C51" s="752">
        <v>54</v>
      </c>
      <c r="D51" s="752">
        <f>C51*55%</f>
        <v>29.700000000000003</v>
      </c>
      <c r="E51" s="1189"/>
      <c r="F51" s="201" t="s">
        <v>103</v>
      </c>
      <c r="G51" s="731">
        <v>37</v>
      </c>
      <c r="H51" s="749">
        <f>G51*54%</f>
        <v>19.98</v>
      </c>
      <c r="I51" s="1189"/>
      <c r="J51" s="201" t="s">
        <v>127</v>
      </c>
      <c r="K51" s="756">
        <v>5</v>
      </c>
      <c r="L51" s="756">
        <v>5</v>
      </c>
      <c r="M51" s="1189"/>
      <c r="N51" s="201" t="s">
        <v>101</v>
      </c>
      <c r="O51" s="756">
        <v>63</v>
      </c>
      <c r="P51" s="756">
        <v>50.4</v>
      </c>
      <c r="Q51" s="1189"/>
      <c r="R51" s="201" t="s">
        <v>50</v>
      </c>
      <c r="S51" s="731">
        <v>34</v>
      </c>
      <c r="T51" s="731">
        <f>S51*88%</f>
        <v>29.92</v>
      </c>
      <c r="U51" s="1189"/>
    </row>
    <row r="52" spans="1:21" ht="15" customHeight="1" x14ac:dyDescent="0.25">
      <c r="A52" s="1237"/>
      <c r="B52" s="201" t="s">
        <v>62</v>
      </c>
      <c r="C52" s="294">
        <v>30</v>
      </c>
      <c r="D52" s="294">
        <v>15</v>
      </c>
      <c r="E52" s="1189"/>
      <c r="F52" s="167" t="s">
        <v>62</v>
      </c>
      <c r="G52" s="279">
        <v>60</v>
      </c>
      <c r="H52" s="287">
        <v>30</v>
      </c>
      <c r="I52" s="1189"/>
      <c r="J52" s="201" t="s">
        <v>66</v>
      </c>
      <c r="K52" s="750">
        <v>45</v>
      </c>
      <c r="L52" s="751">
        <f>K52*43%</f>
        <v>19.350000000000001</v>
      </c>
      <c r="M52" s="1189"/>
      <c r="N52" s="201" t="s">
        <v>64</v>
      </c>
      <c r="O52" s="271">
        <v>4</v>
      </c>
      <c r="P52" s="271">
        <v>4</v>
      </c>
      <c r="Q52" s="1189"/>
      <c r="R52" s="167" t="s">
        <v>62</v>
      </c>
      <c r="S52" s="279">
        <v>60</v>
      </c>
      <c r="T52" s="287">
        <v>30</v>
      </c>
      <c r="U52" s="1189"/>
    </row>
    <row r="53" spans="1:21" ht="15" customHeight="1" x14ac:dyDescent="0.25">
      <c r="A53" s="1237"/>
      <c r="B53" s="167" t="s">
        <v>64</v>
      </c>
      <c r="C53" s="26">
        <v>5</v>
      </c>
      <c r="D53" s="29">
        <v>5</v>
      </c>
      <c r="E53" s="1189"/>
      <c r="F53" s="201" t="s">
        <v>36</v>
      </c>
      <c r="G53" s="271">
        <v>6</v>
      </c>
      <c r="H53" s="271">
        <v>5.4</v>
      </c>
      <c r="I53" s="1202"/>
      <c r="J53" s="201" t="s">
        <v>64</v>
      </c>
      <c r="K53" s="271">
        <v>5</v>
      </c>
      <c r="L53" s="271">
        <v>5</v>
      </c>
      <c r="M53" s="1202"/>
      <c r="N53" s="201" t="s">
        <v>52</v>
      </c>
      <c r="O53" s="271">
        <v>5</v>
      </c>
      <c r="P53" s="271">
        <v>5</v>
      </c>
      <c r="Q53" s="1189"/>
      <c r="R53" s="201" t="s">
        <v>64</v>
      </c>
      <c r="S53" s="271">
        <v>4</v>
      </c>
      <c r="T53" s="271">
        <v>4</v>
      </c>
      <c r="U53" s="1202"/>
    </row>
    <row r="54" spans="1:21" ht="15" customHeight="1" x14ac:dyDescent="0.25">
      <c r="A54" s="1237"/>
      <c r="B54" s="1520"/>
      <c r="C54" s="828"/>
      <c r="D54" s="829"/>
      <c r="E54" s="1189"/>
      <c r="F54" s="1254" t="s">
        <v>318</v>
      </c>
      <c r="G54" s="1255"/>
      <c r="H54" s="1255"/>
      <c r="I54" s="1256"/>
      <c r="J54" s="1031" t="s">
        <v>318</v>
      </c>
      <c r="K54" s="1255"/>
      <c r="L54" s="1255"/>
      <c r="M54" s="1256"/>
      <c r="N54" s="201" t="s">
        <v>127</v>
      </c>
      <c r="O54" s="271">
        <v>5</v>
      </c>
      <c r="P54" s="271">
        <v>5</v>
      </c>
      <c r="Q54" s="1189"/>
      <c r="R54" s="1031" t="s">
        <v>318</v>
      </c>
      <c r="S54" s="1255"/>
      <c r="T54" s="1255"/>
      <c r="U54" s="1256"/>
    </row>
    <row r="55" spans="1:21" ht="15" customHeight="1" x14ac:dyDescent="0.25">
      <c r="A55" s="1237"/>
      <c r="B55" s="169" t="s">
        <v>66</v>
      </c>
      <c r="C55" s="674">
        <v>52</v>
      </c>
      <c r="D55" s="674">
        <f>C55*58%</f>
        <v>30.159999999999997</v>
      </c>
      <c r="E55" s="474" t="s">
        <v>305</v>
      </c>
      <c r="F55" s="1234"/>
      <c r="G55" s="832"/>
      <c r="H55" s="832"/>
      <c r="I55" s="1180"/>
      <c r="J55" s="1234"/>
      <c r="K55" s="832"/>
      <c r="L55" s="832"/>
      <c r="M55" s="1180"/>
      <c r="N55" s="201" t="s">
        <v>36</v>
      </c>
      <c r="O55" s="271">
        <v>5</v>
      </c>
      <c r="P55" s="271">
        <v>4.5</v>
      </c>
      <c r="Q55" s="1202"/>
      <c r="R55" s="1234"/>
      <c r="S55" s="832"/>
      <c r="T55" s="832"/>
      <c r="U55" s="1180"/>
    </row>
    <row r="56" spans="1:21" ht="24.75" customHeight="1" x14ac:dyDescent="0.25">
      <c r="A56" s="1238"/>
      <c r="B56" s="1529" t="s">
        <v>318</v>
      </c>
      <c r="C56" s="1181"/>
      <c r="D56" s="1181"/>
      <c r="E56" s="1182"/>
      <c r="F56" s="1235"/>
      <c r="G56" s="1181"/>
      <c r="H56" s="1181"/>
      <c r="I56" s="1182"/>
      <c r="J56" s="1235"/>
      <c r="K56" s="1181"/>
      <c r="L56" s="1181"/>
      <c r="M56" s="1182"/>
      <c r="N56" s="1320" t="s">
        <v>318</v>
      </c>
      <c r="O56" s="1181"/>
      <c r="P56" s="1181"/>
      <c r="Q56" s="1182"/>
      <c r="R56" s="1235"/>
      <c r="S56" s="1181"/>
      <c r="T56" s="1181"/>
      <c r="U56" s="1182"/>
    </row>
    <row r="57" spans="1:21" ht="27.75" customHeight="1" x14ac:dyDescent="0.25">
      <c r="A57" s="1019" t="s">
        <v>105</v>
      </c>
      <c r="B57" s="1187" t="s">
        <v>105</v>
      </c>
      <c r="C57" s="828"/>
      <c r="D57" s="828"/>
      <c r="E57" s="1188"/>
      <c r="F57" s="1271" t="s">
        <v>106</v>
      </c>
      <c r="G57" s="828"/>
      <c r="H57" s="828"/>
      <c r="I57" s="1188"/>
      <c r="J57" s="1271" t="s">
        <v>129</v>
      </c>
      <c r="K57" s="828"/>
      <c r="L57" s="828"/>
      <c r="M57" s="1188"/>
      <c r="N57" s="1356" t="s">
        <v>319</v>
      </c>
      <c r="O57" s="1357"/>
      <c r="P57" s="1357"/>
      <c r="Q57" s="1358"/>
      <c r="R57" s="1271" t="s">
        <v>149</v>
      </c>
      <c r="S57" s="828"/>
      <c r="T57" s="828"/>
      <c r="U57" s="1188"/>
    </row>
    <row r="58" spans="1:21" ht="15" customHeight="1" x14ac:dyDescent="0.25">
      <c r="A58" s="1238"/>
      <c r="B58" s="1557" t="s">
        <v>417</v>
      </c>
      <c r="C58" s="828"/>
      <c r="D58" s="828"/>
      <c r="E58" s="1188"/>
      <c r="F58" s="693" t="s">
        <v>107</v>
      </c>
      <c r="G58" s="637">
        <v>68</v>
      </c>
      <c r="H58" s="637">
        <f>G58*26%</f>
        <v>17.68</v>
      </c>
      <c r="I58" s="911" t="s">
        <v>321</v>
      </c>
      <c r="J58" s="154" t="s">
        <v>103</v>
      </c>
      <c r="K58" s="692">
        <v>112</v>
      </c>
      <c r="L58" s="637">
        <f>K58*54%</f>
        <v>60.480000000000004</v>
      </c>
      <c r="M58" s="911" t="s">
        <v>321</v>
      </c>
      <c r="N58" s="158" t="s">
        <v>62</v>
      </c>
      <c r="O58" s="170">
        <v>120</v>
      </c>
      <c r="P58" s="171">
        <v>60</v>
      </c>
      <c r="Q58" s="949" t="s">
        <v>321</v>
      </c>
      <c r="R58" s="154" t="s">
        <v>150</v>
      </c>
      <c r="S58" s="155">
        <v>80</v>
      </c>
      <c r="T58" s="155">
        <v>60</v>
      </c>
      <c r="U58" s="911" t="s">
        <v>321</v>
      </c>
    </row>
    <row r="59" spans="1:21" ht="15" customHeight="1" x14ac:dyDescent="0.25">
      <c r="A59" s="1019" t="s">
        <v>322</v>
      </c>
      <c r="B59" s="1530" t="s">
        <v>75</v>
      </c>
      <c r="C59" s="828"/>
      <c r="D59" s="828"/>
      <c r="E59" s="1188"/>
      <c r="F59" s="693" t="s">
        <v>103</v>
      </c>
      <c r="G59" s="637">
        <v>82</v>
      </c>
      <c r="H59" s="637">
        <v>44.2</v>
      </c>
      <c r="I59" s="1189"/>
      <c r="J59" s="154" t="s">
        <v>72</v>
      </c>
      <c r="K59" s="155">
        <v>120</v>
      </c>
      <c r="L59" s="155">
        <v>120</v>
      </c>
      <c r="M59" s="1189"/>
      <c r="N59" s="158" t="s">
        <v>205</v>
      </c>
      <c r="O59" s="170">
        <v>10</v>
      </c>
      <c r="P59" s="171">
        <v>10</v>
      </c>
      <c r="Q59" s="1153"/>
      <c r="R59" s="154" t="s">
        <v>72</v>
      </c>
      <c r="S59" s="155">
        <v>120</v>
      </c>
      <c r="T59" s="155">
        <v>120</v>
      </c>
      <c r="U59" s="1189"/>
    </row>
    <row r="60" spans="1:21" ht="15" customHeight="1" x14ac:dyDescent="0.25">
      <c r="A60" s="1238"/>
      <c r="B60" s="154" t="s">
        <v>76</v>
      </c>
      <c r="C60" s="155">
        <v>10</v>
      </c>
      <c r="D60" s="155">
        <v>10</v>
      </c>
      <c r="E60" s="172" t="s">
        <v>323</v>
      </c>
      <c r="F60" s="702" t="s">
        <v>64</v>
      </c>
      <c r="G60" s="687">
        <v>8</v>
      </c>
      <c r="H60" s="687">
        <v>8</v>
      </c>
      <c r="I60" s="1202"/>
      <c r="J60" s="165" t="s">
        <v>64</v>
      </c>
      <c r="K60" s="118">
        <v>6</v>
      </c>
      <c r="L60" s="118">
        <v>6</v>
      </c>
      <c r="M60" s="1202"/>
      <c r="N60" s="158" t="s">
        <v>326</v>
      </c>
      <c r="O60" s="170">
        <v>200</v>
      </c>
      <c r="P60" s="171">
        <v>200</v>
      </c>
      <c r="Q60" s="1598"/>
      <c r="R60" s="154" t="s">
        <v>64</v>
      </c>
      <c r="S60" s="155">
        <v>6</v>
      </c>
      <c r="T60" s="155">
        <v>6</v>
      </c>
      <c r="U60" s="1202"/>
    </row>
    <row r="61" spans="1:21" ht="15" customHeight="1" x14ac:dyDescent="0.25">
      <c r="A61" s="1019" t="s">
        <v>163</v>
      </c>
      <c r="B61" s="1530" t="s">
        <v>324</v>
      </c>
      <c r="C61" s="828"/>
      <c r="D61" s="828"/>
      <c r="E61" s="1188"/>
      <c r="F61" s="1450"/>
      <c r="G61" s="1255"/>
      <c r="H61" s="1255"/>
      <c r="I61" s="1256"/>
      <c r="J61" s="1480"/>
      <c r="K61" s="1255"/>
      <c r="L61" s="1255"/>
      <c r="M61" s="1256"/>
      <c r="N61" s="145"/>
      <c r="O61" s="145"/>
      <c r="P61" s="145"/>
      <c r="Q61" s="145"/>
      <c r="R61" s="1450"/>
      <c r="S61" s="1255"/>
      <c r="T61" s="1255"/>
      <c r="U61" s="1256"/>
    </row>
    <row r="62" spans="1:21" ht="15" customHeight="1" x14ac:dyDescent="0.25">
      <c r="A62" s="1237"/>
      <c r="B62" s="154" t="s">
        <v>70</v>
      </c>
      <c r="C62" s="155">
        <v>30</v>
      </c>
      <c r="D62" s="155">
        <v>30</v>
      </c>
      <c r="E62" s="1330" t="s">
        <v>325</v>
      </c>
      <c r="F62" s="1234"/>
      <c r="G62" s="832"/>
      <c r="H62" s="832"/>
      <c r="I62" s="1180"/>
      <c r="J62" s="1234"/>
      <c r="K62" s="832"/>
      <c r="L62" s="832"/>
      <c r="M62" s="1180"/>
      <c r="N62" s="538"/>
      <c r="O62" s="1599"/>
      <c r="P62" s="828"/>
      <c r="Q62" s="1188"/>
      <c r="R62" s="1234"/>
      <c r="S62" s="832"/>
      <c r="T62" s="832"/>
      <c r="U62" s="1180"/>
    </row>
    <row r="63" spans="1:21" ht="15" customHeight="1" x14ac:dyDescent="0.25">
      <c r="A63" s="1237"/>
      <c r="B63" s="165" t="s">
        <v>72</v>
      </c>
      <c r="C63" s="118">
        <v>120</v>
      </c>
      <c r="D63" s="118">
        <v>120</v>
      </c>
      <c r="E63" s="1202"/>
      <c r="F63" s="1234"/>
      <c r="G63" s="832"/>
      <c r="H63" s="832"/>
      <c r="I63" s="1180"/>
      <c r="J63" s="1234"/>
      <c r="K63" s="832"/>
      <c r="L63" s="832"/>
      <c r="M63" s="1180"/>
      <c r="N63" s="408"/>
      <c r="O63" s="1492"/>
      <c r="P63" s="828"/>
      <c r="Q63" s="1188"/>
      <c r="R63" s="1234"/>
      <c r="S63" s="832"/>
      <c r="T63" s="832"/>
      <c r="U63" s="1180"/>
    </row>
    <row r="64" spans="1:21" ht="15" customHeight="1" x14ac:dyDescent="0.25">
      <c r="A64" s="1467" t="s">
        <v>326</v>
      </c>
      <c r="B64" s="1457" t="s">
        <v>371</v>
      </c>
      <c r="C64" s="1255"/>
      <c r="D64" s="1255"/>
      <c r="E64" s="1256"/>
      <c r="F64" s="1234"/>
      <c r="G64" s="832"/>
      <c r="H64" s="832"/>
      <c r="I64" s="1180"/>
      <c r="J64" s="1234"/>
      <c r="K64" s="832"/>
      <c r="L64" s="832"/>
      <c r="M64" s="1180"/>
      <c r="N64" s="1386"/>
      <c r="O64" s="1255"/>
      <c r="P64" s="1255"/>
      <c r="Q64" s="1256"/>
      <c r="R64" s="1234"/>
      <c r="S64" s="832"/>
      <c r="T64" s="832"/>
      <c r="U64" s="1180"/>
    </row>
    <row r="65" spans="1:21" ht="15" customHeight="1" x14ac:dyDescent="0.25">
      <c r="A65" s="1240"/>
      <c r="B65" s="1267"/>
      <c r="C65" s="1371"/>
      <c r="D65" s="1371"/>
      <c r="E65" s="1372"/>
      <c r="F65" s="1267"/>
      <c r="G65" s="1371"/>
      <c r="H65" s="1371"/>
      <c r="I65" s="1372"/>
      <c r="J65" s="1267"/>
      <c r="K65" s="1371"/>
      <c r="L65" s="1371"/>
      <c r="M65" s="1372"/>
      <c r="N65" s="1267"/>
      <c r="O65" s="1371"/>
      <c r="P65" s="1371"/>
      <c r="Q65" s="1372"/>
      <c r="R65" s="1267"/>
      <c r="S65" s="1371"/>
      <c r="T65" s="1371"/>
      <c r="U65" s="1372"/>
    </row>
    <row r="66" spans="1:21" ht="15" customHeight="1" x14ac:dyDescent="0.25">
      <c r="A66" s="1595" t="s">
        <v>327</v>
      </c>
      <c r="B66" s="1352"/>
      <c r="C66" s="1352"/>
      <c r="D66" s="1352"/>
      <c r="E66" s="1352"/>
      <c r="F66" s="1352"/>
      <c r="G66" s="1352"/>
      <c r="H66" s="1352"/>
      <c r="I66" s="1352"/>
      <c r="J66" s="1352"/>
      <c r="K66" s="1352"/>
      <c r="L66" s="1352"/>
      <c r="M66" s="1352"/>
      <c r="N66" s="1352"/>
      <c r="O66" s="1352"/>
      <c r="P66" s="1352"/>
      <c r="Q66" s="1352"/>
      <c r="R66" s="1352"/>
      <c r="S66" s="1352"/>
      <c r="T66" s="1352"/>
      <c r="U66" s="1596"/>
    </row>
    <row r="67" spans="1:21" ht="15" customHeight="1" x14ac:dyDescent="0.25">
      <c r="A67" s="1163"/>
      <c r="B67" s="1181"/>
      <c r="C67" s="1181"/>
      <c r="D67" s="1181"/>
      <c r="E67" s="1181"/>
      <c r="F67" s="1181"/>
      <c r="G67" s="1181"/>
      <c r="H67" s="1181"/>
      <c r="I67" s="1181"/>
      <c r="J67" s="1181"/>
      <c r="K67" s="1181"/>
      <c r="L67" s="1181"/>
      <c r="M67" s="1181"/>
      <c r="N67" s="1181"/>
      <c r="O67" s="1181"/>
      <c r="P67" s="1181"/>
      <c r="Q67" s="1181"/>
      <c r="R67" s="1181"/>
      <c r="S67" s="1181"/>
      <c r="T67" s="1181"/>
      <c r="U67" s="877"/>
    </row>
    <row r="68" spans="1:21" ht="75.75" customHeight="1" x14ac:dyDescent="0.25">
      <c r="A68" s="412" t="s">
        <v>287</v>
      </c>
      <c r="B68" s="147" t="s">
        <v>328</v>
      </c>
      <c r="C68" s="148" t="s">
        <v>289</v>
      </c>
      <c r="D68" s="148" t="s">
        <v>290</v>
      </c>
      <c r="E68" s="150" t="s">
        <v>291</v>
      </c>
      <c r="F68" s="147" t="s">
        <v>329</v>
      </c>
      <c r="G68" s="148" t="s">
        <v>289</v>
      </c>
      <c r="H68" s="148" t="s">
        <v>290</v>
      </c>
      <c r="I68" s="150" t="s">
        <v>291</v>
      </c>
      <c r="J68" s="147" t="s">
        <v>330</v>
      </c>
      <c r="K68" s="148" t="s">
        <v>294</v>
      </c>
      <c r="L68" s="148" t="s">
        <v>290</v>
      </c>
      <c r="M68" s="150" t="s">
        <v>291</v>
      </c>
      <c r="N68" s="147" t="s">
        <v>331</v>
      </c>
      <c r="O68" s="148" t="s">
        <v>289</v>
      </c>
      <c r="P68" s="148" t="s">
        <v>290</v>
      </c>
      <c r="Q68" s="150" t="s">
        <v>291</v>
      </c>
      <c r="R68" s="147" t="s">
        <v>332</v>
      </c>
      <c r="S68" s="148" t="s">
        <v>289</v>
      </c>
      <c r="T68" s="148" t="s">
        <v>289</v>
      </c>
      <c r="U68" s="150" t="s">
        <v>291</v>
      </c>
    </row>
    <row r="69" spans="1:21" ht="30" customHeight="1" x14ac:dyDescent="0.25">
      <c r="A69" s="1508" t="s">
        <v>333</v>
      </c>
      <c r="B69" s="1271" t="s">
        <v>334</v>
      </c>
      <c r="C69" s="828"/>
      <c r="D69" s="828"/>
      <c r="E69" s="1188"/>
      <c r="F69" s="1273" t="s">
        <v>335</v>
      </c>
      <c r="G69" s="1274"/>
      <c r="H69" s="1274"/>
      <c r="I69" s="1318"/>
      <c r="J69" s="1347" t="s">
        <v>179</v>
      </c>
      <c r="K69" s="1274"/>
      <c r="L69" s="1274"/>
      <c r="M69" s="1318"/>
      <c r="N69" s="1069" t="s">
        <v>336</v>
      </c>
      <c r="O69" s="1348"/>
      <c r="P69" s="1348"/>
      <c r="Q69" s="1349"/>
      <c r="R69" s="1347" t="s">
        <v>402</v>
      </c>
      <c r="S69" s="1274"/>
      <c r="T69" s="1274"/>
      <c r="U69" s="1318"/>
    </row>
    <row r="70" spans="1:21" ht="15" customHeight="1" x14ac:dyDescent="0.25">
      <c r="A70" s="1162"/>
      <c r="B70" s="201" t="s">
        <v>114</v>
      </c>
      <c r="C70" s="599">
        <v>39</v>
      </c>
      <c r="D70" s="600">
        <f>C70*77%</f>
        <v>30.03</v>
      </c>
      <c r="E70" s="1070" t="s">
        <v>478</v>
      </c>
      <c r="F70" s="1133" t="s">
        <v>337</v>
      </c>
      <c r="G70" s="1255"/>
      <c r="H70" s="1255"/>
      <c r="I70" s="1256"/>
      <c r="J70" s="201" t="s">
        <v>50</v>
      </c>
      <c r="K70" s="584">
        <v>15.5</v>
      </c>
      <c r="L70" s="601">
        <f>K70*66%</f>
        <v>10.23</v>
      </c>
      <c r="M70" s="911" t="s">
        <v>478</v>
      </c>
      <c r="N70" s="1234"/>
      <c r="O70" s="832"/>
      <c r="P70" s="832"/>
      <c r="Q70" s="1180"/>
      <c r="R70" s="201" t="s">
        <v>200</v>
      </c>
      <c r="S70" s="271">
        <v>30</v>
      </c>
      <c r="T70" s="271">
        <v>25.5</v>
      </c>
      <c r="U70" s="911" t="s">
        <v>478</v>
      </c>
    </row>
    <row r="71" spans="1:21" ht="15" customHeight="1" x14ac:dyDescent="0.25">
      <c r="A71" s="1162"/>
      <c r="B71" s="201" t="s">
        <v>155</v>
      </c>
      <c r="C71" s="584">
        <v>5.8</v>
      </c>
      <c r="D71" s="601">
        <f>C71*70%</f>
        <v>4.0599999999999996</v>
      </c>
      <c r="E71" s="1189"/>
      <c r="F71" s="1234"/>
      <c r="G71" s="832"/>
      <c r="H71" s="832"/>
      <c r="I71" s="1180"/>
      <c r="J71" s="201" t="s">
        <v>180</v>
      </c>
      <c r="K71" s="647">
        <v>20</v>
      </c>
      <c r="L71" s="647">
        <v>15</v>
      </c>
      <c r="M71" s="1189"/>
      <c r="N71" s="1234"/>
      <c r="O71" s="832"/>
      <c r="P71" s="832"/>
      <c r="Q71" s="1180"/>
      <c r="R71" s="201" t="s">
        <v>50</v>
      </c>
      <c r="S71" s="584">
        <v>15.5</v>
      </c>
      <c r="T71" s="601">
        <f>S71*66%</f>
        <v>10.23</v>
      </c>
      <c r="U71" s="1189"/>
    </row>
    <row r="72" spans="1:21" ht="15" customHeight="1" x14ac:dyDescent="0.25">
      <c r="A72" s="1162"/>
      <c r="B72" s="201" t="s">
        <v>157</v>
      </c>
      <c r="C72" s="584">
        <v>40</v>
      </c>
      <c r="D72" s="601">
        <f>C72*52%</f>
        <v>20.8</v>
      </c>
      <c r="E72" s="1189"/>
      <c r="F72" s="1234"/>
      <c r="G72" s="832"/>
      <c r="H72" s="832"/>
      <c r="I72" s="1180"/>
      <c r="J72" s="201" t="s">
        <v>182</v>
      </c>
      <c r="K72" s="647">
        <v>15</v>
      </c>
      <c r="L72" s="647">
        <v>10</v>
      </c>
      <c r="M72" s="1189"/>
      <c r="N72" s="1234"/>
      <c r="O72" s="832"/>
      <c r="P72" s="832"/>
      <c r="Q72" s="1180"/>
      <c r="R72" s="201" t="s">
        <v>91</v>
      </c>
      <c r="S72" s="599">
        <v>13</v>
      </c>
      <c r="T72" s="600">
        <f>S72*77%</f>
        <v>10.01</v>
      </c>
      <c r="U72" s="1189"/>
    </row>
    <row r="73" spans="1:21" ht="15" customHeight="1" x14ac:dyDescent="0.25">
      <c r="A73" s="1162"/>
      <c r="B73" s="201" t="s">
        <v>89</v>
      </c>
      <c r="C73" s="584">
        <v>38</v>
      </c>
      <c r="D73" s="601">
        <f>C73*53%</f>
        <v>20.14</v>
      </c>
      <c r="E73" s="1189"/>
      <c r="F73" s="1235"/>
      <c r="G73" s="1181"/>
      <c r="H73" s="1181"/>
      <c r="I73" s="1182"/>
      <c r="J73" s="593" t="s">
        <v>32</v>
      </c>
      <c r="K73" s="79">
        <v>13</v>
      </c>
      <c r="L73" s="79">
        <f>K73*80%</f>
        <v>10.4</v>
      </c>
      <c r="M73" s="1189"/>
      <c r="N73" s="1235"/>
      <c r="O73" s="1181"/>
      <c r="P73" s="1181"/>
      <c r="Q73" s="1182"/>
      <c r="R73" s="201" t="s">
        <v>114</v>
      </c>
      <c r="S73" s="599">
        <v>13</v>
      </c>
      <c r="T73" s="600">
        <f>S73*77%</f>
        <v>10.01</v>
      </c>
      <c r="U73" s="1189"/>
    </row>
    <row r="74" spans="1:21" ht="15" customHeight="1" x14ac:dyDescent="0.25">
      <c r="A74" s="1162"/>
      <c r="B74" s="201" t="s">
        <v>50</v>
      </c>
      <c r="C74" s="584">
        <v>15.5</v>
      </c>
      <c r="D74" s="601">
        <f>C74*66%</f>
        <v>10.23</v>
      </c>
      <c r="E74" s="1189"/>
      <c r="F74" s="201" t="s">
        <v>166</v>
      </c>
      <c r="G74" s="271">
        <v>25</v>
      </c>
      <c r="H74" s="271">
        <v>25</v>
      </c>
      <c r="I74" s="911" t="s">
        <v>301</v>
      </c>
      <c r="J74" s="593" t="s">
        <v>36</v>
      </c>
      <c r="K74" s="79">
        <v>5.5</v>
      </c>
      <c r="L74" s="79">
        <f>K74*95%</f>
        <v>5.2249999999999996</v>
      </c>
      <c r="M74" s="1189"/>
      <c r="N74" s="201" t="s">
        <v>193</v>
      </c>
      <c r="O74" s="271">
        <v>25</v>
      </c>
      <c r="P74" s="271">
        <v>25</v>
      </c>
      <c r="Q74" s="911" t="s">
        <v>478</v>
      </c>
      <c r="R74" s="593" t="s">
        <v>32</v>
      </c>
      <c r="S74" s="79">
        <v>13</v>
      </c>
      <c r="T74" s="79">
        <f>S74*80%</f>
        <v>10.4</v>
      </c>
      <c r="U74" s="1189"/>
    </row>
    <row r="75" spans="1:21" ht="15" customHeight="1" x14ac:dyDescent="0.25">
      <c r="A75" s="1162"/>
      <c r="B75" s="593" t="s">
        <v>32</v>
      </c>
      <c r="C75" s="79">
        <v>13</v>
      </c>
      <c r="D75" s="79">
        <f>C75*80%</f>
        <v>10.4</v>
      </c>
      <c r="E75" s="1189"/>
      <c r="F75" s="201" t="s">
        <v>114</v>
      </c>
      <c r="G75" s="599">
        <v>13</v>
      </c>
      <c r="H75" s="600">
        <f>G75*77%</f>
        <v>10.01</v>
      </c>
      <c r="I75" s="1189"/>
      <c r="J75" s="593" t="s">
        <v>44</v>
      </c>
      <c r="K75" s="582">
        <v>0.8</v>
      </c>
      <c r="L75" s="582">
        <v>0.8</v>
      </c>
      <c r="M75" s="1189"/>
      <c r="N75" s="201" t="s">
        <v>114</v>
      </c>
      <c r="O75" s="599">
        <v>13</v>
      </c>
      <c r="P75" s="600">
        <f>O75*77%</f>
        <v>10.01</v>
      </c>
      <c r="Q75" s="1189"/>
      <c r="R75" s="593" t="s">
        <v>34</v>
      </c>
      <c r="S75" s="79">
        <v>13</v>
      </c>
      <c r="T75" s="79">
        <f>S75*60%</f>
        <v>7.8</v>
      </c>
      <c r="U75" s="1189"/>
    </row>
    <row r="76" spans="1:21" ht="15" customHeight="1" x14ac:dyDescent="0.25">
      <c r="A76" s="1162"/>
      <c r="B76" s="593" t="s">
        <v>34</v>
      </c>
      <c r="C76" s="79">
        <v>13</v>
      </c>
      <c r="D76" s="79">
        <f>C76*60%</f>
        <v>7.8</v>
      </c>
      <c r="E76" s="1189"/>
      <c r="F76" s="201" t="s">
        <v>91</v>
      </c>
      <c r="G76" s="599">
        <v>13</v>
      </c>
      <c r="H76" s="600">
        <f>G76*77%</f>
        <v>10.01</v>
      </c>
      <c r="I76" s="1189"/>
      <c r="J76" s="593" t="s">
        <v>42</v>
      </c>
      <c r="K76" s="79">
        <v>1</v>
      </c>
      <c r="L76" s="79">
        <f>K76*78%</f>
        <v>0.78</v>
      </c>
      <c r="M76" s="1189"/>
      <c r="N76" s="201" t="s">
        <v>91</v>
      </c>
      <c r="O76" s="599">
        <v>13</v>
      </c>
      <c r="P76" s="600">
        <f>O76*77%</f>
        <v>10.01</v>
      </c>
      <c r="Q76" s="1189"/>
      <c r="R76" s="593" t="s">
        <v>36</v>
      </c>
      <c r="S76" s="79">
        <v>5.5</v>
      </c>
      <c r="T76" s="79">
        <f>S76*95%</f>
        <v>5.2249999999999996</v>
      </c>
      <c r="U76" s="1189"/>
    </row>
    <row r="77" spans="1:21" ht="15" customHeight="1" x14ac:dyDescent="0.25">
      <c r="A77" s="1162"/>
      <c r="B77" s="593" t="s">
        <v>36</v>
      </c>
      <c r="C77" s="79">
        <v>5.5</v>
      </c>
      <c r="D77" s="79">
        <f>C77*95%</f>
        <v>5.2249999999999996</v>
      </c>
      <c r="E77" s="1189"/>
      <c r="F77" s="201" t="s">
        <v>50</v>
      </c>
      <c r="G77" s="584">
        <v>15.5</v>
      </c>
      <c r="H77" s="601">
        <f>G77*66%</f>
        <v>10.23</v>
      </c>
      <c r="I77" s="1189"/>
      <c r="J77" s="201" t="s">
        <v>184</v>
      </c>
      <c r="K77" s="271">
        <v>7</v>
      </c>
      <c r="L77" s="271">
        <v>7</v>
      </c>
      <c r="M77" s="1189"/>
      <c r="N77" s="201" t="s">
        <v>50</v>
      </c>
      <c r="O77" s="584">
        <v>15.5</v>
      </c>
      <c r="P77" s="601">
        <f>O77*66%</f>
        <v>10.23</v>
      </c>
      <c r="Q77" s="1189"/>
      <c r="R77" s="593" t="s">
        <v>42</v>
      </c>
      <c r="S77" s="79">
        <v>1</v>
      </c>
      <c r="T77" s="79">
        <f>S77*78%</f>
        <v>0.78</v>
      </c>
      <c r="U77" s="1189"/>
    </row>
    <row r="78" spans="1:21" ht="15" customHeight="1" x14ac:dyDescent="0.25">
      <c r="A78" s="1162"/>
      <c r="B78" s="593" t="s">
        <v>42</v>
      </c>
      <c r="C78" s="79">
        <v>1</v>
      </c>
      <c r="D78" s="79">
        <f>C78*78%</f>
        <v>0.78</v>
      </c>
      <c r="E78" s="1189"/>
      <c r="F78" s="593" t="s">
        <v>36</v>
      </c>
      <c r="G78" s="79">
        <v>5.5</v>
      </c>
      <c r="H78" s="79">
        <f>G78*95%</f>
        <v>5.2249999999999996</v>
      </c>
      <c r="I78" s="1189"/>
      <c r="J78" s="201" t="s">
        <v>116</v>
      </c>
      <c r="K78" s="271">
        <v>5</v>
      </c>
      <c r="L78" s="271">
        <v>5</v>
      </c>
      <c r="M78" s="1189"/>
      <c r="N78" s="593" t="s">
        <v>36</v>
      </c>
      <c r="O78" s="79">
        <v>5.5</v>
      </c>
      <c r="P78" s="79">
        <f>O78*95%</f>
        <v>5.2249999999999996</v>
      </c>
      <c r="Q78" s="1189"/>
      <c r="R78" s="593" t="s">
        <v>44</v>
      </c>
      <c r="S78" s="581">
        <v>0.5</v>
      </c>
      <c r="T78" s="581">
        <v>0.5</v>
      </c>
      <c r="U78" s="1189"/>
    </row>
    <row r="79" spans="1:21" ht="15" customHeight="1" x14ac:dyDescent="0.25">
      <c r="A79" s="1162"/>
      <c r="B79" s="201" t="s">
        <v>52</v>
      </c>
      <c r="C79" s="271">
        <v>8</v>
      </c>
      <c r="D79" s="271">
        <v>8</v>
      </c>
      <c r="E79" s="1189"/>
      <c r="F79" s="593" t="s">
        <v>32</v>
      </c>
      <c r="G79" s="79">
        <v>13</v>
      </c>
      <c r="H79" s="79">
        <f>G79*80%</f>
        <v>10.4</v>
      </c>
      <c r="I79" s="1189"/>
      <c r="J79" s="201" t="s">
        <v>114</v>
      </c>
      <c r="K79" s="599">
        <v>14</v>
      </c>
      <c r="L79" s="600">
        <f>K79*77%</f>
        <v>10.780000000000001</v>
      </c>
      <c r="M79" s="1189"/>
      <c r="N79" s="593" t="s">
        <v>34</v>
      </c>
      <c r="O79" s="79">
        <v>13</v>
      </c>
      <c r="P79" s="79">
        <f>O79*60%</f>
        <v>7.8</v>
      </c>
      <c r="Q79" s="1189"/>
      <c r="R79" s="201" t="s">
        <v>116</v>
      </c>
      <c r="S79" s="271">
        <v>5</v>
      </c>
      <c r="T79" s="271">
        <v>5</v>
      </c>
      <c r="U79" s="1189"/>
    </row>
    <row r="80" spans="1:21" ht="15" customHeight="1" x14ac:dyDescent="0.25">
      <c r="A80" s="1162"/>
      <c r="B80" s="201" t="s">
        <v>44</v>
      </c>
      <c r="C80" s="271">
        <v>0.5</v>
      </c>
      <c r="D80" s="271">
        <v>0.5</v>
      </c>
      <c r="E80" s="1202"/>
      <c r="F80" s="593" t="s">
        <v>34</v>
      </c>
      <c r="G80" s="79">
        <v>13</v>
      </c>
      <c r="H80" s="79">
        <f>G80*60%</f>
        <v>7.8</v>
      </c>
      <c r="I80" s="1189"/>
      <c r="J80" s="201" t="s">
        <v>91</v>
      </c>
      <c r="K80" s="599">
        <v>13</v>
      </c>
      <c r="L80" s="600">
        <f>K80*77%</f>
        <v>10.01</v>
      </c>
      <c r="M80" s="1202"/>
      <c r="N80" s="593" t="s">
        <v>32</v>
      </c>
      <c r="O80" s="79">
        <v>13</v>
      </c>
      <c r="P80" s="79">
        <f>O80*80%</f>
        <v>10.4</v>
      </c>
      <c r="Q80" s="1189"/>
      <c r="R80" s="201" t="s">
        <v>184</v>
      </c>
      <c r="S80" s="271">
        <v>7</v>
      </c>
      <c r="T80" s="271">
        <v>7</v>
      </c>
      <c r="U80" s="1202"/>
    </row>
    <row r="81" spans="1:21" ht="15" customHeight="1" x14ac:dyDescent="0.25">
      <c r="A81" s="1162"/>
      <c r="B81" s="1343"/>
      <c r="C81" s="1255"/>
      <c r="D81" s="1255"/>
      <c r="E81" s="1256"/>
      <c r="F81" s="593" t="s">
        <v>44</v>
      </c>
      <c r="G81" s="581">
        <v>0.8</v>
      </c>
      <c r="H81" s="581">
        <v>0.8</v>
      </c>
      <c r="I81" s="1189"/>
      <c r="J81" s="1031"/>
      <c r="K81" s="1255"/>
      <c r="L81" s="1255"/>
      <c r="M81" s="1256"/>
      <c r="N81" s="593" t="s">
        <v>44</v>
      </c>
      <c r="O81" s="581">
        <v>0.8</v>
      </c>
      <c r="P81" s="581">
        <v>0.8</v>
      </c>
      <c r="Q81" s="1189"/>
      <c r="R81" s="1597"/>
      <c r="S81" s="1255"/>
      <c r="T81" s="1255"/>
      <c r="U81" s="1256"/>
    </row>
    <row r="82" spans="1:21" ht="15" customHeight="1" x14ac:dyDescent="0.25">
      <c r="A82" s="1162"/>
      <c r="B82" s="1234"/>
      <c r="C82" s="832"/>
      <c r="D82" s="832"/>
      <c r="E82" s="1180"/>
      <c r="F82" s="593" t="s">
        <v>42</v>
      </c>
      <c r="G82" s="79">
        <v>1</v>
      </c>
      <c r="H82" s="79">
        <f>G82*78%</f>
        <v>0.78</v>
      </c>
      <c r="I82" s="1202"/>
      <c r="J82" s="1234"/>
      <c r="K82" s="832"/>
      <c r="L82" s="832"/>
      <c r="M82" s="1180"/>
      <c r="N82" s="593" t="s">
        <v>42</v>
      </c>
      <c r="O82" s="79">
        <v>1</v>
      </c>
      <c r="P82" s="79">
        <f>O82*78%</f>
        <v>0.78</v>
      </c>
      <c r="Q82" s="1202"/>
      <c r="R82" s="1234"/>
      <c r="S82" s="832"/>
      <c r="T82" s="832"/>
      <c r="U82" s="1180"/>
    </row>
    <row r="83" spans="1:21" ht="15" customHeight="1" x14ac:dyDescent="0.25">
      <c r="A83" s="1163"/>
      <c r="B83" s="1235"/>
      <c r="C83" s="1181"/>
      <c r="D83" s="1181"/>
      <c r="E83" s="1182"/>
      <c r="F83" s="1278"/>
      <c r="G83" s="828"/>
      <c r="H83" s="828"/>
      <c r="I83" s="1188"/>
      <c r="J83" s="1235"/>
      <c r="K83" s="1181"/>
      <c r="L83" s="1181"/>
      <c r="M83" s="1182"/>
      <c r="N83" s="965"/>
      <c r="O83" s="828"/>
      <c r="P83" s="828"/>
      <c r="Q83" s="1188"/>
      <c r="R83" s="1235"/>
      <c r="S83" s="1181"/>
      <c r="T83" s="1181"/>
      <c r="U83" s="1182"/>
    </row>
    <row r="84" spans="1:21" ht="30" customHeight="1" x14ac:dyDescent="0.25">
      <c r="A84" s="1508" t="s">
        <v>28</v>
      </c>
      <c r="B84" s="1033" t="s">
        <v>338</v>
      </c>
      <c r="C84" s="921"/>
      <c r="D84" s="921"/>
      <c r="E84" s="921"/>
      <c r="F84" s="1094" t="s">
        <v>525</v>
      </c>
      <c r="G84" s="899"/>
      <c r="H84" s="899"/>
      <c r="I84" s="900"/>
      <c r="J84" s="1432" t="s">
        <v>339</v>
      </c>
      <c r="K84" s="1428"/>
      <c r="L84" s="1428"/>
      <c r="M84" s="1428"/>
      <c r="N84" s="1033" t="s">
        <v>525</v>
      </c>
      <c r="O84" s="921"/>
      <c r="P84" s="921"/>
      <c r="Q84" s="921"/>
      <c r="R84" s="1088" t="s">
        <v>202</v>
      </c>
      <c r="S84" s="973"/>
      <c r="T84" s="973"/>
      <c r="U84" s="974"/>
    </row>
    <row r="85" spans="1:21" ht="45" x14ac:dyDescent="0.25">
      <c r="A85" s="1162"/>
      <c r="B85" s="615" t="s">
        <v>30</v>
      </c>
      <c r="C85" s="802">
        <v>102</v>
      </c>
      <c r="D85" s="802">
        <f>C85*49%</f>
        <v>49.98</v>
      </c>
      <c r="E85" s="889" t="s">
        <v>396</v>
      </c>
      <c r="F85" s="597" t="s">
        <v>516</v>
      </c>
      <c r="G85" s="682">
        <v>90</v>
      </c>
      <c r="H85" s="682">
        <f>G85*56%</f>
        <v>50.400000000000006</v>
      </c>
      <c r="I85" s="911" t="s">
        <v>396</v>
      </c>
      <c r="J85" s="615" t="s">
        <v>94</v>
      </c>
      <c r="K85" s="802">
        <v>81</v>
      </c>
      <c r="L85" s="802">
        <f>K85*61.5%</f>
        <v>49.814999999999998</v>
      </c>
      <c r="M85" s="979" t="s">
        <v>396</v>
      </c>
      <c r="N85" s="615" t="s">
        <v>516</v>
      </c>
      <c r="O85" s="805">
        <v>90</v>
      </c>
      <c r="P85" s="805">
        <f>O85*56%</f>
        <v>50.400000000000006</v>
      </c>
      <c r="Q85" s="889" t="s">
        <v>396</v>
      </c>
      <c r="R85" s="615" t="s">
        <v>94</v>
      </c>
      <c r="S85" s="802">
        <v>81</v>
      </c>
      <c r="T85" s="802">
        <f>S85*61.5%</f>
        <v>49.814999999999998</v>
      </c>
      <c r="U85" s="889" t="s">
        <v>396</v>
      </c>
    </row>
    <row r="86" spans="1:21" ht="15" customHeight="1" x14ac:dyDescent="0.25">
      <c r="A86" s="1162"/>
      <c r="B86" s="593" t="s">
        <v>32</v>
      </c>
      <c r="C86" s="79">
        <v>11</v>
      </c>
      <c r="D86" s="79">
        <f>C86*75%</f>
        <v>8.25</v>
      </c>
      <c r="E86" s="889"/>
      <c r="F86" s="593" t="s">
        <v>32</v>
      </c>
      <c r="G86" s="79">
        <v>11</v>
      </c>
      <c r="H86" s="79">
        <f>G86*75%</f>
        <v>8.25</v>
      </c>
      <c r="I86" s="902"/>
      <c r="J86" s="593" t="s">
        <v>32</v>
      </c>
      <c r="K86" s="79">
        <v>11</v>
      </c>
      <c r="L86" s="79">
        <f>K86*75%</f>
        <v>8.25</v>
      </c>
      <c r="M86" s="980"/>
      <c r="N86" s="593" t="s">
        <v>32</v>
      </c>
      <c r="O86" s="79">
        <v>11</v>
      </c>
      <c r="P86" s="79">
        <f>O86*75%</f>
        <v>8.25</v>
      </c>
      <c r="Q86" s="889"/>
      <c r="R86" s="593" t="s">
        <v>32</v>
      </c>
      <c r="S86" s="79">
        <v>11</v>
      </c>
      <c r="T86" s="79">
        <f>S86*75%</f>
        <v>8.25</v>
      </c>
      <c r="U86" s="889"/>
    </row>
    <row r="87" spans="1:21" ht="15" customHeight="1" x14ac:dyDescent="0.25">
      <c r="A87" s="1162"/>
      <c r="B87" s="593" t="s">
        <v>34</v>
      </c>
      <c r="C87" s="79">
        <v>14</v>
      </c>
      <c r="D87" s="79">
        <f>C87*60%</f>
        <v>8.4</v>
      </c>
      <c r="E87" s="889"/>
      <c r="F87" s="593" t="s">
        <v>34</v>
      </c>
      <c r="G87" s="79">
        <v>14</v>
      </c>
      <c r="H87" s="79">
        <f>G87*60%</f>
        <v>8.4</v>
      </c>
      <c r="I87" s="902"/>
      <c r="J87" s="593" t="s">
        <v>34</v>
      </c>
      <c r="K87" s="79">
        <v>14</v>
      </c>
      <c r="L87" s="79">
        <f>K87*60%</f>
        <v>8.4</v>
      </c>
      <c r="M87" s="980"/>
      <c r="N87" s="593" t="s">
        <v>34</v>
      </c>
      <c r="O87" s="79">
        <v>14</v>
      </c>
      <c r="P87" s="79">
        <f>O87*60%</f>
        <v>8.4</v>
      </c>
      <c r="Q87" s="889"/>
      <c r="R87" s="593" t="s">
        <v>34</v>
      </c>
      <c r="S87" s="79">
        <v>14</v>
      </c>
      <c r="T87" s="79">
        <f>S87*60%</f>
        <v>8.4</v>
      </c>
      <c r="U87" s="889"/>
    </row>
    <row r="88" spans="1:21" ht="15" customHeight="1" x14ac:dyDescent="0.25">
      <c r="A88" s="1162"/>
      <c r="B88" s="593" t="s">
        <v>36</v>
      </c>
      <c r="C88" s="79">
        <v>3.5</v>
      </c>
      <c r="D88" s="79">
        <f>C88*95%</f>
        <v>3.3249999999999997</v>
      </c>
      <c r="E88" s="889"/>
      <c r="F88" s="593" t="s">
        <v>36</v>
      </c>
      <c r="G88" s="79">
        <v>3.5</v>
      </c>
      <c r="H88" s="79">
        <f>G88*95%</f>
        <v>3.3249999999999997</v>
      </c>
      <c r="I88" s="902"/>
      <c r="J88" s="593" t="s">
        <v>36</v>
      </c>
      <c r="K88" s="79">
        <v>3.5</v>
      </c>
      <c r="L88" s="79">
        <f>K88*95%</f>
        <v>3.3249999999999997</v>
      </c>
      <c r="M88" s="980"/>
      <c r="N88" s="593" t="s">
        <v>36</v>
      </c>
      <c r="O88" s="79">
        <v>3.5</v>
      </c>
      <c r="P88" s="79">
        <f>O88*95%</f>
        <v>3.3249999999999997</v>
      </c>
      <c r="Q88" s="889"/>
      <c r="R88" s="593" t="s">
        <v>36</v>
      </c>
      <c r="S88" s="79">
        <v>3.5</v>
      </c>
      <c r="T88" s="79">
        <f>S88*95%</f>
        <v>3.3249999999999997</v>
      </c>
      <c r="U88" s="889"/>
    </row>
    <row r="89" spans="1:21" ht="15" customHeight="1" x14ac:dyDescent="0.25">
      <c r="A89" s="1162"/>
      <c r="B89" s="593" t="s">
        <v>38</v>
      </c>
      <c r="C89" s="79">
        <v>0.4</v>
      </c>
      <c r="D89" s="79">
        <f>C89*100%</f>
        <v>0.4</v>
      </c>
      <c r="E89" s="889"/>
      <c r="F89" s="593" t="s">
        <v>38</v>
      </c>
      <c r="G89" s="79">
        <v>0.4</v>
      </c>
      <c r="H89" s="79">
        <f>G89*100%</f>
        <v>0.4</v>
      </c>
      <c r="I89" s="902"/>
      <c r="J89" s="593" t="s">
        <v>38</v>
      </c>
      <c r="K89" s="79">
        <v>0.4</v>
      </c>
      <c r="L89" s="79">
        <f>K89*100%</f>
        <v>0.4</v>
      </c>
      <c r="M89" s="980"/>
      <c r="N89" s="593" t="s">
        <v>38</v>
      </c>
      <c r="O89" s="79">
        <v>0.4</v>
      </c>
      <c r="P89" s="79">
        <f>O89*100%</f>
        <v>0.4</v>
      </c>
      <c r="Q89" s="889"/>
      <c r="R89" s="593" t="s">
        <v>38</v>
      </c>
      <c r="S89" s="79">
        <v>0.4</v>
      </c>
      <c r="T89" s="79">
        <f>S89*100%</f>
        <v>0.4</v>
      </c>
      <c r="U89" s="889"/>
    </row>
    <row r="90" spans="1:21" ht="15" customHeight="1" x14ac:dyDescent="0.25">
      <c r="A90" s="1162"/>
      <c r="B90" s="593" t="s">
        <v>40</v>
      </c>
      <c r="C90" s="79">
        <v>0.4</v>
      </c>
      <c r="D90" s="79">
        <f t="shared" ref="D90:D91" si="5">C90*100%</f>
        <v>0.4</v>
      </c>
      <c r="E90" s="889"/>
      <c r="F90" s="593" t="s">
        <v>40</v>
      </c>
      <c r="G90" s="79">
        <v>0.4</v>
      </c>
      <c r="H90" s="79">
        <f t="shared" ref="H90:H91" si="6">G90*100%</f>
        <v>0.4</v>
      </c>
      <c r="I90" s="902"/>
      <c r="J90" s="593" t="s">
        <v>40</v>
      </c>
      <c r="K90" s="79">
        <v>0.4</v>
      </c>
      <c r="L90" s="79">
        <f t="shared" ref="L90:L91" si="7">K90*100%</f>
        <v>0.4</v>
      </c>
      <c r="M90" s="980"/>
      <c r="N90" s="593" t="s">
        <v>40</v>
      </c>
      <c r="O90" s="79">
        <v>0.4</v>
      </c>
      <c r="P90" s="79">
        <f t="shared" ref="P90:P91" si="8">O90*100%</f>
        <v>0.4</v>
      </c>
      <c r="Q90" s="889"/>
      <c r="R90" s="593" t="s">
        <v>40</v>
      </c>
      <c r="S90" s="79">
        <v>0.4</v>
      </c>
      <c r="T90" s="79">
        <f t="shared" ref="T90:T91" si="9">S90*100%</f>
        <v>0.4</v>
      </c>
      <c r="U90" s="889"/>
    </row>
    <row r="91" spans="1:21" ht="15" customHeight="1" x14ac:dyDescent="0.25">
      <c r="A91" s="1162"/>
      <c r="B91" s="593" t="s">
        <v>544</v>
      </c>
      <c r="C91" s="79">
        <v>0.4</v>
      </c>
      <c r="D91" s="79">
        <f t="shared" si="5"/>
        <v>0.4</v>
      </c>
      <c r="E91" s="889"/>
      <c r="F91" s="593" t="s">
        <v>544</v>
      </c>
      <c r="G91" s="79">
        <v>0.4</v>
      </c>
      <c r="H91" s="79">
        <f t="shared" si="6"/>
        <v>0.4</v>
      </c>
      <c r="I91" s="902"/>
      <c r="J91" s="593" t="s">
        <v>544</v>
      </c>
      <c r="K91" s="79">
        <v>0.4</v>
      </c>
      <c r="L91" s="79">
        <f t="shared" si="7"/>
        <v>0.4</v>
      </c>
      <c r="M91" s="980"/>
      <c r="N91" s="593" t="s">
        <v>544</v>
      </c>
      <c r="O91" s="79">
        <v>0.4</v>
      </c>
      <c r="P91" s="79">
        <f t="shared" si="8"/>
        <v>0.4</v>
      </c>
      <c r="Q91" s="889"/>
      <c r="R91" s="593" t="s">
        <v>544</v>
      </c>
      <c r="S91" s="79">
        <v>0.4</v>
      </c>
      <c r="T91" s="79">
        <f t="shared" si="9"/>
        <v>0.4</v>
      </c>
      <c r="U91" s="889"/>
    </row>
    <row r="92" spans="1:21" ht="15" customHeight="1" x14ac:dyDescent="0.25">
      <c r="A92" s="1162"/>
      <c r="B92" s="593" t="s">
        <v>42</v>
      </c>
      <c r="C92" s="79">
        <v>0.7</v>
      </c>
      <c r="D92" s="79">
        <f>C92*78%</f>
        <v>0.54599999999999993</v>
      </c>
      <c r="E92" s="889"/>
      <c r="F92" s="593" t="s">
        <v>42</v>
      </c>
      <c r="G92" s="79">
        <v>0.7</v>
      </c>
      <c r="H92" s="79">
        <f>G92*78%</f>
        <v>0.54599999999999993</v>
      </c>
      <c r="I92" s="902"/>
      <c r="J92" s="593" t="s">
        <v>42</v>
      </c>
      <c r="K92" s="79">
        <v>0.7</v>
      </c>
      <c r="L92" s="79">
        <f>K92*78%</f>
        <v>0.54599999999999993</v>
      </c>
      <c r="M92" s="980"/>
      <c r="N92" s="593" t="s">
        <v>42</v>
      </c>
      <c r="O92" s="79">
        <v>0.7</v>
      </c>
      <c r="P92" s="79">
        <f>O92*78%</f>
        <v>0.54599999999999993</v>
      </c>
      <c r="Q92" s="889"/>
      <c r="R92" s="593" t="s">
        <v>42</v>
      </c>
      <c r="S92" s="79">
        <v>0.7</v>
      </c>
      <c r="T92" s="79">
        <f>S92*78%</f>
        <v>0.54599999999999993</v>
      </c>
      <c r="U92" s="889"/>
    </row>
    <row r="93" spans="1:21" ht="15" customHeight="1" x14ac:dyDescent="0.25">
      <c r="A93" s="1162"/>
      <c r="B93" s="593" t="s">
        <v>44</v>
      </c>
      <c r="C93" s="79">
        <v>0.5</v>
      </c>
      <c r="D93" s="79">
        <f>C93*100%</f>
        <v>0.5</v>
      </c>
      <c r="E93" s="889"/>
      <c r="F93" s="593" t="s">
        <v>44</v>
      </c>
      <c r="G93" s="79">
        <v>0.5</v>
      </c>
      <c r="H93" s="79">
        <f>G93*100%</f>
        <v>0.5</v>
      </c>
      <c r="I93" s="902"/>
      <c r="J93" s="593" t="s">
        <v>44</v>
      </c>
      <c r="K93" s="79">
        <v>0.5</v>
      </c>
      <c r="L93" s="79">
        <f>K93*100%</f>
        <v>0.5</v>
      </c>
      <c r="M93" s="980"/>
      <c r="N93" s="593" t="s">
        <v>44</v>
      </c>
      <c r="O93" s="79">
        <v>0.5</v>
      </c>
      <c r="P93" s="79">
        <f>O93*100%</f>
        <v>0.5</v>
      </c>
      <c r="Q93" s="889"/>
      <c r="R93" s="593" t="s">
        <v>44</v>
      </c>
      <c r="S93" s="79">
        <v>0.5</v>
      </c>
      <c r="T93" s="79">
        <f>S93*100%</f>
        <v>0.5</v>
      </c>
      <c r="U93" s="889"/>
    </row>
    <row r="94" spans="1:21" ht="15" customHeight="1" x14ac:dyDescent="0.25">
      <c r="A94" s="1162"/>
      <c r="B94" s="921"/>
      <c r="C94" s="921"/>
      <c r="D94" s="921"/>
      <c r="E94" s="921"/>
      <c r="F94" s="597" t="s">
        <v>147</v>
      </c>
      <c r="G94" s="581">
        <v>1.5</v>
      </c>
      <c r="H94" s="79">
        <f>G94*100%</f>
        <v>1.5</v>
      </c>
      <c r="I94" s="903"/>
      <c r="J94" s="615" t="s">
        <v>52</v>
      </c>
      <c r="K94" s="710">
        <v>4</v>
      </c>
      <c r="L94" s="710">
        <f>K94*100%</f>
        <v>4</v>
      </c>
      <c r="M94" s="1253"/>
      <c r="N94" s="615" t="s">
        <v>52</v>
      </c>
      <c r="O94" s="710">
        <v>4</v>
      </c>
      <c r="P94" s="710">
        <f>O94*100%</f>
        <v>4</v>
      </c>
      <c r="Q94" s="889"/>
      <c r="R94" s="615" t="s">
        <v>205</v>
      </c>
      <c r="S94" s="806">
        <v>5</v>
      </c>
      <c r="T94" s="806">
        <f>S94*100%</f>
        <v>5</v>
      </c>
      <c r="U94" s="1418" t="s">
        <v>418</v>
      </c>
    </row>
    <row r="95" spans="1:21" ht="15" customHeight="1" x14ac:dyDescent="0.25">
      <c r="A95" s="1162"/>
      <c r="B95" s="921"/>
      <c r="C95" s="921"/>
      <c r="D95" s="921"/>
      <c r="E95" s="921"/>
      <c r="F95" s="1141"/>
      <c r="G95" s="914"/>
      <c r="H95" s="914"/>
      <c r="I95" s="915"/>
      <c r="J95" s="1416"/>
      <c r="K95" s="1096"/>
      <c r="L95" s="1096"/>
      <c r="M95" s="1096"/>
      <c r="N95" s="1146"/>
      <c r="O95" s="1146"/>
      <c r="P95" s="1146"/>
      <c r="Q95" s="1146"/>
      <c r="R95" s="615" t="s">
        <v>52</v>
      </c>
      <c r="S95" s="806">
        <v>3</v>
      </c>
      <c r="T95" s="806">
        <v>3</v>
      </c>
      <c r="U95" s="1419"/>
    </row>
    <row r="96" spans="1:21" ht="15" customHeight="1" x14ac:dyDescent="0.25">
      <c r="A96" s="1162"/>
      <c r="B96" s="921"/>
      <c r="C96" s="921"/>
      <c r="D96" s="921"/>
      <c r="E96" s="921"/>
      <c r="F96" s="932"/>
      <c r="G96" s="917"/>
      <c r="H96" s="917"/>
      <c r="I96" s="918"/>
      <c r="J96" s="883"/>
      <c r="K96" s="884"/>
      <c r="L96" s="884"/>
      <c r="M96" s="884"/>
      <c r="N96" s="1146"/>
      <c r="O96" s="1146"/>
      <c r="P96" s="1146"/>
      <c r="Q96" s="1146"/>
      <c r="R96" s="615" t="s">
        <v>66</v>
      </c>
      <c r="S96" s="806">
        <v>37</v>
      </c>
      <c r="T96" s="806">
        <f>S96*55%</f>
        <v>20.350000000000001</v>
      </c>
      <c r="U96" s="1419"/>
    </row>
    <row r="97" spans="1:21" ht="15" customHeight="1" x14ac:dyDescent="0.25">
      <c r="A97" s="1162"/>
      <c r="B97" s="921"/>
      <c r="C97" s="921"/>
      <c r="D97" s="921"/>
      <c r="E97" s="921"/>
      <c r="F97" s="932"/>
      <c r="G97" s="917"/>
      <c r="H97" s="917"/>
      <c r="I97" s="918"/>
      <c r="J97" s="883"/>
      <c r="K97" s="884"/>
      <c r="L97" s="884"/>
      <c r="M97" s="884"/>
      <c r="N97" s="1146"/>
      <c r="O97" s="1146"/>
      <c r="P97" s="1146"/>
      <c r="Q97" s="1146"/>
      <c r="R97" s="883"/>
      <c r="S97" s="884"/>
      <c r="T97" s="884"/>
      <c r="U97" s="885"/>
    </row>
    <row r="98" spans="1:21" ht="15" customHeight="1" x14ac:dyDescent="0.25">
      <c r="A98" s="1163"/>
      <c r="B98" s="921"/>
      <c r="C98" s="921"/>
      <c r="D98" s="921"/>
      <c r="E98" s="921"/>
      <c r="F98" s="935"/>
      <c r="G98" s="934"/>
      <c r="H98" s="934"/>
      <c r="I98" s="954"/>
      <c r="J98" s="886"/>
      <c r="K98" s="887"/>
      <c r="L98" s="887"/>
      <c r="M98" s="887"/>
      <c r="N98" s="1146"/>
      <c r="O98" s="1146"/>
      <c r="P98" s="1146"/>
      <c r="Q98" s="1146"/>
      <c r="R98" s="886"/>
      <c r="S98" s="887"/>
      <c r="T98" s="887"/>
      <c r="U98" s="888"/>
    </row>
    <row r="99" spans="1:21" ht="28.5" customHeight="1" x14ac:dyDescent="0.25">
      <c r="A99" s="1508" t="s">
        <v>54</v>
      </c>
      <c r="B99" s="1271" t="s">
        <v>55</v>
      </c>
      <c r="C99" s="828"/>
      <c r="D99" s="828"/>
      <c r="E99" s="1188"/>
      <c r="F99" s="1321" t="s">
        <v>55</v>
      </c>
      <c r="G99" s="856"/>
      <c r="H99" s="856"/>
      <c r="I99" s="1322"/>
      <c r="J99" s="1271" t="s">
        <v>55</v>
      </c>
      <c r="K99" s="828"/>
      <c r="L99" s="828"/>
      <c r="M99" s="1188"/>
      <c r="N99" s="1187" t="s">
        <v>55</v>
      </c>
      <c r="O99" s="828"/>
      <c r="P99" s="828"/>
      <c r="Q99" s="1188"/>
      <c r="R99" s="1271" t="s">
        <v>55</v>
      </c>
      <c r="S99" s="828"/>
      <c r="T99" s="828"/>
      <c r="U99" s="1188"/>
    </row>
    <row r="100" spans="1:21" ht="15" customHeight="1" x14ac:dyDescent="0.25">
      <c r="A100" s="1162"/>
      <c r="B100" s="201" t="s">
        <v>56</v>
      </c>
      <c r="C100" s="271">
        <v>56</v>
      </c>
      <c r="D100" s="271">
        <v>56</v>
      </c>
      <c r="E100" s="911" t="s">
        <v>479</v>
      </c>
      <c r="F100" s="201" t="s">
        <v>56</v>
      </c>
      <c r="G100" s="271">
        <v>56</v>
      </c>
      <c r="H100" s="475">
        <v>56</v>
      </c>
      <c r="I100" s="911" t="s">
        <v>479</v>
      </c>
      <c r="J100" s="201" t="s">
        <v>56</v>
      </c>
      <c r="K100" s="271">
        <v>56</v>
      </c>
      <c r="L100" s="271">
        <v>56</v>
      </c>
      <c r="M100" s="911" t="s">
        <v>479</v>
      </c>
      <c r="N100" s="201" t="s">
        <v>56</v>
      </c>
      <c r="O100" s="271">
        <v>56</v>
      </c>
      <c r="P100" s="271">
        <v>56</v>
      </c>
      <c r="Q100" s="911" t="s">
        <v>479</v>
      </c>
      <c r="R100" s="201" t="s">
        <v>56</v>
      </c>
      <c r="S100" s="271">
        <v>56</v>
      </c>
      <c r="T100" s="271">
        <v>56</v>
      </c>
      <c r="U100" s="911" t="s">
        <v>479</v>
      </c>
    </row>
    <row r="101" spans="1:21" ht="15" customHeight="1" x14ac:dyDescent="0.25">
      <c r="A101" s="1162"/>
      <c r="B101" s="273" t="s">
        <v>44</v>
      </c>
      <c r="C101" s="271">
        <v>0.8</v>
      </c>
      <c r="D101" s="271">
        <v>0.8</v>
      </c>
      <c r="E101" s="1189"/>
      <c r="F101" s="201" t="s">
        <v>44</v>
      </c>
      <c r="G101" s="271">
        <v>0.8</v>
      </c>
      <c r="H101" s="475">
        <v>0.8</v>
      </c>
      <c r="I101" s="1189"/>
      <c r="J101" s="201" t="s">
        <v>52</v>
      </c>
      <c r="K101" s="271">
        <v>8</v>
      </c>
      <c r="L101" s="271">
        <v>8</v>
      </c>
      <c r="M101" s="1189"/>
      <c r="N101" s="273" t="s">
        <v>44</v>
      </c>
      <c r="O101" s="271">
        <v>0.8</v>
      </c>
      <c r="P101" s="271">
        <v>0.8</v>
      </c>
      <c r="Q101" s="1189"/>
      <c r="R101" s="273" t="s">
        <v>44</v>
      </c>
      <c r="S101" s="271">
        <v>0.8</v>
      </c>
      <c r="T101" s="271">
        <v>0.8</v>
      </c>
      <c r="U101" s="1189"/>
    </row>
    <row r="102" spans="1:21" ht="15" customHeight="1" x14ac:dyDescent="0.25">
      <c r="A102" s="1162"/>
      <c r="B102" s="273" t="s">
        <v>52</v>
      </c>
      <c r="C102" s="271">
        <v>3</v>
      </c>
      <c r="D102" s="271">
        <v>3</v>
      </c>
      <c r="E102" s="1202"/>
      <c r="F102" s="201" t="s">
        <v>52</v>
      </c>
      <c r="G102" s="271">
        <v>8</v>
      </c>
      <c r="H102" s="475">
        <v>8</v>
      </c>
      <c r="I102" s="1202"/>
      <c r="J102" s="201" t="s">
        <v>44</v>
      </c>
      <c r="K102" s="271">
        <v>0.8</v>
      </c>
      <c r="L102" s="271">
        <v>0.8</v>
      </c>
      <c r="M102" s="1189"/>
      <c r="N102" s="273" t="s">
        <v>52</v>
      </c>
      <c r="O102" s="271">
        <v>8</v>
      </c>
      <c r="P102" s="271">
        <v>8</v>
      </c>
      <c r="Q102" s="1202"/>
      <c r="R102" s="273" t="s">
        <v>52</v>
      </c>
      <c r="S102" s="271">
        <v>8</v>
      </c>
      <c r="T102" s="271">
        <v>8</v>
      </c>
      <c r="U102" s="1202"/>
    </row>
    <row r="103" spans="1:21" ht="15" customHeight="1" x14ac:dyDescent="0.25">
      <c r="A103" s="1162"/>
      <c r="B103" s="941"/>
      <c r="C103" s="1255"/>
      <c r="D103" s="1255"/>
      <c r="E103" s="1256"/>
      <c r="F103" s="931"/>
      <c r="G103" s="832"/>
      <c r="H103" s="832"/>
      <c r="I103" s="1180"/>
      <c r="J103" s="201"/>
      <c r="K103" s="463"/>
      <c r="L103" s="463"/>
      <c r="M103" s="1202"/>
      <c r="N103" s="941"/>
      <c r="O103" s="1255"/>
      <c r="P103" s="1255"/>
      <c r="Q103" s="1256"/>
      <c r="R103" s="1343"/>
      <c r="S103" s="1255"/>
      <c r="T103" s="1255"/>
      <c r="U103" s="1256"/>
    </row>
    <row r="104" spans="1:21" ht="15" customHeight="1" x14ac:dyDescent="0.25">
      <c r="A104" s="1163"/>
      <c r="B104" s="1235"/>
      <c r="C104" s="1181"/>
      <c r="D104" s="1181"/>
      <c r="E104" s="1182"/>
      <c r="F104" s="1235"/>
      <c r="G104" s="1181"/>
      <c r="H104" s="1181"/>
      <c r="I104" s="1182"/>
      <c r="J104" s="965"/>
      <c r="K104" s="828"/>
      <c r="L104" s="828"/>
      <c r="M104" s="1188"/>
      <c r="N104" s="1235"/>
      <c r="O104" s="1181"/>
      <c r="P104" s="1181"/>
      <c r="Q104" s="1182"/>
      <c r="R104" s="1235"/>
      <c r="S104" s="1181"/>
      <c r="T104" s="1181"/>
      <c r="U104" s="1182"/>
    </row>
    <row r="105" spans="1:21" ht="28.5" customHeight="1" x14ac:dyDescent="0.25">
      <c r="A105" s="1508" t="s">
        <v>46</v>
      </c>
      <c r="B105" s="1271" t="s">
        <v>154</v>
      </c>
      <c r="C105" s="828"/>
      <c r="D105" s="828"/>
      <c r="E105" s="1188"/>
      <c r="F105" s="1271" t="s">
        <v>170</v>
      </c>
      <c r="G105" s="828"/>
      <c r="H105" s="828"/>
      <c r="I105" s="1188"/>
      <c r="J105" s="1271" t="s">
        <v>341</v>
      </c>
      <c r="K105" s="828"/>
      <c r="L105" s="828"/>
      <c r="M105" s="1188"/>
      <c r="N105" s="1271" t="s">
        <v>195</v>
      </c>
      <c r="O105" s="828"/>
      <c r="P105" s="828"/>
      <c r="Q105" s="1188"/>
      <c r="R105" s="1271" t="s">
        <v>419</v>
      </c>
      <c r="S105" s="828"/>
      <c r="T105" s="828"/>
      <c r="U105" s="1188"/>
    </row>
    <row r="106" spans="1:21" ht="15" customHeight="1" x14ac:dyDescent="0.25">
      <c r="A106" s="1162"/>
      <c r="B106" s="1556" t="s">
        <v>391</v>
      </c>
      <c r="C106" s="1255"/>
      <c r="D106" s="1255"/>
      <c r="E106" s="1256"/>
      <c r="F106" s="468" t="s">
        <v>91</v>
      </c>
      <c r="G106" s="645">
        <v>96</v>
      </c>
      <c r="H106" s="600">
        <f>G106*53%</f>
        <v>50.88</v>
      </c>
      <c r="I106" s="1576" t="s">
        <v>413</v>
      </c>
      <c r="J106" s="469" t="s">
        <v>114</v>
      </c>
      <c r="K106" s="599">
        <v>65</v>
      </c>
      <c r="L106" s="600">
        <f>K106*77%</f>
        <v>50.050000000000004</v>
      </c>
      <c r="M106" s="940" t="s">
        <v>396</v>
      </c>
      <c r="N106" s="476" t="s">
        <v>313</v>
      </c>
      <c r="O106" s="599">
        <v>95</v>
      </c>
      <c r="P106" s="600">
        <f>O106*53%</f>
        <v>50.35</v>
      </c>
      <c r="Q106" s="1587" t="s">
        <v>413</v>
      </c>
      <c r="R106" s="469" t="s">
        <v>114</v>
      </c>
      <c r="S106" s="599">
        <v>86</v>
      </c>
      <c r="T106" s="599">
        <f>S106*59%</f>
        <v>50.739999999999995</v>
      </c>
      <c r="U106" s="940" t="s">
        <v>413</v>
      </c>
    </row>
    <row r="107" spans="1:21" ht="15" customHeight="1" x14ac:dyDescent="0.25">
      <c r="A107" s="1162"/>
      <c r="B107" s="1234"/>
      <c r="C107" s="832"/>
      <c r="D107" s="832"/>
      <c r="E107" s="1180"/>
      <c r="F107" s="470" t="s">
        <v>52</v>
      </c>
      <c r="G107" s="471">
        <v>7</v>
      </c>
      <c r="H107" s="471">
        <v>7</v>
      </c>
      <c r="I107" s="1202"/>
      <c r="J107" s="473" t="s">
        <v>44</v>
      </c>
      <c r="K107" s="471">
        <v>0.5</v>
      </c>
      <c r="L107" s="471">
        <v>0.5</v>
      </c>
      <c r="M107" s="1189"/>
      <c r="N107" s="470" t="s">
        <v>116</v>
      </c>
      <c r="O107" s="471">
        <v>5</v>
      </c>
      <c r="P107" s="471">
        <v>5</v>
      </c>
      <c r="Q107" s="874"/>
      <c r="R107" s="473" t="s">
        <v>147</v>
      </c>
      <c r="S107" s="471">
        <v>0.5</v>
      </c>
      <c r="T107" s="471">
        <v>0.5</v>
      </c>
      <c r="U107" s="1202"/>
    </row>
    <row r="108" spans="1:21" ht="15" customHeight="1" x14ac:dyDescent="0.25">
      <c r="A108" s="1162"/>
      <c r="B108" s="1234"/>
      <c r="C108" s="832"/>
      <c r="D108" s="832"/>
      <c r="E108" s="1180"/>
      <c r="F108" s="941"/>
      <c r="G108" s="1255"/>
      <c r="H108" s="1255"/>
      <c r="I108" s="1256"/>
      <c r="J108" s="473" t="s">
        <v>174</v>
      </c>
      <c r="K108" s="471">
        <v>5</v>
      </c>
      <c r="L108" s="471">
        <v>5</v>
      </c>
      <c r="M108" s="1202"/>
      <c r="N108" s="941"/>
      <c r="O108" s="1255"/>
      <c r="P108" s="1255"/>
      <c r="Q108" s="1256"/>
      <c r="R108" s="1089"/>
      <c r="S108" s="1255"/>
      <c r="T108" s="1255"/>
      <c r="U108" s="1256"/>
    </row>
    <row r="109" spans="1:21" ht="15" customHeight="1" x14ac:dyDescent="0.25">
      <c r="A109" s="1163"/>
      <c r="B109" s="1235"/>
      <c r="C109" s="1181"/>
      <c r="D109" s="1181"/>
      <c r="E109" s="1182"/>
      <c r="F109" s="1235"/>
      <c r="G109" s="1181"/>
      <c r="H109" s="1181"/>
      <c r="I109" s="1182"/>
      <c r="J109" s="1519"/>
      <c r="K109" s="1181"/>
      <c r="L109" s="1181"/>
      <c r="M109" s="1182"/>
      <c r="N109" s="1235"/>
      <c r="O109" s="1181"/>
      <c r="P109" s="1181"/>
      <c r="Q109" s="1182"/>
      <c r="R109" s="1235"/>
      <c r="S109" s="1181"/>
      <c r="T109" s="1181"/>
      <c r="U109" s="1182"/>
    </row>
    <row r="110" spans="1:21" ht="48" customHeight="1" x14ac:dyDescent="0.25">
      <c r="A110" s="1508" t="s">
        <v>314</v>
      </c>
      <c r="B110" s="1271" t="s">
        <v>159</v>
      </c>
      <c r="C110" s="828"/>
      <c r="D110" s="828"/>
      <c r="E110" s="1188"/>
      <c r="F110" s="1271" t="s">
        <v>422</v>
      </c>
      <c r="G110" s="828"/>
      <c r="H110" s="828"/>
      <c r="I110" s="1184"/>
      <c r="J110" s="1271" t="s">
        <v>190</v>
      </c>
      <c r="K110" s="828"/>
      <c r="L110" s="828"/>
      <c r="M110" s="1188"/>
      <c r="N110" s="1271" t="s">
        <v>466</v>
      </c>
      <c r="O110" s="828"/>
      <c r="P110" s="828"/>
      <c r="Q110" s="1188"/>
      <c r="R110" s="1183" t="s">
        <v>346</v>
      </c>
      <c r="S110" s="828"/>
      <c r="T110" s="828"/>
      <c r="U110" s="1188"/>
    </row>
    <row r="111" spans="1:21" ht="15" customHeight="1" x14ac:dyDescent="0.25">
      <c r="A111" s="1162"/>
      <c r="B111" s="280" t="s">
        <v>347</v>
      </c>
      <c r="C111" s="756">
        <v>21</v>
      </c>
      <c r="D111" s="756">
        <v>19.95</v>
      </c>
      <c r="E111" s="911" t="s">
        <v>369</v>
      </c>
      <c r="F111" s="325" t="s">
        <v>424</v>
      </c>
      <c r="G111" s="746">
        <v>36</v>
      </c>
      <c r="H111" s="746">
        <f>G111*82%</f>
        <v>29.52</v>
      </c>
      <c r="I111" s="911" t="s">
        <v>369</v>
      </c>
      <c r="J111" s="273" t="s">
        <v>101</v>
      </c>
      <c r="K111" s="756">
        <v>75</v>
      </c>
      <c r="L111" s="756">
        <v>60</v>
      </c>
      <c r="M111" s="911" t="s">
        <v>369</v>
      </c>
      <c r="N111" s="201" t="s">
        <v>125</v>
      </c>
      <c r="O111" s="746">
        <v>48</v>
      </c>
      <c r="P111" s="746">
        <f>O111*82%</f>
        <v>39.36</v>
      </c>
      <c r="Q111" s="911" t="s">
        <v>369</v>
      </c>
      <c r="R111" s="201" t="s">
        <v>101</v>
      </c>
      <c r="S111" s="756">
        <v>38</v>
      </c>
      <c r="T111" s="756">
        <v>30.4</v>
      </c>
      <c r="U111" s="911" t="s">
        <v>369</v>
      </c>
    </row>
    <row r="112" spans="1:21" ht="15" customHeight="1" x14ac:dyDescent="0.25">
      <c r="A112" s="1162"/>
      <c r="B112" s="201" t="s">
        <v>101</v>
      </c>
      <c r="C112" s="756">
        <v>50</v>
      </c>
      <c r="D112" s="756">
        <v>40</v>
      </c>
      <c r="E112" s="1189"/>
      <c r="F112" s="201" t="s">
        <v>50</v>
      </c>
      <c r="G112" s="746">
        <v>35</v>
      </c>
      <c r="H112" s="746">
        <f>G112*88%</f>
        <v>30.8</v>
      </c>
      <c r="I112" s="1189"/>
      <c r="J112" s="167" t="s">
        <v>62</v>
      </c>
      <c r="K112" s="747">
        <v>60</v>
      </c>
      <c r="L112" s="748">
        <v>30</v>
      </c>
      <c r="M112" s="1189"/>
      <c r="N112" s="201" t="s">
        <v>139</v>
      </c>
      <c r="O112" s="731">
        <v>38</v>
      </c>
      <c r="P112" s="731">
        <f>O112*55%</f>
        <v>20.900000000000002</v>
      </c>
      <c r="Q112" s="1189"/>
      <c r="R112" s="201" t="s">
        <v>50</v>
      </c>
      <c r="S112" s="746">
        <v>34</v>
      </c>
      <c r="T112" s="746">
        <f>S112*88%</f>
        <v>29.92</v>
      </c>
      <c r="U112" s="1189"/>
    </row>
    <row r="113" spans="1:24" ht="15" customHeight="1" x14ac:dyDescent="0.25">
      <c r="A113" s="1162"/>
      <c r="B113" s="201" t="s">
        <v>36</v>
      </c>
      <c r="C113" s="271">
        <v>12</v>
      </c>
      <c r="D113" s="271">
        <v>10.8</v>
      </c>
      <c r="E113" s="1189"/>
      <c r="F113" s="201" t="s">
        <v>174</v>
      </c>
      <c r="G113" s="271">
        <v>5</v>
      </c>
      <c r="H113" s="271">
        <v>5</v>
      </c>
      <c r="I113" s="1189"/>
      <c r="J113" s="273" t="s">
        <v>36</v>
      </c>
      <c r="K113" s="271">
        <v>6</v>
      </c>
      <c r="L113" s="271">
        <v>5.4</v>
      </c>
      <c r="M113" s="1202"/>
      <c r="N113" s="201" t="s">
        <v>36</v>
      </c>
      <c r="O113" s="271">
        <v>6</v>
      </c>
      <c r="P113" s="271">
        <v>5.4</v>
      </c>
      <c r="Q113" s="1189"/>
      <c r="R113" s="201" t="s">
        <v>36</v>
      </c>
      <c r="S113" s="271">
        <v>10</v>
      </c>
      <c r="T113" s="271">
        <v>9</v>
      </c>
      <c r="U113" s="1189"/>
      <c r="V113" s="218"/>
      <c r="W113" s="218"/>
      <c r="X113" s="218"/>
    </row>
    <row r="114" spans="1:24" ht="15" customHeight="1" x14ac:dyDescent="0.25">
      <c r="A114" s="1162"/>
      <c r="B114" s="167" t="s">
        <v>62</v>
      </c>
      <c r="C114" s="279">
        <v>60</v>
      </c>
      <c r="D114" s="287">
        <v>30</v>
      </c>
      <c r="E114" s="1202"/>
      <c r="F114" s="201" t="s">
        <v>127</v>
      </c>
      <c r="G114" s="271">
        <v>5</v>
      </c>
      <c r="H114" s="271">
        <v>5</v>
      </c>
      <c r="I114" s="1189"/>
      <c r="J114" s="1342" t="s">
        <v>318</v>
      </c>
      <c r="K114" s="1255"/>
      <c r="L114" s="1255"/>
      <c r="M114" s="1256"/>
      <c r="N114" s="201" t="s">
        <v>52</v>
      </c>
      <c r="O114" s="271">
        <v>2</v>
      </c>
      <c r="P114" s="271">
        <v>2</v>
      </c>
      <c r="Q114" s="1189"/>
      <c r="R114" s="167" t="s">
        <v>62</v>
      </c>
      <c r="S114" s="279">
        <v>60</v>
      </c>
      <c r="T114" s="287">
        <v>30</v>
      </c>
      <c r="U114" s="1202"/>
      <c r="V114" s="218"/>
      <c r="W114" s="218"/>
      <c r="X114" s="218"/>
    </row>
    <row r="115" spans="1:24" ht="24.75" customHeight="1" thickBot="1" x14ac:dyDescent="0.3">
      <c r="A115" s="1163"/>
      <c r="B115" s="1278" t="s">
        <v>318</v>
      </c>
      <c r="C115" s="828"/>
      <c r="D115" s="828"/>
      <c r="E115" s="1188"/>
      <c r="F115" s="201" t="s">
        <v>64</v>
      </c>
      <c r="G115" s="271">
        <v>2</v>
      </c>
      <c r="H115" s="271">
        <v>2</v>
      </c>
      <c r="I115" s="1202"/>
      <c r="J115" s="1235"/>
      <c r="K115" s="1181"/>
      <c r="L115" s="1181"/>
      <c r="M115" s="1182"/>
      <c r="N115" s="167" t="s">
        <v>62</v>
      </c>
      <c r="O115" s="279">
        <v>60</v>
      </c>
      <c r="P115" s="287">
        <v>30</v>
      </c>
      <c r="Q115" s="1202"/>
      <c r="R115" s="1278" t="s">
        <v>318</v>
      </c>
      <c r="S115" s="828"/>
      <c r="T115" s="828"/>
      <c r="U115" s="1188"/>
      <c r="V115" s="218"/>
      <c r="W115" s="218"/>
      <c r="X115" s="218"/>
    </row>
    <row r="116" spans="1:24" ht="33" customHeight="1" x14ac:dyDescent="0.25">
      <c r="A116" s="1233" t="s">
        <v>105</v>
      </c>
      <c r="B116" s="1321" t="s">
        <v>160</v>
      </c>
      <c r="C116" s="856"/>
      <c r="D116" s="856"/>
      <c r="E116" s="1322"/>
      <c r="F116" s="1135" t="s">
        <v>537</v>
      </c>
      <c r="G116" s="1136"/>
      <c r="H116" s="1136"/>
      <c r="I116" s="1137"/>
      <c r="J116" s="1321" t="s">
        <v>129</v>
      </c>
      <c r="K116" s="856"/>
      <c r="L116" s="856"/>
      <c r="M116" s="1322"/>
      <c r="N116" s="1329" t="s">
        <v>348</v>
      </c>
      <c r="O116" s="828"/>
      <c r="P116" s="828"/>
      <c r="Q116" s="1188"/>
      <c r="R116" s="1271" t="s">
        <v>149</v>
      </c>
      <c r="S116" s="828"/>
      <c r="T116" s="828"/>
      <c r="U116" s="1188"/>
      <c r="V116" s="153"/>
      <c r="W116" s="153"/>
      <c r="X116" s="153"/>
    </row>
    <row r="117" spans="1:24" ht="15" customHeight="1" x14ac:dyDescent="0.25">
      <c r="A117" s="1235"/>
      <c r="B117" s="154" t="s">
        <v>161</v>
      </c>
      <c r="C117" s="155">
        <v>86</v>
      </c>
      <c r="D117" s="155">
        <v>60.2</v>
      </c>
      <c r="E117" s="911" t="s">
        <v>321</v>
      </c>
      <c r="F117" s="639" t="s">
        <v>524</v>
      </c>
      <c r="G117" s="711">
        <v>112</v>
      </c>
      <c r="H117" s="711">
        <f>G117*90%</f>
        <v>100.8</v>
      </c>
      <c r="I117" s="1176" t="s">
        <v>321</v>
      </c>
      <c r="J117" s="154" t="s">
        <v>103</v>
      </c>
      <c r="K117" s="711">
        <v>112</v>
      </c>
      <c r="L117" s="711">
        <f>K117*54%</f>
        <v>60.480000000000004</v>
      </c>
      <c r="M117" s="911" t="s">
        <v>321</v>
      </c>
      <c r="N117" s="154" t="s">
        <v>349</v>
      </c>
      <c r="O117" s="183">
        <v>190</v>
      </c>
      <c r="P117" s="183">
        <v>60</v>
      </c>
      <c r="Q117" s="1433" t="s">
        <v>321</v>
      </c>
      <c r="R117" s="158" t="s">
        <v>150</v>
      </c>
      <c r="S117" s="176">
        <v>80</v>
      </c>
      <c r="T117" s="176">
        <v>60</v>
      </c>
      <c r="U117" s="911" t="s">
        <v>321</v>
      </c>
      <c r="V117" s="144"/>
      <c r="W117" s="144"/>
      <c r="X117" s="144"/>
    </row>
    <row r="118" spans="1:24" ht="15" customHeight="1" x14ac:dyDescent="0.25">
      <c r="A118" s="477" t="s">
        <v>285</v>
      </c>
      <c r="B118" s="154" t="s">
        <v>72</v>
      </c>
      <c r="C118" s="155">
        <v>120</v>
      </c>
      <c r="D118" s="155">
        <v>120</v>
      </c>
      <c r="E118" s="1189"/>
      <c r="F118" s="639" t="s">
        <v>64</v>
      </c>
      <c r="G118" s="710">
        <v>8</v>
      </c>
      <c r="H118" s="710">
        <v>8</v>
      </c>
      <c r="I118" s="1177"/>
      <c r="J118" s="165" t="s">
        <v>72</v>
      </c>
      <c r="K118" s="181">
        <v>120</v>
      </c>
      <c r="L118" s="185">
        <v>120</v>
      </c>
      <c r="M118" s="1189"/>
      <c r="N118" s="186" t="s">
        <v>64</v>
      </c>
      <c r="O118" s="187">
        <v>8</v>
      </c>
      <c r="P118" s="187">
        <v>8</v>
      </c>
      <c r="Q118" s="1434"/>
      <c r="R118" s="158" t="s">
        <v>72</v>
      </c>
      <c r="S118" s="176">
        <v>120</v>
      </c>
      <c r="T118" s="176">
        <v>120</v>
      </c>
      <c r="U118" s="1189"/>
      <c r="V118" s="144"/>
      <c r="W118" s="144"/>
      <c r="X118" s="144"/>
    </row>
    <row r="119" spans="1:24" ht="15" customHeight="1" x14ac:dyDescent="0.25">
      <c r="A119" s="1508" t="s">
        <v>163</v>
      </c>
      <c r="B119" s="165" t="s">
        <v>64</v>
      </c>
      <c r="C119" s="118">
        <v>6</v>
      </c>
      <c r="D119" s="118">
        <v>6</v>
      </c>
      <c r="E119" s="1202"/>
      <c r="F119" s="712" t="s">
        <v>517</v>
      </c>
      <c r="G119" s="709">
        <v>0.1</v>
      </c>
      <c r="H119" s="709">
        <v>0.1</v>
      </c>
      <c r="I119" s="1177"/>
      <c r="J119" s="154" t="s">
        <v>64</v>
      </c>
      <c r="K119" s="176">
        <v>8</v>
      </c>
      <c r="L119" s="182">
        <v>8</v>
      </c>
      <c r="M119" s="1202"/>
      <c r="N119" s="554" t="s">
        <v>326</v>
      </c>
      <c r="O119" s="187">
        <v>200</v>
      </c>
      <c r="P119" s="187">
        <v>200</v>
      </c>
      <c r="Q119" s="1435"/>
      <c r="R119" s="158" t="s">
        <v>64</v>
      </c>
      <c r="S119" s="176">
        <v>6</v>
      </c>
      <c r="T119" s="176">
        <v>6</v>
      </c>
      <c r="U119" s="1202"/>
      <c r="V119" s="144"/>
      <c r="W119" s="144"/>
      <c r="X119" s="144"/>
    </row>
    <row r="120" spans="1:24" ht="15" customHeight="1" thickBot="1" x14ac:dyDescent="0.3">
      <c r="A120" s="1162"/>
      <c r="B120" s="1555" t="s">
        <v>371</v>
      </c>
      <c r="C120" s="1357"/>
      <c r="D120" s="1357"/>
      <c r="E120" s="1358"/>
      <c r="F120" s="722"/>
      <c r="I120" s="723"/>
      <c r="J120" s="941"/>
      <c r="K120" s="1255"/>
      <c r="L120" s="1255"/>
      <c r="M120" s="1256"/>
      <c r="N120" s="539"/>
      <c r="O120" s="1340"/>
      <c r="P120" s="1324"/>
      <c r="Q120" s="1325"/>
      <c r="R120" s="1472"/>
      <c r="S120" s="1255"/>
      <c r="T120" s="1255"/>
      <c r="U120" s="1256"/>
      <c r="V120" s="1179"/>
      <c r="W120" s="832"/>
      <c r="X120" s="832"/>
    </row>
    <row r="121" spans="1:24" ht="15" customHeight="1" thickBot="1" x14ac:dyDescent="0.3">
      <c r="A121" s="1163"/>
      <c r="B121" s="643" t="s">
        <v>523</v>
      </c>
      <c r="C121" s="735">
        <v>0.1</v>
      </c>
      <c r="D121" s="736">
        <v>0.1</v>
      </c>
      <c r="E121" s="729"/>
      <c r="F121" s="730"/>
      <c r="G121" s="725"/>
      <c r="H121" s="725"/>
      <c r="I121" s="727"/>
      <c r="J121" s="1267"/>
      <c r="K121" s="1371"/>
      <c r="L121" s="1371"/>
      <c r="M121" s="1372"/>
      <c r="N121" s="1584"/>
      <c r="O121" s="1324"/>
      <c r="P121" s="1324"/>
      <c r="Q121" s="1325"/>
      <c r="R121" s="1371"/>
      <c r="S121" s="1371"/>
      <c r="T121" s="1371"/>
      <c r="U121" s="1372"/>
      <c r="V121" s="832"/>
      <c r="W121" s="832"/>
      <c r="X121" s="832"/>
    </row>
    <row r="122" spans="1:24" ht="15" customHeight="1" x14ac:dyDescent="0.25">
      <c r="A122" s="1581" t="s">
        <v>350</v>
      </c>
      <c r="B122" s="1400"/>
      <c r="C122" s="1400"/>
      <c r="D122" s="1400"/>
      <c r="E122" s="1400"/>
      <c r="F122" s="1255"/>
      <c r="G122" s="1255"/>
      <c r="H122" s="1255"/>
      <c r="I122" s="1255"/>
      <c r="J122" s="1255"/>
      <c r="K122" s="1255"/>
      <c r="L122" s="1255"/>
      <c r="M122" s="1255"/>
      <c r="N122" s="1255"/>
      <c r="O122" s="1255"/>
      <c r="P122" s="1255"/>
      <c r="Q122" s="1255"/>
      <c r="R122" s="1255"/>
      <c r="S122" s="1255"/>
      <c r="T122" s="1255"/>
      <c r="U122" s="1421"/>
      <c r="V122" s="218"/>
      <c r="W122" s="218"/>
      <c r="X122" s="218"/>
    </row>
    <row r="123" spans="1:24" ht="15" customHeight="1" x14ac:dyDescent="0.25">
      <c r="A123" s="1163"/>
      <c r="B123" s="1181"/>
      <c r="C123" s="1181"/>
      <c r="D123" s="1181"/>
      <c r="E123" s="1181"/>
      <c r="F123" s="1181"/>
      <c r="G123" s="1181"/>
      <c r="H123" s="1181"/>
      <c r="I123" s="1181"/>
      <c r="J123" s="1181"/>
      <c r="K123" s="1181"/>
      <c r="L123" s="1181"/>
      <c r="M123" s="1181"/>
      <c r="N123" s="1181"/>
      <c r="O123" s="1181"/>
      <c r="P123" s="1181"/>
      <c r="Q123" s="1181"/>
      <c r="R123" s="1181"/>
      <c r="S123" s="1181"/>
      <c r="T123" s="1181"/>
      <c r="U123" s="877"/>
      <c r="V123" s="218"/>
      <c r="W123" s="218"/>
      <c r="X123" s="218"/>
    </row>
    <row r="124" spans="1:24" ht="75.75" customHeight="1" x14ac:dyDescent="0.25">
      <c r="A124" s="396" t="s">
        <v>287</v>
      </c>
      <c r="B124" s="147" t="s">
        <v>351</v>
      </c>
      <c r="C124" s="148" t="s">
        <v>289</v>
      </c>
      <c r="D124" s="148" t="s">
        <v>290</v>
      </c>
      <c r="E124" s="148" t="s">
        <v>291</v>
      </c>
      <c r="F124" s="149" t="s">
        <v>352</v>
      </c>
      <c r="G124" s="148" t="s">
        <v>289</v>
      </c>
      <c r="H124" s="148" t="s">
        <v>290</v>
      </c>
      <c r="I124" s="192" t="s">
        <v>291</v>
      </c>
      <c r="J124" s="147" t="s">
        <v>353</v>
      </c>
      <c r="K124" s="148" t="s">
        <v>294</v>
      </c>
      <c r="L124" s="148" t="s">
        <v>290</v>
      </c>
      <c r="M124" s="150" t="s">
        <v>291</v>
      </c>
      <c r="N124" s="147" t="s">
        <v>354</v>
      </c>
      <c r="O124" s="148" t="s">
        <v>289</v>
      </c>
      <c r="P124" s="148" t="s">
        <v>290</v>
      </c>
      <c r="Q124" s="150" t="s">
        <v>291</v>
      </c>
      <c r="R124" s="147" t="s">
        <v>355</v>
      </c>
      <c r="S124" s="148" t="s">
        <v>289</v>
      </c>
      <c r="T124" s="148" t="s">
        <v>289</v>
      </c>
      <c r="U124" s="150" t="s">
        <v>291</v>
      </c>
      <c r="V124" s="151"/>
      <c r="W124" s="151"/>
      <c r="X124" s="151"/>
    </row>
    <row r="125" spans="1:24" ht="30" customHeight="1" x14ac:dyDescent="0.25">
      <c r="A125" s="1019" t="s">
        <v>333</v>
      </c>
      <c r="B125" s="1553" t="s">
        <v>298</v>
      </c>
      <c r="C125" s="1348"/>
      <c r="D125" s="1348"/>
      <c r="E125" s="1349"/>
      <c r="F125" s="1577" t="s">
        <v>542</v>
      </c>
      <c r="G125" s="1274"/>
      <c r="H125" s="1274"/>
      <c r="I125" s="1318"/>
      <c r="J125" s="1527" t="s">
        <v>425</v>
      </c>
      <c r="K125" s="828"/>
      <c r="L125" s="828"/>
      <c r="M125" s="1188"/>
      <c r="N125" s="1585" t="s">
        <v>501</v>
      </c>
      <c r="O125" s="1276"/>
      <c r="P125" s="1276"/>
      <c r="Q125" s="1586"/>
      <c r="R125" s="1454" t="s">
        <v>298</v>
      </c>
      <c r="S125" s="1255"/>
      <c r="T125" s="1255"/>
      <c r="U125" s="1256"/>
      <c r="V125" s="153"/>
      <c r="W125" s="153"/>
      <c r="X125" s="153"/>
    </row>
    <row r="126" spans="1:24" ht="15" customHeight="1" x14ac:dyDescent="0.25">
      <c r="A126" s="1237"/>
      <c r="B126" s="1234"/>
      <c r="C126" s="832"/>
      <c r="D126" s="832"/>
      <c r="E126" s="1180"/>
      <c r="F126" s="201" t="s">
        <v>87</v>
      </c>
      <c r="G126" s="271">
        <v>25</v>
      </c>
      <c r="H126" s="271">
        <v>25</v>
      </c>
      <c r="I126" s="911" t="s">
        <v>478</v>
      </c>
      <c r="J126" s="413" t="s">
        <v>114</v>
      </c>
      <c r="K126" s="599">
        <v>33</v>
      </c>
      <c r="L126" s="600">
        <f>K126*77%</f>
        <v>25.41</v>
      </c>
      <c r="M126" s="949" t="s">
        <v>478</v>
      </c>
      <c r="N126" s="821" t="s">
        <v>502</v>
      </c>
      <c r="O126" s="822">
        <v>12</v>
      </c>
      <c r="P126" s="822">
        <v>10.8</v>
      </c>
      <c r="Q126" s="1583" t="s">
        <v>301</v>
      </c>
      <c r="R126" s="1400"/>
      <c r="S126" s="832"/>
      <c r="T126" s="832"/>
      <c r="U126" s="1180"/>
      <c r="V126" s="218"/>
      <c r="W126" s="218"/>
      <c r="X126" s="218"/>
    </row>
    <row r="127" spans="1:24" ht="15" customHeight="1" x14ac:dyDescent="0.25">
      <c r="A127" s="1237"/>
      <c r="B127" s="1234"/>
      <c r="C127" s="832"/>
      <c r="D127" s="832"/>
      <c r="E127" s="1180"/>
      <c r="F127" s="201" t="s">
        <v>98</v>
      </c>
      <c r="G127" s="580">
        <v>57</v>
      </c>
      <c r="H127" s="580">
        <f>G127*53%</f>
        <v>30.21</v>
      </c>
      <c r="I127" s="1039"/>
      <c r="J127" s="413" t="s">
        <v>48</v>
      </c>
      <c r="K127" s="599">
        <v>33</v>
      </c>
      <c r="L127" s="600">
        <f>K127*77%</f>
        <v>25.41</v>
      </c>
      <c r="M127" s="1514"/>
      <c r="N127" s="558" t="s">
        <v>133</v>
      </c>
      <c r="O127" s="817">
        <v>13</v>
      </c>
      <c r="P127" s="817">
        <f>O127*77%</f>
        <v>10.01</v>
      </c>
      <c r="Q127" s="1360"/>
      <c r="R127" s="1400"/>
      <c r="S127" s="832"/>
      <c r="T127" s="832"/>
      <c r="U127" s="1180"/>
      <c r="V127" s="218"/>
      <c r="W127" s="218"/>
      <c r="X127" s="218"/>
    </row>
    <row r="128" spans="1:24" ht="15" customHeight="1" x14ac:dyDescent="0.25">
      <c r="A128" s="1237"/>
      <c r="B128" s="1234"/>
      <c r="C128" s="832"/>
      <c r="D128" s="832"/>
      <c r="E128" s="1180"/>
      <c r="F128" s="201" t="s">
        <v>50</v>
      </c>
      <c r="G128" s="584">
        <v>16</v>
      </c>
      <c r="H128" s="601">
        <f>G128*66%</f>
        <v>10.56</v>
      </c>
      <c r="I128" s="1039"/>
      <c r="J128" s="413" t="s">
        <v>91</v>
      </c>
      <c r="K128" s="599">
        <v>26</v>
      </c>
      <c r="L128" s="600">
        <f>K128*77%</f>
        <v>20.02</v>
      </c>
      <c r="M128" s="1514"/>
      <c r="N128" s="558" t="s">
        <v>91</v>
      </c>
      <c r="O128" s="817">
        <v>13</v>
      </c>
      <c r="P128" s="817">
        <f>O128*77%</f>
        <v>10.01</v>
      </c>
      <c r="Q128" s="1360"/>
      <c r="R128" s="1400"/>
      <c r="S128" s="832"/>
      <c r="T128" s="832"/>
      <c r="U128" s="1180"/>
      <c r="V128" s="218"/>
      <c r="W128" s="218"/>
      <c r="X128" s="218"/>
    </row>
    <row r="129" spans="1:21" ht="15" customHeight="1" x14ac:dyDescent="0.25">
      <c r="A129" s="1237"/>
      <c r="B129" s="1234"/>
      <c r="C129" s="832"/>
      <c r="D129" s="832"/>
      <c r="E129" s="1180"/>
      <c r="F129" s="201" t="s">
        <v>91</v>
      </c>
      <c r="G129" s="599">
        <v>13</v>
      </c>
      <c r="H129" s="600">
        <f>G129*77%</f>
        <v>10.01</v>
      </c>
      <c r="I129" s="1039"/>
      <c r="J129" s="413" t="s">
        <v>50</v>
      </c>
      <c r="K129" s="584">
        <v>15.5</v>
      </c>
      <c r="L129" s="601">
        <f>K129*66%</f>
        <v>10.23</v>
      </c>
      <c r="M129" s="1514"/>
      <c r="N129" s="558" t="s">
        <v>50</v>
      </c>
      <c r="O129" s="659">
        <v>15.5</v>
      </c>
      <c r="P129" s="659">
        <f>O129*66%</f>
        <v>10.23</v>
      </c>
      <c r="Q129" s="1360"/>
      <c r="R129" s="1400"/>
      <c r="S129" s="832"/>
      <c r="T129" s="832"/>
      <c r="U129" s="1180"/>
    </row>
    <row r="130" spans="1:21" ht="15" customHeight="1" x14ac:dyDescent="0.25">
      <c r="A130" s="1237"/>
      <c r="B130" s="1234"/>
      <c r="C130" s="832"/>
      <c r="D130" s="832"/>
      <c r="E130" s="1180"/>
      <c r="F130" s="22" t="s">
        <v>38</v>
      </c>
      <c r="G130" s="19">
        <v>0.5</v>
      </c>
      <c r="H130" s="19">
        <v>0.5</v>
      </c>
      <c r="I130" s="1039"/>
      <c r="J130" s="413" t="s">
        <v>223</v>
      </c>
      <c r="K130" s="271">
        <v>5</v>
      </c>
      <c r="L130" s="271">
        <v>1.75</v>
      </c>
      <c r="M130" s="1514"/>
      <c r="N130" s="615" t="s">
        <v>36</v>
      </c>
      <c r="O130" s="638">
        <v>5.5</v>
      </c>
      <c r="P130" s="638">
        <f>O130*95%</f>
        <v>5.2249999999999996</v>
      </c>
      <c r="Q130" s="1360"/>
      <c r="R130" s="1400"/>
      <c r="S130" s="832"/>
      <c r="T130" s="832"/>
      <c r="U130" s="1180"/>
    </row>
    <row r="131" spans="1:21" ht="15" customHeight="1" x14ac:dyDescent="0.25">
      <c r="A131" s="1237"/>
      <c r="B131" s="1234"/>
      <c r="C131" s="832"/>
      <c r="D131" s="832"/>
      <c r="E131" s="1180"/>
      <c r="F131" s="22" t="s">
        <v>40</v>
      </c>
      <c r="G131" s="19">
        <v>0.5</v>
      </c>
      <c r="H131" s="19">
        <v>0.5</v>
      </c>
      <c r="I131" s="1039"/>
      <c r="J131" s="615" t="s">
        <v>34</v>
      </c>
      <c r="K131" s="638">
        <v>13</v>
      </c>
      <c r="L131" s="638">
        <f>K131*60%</f>
        <v>7.8</v>
      </c>
      <c r="M131" s="1514"/>
      <c r="N131" s="615" t="s">
        <v>34</v>
      </c>
      <c r="O131" s="638">
        <v>13</v>
      </c>
      <c r="P131" s="638">
        <f>O131*60%</f>
        <v>7.8</v>
      </c>
      <c r="Q131" s="1360"/>
      <c r="R131" s="1400"/>
      <c r="S131" s="832"/>
      <c r="T131" s="832"/>
      <c r="U131" s="1180"/>
    </row>
    <row r="132" spans="1:21" ht="15" customHeight="1" x14ac:dyDescent="0.25">
      <c r="A132" s="1237"/>
      <c r="B132" s="1234"/>
      <c r="C132" s="832"/>
      <c r="D132" s="832"/>
      <c r="E132" s="1180"/>
      <c r="F132" s="593" t="s">
        <v>36</v>
      </c>
      <c r="G132" s="79">
        <v>5.5</v>
      </c>
      <c r="H132" s="79">
        <f>G132*95%</f>
        <v>5.2249999999999996</v>
      </c>
      <c r="I132" s="1039"/>
      <c r="J132" s="615" t="s">
        <v>32</v>
      </c>
      <c r="K132" s="638">
        <v>13</v>
      </c>
      <c r="L132" s="638">
        <f>K132*80%</f>
        <v>10.4</v>
      </c>
      <c r="M132" s="1514"/>
      <c r="N132" s="615" t="s">
        <v>32</v>
      </c>
      <c r="O132" s="638">
        <v>13</v>
      </c>
      <c r="P132" s="638">
        <f>O132*80%</f>
        <v>10.4</v>
      </c>
      <c r="Q132" s="1360"/>
      <c r="R132" s="1400"/>
      <c r="S132" s="832"/>
      <c r="T132" s="832"/>
      <c r="U132" s="1180"/>
    </row>
    <row r="133" spans="1:21" ht="15" customHeight="1" x14ac:dyDescent="0.25">
      <c r="A133" s="1237"/>
      <c r="B133" s="1234"/>
      <c r="C133" s="832"/>
      <c r="D133" s="832"/>
      <c r="E133" s="1180"/>
      <c r="F133" s="593" t="s">
        <v>34</v>
      </c>
      <c r="G133" s="79">
        <v>13</v>
      </c>
      <c r="H133" s="79">
        <f>G133*60%</f>
        <v>7.8</v>
      </c>
      <c r="I133" s="1039"/>
      <c r="J133" s="615" t="s">
        <v>36</v>
      </c>
      <c r="K133" s="638">
        <v>5.5</v>
      </c>
      <c r="L133" s="638">
        <f>K133*95%</f>
        <v>5.2249999999999996</v>
      </c>
      <c r="M133" s="1514"/>
      <c r="N133" s="615" t="s">
        <v>44</v>
      </c>
      <c r="O133" s="710">
        <v>0.8</v>
      </c>
      <c r="P133" s="710">
        <v>0.8</v>
      </c>
      <c r="Q133" s="1360"/>
      <c r="R133" s="1400"/>
      <c r="S133" s="832"/>
      <c r="T133" s="832"/>
      <c r="U133" s="1180"/>
    </row>
    <row r="134" spans="1:21" ht="15" customHeight="1" x14ac:dyDescent="0.25">
      <c r="A134" s="1237"/>
      <c r="B134" s="1234"/>
      <c r="C134" s="832"/>
      <c r="D134" s="832"/>
      <c r="E134" s="1180"/>
      <c r="F134" s="22" t="s">
        <v>44</v>
      </c>
      <c r="G134" s="19">
        <v>0.8</v>
      </c>
      <c r="H134" s="19">
        <v>0.8</v>
      </c>
      <c r="I134" s="1039"/>
      <c r="J134" s="615" t="s">
        <v>42</v>
      </c>
      <c r="K134" s="638">
        <v>1</v>
      </c>
      <c r="L134" s="638">
        <f>K134*78%</f>
        <v>0.78</v>
      </c>
      <c r="M134" s="1514"/>
      <c r="N134" s="615" t="s">
        <v>42</v>
      </c>
      <c r="O134" s="638">
        <v>1</v>
      </c>
      <c r="P134" s="638">
        <f>O134*78%</f>
        <v>0.78</v>
      </c>
      <c r="Q134" s="1360"/>
      <c r="R134" s="1400"/>
      <c r="S134" s="832"/>
      <c r="T134" s="832"/>
      <c r="U134" s="1180"/>
    </row>
    <row r="135" spans="1:21" ht="15" customHeight="1" x14ac:dyDescent="0.25">
      <c r="A135" s="1237"/>
      <c r="B135" s="1234"/>
      <c r="C135" s="832"/>
      <c r="D135" s="832"/>
      <c r="E135" s="1180"/>
      <c r="F135" s="593" t="s">
        <v>42</v>
      </c>
      <c r="G135" s="79">
        <v>1</v>
      </c>
      <c r="H135" s="79">
        <f>G135*78%</f>
        <v>0.78</v>
      </c>
      <c r="I135" s="1039"/>
      <c r="J135" s="415" t="s">
        <v>44</v>
      </c>
      <c r="K135" s="416">
        <v>0.8</v>
      </c>
      <c r="L135" s="417">
        <v>0.8</v>
      </c>
      <c r="M135" s="1514"/>
      <c r="N135" s="558" t="s">
        <v>116</v>
      </c>
      <c r="O135" s="823">
        <v>2</v>
      </c>
      <c r="P135" s="823">
        <v>2</v>
      </c>
      <c r="Q135" s="1360"/>
      <c r="R135" s="1400"/>
      <c r="S135" s="832"/>
      <c r="T135" s="832"/>
      <c r="U135" s="1180"/>
    </row>
    <row r="136" spans="1:21" ht="15" customHeight="1" x14ac:dyDescent="0.25">
      <c r="A136" s="1237"/>
      <c r="B136" s="1234"/>
      <c r="C136" s="832"/>
      <c r="D136" s="832"/>
      <c r="E136" s="1180"/>
      <c r="F136" s="593" t="s">
        <v>32</v>
      </c>
      <c r="G136" s="79">
        <v>13</v>
      </c>
      <c r="H136" s="79">
        <f>G136*80%</f>
        <v>10.4</v>
      </c>
      <c r="I136" s="1039"/>
      <c r="J136" s="478" t="s">
        <v>226</v>
      </c>
      <c r="K136" s="409">
        <v>5</v>
      </c>
      <c r="L136" s="409">
        <v>5</v>
      </c>
      <c r="M136" s="1514"/>
      <c r="N136" s="1582"/>
      <c r="O136" s="1574"/>
      <c r="P136" s="1574"/>
      <c r="Q136" s="1360"/>
      <c r="R136" s="1400"/>
      <c r="S136" s="832"/>
      <c r="T136" s="832"/>
      <c r="U136" s="1180"/>
    </row>
    <row r="137" spans="1:21" ht="15" customHeight="1" x14ac:dyDescent="0.25">
      <c r="A137" s="1238"/>
      <c r="B137" s="1399"/>
      <c r="C137" s="1400"/>
      <c r="D137" s="1400"/>
      <c r="E137" s="1401"/>
      <c r="F137" s="1411"/>
      <c r="G137" s="1412"/>
      <c r="H137" s="1412"/>
      <c r="I137" s="1413"/>
      <c r="J137" s="1456"/>
      <c r="K137" s="828"/>
      <c r="L137" s="828"/>
      <c r="M137" s="1184"/>
      <c r="N137" s="1360"/>
      <c r="O137" s="1360"/>
      <c r="P137" s="1360"/>
      <c r="Q137" s="1360"/>
      <c r="R137" s="864"/>
      <c r="S137" s="1181"/>
      <c r="T137" s="1181"/>
      <c r="U137" s="1182"/>
    </row>
    <row r="138" spans="1:21" ht="30" customHeight="1" x14ac:dyDescent="0.25">
      <c r="A138" s="1131" t="s">
        <v>28</v>
      </c>
      <c r="B138" s="1033" t="s">
        <v>209</v>
      </c>
      <c r="C138" s="921"/>
      <c r="D138" s="921"/>
      <c r="E138" s="921"/>
      <c r="F138" s="1102" t="s">
        <v>217</v>
      </c>
      <c r="G138" s="921"/>
      <c r="H138" s="921"/>
      <c r="I138" s="921"/>
      <c r="J138" s="966" t="s">
        <v>545</v>
      </c>
      <c r="K138" s="899"/>
      <c r="L138" s="899"/>
      <c r="M138" s="900"/>
      <c r="N138" s="955" t="s">
        <v>233</v>
      </c>
      <c r="O138" s="956"/>
      <c r="P138" s="956"/>
      <c r="Q138" s="957"/>
      <c r="R138" s="898" t="s">
        <v>357</v>
      </c>
      <c r="S138" s="899"/>
      <c r="T138" s="899"/>
      <c r="U138" s="900"/>
    </row>
    <row r="139" spans="1:21" ht="45" x14ac:dyDescent="0.25">
      <c r="A139" s="1399"/>
      <c r="B139" s="615" t="s">
        <v>516</v>
      </c>
      <c r="C139" s="805">
        <v>90</v>
      </c>
      <c r="D139" s="805">
        <f>C139*56%</f>
        <v>50.400000000000006</v>
      </c>
      <c r="E139" s="889" t="s">
        <v>396</v>
      </c>
      <c r="F139" s="641" t="s">
        <v>94</v>
      </c>
      <c r="G139" s="808">
        <v>73</v>
      </c>
      <c r="H139" s="808">
        <f>G139*61.5%</f>
        <v>44.894999999999996</v>
      </c>
      <c r="I139" s="889" t="s">
        <v>396</v>
      </c>
      <c r="J139" s="597" t="s">
        <v>516</v>
      </c>
      <c r="K139" s="682">
        <v>90</v>
      </c>
      <c r="L139" s="682">
        <f>K139*56%</f>
        <v>50.400000000000006</v>
      </c>
      <c r="M139" s="911" t="s">
        <v>396</v>
      </c>
      <c r="N139" s="593" t="s">
        <v>30</v>
      </c>
      <c r="O139" s="683">
        <v>102</v>
      </c>
      <c r="P139" s="683">
        <f>O139*49%</f>
        <v>49.98</v>
      </c>
      <c r="Q139" s="911" t="s">
        <v>396</v>
      </c>
      <c r="R139" s="593" t="s">
        <v>94</v>
      </c>
      <c r="S139" s="683">
        <v>96</v>
      </c>
      <c r="T139" s="683">
        <f>S139*52%</f>
        <v>49.92</v>
      </c>
      <c r="U139" s="1377" t="s">
        <v>548</v>
      </c>
    </row>
    <row r="140" spans="1:21" ht="15" customHeight="1" x14ac:dyDescent="0.25">
      <c r="A140" s="1399"/>
      <c r="B140" s="615" t="s">
        <v>32</v>
      </c>
      <c r="C140" s="638">
        <v>11</v>
      </c>
      <c r="D140" s="638">
        <f>C140*75%</f>
        <v>8.25</v>
      </c>
      <c r="E140" s="921"/>
      <c r="F140" s="597" t="s">
        <v>32</v>
      </c>
      <c r="G140" s="79">
        <v>11</v>
      </c>
      <c r="H140" s="79">
        <f>G140*75%</f>
        <v>8.25</v>
      </c>
      <c r="I140" s="889"/>
      <c r="J140" s="593" t="s">
        <v>32</v>
      </c>
      <c r="K140" s="79">
        <v>11</v>
      </c>
      <c r="L140" s="79">
        <f>K140*75%</f>
        <v>8.25</v>
      </c>
      <c r="M140" s="902"/>
      <c r="N140" s="593" t="s">
        <v>32</v>
      </c>
      <c r="O140" s="79">
        <v>11</v>
      </c>
      <c r="P140" s="79">
        <f>O140*75%</f>
        <v>8.25</v>
      </c>
      <c r="Q140" s="902"/>
      <c r="R140" s="593" t="s">
        <v>32</v>
      </c>
      <c r="S140" s="79">
        <v>11</v>
      </c>
      <c r="T140" s="79">
        <f>S140*75%</f>
        <v>8.25</v>
      </c>
      <c r="U140" s="1378"/>
    </row>
    <row r="141" spans="1:21" ht="15" customHeight="1" x14ac:dyDescent="0.25">
      <c r="A141" s="1399"/>
      <c r="B141" s="615" t="s">
        <v>34</v>
      </c>
      <c r="C141" s="638">
        <v>14</v>
      </c>
      <c r="D141" s="638">
        <f>C141*60%</f>
        <v>8.4</v>
      </c>
      <c r="E141" s="921"/>
      <c r="F141" s="597" t="s">
        <v>34</v>
      </c>
      <c r="G141" s="79">
        <v>14</v>
      </c>
      <c r="H141" s="79">
        <f>G141*60%</f>
        <v>8.4</v>
      </c>
      <c r="I141" s="889"/>
      <c r="J141" s="593" t="s">
        <v>34</v>
      </c>
      <c r="K141" s="79">
        <v>14</v>
      </c>
      <c r="L141" s="79">
        <f>K141*60%</f>
        <v>8.4</v>
      </c>
      <c r="M141" s="902"/>
      <c r="N141" s="593" t="s">
        <v>34</v>
      </c>
      <c r="O141" s="79">
        <v>14</v>
      </c>
      <c r="P141" s="79">
        <f>O141*60%</f>
        <v>8.4</v>
      </c>
      <c r="Q141" s="902"/>
      <c r="R141" s="593" t="s">
        <v>34</v>
      </c>
      <c r="S141" s="79">
        <v>14</v>
      </c>
      <c r="T141" s="79">
        <f>S141*60%</f>
        <v>8.4</v>
      </c>
      <c r="U141" s="1378"/>
    </row>
    <row r="142" spans="1:21" ht="15" customHeight="1" x14ac:dyDescent="0.25">
      <c r="A142" s="1399"/>
      <c r="B142" s="615" t="s">
        <v>36</v>
      </c>
      <c r="C142" s="638">
        <v>3.5</v>
      </c>
      <c r="D142" s="638">
        <f>C142*95%</f>
        <v>3.3249999999999997</v>
      </c>
      <c r="E142" s="921"/>
      <c r="F142" s="597" t="s">
        <v>36</v>
      </c>
      <c r="G142" s="79">
        <v>3.5</v>
      </c>
      <c r="H142" s="79">
        <f>G142*95%</f>
        <v>3.3249999999999997</v>
      </c>
      <c r="I142" s="889"/>
      <c r="J142" s="593" t="s">
        <v>36</v>
      </c>
      <c r="K142" s="79">
        <v>3.5</v>
      </c>
      <c r="L142" s="79">
        <f>K142*95%</f>
        <v>3.3249999999999997</v>
      </c>
      <c r="M142" s="902"/>
      <c r="N142" s="593" t="s">
        <v>36</v>
      </c>
      <c r="O142" s="79">
        <v>3.5</v>
      </c>
      <c r="P142" s="79">
        <f>O142*95%</f>
        <v>3.3249999999999997</v>
      </c>
      <c r="Q142" s="902"/>
      <c r="R142" s="593" t="s">
        <v>36</v>
      </c>
      <c r="S142" s="79">
        <v>3.5</v>
      </c>
      <c r="T142" s="79">
        <f>S142*95%</f>
        <v>3.3249999999999997</v>
      </c>
      <c r="U142" s="1378"/>
    </row>
    <row r="143" spans="1:21" ht="15" customHeight="1" x14ac:dyDescent="0.25">
      <c r="A143" s="1399"/>
      <c r="B143" s="615" t="s">
        <v>38</v>
      </c>
      <c r="C143" s="638">
        <v>0.4</v>
      </c>
      <c r="D143" s="638">
        <f>C143*100%</f>
        <v>0.4</v>
      </c>
      <c r="E143" s="921"/>
      <c r="F143" s="597" t="s">
        <v>38</v>
      </c>
      <c r="G143" s="79">
        <v>0.4</v>
      </c>
      <c r="H143" s="79">
        <f>G143*100%</f>
        <v>0.4</v>
      </c>
      <c r="I143" s="889"/>
      <c r="J143" s="593" t="s">
        <v>38</v>
      </c>
      <c r="K143" s="79">
        <v>0.4</v>
      </c>
      <c r="L143" s="79">
        <f>K143*100%</f>
        <v>0.4</v>
      </c>
      <c r="M143" s="902"/>
      <c r="N143" s="593" t="s">
        <v>38</v>
      </c>
      <c r="O143" s="79">
        <v>0.4</v>
      </c>
      <c r="P143" s="79">
        <f>O143*100%</f>
        <v>0.4</v>
      </c>
      <c r="Q143" s="902"/>
      <c r="R143" s="593" t="s">
        <v>38</v>
      </c>
      <c r="S143" s="79">
        <v>0.4</v>
      </c>
      <c r="T143" s="79">
        <f>S143*100%</f>
        <v>0.4</v>
      </c>
      <c r="U143" s="1378"/>
    </row>
    <row r="144" spans="1:21" ht="15" customHeight="1" x14ac:dyDescent="0.25">
      <c r="A144" s="1399"/>
      <c r="B144" s="615" t="s">
        <v>40</v>
      </c>
      <c r="C144" s="638">
        <v>0.4</v>
      </c>
      <c r="D144" s="638">
        <f t="shared" ref="D144:D145" si="10">C144*100%</f>
        <v>0.4</v>
      </c>
      <c r="E144" s="921"/>
      <c r="F144" s="597" t="s">
        <v>40</v>
      </c>
      <c r="G144" s="79">
        <v>0.4</v>
      </c>
      <c r="H144" s="79">
        <f t="shared" ref="H144:H145" si="11">G144*100%</f>
        <v>0.4</v>
      </c>
      <c r="I144" s="889"/>
      <c r="J144" s="593" t="s">
        <v>40</v>
      </c>
      <c r="K144" s="79">
        <v>0.4</v>
      </c>
      <c r="L144" s="79">
        <f t="shared" ref="L144:L145" si="12">K144*100%</f>
        <v>0.4</v>
      </c>
      <c r="M144" s="902"/>
      <c r="N144" s="593" t="s">
        <v>40</v>
      </c>
      <c r="O144" s="79">
        <v>0.4</v>
      </c>
      <c r="P144" s="79">
        <f t="shared" ref="P144:P145" si="13">O144*100%</f>
        <v>0.4</v>
      </c>
      <c r="Q144" s="902"/>
      <c r="R144" s="593" t="s">
        <v>40</v>
      </c>
      <c r="S144" s="79">
        <v>0.4</v>
      </c>
      <c r="T144" s="79">
        <f t="shared" ref="T144:T145" si="14">S144*100%</f>
        <v>0.4</v>
      </c>
      <c r="U144" s="1378"/>
    </row>
    <row r="145" spans="1:21" ht="15" customHeight="1" x14ac:dyDescent="0.25">
      <c r="A145" s="1399"/>
      <c r="B145" s="615" t="s">
        <v>544</v>
      </c>
      <c r="C145" s="638">
        <v>0.4</v>
      </c>
      <c r="D145" s="638">
        <f t="shared" si="10"/>
        <v>0.4</v>
      </c>
      <c r="E145" s="921"/>
      <c r="F145" s="597" t="s">
        <v>544</v>
      </c>
      <c r="G145" s="79">
        <v>0.4</v>
      </c>
      <c r="H145" s="79">
        <f t="shared" si="11"/>
        <v>0.4</v>
      </c>
      <c r="I145" s="889"/>
      <c r="J145" s="593" t="s">
        <v>544</v>
      </c>
      <c r="K145" s="79">
        <v>0.4</v>
      </c>
      <c r="L145" s="79">
        <f t="shared" si="12"/>
        <v>0.4</v>
      </c>
      <c r="M145" s="902"/>
      <c r="N145" s="593" t="s">
        <v>544</v>
      </c>
      <c r="O145" s="79">
        <v>0.4</v>
      </c>
      <c r="P145" s="79">
        <f t="shared" si="13"/>
        <v>0.4</v>
      </c>
      <c r="Q145" s="902"/>
      <c r="R145" s="593" t="s">
        <v>544</v>
      </c>
      <c r="S145" s="79">
        <v>0.4</v>
      </c>
      <c r="T145" s="79">
        <f t="shared" si="14"/>
        <v>0.4</v>
      </c>
      <c r="U145" s="1378"/>
    </row>
    <row r="146" spans="1:21" ht="15" customHeight="1" x14ac:dyDescent="0.25">
      <c r="A146" s="1399"/>
      <c r="B146" s="615" t="s">
        <v>42</v>
      </c>
      <c r="C146" s="638">
        <v>0.7</v>
      </c>
      <c r="D146" s="638">
        <f>C146*78%</f>
        <v>0.54599999999999993</v>
      </c>
      <c r="E146" s="921"/>
      <c r="F146" s="597" t="s">
        <v>42</v>
      </c>
      <c r="G146" s="79">
        <v>0.7</v>
      </c>
      <c r="H146" s="79">
        <f>G146*78%</f>
        <v>0.54599999999999993</v>
      </c>
      <c r="I146" s="889"/>
      <c r="J146" s="597" t="s">
        <v>223</v>
      </c>
      <c r="K146" s="79">
        <v>8</v>
      </c>
      <c r="L146" s="437">
        <f>K146*50%</f>
        <v>4</v>
      </c>
      <c r="M146" s="902"/>
      <c r="N146" s="593" t="s">
        <v>42</v>
      </c>
      <c r="O146" s="79">
        <v>0.7</v>
      </c>
      <c r="P146" s="79">
        <f>O146*78%</f>
        <v>0.54599999999999993</v>
      </c>
      <c r="Q146" s="902"/>
      <c r="R146" s="593" t="s">
        <v>42</v>
      </c>
      <c r="S146" s="79">
        <v>0.7</v>
      </c>
      <c r="T146" s="79">
        <f>S146*78%</f>
        <v>0.54599999999999993</v>
      </c>
      <c r="U146" s="1378"/>
    </row>
    <row r="147" spans="1:21" ht="15" customHeight="1" x14ac:dyDescent="0.25">
      <c r="A147" s="1399"/>
      <c r="B147" s="615" t="s">
        <v>44</v>
      </c>
      <c r="C147" s="638">
        <v>0.5</v>
      </c>
      <c r="D147" s="638">
        <f>C147*100%</f>
        <v>0.5</v>
      </c>
      <c r="E147" s="921"/>
      <c r="F147" s="597" t="s">
        <v>44</v>
      </c>
      <c r="G147" s="79">
        <v>0.5</v>
      </c>
      <c r="H147" s="79">
        <f>G147*100%</f>
        <v>0.5</v>
      </c>
      <c r="I147" s="889"/>
      <c r="J147" s="593" t="s">
        <v>42</v>
      </c>
      <c r="K147" s="79">
        <v>0.7</v>
      </c>
      <c r="L147" s="79">
        <f>K147*78%</f>
        <v>0.54599999999999993</v>
      </c>
      <c r="M147" s="902"/>
      <c r="N147" s="593" t="s">
        <v>44</v>
      </c>
      <c r="O147" s="79">
        <v>0.5</v>
      </c>
      <c r="P147" s="79">
        <f>O147*100%</f>
        <v>0.5</v>
      </c>
      <c r="Q147" s="902"/>
      <c r="R147" s="593" t="s">
        <v>44</v>
      </c>
      <c r="S147" s="79">
        <v>0.5</v>
      </c>
      <c r="T147" s="79">
        <f>S147*100%</f>
        <v>0.5</v>
      </c>
      <c r="U147" s="1378"/>
    </row>
    <row r="148" spans="1:21" ht="15" customHeight="1" x14ac:dyDescent="0.25">
      <c r="A148" s="1399"/>
      <c r="B148" s="615" t="s">
        <v>121</v>
      </c>
      <c r="C148" s="642">
        <v>0.5</v>
      </c>
      <c r="D148" s="638">
        <f>C148*100%</f>
        <v>0.5</v>
      </c>
      <c r="E148" s="921"/>
      <c r="F148" s="641" t="s">
        <v>116</v>
      </c>
      <c r="G148" s="807">
        <v>5</v>
      </c>
      <c r="H148" s="807">
        <f>5*100%</f>
        <v>5</v>
      </c>
      <c r="I148" s="889"/>
      <c r="J148" s="593" t="s">
        <v>44</v>
      </c>
      <c r="K148" s="79">
        <v>0.5</v>
      </c>
      <c r="L148" s="79">
        <f>K148*100%</f>
        <v>0.5</v>
      </c>
      <c r="M148" s="903"/>
      <c r="N148" s="596" t="s">
        <v>52</v>
      </c>
      <c r="O148" s="623">
        <v>5</v>
      </c>
      <c r="P148" s="441">
        <v>5</v>
      </c>
      <c r="Q148" s="902"/>
      <c r="R148" s="646" t="s">
        <v>535</v>
      </c>
      <c r="S148" s="19">
        <v>12</v>
      </c>
      <c r="T148" s="418">
        <f>S148*100%</f>
        <v>12</v>
      </c>
      <c r="U148" s="1378"/>
    </row>
    <row r="149" spans="1:21" ht="15" customHeight="1" x14ac:dyDescent="0.25">
      <c r="A149" s="1399"/>
      <c r="B149" s="1573"/>
      <c r="C149" s="1360"/>
      <c r="D149" s="1360"/>
      <c r="E149" s="1360"/>
      <c r="F149" s="1594"/>
      <c r="G149" s="1146"/>
      <c r="H149" s="1146"/>
      <c r="I149" s="1146"/>
      <c r="J149" s="884"/>
      <c r="K149" s="917"/>
      <c r="L149" s="917"/>
      <c r="M149" s="918"/>
      <c r="N149" s="942"/>
      <c r="O149" s="914"/>
      <c r="P149" s="914"/>
      <c r="Q149" s="915"/>
      <c r="R149" s="593" t="s">
        <v>52</v>
      </c>
      <c r="S149" s="19">
        <v>10</v>
      </c>
      <c r="T149" s="418">
        <v>10</v>
      </c>
      <c r="U149" s="1378"/>
    </row>
    <row r="150" spans="1:21" ht="15" customHeight="1" x14ac:dyDescent="0.25">
      <c r="A150" s="1399"/>
      <c r="B150" s="1360"/>
      <c r="C150" s="1574"/>
      <c r="D150" s="1574"/>
      <c r="E150" s="1360"/>
      <c r="F150" s="1594"/>
      <c r="G150" s="1146"/>
      <c r="H150" s="1146"/>
      <c r="I150" s="1146"/>
      <c r="J150" s="932"/>
      <c r="K150" s="917"/>
      <c r="L150" s="917"/>
      <c r="M150" s="918"/>
      <c r="N150" s="916"/>
      <c r="O150" s="917"/>
      <c r="P150" s="917"/>
      <c r="Q150" s="918"/>
      <c r="R150" s="593" t="s">
        <v>144</v>
      </c>
      <c r="S150" s="19">
        <v>17</v>
      </c>
      <c r="T150" s="19">
        <v>15.3</v>
      </c>
      <c r="U150" s="1379"/>
    </row>
    <row r="151" spans="1:21" ht="15" customHeight="1" x14ac:dyDescent="0.25">
      <c r="A151" s="1554"/>
      <c r="B151" s="1360"/>
      <c r="C151" s="1360"/>
      <c r="D151" s="1360"/>
      <c r="E151" s="1360"/>
      <c r="F151" s="1594"/>
      <c r="G151" s="1146"/>
      <c r="H151" s="1146"/>
      <c r="I151" s="1146"/>
      <c r="J151" s="935"/>
      <c r="K151" s="934"/>
      <c r="L151" s="934"/>
      <c r="M151" s="954"/>
      <c r="N151" s="933"/>
      <c r="O151" s="934"/>
      <c r="P151" s="934"/>
      <c r="Q151" s="954"/>
      <c r="R151" s="965"/>
      <c r="S151" s="899"/>
      <c r="T151" s="899"/>
      <c r="U151" s="900"/>
    </row>
    <row r="152" spans="1:21" ht="30" customHeight="1" x14ac:dyDescent="0.25">
      <c r="A152" s="1019" t="s">
        <v>54</v>
      </c>
      <c r="B152" s="1257" t="s">
        <v>55</v>
      </c>
      <c r="C152" s="864"/>
      <c r="D152" s="864"/>
      <c r="E152" s="1369"/>
      <c r="F152" s="1321" t="s">
        <v>55</v>
      </c>
      <c r="G152" s="856"/>
      <c r="H152" s="856"/>
      <c r="I152" s="1322"/>
      <c r="J152" s="1271" t="s">
        <v>169</v>
      </c>
      <c r="K152" s="828"/>
      <c r="L152" s="828"/>
      <c r="M152" s="1188"/>
      <c r="N152" s="1367" t="s">
        <v>55</v>
      </c>
      <c r="O152" s="856"/>
      <c r="P152" s="856"/>
      <c r="Q152" s="1322"/>
      <c r="R152" s="1187" t="s">
        <v>55</v>
      </c>
      <c r="S152" s="828"/>
      <c r="T152" s="828"/>
      <c r="U152" s="1188"/>
    </row>
    <row r="153" spans="1:21" ht="15" customHeight="1" x14ac:dyDescent="0.25">
      <c r="A153" s="1237"/>
      <c r="B153" s="413" t="s">
        <v>56</v>
      </c>
      <c r="C153" s="271">
        <v>56</v>
      </c>
      <c r="D153" s="271">
        <v>56</v>
      </c>
      <c r="E153" s="911" t="s">
        <v>479</v>
      </c>
      <c r="F153" s="201" t="s">
        <v>56</v>
      </c>
      <c r="G153" s="271">
        <v>56</v>
      </c>
      <c r="H153" s="271">
        <v>56</v>
      </c>
      <c r="I153" s="911" t="s">
        <v>479</v>
      </c>
      <c r="J153" s="413" t="s">
        <v>56</v>
      </c>
      <c r="K153" s="271">
        <v>56</v>
      </c>
      <c r="L153" s="271">
        <v>56</v>
      </c>
      <c r="M153" s="911" t="s">
        <v>479</v>
      </c>
      <c r="N153" s="201" t="s">
        <v>56</v>
      </c>
      <c r="O153" s="271">
        <v>56</v>
      </c>
      <c r="P153" s="271">
        <v>56</v>
      </c>
      <c r="Q153" s="911" t="s">
        <v>479</v>
      </c>
      <c r="R153" s="201" t="s">
        <v>56</v>
      </c>
      <c r="S153" s="271">
        <v>56</v>
      </c>
      <c r="T153" s="271">
        <v>56</v>
      </c>
      <c r="U153" s="911" t="s">
        <v>479</v>
      </c>
    </row>
    <row r="154" spans="1:21" ht="15" customHeight="1" x14ac:dyDescent="0.25">
      <c r="A154" s="1237"/>
      <c r="B154" s="413" t="s">
        <v>44</v>
      </c>
      <c r="C154" s="271">
        <v>0.8</v>
      </c>
      <c r="D154" s="271">
        <v>0.8</v>
      </c>
      <c r="E154" s="1189"/>
      <c r="F154" s="201" t="s">
        <v>44</v>
      </c>
      <c r="G154" s="271">
        <v>0.8</v>
      </c>
      <c r="H154" s="271">
        <v>0.8</v>
      </c>
      <c r="I154" s="1189"/>
      <c r="J154" s="413" t="s">
        <v>228</v>
      </c>
      <c r="K154" s="271">
        <v>1</v>
      </c>
      <c r="L154" s="271">
        <v>1</v>
      </c>
      <c r="M154" s="1189"/>
      <c r="N154" s="201" t="s">
        <v>44</v>
      </c>
      <c r="O154" s="271">
        <v>0.8</v>
      </c>
      <c r="P154" s="271">
        <v>0.8</v>
      </c>
      <c r="Q154" s="1189"/>
      <c r="R154" s="201" t="s">
        <v>44</v>
      </c>
      <c r="S154" s="271">
        <v>0.8</v>
      </c>
      <c r="T154" s="271">
        <v>0.8</v>
      </c>
      <c r="U154" s="1189"/>
    </row>
    <row r="155" spans="1:21" ht="15" customHeight="1" x14ac:dyDescent="0.25">
      <c r="A155" s="1237"/>
      <c r="B155" s="413" t="s">
        <v>52</v>
      </c>
      <c r="C155" s="271">
        <v>8</v>
      </c>
      <c r="D155" s="271">
        <v>8</v>
      </c>
      <c r="E155" s="1202"/>
      <c r="F155" s="201" t="s">
        <v>52</v>
      </c>
      <c r="G155" s="271">
        <v>8</v>
      </c>
      <c r="H155" s="271">
        <v>8</v>
      </c>
      <c r="I155" s="1202"/>
      <c r="J155" s="413" t="s">
        <v>44</v>
      </c>
      <c r="K155" s="271">
        <v>0.8</v>
      </c>
      <c r="L155" s="271">
        <v>0.8</v>
      </c>
      <c r="M155" s="1189"/>
      <c r="N155" s="201" t="s">
        <v>52</v>
      </c>
      <c r="O155" s="271">
        <v>8</v>
      </c>
      <c r="P155" s="271">
        <v>8</v>
      </c>
      <c r="Q155" s="1202"/>
      <c r="R155" s="201" t="s">
        <v>52</v>
      </c>
      <c r="S155" s="271">
        <v>8</v>
      </c>
      <c r="T155" s="271">
        <v>8</v>
      </c>
      <c r="U155" s="1202"/>
    </row>
    <row r="156" spans="1:21" ht="15" customHeight="1" x14ac:dyDescent="0.25">
      <c r="A156" s="1237"/>
      <c r="B156" s="1342"/>
      <c r="C156" s="1255"/>
      <c r="D156" s="1255"/>
      <c r="E156" s="1256"/>
      <c r="F156" s="1342"/>
      <c r="G156" s="1255"/>
      <c r="H156" s="1255"/>
      <c r="I156" s="1256"/>
      <c r="J156" s="413" t="s">
        <v>52</v>
      </c>
      <c r="K156" s="271">
        <v>8</v>
      </c>
      <c r="L156" s="271">
        <v>8</v>
      </c>
      <c r="M156" s="1202"/>
      <c r="N156" s="941"/>
      <c r="O156" s="1255"/>
      <c r="P156" s="1255"/>
      <c r="Q156" s="1256"/>
      <c r="R156" s="1342"/>
      <c r="S156" s="1255"/>
      <c r="T156" s="1255"/>
      <c r="U156" s="1256"/>
    </row>
    <row r="157" spans="1:21" ht="15" customHeight="1" x14ac:dyDescent="0.25">
      <c r="A157" s="1238"/>
      <c r="B157" s="1235"/>
      <c r="C157" s="1181"/>
      <c r="D157" s="1181"/>
      <c r="E157" s="1182"/>
      <c r="F157" s="1235"/>
      <c r="G157" s="1181"/>
      <c r="H157" s="1181"/>
      <c r="I157" s="1182"/>
      <c r="J157" s="1278"/>
      <c r="K157" s="828"/>
      <c r="L157" s="828"/>
      <c r="M157" s="1188"/>
      <c r="N157" s="1235"/>
      <c r="O157" s="1181"/>
      <c r="P157" s="1181"/>
      <c r="Q157" s="1182"/>
      <c r="R157" s="1235"/>
      <c r="S157" s="1181"/>
      <c r="T157" s="1181"/>
      <c r="U157" s="1182"/>
    </row>
    <row r="158" spans="1:21" ht="30.75" customHeight="1" x14ac:dyDescent="0.25">
      <c r="A158" s="1019" t="s">
        <v>46</v>
      </c>
      <c r="B158" s="1271" t="s">
        <v>210</v>
      </c>
      <c r="C158" s="828"/>
      <c r="D158" s="828"/>
      <c r="E158" s="1188"/>
      <c r="F158" s="1187" t="s">
        <v>358</v>
      </c>
      <c r="G158" s="828"/>
      <c r="H158" s="828"/>
      <c r="I158" s="1188"/>
      <c r="J158" s="1271" t="s">
        <v>359</v>
      </c>
      <c r="K158" s="828"/>
      <c r="L158" s="828"/>
      <c r="M158" s="1188"/>
      <c r="N158" s="1187" t="s">
        <v>360</v>
      </c>
      <c r="O158" s="828"/>
      <c r="P158" s="828"/>
      <c r="Q158" s="1188"/>
      <c r="R158" s="1187" t="s">
        <v>242</v>
      </c>
      <c r="S158" s="828"/>
      <c r="T158" s="828"/>
      <c r="U158" s="1188"/>
    </row>
    <row r="159" spans="1:21" ht="15" customHeight="1" x14ac:dyDescent="0.25">
      <c r="A159" s="1237"/>
      <c r="B159" s="201" t="s">
        <v>48</v>
      </c>
      <c r="C159" s="599">
        <v>91</v>
      </c>
      <c r="D159" s="600">
        <f>C159*77%</f>
        <v>70.070000000000007</v>
      </c>
      <c r="E159" s="449" t="s">
        <v>480</v>
      </c>
      <c r="F159" s="469" t="s">
        <v>313</v>
      </c>
      <c r="G159" s="599">
        <v>107</v>
      </c>
      <c r="H159" s="600">
        <f>G159*47%</f>
        <v>50.29</v>
      </c>
      <c r="I159" s="1578" t="s">
        <v>413</v>
      </c>
      <c r="J159" s="1001" t="s">
        <v>362</v>
      </c>
      <c r="K159" s="1255"/>
      <c r="L159" s="1255"/>
      <c r="M159" s="1256"/>
      <c r="N159" s="479" t="s">
        <v>313</v>
      </c>
      <c r="O159" s="599">
        <v>96</v>
      </c>
      <c r="P159" s="600">
        <f>O159*53%</f>
        <v>50.88</v>
      </c>
      <c r="Q159" s="1580" t="s">
        <v>413</v>
      </c>
      <c r="R159" s="480" t="s">
        <v>91</v>
      </c>
      <c r="S159" s="599">
        <v>120</v>
      </c>
      <c r="T159" s="600">
        <f>S159*59%</f>
        <v>70.8</v>
      </c>
      <c r="U159" s="1473" t="s">
        <v>480</v>
      </c>
    </row>
    <row r="160" spans="1:21" ht="15" customHeight="1" x14ac:dyDescent="0.25">
      <c r="A160" s="1237"/>
      <c r="B160" s="201" t="s">
        <v>50</v>
      </c>
      <c r="C160" s="584">
        <v>16</v>
      </c>
      <c r="D160" s="601">
        <f>C160*66%</f>
        <v>10.56</v>
      </c>
      <c r="E160" s="1279" t="s">
        <v>312</v>
      </c>
      <c r="F160" s="481" t="s">
        <v>52</v>
      </c>
      <c r="G160" s="340">
        <v>5</v>
      </c>
      <c r="H160" s="340">
        <v>5</v>
      </c>
      <c r="I160" s="874"/>
      <c r="J160" s="1234"/>
      <c r="K160" s="832"/>
      <c r="L160" s="832"/>
      <c r="M160" s="1180"/>
      <c r="N160" s="473" t="s">
        <v>235</v>
      </c>
      <c r="O160" s="471">
        <v>5</v>
      </c>
      <c r="P160" s="471">
        <v>5</v>
      </c>
      <c r="Q160" s="1189"/>
      <c r="R160" s="482" t="s">
        <v>116</v>
      </c>
      <c r="S160" s="471">
        <v>3</v>
      </c>
      <c r="T160" s="471">
        <v>3</v>
      </c>
      <c r="U160" s="1189"/>
    </row>
    <row r="161" spans="1:21" ht="15" customHeight="1" x14ac:dyDescent="0.25">
      <c r="A161" s="1237"/>
      <c r="B161" s="201" t="s">
        <v>42</v>
      </c>
      <c r="C161" s="271">
        <v>1</v>
      </c>
      <c r="D161" s="271">
        <v>0.95</v>
      </c>
      <c r="E161" s="1189"/>
      <c r="F161" s="1342"/>
      <c r="G161" s="1255"/>
      <c r="H161" s="1255"/>
      <c r="I161" s="1256"/>
      <c r="J161" s="1234"/>
      <c r="K161" s="832"/>
      <c r="L161" s="832"/>
      <c r="M161" s="1180"/>
      <c r="N161" s="473" t="s">
        <v>205</v>
      </c>
      <c r="O161" s="471">
        <v>4</v>
      </c>
      <c r="P161" s="471">
        <v>4</v>
      </c>
      <c r="Q161" s="1202"/>
      <c r="R161" s="482" t="s">
        <v>36</v>
      </c>
      <c r="S161" s="471">
        <v>6</v>
      </c>
      <c r="T161" s="471">
        <v>5.4</v>
      </c>
      <c r="U161" s="1202"/>
    </row>
    <row r="162" spans="1:21" ht="15" customHeight="1" x14ac:dyDescent="0.25">
      <c r="A162" s="1237"/>
      <c r="B162" s="201" t="s">
        <v>32</v>
      </c>
      <c r="C162" s="271">
        <v>16</v>
      </c>
      <c r="D162" s="271">
        <v>15.2</v>
      </c>
      <c r="E162" s="1189"/>
      <c r="F162" s="1234"/>
      <c r="G162" s="832"/>
      <c r="H162" s="832"/>
      <c r="I162" s="1180"/>
      <c r="J162" s="1234"/>
      <c r="K162" s="832"/>
      <c r="L162" s="832"/>
      <c r="M162" s="1180"/>
      <c r="N162" s="1343"/>
      <c r="O162" s="1255"/>
      <c r="P162" s="1255"/>
      <c r="Q162" s="1256"/>
      <c r="R162" s="1342"/>
      <c r="S162" s="1255"/>
      <c r="T162" s="1255"/>
      <c r="U162" s="1256"/>
    </row>
    <row r="163" spans="1:21" ht="15" customHeight="1" x14ac:dyDescent="0.25">
      <c r="A163" s="1237"/>
      <c r="B163" s="201" t="s">
        <v>34</v>
      </c>
      <c r="C163" s="271">
        <v>38</v>
      </c>
      <c r="D163" s="271">
        <v>15.2</v>
      </c>
      <c r="E163" s="1189"/>
      <c r="F163" s="1234"/>
      <c r="G163" s="832"/>
      <c r="H163" s="832"/>
      <c r="I163" s="1180"/>
      <c r="J163" s="1234"/>
      <c r="K163" s="832"/>
      <c r="L163" s="832"/>
      <c r="M163" s="1180"/>
      <c r="N163" s="1234"/>
      <c r="O163" s="832"/>
      <c r="P163" s="832"/>
      <c r="Q163" s="1180"/>
      <c r="R163" s="1234"/>
      <c r="S163" s="832"/>
      <c r="T163" s="832"/>
      <c r="U163" s="1180"/>
    </row>
    <row r="164" spans="1:21" ht="15" customHeight="1" x14ac:dyDescent="0.25">
      <c r="A164" s="1237"/>
      <c r="B164" s="201" t="s">
        <v>36</v>
      </c>
      <c r="C164" s="271">
        <v>6</v>
      </c>
      <c r="D164" s="271">
        <v>5.4</v>
      </c>
      <c r="E164" s="1189"/>
      <c r="F164" s="1234"/>
      <c r="G164" s="832"/>
      <c r="H164" s="832"/>
      <c r="I164" s="1180"/>
      <c r="J164" s="1234"/>
      <c r="K164" s="832"/>
      <c r="L164" s="832"/>
      <c r="M164" s="1180"/>
      <c r="N164" s="1234"/>
      <c r="O164" s="832"/>
      <c r="P164" s="832"/>
      <c r="Q164" s="1180"/>
      <c r="R164" s="1234"/>
      <c r="S164" s="832"/>
      <c r="T164" s="832"/>
      <c r="U164" s="1180"/>
    </row>
    <row r="165" spans="1:21" ht="15" customHeight="1" x14ac:dyDescent="0.25">
      <c r="A165" s="1237"/>
      <c r="B165" s="201" t="s">
        <v>44</v>
      </c>
      <c r="C165" s="271">
        <v>0.5</v>
      </c>
      <c r="D165" s="271">
        <v>0.5</v>
      </c>
      <c r="E165" s="1189"/>
      <c r="F165" s="1234"/>
      <c r="G165" s="832"/>
      <c r="H165" s="832"/>
      <c r="I165" s="1180"/>
      <c r="J165" s="1234"/>
      <c r="K165" s="832"/>
      <c r="L165" s="832"/>
      <c r="M165" s="1180"/>
      <c r="N165" s="1234"/>
      <c r="O165" s="832"/>
      <c r="P165" s="832"/>
      <c r="Q165" s="1180"/>
      <c r="R165" s="1234"/>
      <c r="S165" s="832"/>
      <c r="T165" s="832"/>
      <c r="U165" s="1180"/>
    </row>
    <row r="166" spans="1:21" ht="15" customHeight="1" x14ac:dyDescent="0.25">
      <c r="A166" s="1237"/>
      <c r="B166" s="201" t="s">
        <v>52</v>
      </c>
      <c r="C166" s="271">
        <v>4</v>
      </c>
      <c r="D166" s="271">
        <v>4</v>
      </c>
      <c r="E166" s="1202"/>
      <c r="F166" s="1234"/>
      <c r="G166" s="832"/>
      <c r="H166" s="832"/>
      <c r="I166" s="1180"/>
      <c r="J166" s="1234"/>
      <c r="K166" s="832"/>
      <c r="L166" s="832"/>
      <c r="M166" s="1180"/>
      <c r="N166" s="1234"/>
      <c r="O166" s="832"/>
      <c r="P166" s="832"/>
      <c r="Q166" s="1180"/>
      <c r="R166" s="1234"/>
      <c r="S166" s="832"/>
      <c r="T166" s="832"/>
      <c r="U166" s="1180"/>
    </row>
    <row r="167" spans="1:21" ht="15" customHeight="1" x14ac:dyDescent="0.25">
      <c r="A167" s="1238"/>
      <c r="B167" s="1519"/>
      <c r="C167" s="1181"/>
      <c r="D167" s="1181"/>
      <c r="E167" s="1182"/>
      <c r="F167" s="1235"/>
      <c r="G167" s="1181"/>
      <c r="H167" s="1181"/>
      <c r="I167" s="1182"/>
      <c r="J167" s="1235"/>
      <c r="K167" s="1181"/>
      <c r="L167" s="1181"/>
      <c r="M167" s="1182"/>
      <c r="N167" s="1235"/>
      <c r="O167" s="1181"/>
      <c r="P167" s="1181"/>
      <c r="Q167" s="1182"/>
      <c r="R167" s="1235"/>
      <c r="S167" s="1181"/>
      <c r="T167" s="1181"/>
      <c r="U167" s="1182"/>
    </row>
    <row r="168" spans="1:21" ht="33" customHeight="1" x14ac:dyDescent="0.25">
      <c r="A168" s="1019" t="s">
        <v>314</v>
      </c>
      <c r="B168" s="1271" t="s">
        <v>211</v>
      </c>
      <c r="C168" s="828"/>
      <c r="D168" s="828"/>
      <c r="E168" s="1188"/>
      <c r="F168" s="1183" t="s">
        <v>363</v>
      </c>
      <c r="G168" s="828"/>
      <c r="H168" s="828"/>
      <c r="I168" s="1184"/>
      <c r="J168" s="1187" t="s">
        <v>426</v>
      </c>
      <c r="K168" s="828"/>
      <c r="L168" s="828"/>
      <c r="M168" s="1188"/>
      <c r="N168" s="1187" t="s">
        <v>364</v>
      </c>
      <c r="O168" s="828"/>
      <c r="P168" s="828"/>
      <c r="Q168" s="1188"/>
      <c r="R168" s="1187" t="s">
        <v>243</v>
      </c>
      <c r="S168" s="828"/>
      <c r="T168" s="828"/>
      <c r="U168" s="1188"/>
    </row>
    <row r="169" spans="1:21" ht="15" customHeight="1" x14ac:dyDescent="0.25">
      <c r="A169" s="1237"/>
      <c r="B169" s="201" t="s">
        <v>125</v>
      </c>
      <c r="C169" s="651">
        <v>49</v>
      </c>
      <c r="D169" s="651">
        <f>C169*82%</f>
        <v>40.18</v>
      </c>
      <c r="E169" s="911" t="s">
        <v>369</v>
      </c>
      <c r="F169" s="201" t="s">
        <v>50</v>
      </c>
      <c r="G169" s="651">
        <v>34</v>
      </c>
      <c r="H169" s="651">
        <f>G169*88%</f>
        <v>29.92</v>
      </c>
      <c r="I169" s="911" t="s">
        <v>369</v>
      </c>
      <c r="J169" s="429" t="s">
        <v>50</v>
      </c>
      <c r="K169" s="651">
        <v>34</v>
      </c>
      <c r="L169" s="651">
        <f>K169*88%</f>
        <v>29.92</v>
      </c>
      <c r="M169" s="911" t="s">
        <v>369</v>
      </c>
      <c r="N169" s="942"/>
      <c r="O169" s="1255"/>
      <c r="P169" s="1255"/>
      <c r="Q169" s="1256"/>
      <c r="R169" s="201" t="s">
        <v>50</v>
      </c>
      <c r="S169" s="271">
        <v>47</v>
      </c>
      <c r="T169" s="271">
        <v>39.950000000000003</v>
      </c>
      <c r="U169" s="911" t="s">
        <v>369</v>
      </c>
    </row>
    <row r="170" spans="1:21" ht="15" customHeight="1" x14ac:dyDescent="0.25">
      <c r="A170" s="1237"/>
      <c r="B170" s="201" t="s">
        <v>103</v>
      </c>
      <c r="C170" s="651">
        <v>38</v>
      </c>
      <c r="D170" s="651">
        <f>C170*54%</f>
        <v>20.520000000000003</v>
      </c>
      <c r="E170" s="1189"/>
      <c r="F170" s="201" t="s">
        <v>101</v>
      </c>
      <c r="G170" s="756">
        <v>38</v>
      </c>
      <c r="H170" s="756">
        <v>30.4</v>
      </c>
      <c r="I170" s="1189"/>
      <c r="J170" s="429" t="s">
        <v>60</v>
      </c>
      <c r="K170" s="731">
        <v>56</v>
      </c>
      <c r="L170" s="779">
        <f>K170*55%</f>
        <v>30.800000000000004</v>
      </c>
      <c r="M170" s="1189"/>
      <c r="N170" s="201" t="s">
        <v>101</v>
      </c>
      <c r="O170" s="756">
        <v>26</v>
      </c>
      <c r="P170" s="756">
        <v>20.8</v>
      </c>
      <c r="Q170" s="1364" t="s">
        <v>369</v>
      </c>
      <c r="R170" s="201" t="s">
        <v>103</v>
      </c>
      <c r="S170" s="271">
        <v>40</v>
      </c>
      <c r="T170" s="271">
        <v>20</v>
      </c>
      <c r="U170" s="1189"/>
    </row>
    <row r="171" spans="1:21" ht="15" customHeight="1" x14ac:dyDescent="0.25">
      <c r="A171" s="1237"/>
      <c r="B171" s="201" t="s">
        <v>52</v>
      </c>
      <c r="C171" s="271">
        <v>3</v>
      </c>
      <c r="D171" s="271">
        <v>3</v>
      </c>
      <c r="E171" s="1189"/>
      <c r="F171" s="167" t="s">
        <v>62</v>
      </c>
      <c r="G171" s="279">
        <v>60</v>
      </c>
      <c r="H171" s="287">
        <v>30</v>
      </c>
      <c r="I171" s="1189"/>
      <c r="J171" s="429" t="s">
        <v>174</v>
      </c>
      <c r="K171" s="271">
        <v>5</v>
      </c>
      <c r="L171" s="271">
        <v>5</v>
      </c>
      <c r="M171" s="1189"/>
      <c r="N171" s="201" t="s">
        <v>125</v>
      </c>
      <c r="O171" s="651">
        <v>25</v>
      </c>
      <c r="P171" s="651">
        <f>O171*82%</f>
        <v>20.5</v>
      </c>
      <c r="Q171" s="1189"/>
      <c r="R171" s="167" t="s">
        <v>62</v>
      </c>
      <c r="S171" s="279">
        <v>60</v>
      </c>
      <c r="T171" s="287">
        <v>30</v>
      </c>
      <c r="U171" s="1189"/>
    </row>
    <row r="172" spans="1:21" ht="15" customHeight="1" x14ac:dyDescent="0.25">
      <c r="A172" s="1237"/>
      <c r="B172" s="201" t="s">
        <v>127</v>
      </c>
      <c r="C172" s="271">
        <v>3</v>
      </c>
      <c r="D172" s="271">
        <v>3</v>
      </c>
      <c r="E172" s="1189"/>
      <c r="F172" s="201" t="s">
        <v>36</v>
      </c>
      <c r="G172" s="271">
        <v>6</v>
      </c>
      <c r="H172" s="271">
        <v>5.4</v>
      </c>
      <c r="I172" s="1202"/>
      <c r="J172" s="429" t="s">
        <v>127</v>
      </c>
      <c r="K172" s="271">
        <v>5</v>
      </c>
      <c r="L172" s="271">
        <v>5</v>
      </c>
      <c r="M172" s="1202"/>
      <c r="N172" s="429" t="s">
        <v>450</v>
      </c>
      <c r="O172" s="756">
        <v>22</v>
      </c>
      <c r="P172" s="756">
        <v>20.9</v>
      </c>
      <c r="Q172" s="1189"/>
      <c r="R172" s="201" t="s">
        <v>64</v>
      </c>
      <c r="S172" s="271">
        <v>2</v>
      </c>
      <c r="T172" s="271">
        <v>2</v>
      </c>
      <c r="U172" s="1202"/>
    </row>
    <row r="173" spans="1:21" ht="15" customHeight="1" x14ac:dyDescent="0.25">
      <c r="A173" s="1237"/>
      <c r="B173" s="1291" t="s">
        <v>64</v>
      </c>
      <c r="C173" s="1563">
        <v>3</v>
      </c>
      <c r="D173" s="1563">
        <v>3</v>
      </c>
      <c r="E173" s="1189"/>
      <c r="F173" s="993" t="s">
        <v>318</v>
      </c>
      <c r="G173" s="1255"/>
      <c r="H173" s="1255"/>
      <c r="I173" s="1256"/>
      <c r="J173" s="941" t="s">
        <v>318</v>
      </c>
      <c r="K173" s="1255"/>
      <c r="L173" s="1255"/>
      <c r="M173" s="1256"/>
      <c r="N173" s="201" t="s">
        <v>52</v>
      </c>
      <c r="O173" s="271">
        <v>3</v>
      </c>
      <c r="P173" s="271">
        <v>3</v>
      </c>
      <c r="Q173" s="1189"/>
      <c r="R173" s="941" t="s">
        <v>318</v>
      </c>
      <c r="S173" s="1255"/>
      <c r="T173" s="1255"/>
      <c r="U173" s="1256"/>
    </row>
    <row r="174" spans="1:21" ht="15" customHeight="1" x14ac:dyDescent="0.25">
      <c r="A174" s="1237"/>
      <c r="B174" s="1298"/>
      <c r="C174" s="837"/>
      <c r="D174" s="837"/>
      <c r="E174" s="1189"/>
      <c r="F174" s="1234"/>
      <c r="G174" s="832"/>
      <c r="H174" s="832"/>
      <c r="I174" s="1180"/>
      <c r="J174" s="1234"/>
      <c r="K174" s="832"/>
      <c r="L174" s="832"/>
      <c r="M174" s="1180"/>
      <c r="N174" s="201" t="s">
        <v>44</v>
      </c>
      <c r="O174" s="271">
        <v>0.5</v>
      </c>
      <c r="P174" s="271">
        <v>0.5</v>
      </c>
      <c r="Q174" s="1189"/>
      <c r="R174" s="1234"/>
      <c r="S174" s="832"/>
      <c r="T174" s="832"/>
      <c r="U174" s="1180"/>
    </row>
    <row r="175" spans="1:21" ht="15" customHeight="1" x14ac:dyDescent="0.25">
      <c r="A175" s="1237"/>
      <c r="B175" s="201" t="s">
        <v>44</v>
      </c>
      <c r="C175" s="271">
        <v>0.5</v>
      </c>
      <c r="D175" s="271">
        <v>0.5</v>
      </c>
      <c r="E175" s="1189"/>
      <c r="F175" s="1234"/>
      <c r="G175" s="832"/>
      <c r="H175" s="832"/>
      <c r="I175" s="1180"/>
      <c r="J175" s="1234"/>
      <c r="K175" s="832"/>
      <c r="L175" s="832"/>
      <c r="M175" s="1180"/>
      <c r="N175" s="167" t="s">
        <v>62</v>
      </c>
      <c r="O175" s="279">
        <v>60</v>
      </c>
      <c r="P175" s="287">
        <v>30</v>
      </c>
      <c r="Q175" s="1189"/>
      <c r="R175" s="1234"/>
      <c r="S175" s="832"/>
      <c r="T175" s="832"/>
      <c r="U175" s="1180"/>
    </row>
    <row r="176" spans="1:21" ht="15" customHeight="1" x14ac:dyDescent="0.25">
      <c r="A176" s="1238"/>
      <c r="B176" s="201" t="s">
        <v>212</v>
      </c>
      <c r="C176" s="271">
        <v>0.5</v>
      </c>
      <c r="D176" s="271">
        <v>0.2</v>
      </c>
      <c r="E176" s="1202"/>
      <c r="F176" s="1235"/>
      <c r="G176" s="1181"/>
      <c r="H176" s="1181"/>
      <c r="I176" s="1182"/>
      <c r="J176" s="1235"/>
      <c r="K176" s="1181"/>
      <c r="L176" s="1181"/>
      <c r="M176" s="1182"/>
      <c r="N176" s="201" t="s">
        <v>36</v>
      </c>
      <c r="O176" s="271">
        <v>6</v>
      </c>
      <c r="P176" s="271">
        <v>5.4</v>
      </c>
      <c r="Q176" s="1202"/>
      <c r="R176" s="1235"/>
      <c r="S176" s="1181"/>
      <c r="T176" s="1181"/>
      <c r="U176" s="1182"/>
    </row>
    <row r="177" spans="1:21" ht="15" customHeight="1" x14ac:dyDescent="0.25">
      <c r="A177" s="483"/>
      <c r="B177" s="1520"/>
      <c r="C177" s="828"/>
      <c r="D177" s="828"/>
      <c r="E177" s="1188"/>
      <c r="F177" s="1575"/>
      <c r="G177" s="828"/>
      <c r="H177" s="828"/>
      <c r="I177" s="1188"/>
      <c r="J177" s="1456"/>
      <c r="K177" s="828"/>
      <c r="L177" s="828"/>
      <c r="M177" s="1188"/>
      <c r="N177" s="1520"/>
      <c r="O177" s="828"/>
      <c r="P177" s="828"/>
      <c r="Q177" s="1188"/>
      <c r="R177" s="1559"/>
      <c r="S177" s="828"/>
      <c r="T177" s="828"/>
      <c r="U177" s="1188"/>
    </row>
    <row r="178" spans="1:21" ht="15" customHeight="1" x14ac:dyDescent="0.25">
      <c r="A178" s="199" t="s">
        <v>105</v>
      </c>
      <c r="B178" s="1568" t="s">
        <v>318</v>
      </c>
      <c r="C178" s="828"/>
      <c r="D178" s="828"/>
      <c r="E178" s="1188"/>
      <c r="F178" s="1527" t="s">
        <v>220</v>
      </c>
      <c r="G178" s="828"/>
      <c r="H178" s="828"/>
      <c r="I178" s="1188"/>
      <c r="J178" s="1187" t="s">
        <v>365</v>
      </c>
      <c r="K178" s="828"/>
      <c r="L178" s="828"/>
      <c r="M178" s="1188"/>
      <c r="N178" s="1187" t="s">
        <v>366</v>
      </c>
      <c r="O178" s="828"/>
      <c r="P178" s="828"/>
      <c r="Q178" s="1188"/>
      <c r="R178" s="1187" t="s">
        <v>367</v>
      </c>
      <c r="S178" s="828"/>
      <c r="T178" s="828"/>
      <c r="U178" s="1188"/>
    </row>
    <row r="179" spans="1:21" ht="15" customHeight="1" x14ac:dyDescent="0.25">
      <c r="A179" s="1019" t="s">
        <v>322</v>
      </c>
      <c r="B179" s="1507" t="s">
        <v>368</v>
      </c>
      <c r="C179" s="828"/>
      <c r="D179" s="828"/>
      <c r="E179" s="1188"/>
      <c r="F179" s="154" t="s">
        <v>62</v>
      </c>
      <c r="G179" s="170">
        <v>120</v>
      </c>
      <c r="H179" s="171">
        <v>60</v>
      </c>
      <c r="I179" s="911" t="s">
        <v>321</v>
      </c>
      <c r="J179" s="1436" t="s">
        <v>161</v>
      </c>
      <c r="K179" s="1491">
        <v>86</v>
      </c>
      <c r="L179" s="1481">
        <v>60.2</v>
      </c>
      <c r="M179" s="911" t="s">
        <v>369</v>
      </c>
      <c r="N179" s="558" t="s">
        <v>103</v>
      </c>
      <c r="O179" s="559">
        <v>120</v>
      </c>
      <c r="P179" s="559">
        <v>60.04</v>
      </c>
      <c r="Q179" s="1482">
        <v>200</v>
      </c>
      <c r="R179" s="201" t="s">
        <v>150</v>
      </c>
      <c r="S179" s="79">
        <v>80</v>
      </c>
      <c r="T179" s="79">
        <v>60</v>
      </c>
      <c r="U179" s="911" t="s">
        <v>321</v>
      </c>
    </row>
    <row r="180" spans="1:21" ht="15" customHeight="1" x14ac:dyDescent="0.25">
      <c r="A180" s="1238"/>
      <c r="B180" s="154" t="s">
        <v>214</v>
      </c>
      <c r="C180" s="202">
        <v>10</v>
      </c>
      <c r="D180" s="202">
        <v>10</v>
      </c>
      <c r="E180" s="203">
        <v>10</v>
      </c>
      <c r="F180" s="165" t="s">
        <v>110</v>
      </c>
      <c r="G180" s="196">
        <v>2</v>
      </c>
      <c r="H180" s="204">
        <v>2</v>
      </c>
      <c r="I180" s="1189"/>
      <c r="J180" s="1388"/>
      <c r="K180" s="836"/>
      <c r="L180" s="847"/>
      <c r="M180" s="1189"/>
      <c r="N180" s="560" t="s">
        <v>64</v>
      </c>
      <c r="O180" s="561">
        <v>8</v>
      </c>
      <c r="P180" s="561">
        <v>8</v>
      </c>
      <c r="Q180" s="1177"/>
      <c r="R180" s="201" t="s">
        <v>72</v>
      </c>
      <c r="S180" s="79">
        <v>120</v>
      </c>
      <c r="T180" s="79">
        <v>120</v>
      </c>
      <c r="U180" s="1189"/>
    </row>
    <row r="181" spans="1:21" ht="15" customHeight="1" x14ac:dyDescent="0.25">
      <c r="A181" s="205"/>
      <c r="B181" s="1511"/>
      <c r="C181" s="1181"/>
      <c r="D181" s="1181"/>
      <c r="E181" s="1182"/>
      <c r="F181" s="154" t="s">
        <v>205</v>
      </c>
      <c r="G181" s="170">
        <v>10</v>
      </c>
      <c r="H181" s="171">
        <v>10</v>
      </c>
      <c r="I181" s="1202"/>
      <c r="J181" s="1298"/>
      <c r="K181" s="837"/>
      <c r="L181" s="874"/>
      <c r="M181" s="1202"/>
      <c r="N181" s="560" t="s">
        <v>326</v>
      </c>
      <c r="O181" s="561">
        <v>200</v>
      </c>
      <c r="P181" s="561">
        <v>200</v>
      </c>
      <c r="Q181" s="1483"/>
      <c r="R181" s="200" t="s">
        <v>64</v>
      </c>
      <c r="S181" s="206">
        <v>6</v>
      </c>
      <c r="T181" s="206">
        <v>6</v>
      </c>
      <c r="U181" s="1189"/>
    </row>
    <row r="182" spans="1:21" ht="15" customHeight="1" x14ac:dyDescent="0.25">
      <c r="A182" s="1019" t="s">
        <v>163</v>
      </c>
      <c r="B182" s="1271" t="s">
        <v>69</v>
      </c>
      <c r="C182" s="828"/>
      <c r="D182" s="828"/>
      <c r="E182" s="1188"/>
      <c r="F182" s="1380"/>
      <c r="G182" s="1255"/>
      <c r="H182" s="1255"/>
      <c r="I182" s="1256"/>
      <c r="J182" s="1383" t="s">
        <v>370</v>
      </c>
      <c r="K182" s="832"/>
      <c r="L182" s="832"/>
      <c r="M182" s="1180"/>
      <c r="N182" s="540"/>
      <c r="O182" s="1340"/>
      <c r="P182" s="1324"/>
      <c r="Q182" s="1325"/>
      <c r="R182" s="1499"/>
      <c r="S182" s="828"/>
      <c r="T182" s="828"/>
      <c r="U182" s="1188"/>
    </row>
    <row r="183" spans="1:21" ht="15" customHeight="1" x14ac:dyDescent="0.25">
      <c r="A183" s="1237"/>
      <c r="B183" s="116" t="s">
        <v>372</v>
      </c>
      <c r="C183" s="207">
        <v>30</v>
      </c>
      <c r="D183" s="208">
        <v>30</v>
      </c>
      <c r="E183" s="1330" t="s">
        <v>325</v>
      </c>
      <c r="F183" s="1234"/>
      <c r="G183" s="832"/>
      <c r="H183" s="832"/>
      <c r="I183" s="1180"/>
      <c r="J183" s="1387" t="s">
        <v>72</v>
      </c>
      <c r="K183" s="1491">
        <v>200</v>
      </c>
      <c r="L183" s="1481">
        <v>200</v>
      </c>
      <c r="M183" s="1567" t="s">
        <v>321</v>
      </c>
      <c r="N183" s="173"/>
      <c r="O183" s="174"/>
      <c r="P183" s="174"/>
      <c r="Q183" s="174"/>
      <c r="R183" s="1494"/>
      <c r="S183" s="832"/>
      <c r="T183" s="832"/>
      <c r="U183" s="1180"/>
    </row>
    <row r="184" spans="1:21" ht="15" customHeight="1" x14ac:dyDescent="0.25">
      <c r="A184" s="1238"/>
      <c r="B184" s="154" t="s">
        <v>374</v>
      </c>
      <c r="C184" s="202">
        <v>120</v>
      </c>
      <c r="D184" s="210">
        <v>120</v>
      </c>
      <c r="E184" s="1202"/>
      <c r="F184" s="1234"/>
      <c r="G184" s="832"/>
      <c r="H184" s="832"/>
      <c r="I184" s="1180"/>
      <c r="J184" s="1388"/>
      <c r="K184" s="836"/>
      <c r="L184" s="847"/>
      <c r="M184" s="1189"/>
      <c r="N184" s="173"/>
      <c r="O184" s="174"/>
      <c r="P184" s="174"/>
      <c r="Q184" s="174"/>
      <c r="R184" s="1234"/>
      <c r="S184" s="832"/>
      <c r="T184" s="832"/>
      <c r="U184" s="1180"/>
    </row>
    <row r="185" spans="1:21" ht="15" customHeight="1" x14ac:dyDescent="0.25">
      <c r="A185" s="484"/>
      <c r="B185" s="212"/>
      <c r="C185" s="213"/>
      <c r="D185" s="213"/>
      <c r="E185" s="214"/>
      <c r="F185" s="1234"/>
      <c r="G185" s="832"/>
      <c r="H185" s="832"/>
      <c r="I185" s="1180"/>
      <c r="J185" s="1564"/>
      <c r="K185" s="1565"/>
      <c r="L185" s="1566"/>
      <c r="M185" s="1524"/>
      <c r="N185" s="485"/>
      <c r="O185" s="486"/>
      <c r="P185" s="486"/>
      <c r="Q185" s="486"/>
      <c r="R185" s="1234"/>
      <c r="S185" s="832"/>
      <c r="T185" s="832"/>
      <c r="U185" s="1180"/>
    </row>
    <row r="186" spans="1:21" ht="15" customHeight="1" x14ac:dyDescent="0.25">
      <c r="A186" s="189" t="s">
        <v>326</v>
      </c>
      <c r="B186" s="1569" t="s">
        <v>371</v>
      </c>
      <c r="C186" s="1357"/>
      <c r="D186" s="1357"/>
      <c r="E186" s="1358"/>
      <c r="F186" s="1267"/>
      <c r="G186" s="1371"/>
      <c r="H186" s="1371"/>
      <c r="I186" s="1372"/>
      <c r="J186" s="1579"/>
      <c r="K186" s="832"/>
      <c r="L186" s="832"/>
      <c r="M186" s="1180"/>
      <c r="N186" s="487"/>
      <c r="O186" s="1560"/>
      <c r="P186" s="856"/>
      <c r="Q186" s="1322"/>
      <c r="R186" s="1267"/>
      <c r="S186" s="1371"/>
      <c r="T186" s="1371"/>
      <c r="U186" s="1372"/>
    </row>
    <row r="187" spans="1:21" ht="15" customHeight="1" x14ac:dyDescent="0.25">
      <c r="A187" s="1500"/>
      <c r="B187" s="1300"/>
      <c r="C187" s="1300"/>
      <c r="D187" s="1300"/>
      <c r="E187" s="1300"/>
      <c r="F187" s="1300"/>
      <c r="G187" s="1300"/>
      <c r="H187" s="1300"/>
      <c r="I187" s="1300"/>
      <c r="J187" s="1300"/>
      <c r="K187" s="1300"/>
      <c r="L187" s="1300"/>
      <c r="M187" s="1300"/>
      <c r="N187" s="1300"/>
      <c r="O187" s="1300"/>
      <c r="P187" s="1300"/>
      <c r="Q187" s="1300"/>
      <c r="R187" s="1300"/>
      <c r="S187" s="1300"/>
      <c r="T187" s="1300"/>
      <c r="U187" s="1301"/>
    </row>
    <row r="188" spans="1:21" ht="75.75" customHeight="1" x14ac:dyDescent="0.25">
      <c r="A188" s="396" t="s">
        <v>287</v>
      </c>
      <c r="B188" s="488" t="s">
        <v>376</v>
      </c>
      <c r="C188" s="489" t="s">
        <v>289</v>
      </c>
      <c r="D188" s="489" t="s">
        <v>290</v>
      </c>
      <c r="E188" s="490" t="s">
        <v>291</v>
      </c>
      <c r="F188" s="147" t="s">
        <v>377</v>
      </c>
      <c r="G188" s="148" t="s">
        <v>289</v>
      </c>
      <c r="H188" s="148" t="s">
        <v>290</v>
      </c>
      <c r="I188" s="150" t="s">
        <v>291</v>
      </c>
      <c r="J188" s="147" t="s">
        <v>378</v>
      </c>
      <c r="K188" s="148" t="s">
        <v>294</v>
      </c>
      <c r="L188" s="148" t="s">
        <v>290</v>
      </c>
      <c r="M188" s="150" t="s">
        <v>291</v>
      </c>
      <c r="N188" s="147" t="s">
        <v>379</v>
      </c>
      <c r="O188" s="148" t="s">
        <v>289</v>
      </c>
      <c r="P188" s="148" t="s">
        <v>290</v>
      </c>
      <c r="Q188" s="150" t="s">
        <v>291</v>
      </c>
      <c r="R188" s="193" t="s">
        <v>380</v>
      </c>
      <c r="S188" s="194" t="s">
        <v>289</v>
      </c>
      <c r="T188" s="194" t="s">
        <v>289</v>
      </c>
      <c r="U188" s="195" t="s">
        <v>291</v>
      </c>
    </row>
    <row r="189" spans="1:21" ht="30" customHeight="1" x14ac:dyDescent="0.25">
      <c r="A189" s="1143" t="s">
        <v>297</v>
      </c>
      <c r="B189" s="1273" t="s">
        <v>381</v>
      </c>
      <c r="C189" s="1274"/>
      <c r="D189" s="1274"/>
      <c r="E189" s="1318"/>
      <c r="F189" s="1273" t="s">
        <v>335</v>
      </c>
      <c r="G189" s="1274"/>
      <c r="H189" s="1274"/>
      <c r="I189" s="1318"/>
      <c r="J189" s="1273" t="s">
        <v>260</v>
      </c>
      <c r="K189" s="1274"/>
      <c r="L189" s="1274"/>
      <c r="M189" s="1318"/>
      <c r="N189" s="1273" t="s">
        <v>268</v>
      </c>
      <c r="O189" s="1274"/>
      <c r="P189" s="1274"/>
      <c r="Q189" s="1318"/>
      <c r="R189" s="1454" t="s">
        <v>298</v>
      </c>
      <c r="S189" s="1255"/>
      <c r="T189" s="1255"/>
      <c r="U189" s="1256"/>
    </row>
    <row r="190" spans="1:21" ht="15" customHeight="1" x14ac:dyDescent="0.25">
      <c r="A190" s="1237"/>
      <c r="B190" s="201" t="s">
        <v>114</v>
      </c>
      <c r="C190" s="491">
        <v>60</v>
      </c>
      <c r="D190" s="492">
        <v>60</v>
      </c>
      <c r="E190" s="911" t="s">
        <v>478</v>
      </c>
      <c r="F190" s="1107" t="s">
        <v>382</v>
      </c>
      <c r="G190" s="1255"/>
      <c r="H190" s="1255"/>
      <c r="I190" s="1256"/>
      <c r="J190" s="201" t="s">
        <v>261</v>
      </c>
      <c r="K190" s="388">
        <v>15</v>
      </c>
      <c r="L190" s="388">
        <v>15</v>
      </c>
      <c r="M190" s="911" t="s">
        <v>478</v>
      </c>
      <c r="N190" s="201" t="s">
        <v>269</v>
      </c>
      <c r="O190" s="414">
        <v>25</v>
      </c>
      <c r="P190" s="414">
        <v>25</v>
      </c>
      <c r="Q190" s="911" t="s">
        <v>478</v>
      </c>
      <c r="R190" s="1234"/>
      <c r="S190" s="832"/>
      <c r="T190" s="832"/>
      <c r="U190" s="1180"/>
    </row>
    <row r="191" spans="1:21" ht="15" customHeight="1" x14ac:dyDescent="0.25">
      <c r="A191" s="1237"/>
      <c r="B191" s="201" t="s">
        <v>155</v>
      </c>
      <c r="C191" s="491">
        <v>5</v>
      </c>
      <c r="D191" s="492">
        <v>4</v>
      </c>
      <c r="E191" s="1189"/>
      <c r="F191" s="1234"/>
      <c r="G191" s="832"/>
      <c r="H191" s="832"/>
      <c r="I191" s="1180"/>
      <c r="J191" s="167" t="s">
        <v>263</v>
      </c>
      <c r="K191" s="134">
        <v>15</v>
      </c>
      <c r="L191" s="134">
        <v>15</v>
      </c>
      <c r="M191" s="1189"/>
      <c r="N191" s="201" t="s">
        <v>114</v>
      </c>
      <c r="O191" s="599">
        <v>13</v>
      </c>
      <c r="P191" s="600">
        <f>O191*77%</f>
        <v>10.01</v>
      </c>
      <c r="Q191" s="1189"/>
      <c r="R191" s="1234"/>
      <c r="S191" s="832"/>
      <c r="T191" s="832"/>
      <c r="U191" s="1180"/>
    </row>
    <row r="192" spans="1:21" ht="15" customHeight="1" x14ac:dyDescent="0.25">
      <c r="A192" s="1237"/>
      <c r="B192" s="201" t="s">
        <v>157</v>
      </c>
      <c r="C192" s="491">
        <v>25</v>
      </c>
      <c r="D192" s="492">
        <v>20</v>
      </c>
      <c r="E192" s="1189"/>
      <c r="F192" s="1235"/>
      <c r="G192" s="1181"/>
      <c r="H192" s="1181"/>
      <c r="I192" s="1182"/>
      <c r="J192" s="201"/>
      <c r="K192" s="414"/>
      <c r="L192" s="414"/>
      <c r="M192" s="1189"/>
      <c r="N192" s="201" t="s">
        <v>91</v>
      </c>
      <c r="O192" s="599">
        <v>13</v>
      </c>
      <c r="P192" s="600">
        <f>O192*77%</f>
        <v>10.01</v>
      </c>
      <c r="Q192" s="1189"/>
      <c r="R192" s="1234"/>
      <c r="S192" s="832"/>
      <c r="T192" s="832"/>
      <c r="U192" s="1180"/>
    </row>
    <row r="193" spans="1:21" ht="15" customHeight="1" x14ac:dyDescent="0.25">
      <c r="A193" s="1237"/>
      <c r="B193" s="201" t="s">
        <v>89</v>
      </c>
      <c r="C193" s="491">
        <v>30</v>
      </c>
      <c r="D193" s="492">
        <v>20.399999999999999</v>
      </c>
      <c r="E193" s="1189"/>
      <c r="F193" s="201" t="s">
        <v>193</v>
      </c>
      <c r="G193" s="493">
        <v>25</v>
      </c>
      <c r="H193" s="493">
        <v>25</v>
      </c>
      <c r="I193" s="911" t="s">
        <v>301</v>
      </c>
      <c r="J193" s="201" t="s">
        <v>114</v>
      </c>
      <c r="K193" s="599">
        <v>13</v>
      </c>
      <c r="L193" s="600">
        <f>K193*77%</f>
        <v>10.01</v>
      </c>
      <c r="M193" s="1189"/>
      <c r="N193" s="593" t="s">
        <v>38</v>
      </c>
      <c r="O193" s="418">
        <v>0.5</v>
      </c>
      <c r="P193" s="418">
        <f>O193*100%</f>
        <v>0.5</v>
      </c>
      <c r="Q193" s="1189"/>
      <c r="R193" s="1234"/>
      <c r="S193" s="832"/>
      <c r="T193" s="832"/>
      <c r="U193" s="1180"/>
    </row>
    <row r="194" spans="1:21" ht="15" customHeight="1" x14ac:dyDescent="0.25">
      <c r="A194" s="1237"/>
      <c r="B194" s="201" t="s">
        <v>50</v>
      </c>
      <c r="C194" s="491">
        <v>12</v>
      </c>
      <c r="D194" s="492">
        <v>10.199999999999999</v>
      </c>
      <c r="E194" s="1189"/>
      <c r="F194" s="201" t="s">
        <v>114</v>
      </c>
      <c r="G194" s="599">
        <v>13</v>
      </c>
      <c r="H194" s="600">
        <f>G194*77%</f>
        <v>10.01</v>
      </c>
      <c r="I194" s="1189"/>
      <c r="J194" s="201" t="s">
        <v>91</v>
      </c>
      <c r="K194" s="580">
        <v>18</v>
      </c>
      <c r="L194" s="657">
        <f>K194*58%</f>
        <v>10.44</v>
      </c>
      <c r="M194" s="1189"/>
      <c r="N194" s="593" t="s">
        <v>32</v>
      </c>
      <c r="O194" s="79">
        <v>13</v>
      </c>
      <c r="P194" s="79">
        <f>O194*80%</f>
        <v>10.4</v>
      </c>
      <c r="Q194" s="1189"/>
      <c r="R194" s="1234"/>
      <c r="S194" s="832"/>
      <c r="T194" s="832"/>
      <c r="U194" s="1180"/>
    </row>
    <row r="195" spans="1:21" ht="15" customHeight="1" x14ac:dyDescent="0.25">
      <c r="A195" s="1237"/>
      <c r="B195" s="593" t="s">
        <v>32</v>
      </c>
      <c r="C195" s="79">
        <v>13</v>
      </c>
      <c r="D195" s="79">
        <f>C195*80%</f>
        <v>10.4</v>
      </c>
      <c r="E195" s="1189"/>
      <c r="F195" s="201" t="s">
        <v>91</v>
      </c>
      <c r="G195" s="599">
        <v>13</v>
      </c>
      <c r="H195" s="600">
        <f>G195*77%</f>
        <v>10.01</v>
      </c>
      <c r="I195" s="1189"/>
      <c r="J195" s="593" t="s">
        <v>32</v>
      </c>
      <c r="K195" s="79">
        <v>13</v>
      </c>
      <c r="L195" s="79">
        <f>K195*80%</f>
        <v>10.4</v>
      </c>
      <c r="M195" s="1189"/>
      <c r="N195" s="593" t="s">
        <v>34</v>
      </c>
      <c r="O195" s="79">
        <v>13</v>
      </c>
      <c r="P195" s="79">
        <f>O195*60%</f>
        <v>7.8</v>
      </c>
      <c r="Q195" s="1189"/>
      <c r="R195" s="1234"/>
      <c r="S195" s="832"/>
      <c r="T195" s="832"/>
      <c r="U195" s="1180"/>
    </row>
    <row r="196" spans="1:21" ht="15" customHeight="1" x14ac:dyDescent="0.25">
      <c r="A196" s="1237"/>
      <c r="B196" s="593" t="s">
        <v>34</v>
      </c>
      <c r="C196" s="79">
        <v>13</v>
      </c>
      <c r="D196" s="79">
        <f>C196*60%</f>
        <v>7.8</v>
      </c>
      <c r="E196" s="1189"/>
      <c r="F196" s="201" t="s">
        <v>50</v>
      </c>
      <c r="G196" s="584">
        <v>15.5</v>
      </c>
      <c r="H196" s="601">
        <f>G196*66%</f>
        <v>10.23</v>
      </c>
      <c r="I196" s="1189"/>
      <c r="J196" s="593" t="s">
        <v>34</v>
      </c>
      <c r="K196" s="79">
        <v>13</v>
      </c>
      <c r="L196" s="79">
        <f>K196*60%</f>
        <v>7.8</v>
      </c>
      <c r="M196" s="1189"/>
      <c r="N196" s="593" t="s">
        <v>36</v>
      </c>
      <c r="O196" s="79">
        <v>5.5</v>
      </c>
      <c r="P196" s="79">
        <f>O196*95%</f>
        <v>5.2249999999999996</v>
      </c>
      <c r="Q196" s="1189"/>
      <c r="R196" s="1234"/>
      <c r="S196" s="832"/>
      <c r="T196" s="832"/>
      <c r="U196" s="1180"/>
    </row>
    <row r="197" spans="1:21" ht="15" customHeight="1" x14ac:dyDescent="0.25">
      <c r="A197" s="1237"/>
      <c r="B197" s="593" t="s">
        <v>36</v>
      </c>
      <c r="C197" s="79">
        <v>5.5</v>
      </c>
      <c r="D197" s="79">
        <f>C197*95%</f>
        <v>5.2249999999999996</v>
      </c>
      <c r="E197" s="1189"/>
      <c r="F197" s="593" t="s">
        <v>36</v>
      </c>
      <c r="G197" s="79">
        <v>5.5</v>
      </c>
      <c r="H197" s="79">
        <f>G197*95%</f>
        <v>5.2249999999999996</v>
      </c>
      <c r="I197" s="1189"/>
      <c r="J197" s="201" t="s">
        <v>50</v>
      </c>
      <c r="K197" s="584">
        <v>15.5</v>
      </c>
      <c r="L197" s="601">
        <f>K197*66%</f>
        <v>10.23</v>
      </c>
      <c r="M197" s="1189"/>
      <c r="N197" s="201" t="s">
        <v>271</v>
      </c>
      <c r="O197" s="414">
        <v>13</v>
      </c>
      <c r="P197" s="414">
        <v>10.4</v>
      </c>
      <c r="Q197" s="1189"/>
      <c r="R197" s="1234"/>
      <c r="S197" s="832"/>
      <c r="T197" s="832"/>
      <c r="U197" s="1180"/>
    </row>
    <row r="198" spans="1:21" ht="15" customHeight="1" x14ac:dyDescent="0.25">
      <c r="A198" s="1237"/>
      <c r="B198" s="593" t="s">
        <v>42</v>
      </c>
      <c r="C198" s="79">
        <v>1</v>
      </c>
      <c r="D198" s="79">
        <f>C198*78%</f>
        <v>0.78</v>
      </c>
      <c r="E198" s="1189"/>
      <c r="F198" s="593" t="s">
        <v>34</v>
      </c>
      <c r="G198" s="79">
        <v>13</v>
      </c>
      <c r="H198" s="79">
        <f>G198*60%</f>
        <v>7.8</v>
      </c>
      <c r="I198" s="1189"/>
      <c r="J198" s="593" t="s">
        <v>42</v>
      </c>
      <c r="K198" s="79">
        <v>1</v>
      </c>
      <c r="L198" s="79">
        <f>K198*78%</f>
        <v>0.78</v>
      </c>
      <c r="M198" s="1189"/>
      <c r="N198" s="201" t="s">
        <v>182</v>
      </c>
      <c r="O198" s="414">
        <v>20</v>
      </c>
      <c r="P198" s="414">
        <v>10</v>
      </c>
      <c r="Q198" s="1189"/>
      <c r="R198" s="1234"/>
      <c r="S198" s="832"/>
      <c r="T198" s="832"/>
      <c r="U198" s="1180"/>
    </row>
    <row r="199" spans="1:21" ht="15" customHeight="1" x14ac:dyDescent="0.25">
      <c r="A199" s="1237"/>
      <c r="B199" s="201" t="s">
        <v>52</v>
      </c>
      <c r="C199" s="491">
        <v>3</v>
      </c>
      <c r="D199" s="492">
        <v>3</v>
      </c>
      <c r="E199" s="1189"/>
      <c r="F199" s="593" t="s">
        <v>32</v>
      </c>
      <c r="G199" s="79">
        <v>13</v>
      </c>
      <c r="H199" s="79">
        <f>G199*80%</f>
        <v>10.4</v>
      </c>
      <c r="I199" s="1189"/>
      <c r="J199" s="593" t="s">
        <v>36</v>
      </c>
      <c r="K199" s="79">
        <v>5.5</v>
      </c>
      <c r="L199" s="79">
        <f>K199*95%</f>
        <v>5.2249999999999996</v>
      </c>
      <c r="M199" s="1189"/>
      <c r="N199" s="593" t="s">
        <v>42</v>
      </c>
      <c r="O199" s="79">
        <v>1</v>
      </c>
      <c r="P199" s="79">
        <f>O199*78%</f>
        <v>0.78</v>
      </c>
      <c r="Q199" s="1189"/>
      <c r="R199" s="1234"/>
      <c r="S199" s="832"/>
      <c r="T199" s="832"/>
      <c r="U199" s="1180"/>
    </row>
    <row r="200" spans="1:21" ht="15" customHeight="1" x14ac:dyDescent="0.25">
      <c r="A200" s="1237"/>
      <c r="B200" s="201" t="s">
        <v>44</v>
      </c>
      <c r="C200" s="491">
        <v>0.5</v>
      </c>
      <c r="D200" s="492">
        <v>0.5</v>
      </c>
      <c r="E200" s="1202"/>
      <c r="F200" s="593" t="s">
        <v>44</v>
      </c>
      <c r="G200" s="19">
        <v>0.8</v>
      </c>
      <c r="H200" s="19">
        <v>0.8</v>
      </c>
      <c r="I200" s="1189"/>
      <c r="J200" s="593" t="s">
        <v>44</v>
      </c>
      <c r="K200" s="79">
        <v>0.5</v>
      </c>
      <c r="L200" s="79">
        <v>0.5</v>
      </c>
      <c r="M200" s="1202"/>
      <c r="N200" s="167" t="s">
        <v>44</v>
      </c>
      <c r="O200" s="275">
        <v>0.5</v>
      </c>
      <c r="P200" s="277">
        <v>0.5</v>
      </c>
      <c r="Q200" s="1202"/>
      <c r="R200" s="1235"/>
      <c r="S200" s="1181"/>
      <c r="T200" s="1181"/>
      <c r="U200" s="1182"/>
    </row>
    <row r="201" spans="1:21" ht="15" customHeight="1" x14ac:dyDescent="0.25">
      <c r="A201" s="1238"/>
      <c r="B201" s="1354"/>
      <c r="C201" s="1181"/>
      <c r="D201" s="1181"/>
      <c r="E201" s="1182"/>
      <c r="F201" s="593" t="s">
        <v>42</v>
      </c>
      <c r="G201" s="79">
        <v>1</v>
      </c>
      <c r="H201" s="79">
        <f>G201*78%</f>
        <v>0.78</v>
      </c>
      <c r="I201" s="1202"/>
      <c r="J201" s="1519"/>
      <c r="K201" s="1181"/>
      <c r="L201" s="1181"/>
      <c r="M201" s="1182"/>
      <c r="N201" s="1519"/>
      <c r="O201" s="1181"/>
      <c r="P201" s="1181"/>
      <c r="Q201" s="1182"/>
      <c r="R201" s="1456"/>
      <c r="S201" s="828"/>
      <c r="T201" s="828"/>
      <c r="U201" s="1188"/>
    </row>
    <row r="202" spans="1:21" ht="37.5" customHeight="1" x14ac:dyDescent="0.25">
      <c r="A202" s="1143" t="s">
        <v>383</v>
      </c>
      <c r="B202" s="1305" t="s">
        <v>384</v>
      </c>
      <c r="C202" s="1306"/>
      <c r="D202" s="1306"/>
      <c r="E202" s="1307"/>
      <c r="F202" s="1033" t="s">
        <v>93</v>
      </c>
      <c r="G202" s="921"/>
      <c r="H202" s="921"/>
      <c r="I202" s="921"/>
      <c r="J202" s="1570" t="s">
        <v>469</v>
      </c>
      <c r="K202" s="1571"/>
      <c r="L202" s="1571"/>
      <c r="M202" s="1572"/>
      <c r="N202" s="1104" t="s">
        <v>273</v>
      </c>
      <c r="O202" s="921"/>
      <c r="P202" s="921"/>
      <c r="Q202" s="921"/>
      <c r="R202" s="1104" t="s">
        <v>531</v>
      </c>
      <c r="S202" s="921"/>
      <c r="T202" s="921"/>
      <c r="U202" s="921"/>
    </row>
    <row r="203" spans="1:21" ht="59.25" customHeight="1" x14ac:dyDescent="0.25">
      <c r="A203" s="1237"/>
      <c r="B203" s="201" t="s">
        <v>306</v>
      </c>
      <c r="C203" s="682">
        <v>90</v>
      </c>
      <c r="D203" s="682">
        <f>C203*56%</f>
        <v>50.400000000000006</v>
      </c>
      <c r="E203" s="911" t="s">
        <v>396</v>
      </c>
      <c r="F203" s="615" t="s">
        <v>94</v>
      </c>
      <c r="G203" s="808">
        <v>81</v>
      </c>
      <c r="H203" s="808">
        <f>G203*61.5%</f>
        <v>49.814999999999998</v>
      </c>
      <c r="I203" s="889" t="s">
        <v>396</v>
      </c>
      <c r="J203" s="615" t="s">
        <v>516</v>
      </c>
      <c r="K203" s="805">
        <v>90</v>
      </c>
      <c r="L203" s="805">
        <f>K203*56%</f>
        <v>50.400000000000006</v>
      </c>
      <c r="M203" s="1176" t="s">
        <v>396</v>
      </c>
      <c r="N203" s="615" t="s">
        <v>94</v>
      </c>
      <c r="O203" s="808">
        <v>82</v>
      </c>
      <c r="P203" s="808">
        <f>O203*60%</f>
        <v>49.199999999999996</v>
      </c>
      <c r="Q203" s="889" t="s">
        <v>307</v>
      </c>
      <c r="R203" s="615" t="s">
        <v>30</v>
      </c>
      <c r="S203" s="808">
        <v>102</v>
      </c>
      <c r="T203" s="808">
        <f>S203*49%</f>
        <v>49.98</v>
      </c>
      <c r="U203" s="889" t="s">
        <v>396</v>
      </c>
    </row>
    <row r="204" spans="1:21" ht="15" customHeight="1" x14ac:dyDescent="0.25">
      <c r="A204" s="1237"/>
      <c r="B204" s="593" t="s">
        <v>32</v>
      </c>
      <c r="C204" s="79">
        <v>11</v>
      </c>
      <c r="D204" s="79">
        <f>C204*75%</f>
        <v>8.25</v>
      </c>
      <c r="E204" s="1039"/>
      <c r="F204" s="593" t="s">
        <v>32</v>
      </c>
      <c r="G204" s="79">
        <v>11</v>
      </c>
      <c r="H204" s="79">
        <f>G204*75%</f>
        <v>8.25</v>
      </c>
      <c r="I204" s="889"/>
      <c r="J204" s="615" t="s">
        <v>205</v>
      </c>
      <c r="K204" s="807">
        <v>5</v>
      </c>
      <c r="L204" s="807">
        <v>5</v>
      </c>
      <c r="M204" s="1177"/>
      <c r="N204" s="593" t="s">
        <v>32</v>
      </c>
      <c r="O204" s="79">
        <v>11</v>
      </c>
      <c r="P204" s="79">
        <f>O204*75%</f>
        <v>8.25</v>
      </c>
      <c r="Q204" s="889"/>
      <c r="R204" s="593" t="s">
        <v>32</v>
      </c>
      <c r="S204" s="79">
        <v>11</v>
      </c>
      <c r="T204" s="79">
        <f>S204*75%</f>
        <v>8.25</v>
      </c>
      <c r="U204" s="889"/>
    </row>
    <row r="205" spans="1:21" ht="15" customHeight="1" x14ac:dyDescent="0.25">
      <c r="A205" s="1237"/>
      <c r="B205" s="593" t="s">
        <v>34</v>
      </c>
      <c r="C205" s="79">
        <v>14</v>
      </c>
      <c r="D205" s="79">
        <f>C205*60%</f>
        <v>8.4</v>
      </c>
      <c r="E205" s="1039"/>
      <c r="F205" s="593" t="s">
        <v>34</v>
      </c>
      <c r="G205" s="79">
        <v>14</v>
      </c>
      <c r="H205" s="79">
        <f>G205*60%</f>
        <v>8.4</v>
      </c>
      <c r="I205" s="889"/>
      <c r="J205" s="593" t="s">
        <v>32</v>
      </c>
      <c r="K205" s="79">
        <v>11</v>
      </c>
      <c r="L205" s="79">
        <f>K205*75%</f>
        <v>8.25</v>
      </c>
      <c r="M205" s="1177"/>
      <c r="N205" s="593" t="s">
        <v>34</v>
      </c>
      <c r="O205" s="79">
        <v>14</v>
      </c>
      <c r="P205" s="79">
        <f>O205*60%</f>
        <v>8.4</v>
      </c>
      <c r="Q205" s="889"/>
      <c r="R205" s="593" t="s">
        <v>34</v>
      </c>
      <c r="S205" s="79">
        <v>14</v>
      </c>
      <c r="T205" s="79">
        <f>S205*60%</f>
        <v>8.4</v>
      </c>
      <c r="U205" s="889"/>
    </row>
    <row r="206" spans="1:21" ht="15" customHeight="1" x14ac:dyDescent="0.25">
      <c r="A206" s="1237"/>
      <c r="B206" s="593" t="s">
        <v>36</v>
      </c>
      <c r="C206" s="79">
        <v>3.5</v>
      </c>
      <c r="D206" s="79">
        <f>C206*95%</f>
        <v>3.3249999999999997</v>
      </c>
      <c r="E206" s="1039"/>
      <c r="F206" s="593" t="s">
        <v>36</v>
      </c>
      <c r="G206" s="79">
        <v>3.5</v>
      </c>
      <c r="H206" s="79">
        <f>G206*95%</f>
        <v>3.3249999999999997</v>
      </c>
      <c r="I206" s="889"/>
      <c r="J206" s="593" t="s">
        <v>34</v>
      </c>
      <c r="K206" s="79">
        <v>14</v>
      </c>
      <c r="L206" s="79">
        <f>K206*60%</f>
        <v>8.4</v>
      </c>
      <c r="M206" s="1177"/>
      <c r="N206" s="593" t="s">
        <v>36</v>
      </c>
      <c r="O206" s="79">
        <v>3.5</v>
      </c>
      <c r="P206" s="79">
        <f>O206*95%</f>
        <v>3.3249999999999997</v>
      </c>
      <c r="Q206" s="889"/>
      <c r="R206" s="593" t="s">
        <v>36</v>
      </c>
      <c r="S206" s="79">
        <v>3.5</v>
      </c>
      <c r="T206" s="79">
        <f>S206*95%</f>
        <v>3.3249999999999997</v>
      </c>
      <c r="U206" s="889"/>
    </row>
    <row r="207" spans="1:21" ht="15" customHeight="1" x14ac:dyDescent="0.25">
      <c r="A207" s="1237"/>
      <c r="B207" s="593" t="s">
        <v>38</v>
      </c>
      <c r="C207" s="79">
        <v>0.4</v>
      </c>
      <c r="D207" s="79">
        <f>C207*100%</f>
        <v>0.4</v>
      </c>
      <c r="E207" s="1039"/>
      <c r="F207" s="593" t="s">
        <v>38</v>
      </c>
      <c r="G207" s="79">
        <v>0.4</v>
      </c>
      <c r="H207" s="79">
        <f>G207*100%</f>
        <v>0.4</v>
      </c>
      <c r="I207" s="889"/>
      <c r="J207" s="593" t="s">
        <v>36</v>
      </c>
      <c r="K207" s="79">
        <v>3.5</v>
      </c>
      <c r="L207" s="79">
        <f>K207*95%</f>
        <v>3.3249999999999997</v>
      </c>
      <c r="M207" s="1177"/>
      <c r="N207" s="593" t="s">
        <v>38</v>
      </c>
      <c r="O207" s="79">
        <v>0.4</v>
      </c>
      <c r="P207" s="79">
        <f>O207*100%</f>
        <v>0.4</v>
      </c>
      <c r="Q207" s="889"/>
      <c r="R207" s="593" t="s">
        <v>38</v>
      </c>
      <c r="S207" s="79">
        <v>0.4</v>
      </c>
      <c r="T207" s="79">
        <f>S207*100%</f>
        <v>0.4</v>
      </c>
      <c r="U207" s="889"/>
    </row>
    <row r="208" spans="1:21" ht="15" customHeight="1" x14ac:dyDescent="0.25">
      <c r="A208" s="1237"/>
      <c r="B208" s="593" t="s">
        <v>40</v>
      </c>
      <c r="C208" s="79">
        <v>0.4</v>
      </c>
      <c r="D208" s="79">
        <f t="shared" ref="D208:D209" si="15">C208*100%</f>
        <v>0.4</v>
      </c>
      <c r="E208" s="1039"/>
      <c r="F208" s="593" t="s">
        <v>40</v>
      </c>
      <c r="G208" s="79">
        <v>0.4</v>
      </c>
      <c r="H208" s="79">
        <f t="shared" ref="H208:H209" si="16">G208*100%</f>
        <v>0.4</v>
      </c>
      <c r="I208" s="889"/>
      <c r="J208" s="593" t="s">
        <v>38</v>
      </c>
      <c r="K208" s="79">
        <v>0.4</v>
      </c>
      <c r="L208" s="79">
        <f>K208*100%</f>
        <v>0.4</v>
      </c>
      <c r="M208" s="1177"/>
      <c r="N208" s="593" t="s">
        <v>40</v>
      </c>
      <c r="O208" s="79">
        <v>0.4</v>
      </c>
      <c r="P208" s="79">
        <f t="shared" ref="P208:P209" si="17">O208*100%</f>
        <v>0.4</v>
      </c>
      <c r="Q208" s="889"/>
      <c r="R208" s="593" t="s">
        <v>40</v>
      </c>
      <c r="S208" s="79">
        <v>0.4</v>
      </c>
      <c r="T208" s="79">
        <f t="shared" ref="T208:T209" si="18">S208*100%</f>
        <v>0.4</v>
      </c>
      <c r="U208" s="889"/>
    </row>
    <row r="209" spans="1:21" ht="15" customHeight="1" x14ac:dyDescent="0.25">
      <c r="A209" s="1237"/>
      <c r="B209" s="593" t="s">
        <v>544</v>
      </c>
      <c r="C209" s="79">
        <v>0.4</v>
      </c>
      <c r="D209" s="79">
        <f t="shared" si="15"/>
        <v>0.4</v>
      </c>
      <c r="E209" s="1039"/>
      <c r="F209" s="593" t="s">
        <v>544</v>
      </c>
      <c r="G209" s="79">
        <v>0.4</v>
      </c>
      <c r="H209" s="79">
        <f t="shared" si="16"/>
        <v>0.4</v>
      </c>
      <c r="I209" s="889"/>
      <c r="J209" s="593" t="s">
        <v>40</v>
      </c>
      <c r="K209" s="79">
        <v>0.4</v>
      </c>
      <c r="L209" s="79">
        <f t="shared" ref="L209:L210" si="19">K209*100%</f>
        <v>0.4</v>
      </c>
      <c r="M209" s="1177"/>
      <c r="N209" s="593" t="s">
        <v>544</v>
      </c>
      <c r="O209" s="79">
        <v>0.4</v>
      </c>
      <c r="P209" s="79">
        <f t="shared" si="17"/>
        <v>0.4</v>
      </c>
      <c r="Q209" s="889"/>
      <c r="R209" s="593" t="s">
        <v>544</v>
      </c>
      <c r="S209" s="79">
        <v>0.4</v>
      </c>
      <c r="T209" s="79">
        <f t="shared" si="18"/>
        <v>0.4</v>
      </c>
      <c r="U209" s="889"/>
    </row>
    <row r="210" spans="1:21" ht="15" customHeight="1" x14ac:dyDescent="0.25">
      <c r="A210" s="1237"/>
      <c r="B210" s="593" t="s">
        <v>42</v>
      </c>
      <c r="C210" s="79">
        <v>0.7</v>
      </c>
      <c r="D210" s="79">
        <f>C210*78%</f>
        <v>0.54599999999999993</v>
      </c>
      <c r="E210" s="1039"/>
      <c r="F210" s="593" t="s">
        <v>42</v>
      </c>
      <c r="G210" s="79">
        <v>0.7</v>
      </c>
      <c r="H210" s="79">
        <f>G210*78%</f>
        <v>0.54599999999999993</v>
      </c>
      <c r="I210" s="889"/>
      <c r="J210" s="593" t="s">
        <v>544</v>
      </c>
      <c r="K210" s="79">
        <v>0.4</v>
      </c>
      <c r="L210" s="79">
        <f t="shared" si="19"/>
        <v>0.4</v>
      </c>
      <c r="M210" s="1177"/>
      <c r="N210" s="593" t="s">
        <v>42</v>
      </c>
      <c r="O210" s="79">
        <v>0.7</v>
      </c>
      <c r="P210" s="79">
        <f>O210*78%</f>
        <v>0.54599999999999993</v>
      </c>
      <c r="Q210" s="889"/>
      <c r="R210" s="593" t="s">
        <v>42</v>
      </c>
      <c r="S210" s="79">
        <v>0.7</v>
      </c>
      <c r="T210" s="79">
        <f>S210*78%</f>
        <v>0.54599999999999993</v>
      </c>
      <c r="U210" s="889"/>
    </row>
    <row r="211" spans="1:21" ht="15" customHeight="1" x14ac:dyDescent="0.25">
      <c r="A211" s="1237"/>
      <c r="B211" s="593" t="s">
        <v>44</v>
      </c>
      <c r="C211" s="79">
        <v>0.5</v>
      </c>
      <c r="D211" s="79">
        <f>C211*100%</f>
        <v>0.5</v>
      </c>
      <c r="E211" s="1138"/>
      <c r="F211" s="593" t="s">
        <v>44</v>
      </c>
      <c r="G211" s="79">
        <v>0.5</v>
      </c>
      <c r="H211" s="79">
        <f>G211*100%</f>
        <v>0.5</v>
      </c>
      <c r="I211" s="889"/>
      <c r="J211" s="593" t="s">
        <v>42</v>
      </c>
      <c r="K211" s="79">
        <v>0.7</v>
      </c>
      <c r="L211" s="79">
        <f>K211*78%</f>
        <v>0.54599999999999993</v>
      </c>
      <c r="M211" s="1177"/>
      <c r="N211" s="593" t="s">
        <v>44</v>
      </c>
      <c r="O211" s="79">
        <v>0.5</v>
      </c>
      <c r="P211" s="79">
        <f>O211*100%</f>
        <v>0.5</v>
      </c>
      <c r="Q211" s="889"/>
      <c r="R211" s="593" t="s">
        <v>44</v>
      </c>
      <c r="S211" s="79">
        <v>0.5</v>
      </c>
      <c r="T211" s="79">
        <f>S211*100%</f>
        <v>0.5</v>
      </c>
      <c r="U211" s="889"/>
    </row>
    <row r="212" spans="1:21" ht="15" customHeight="1" x14ac:dyDescent="0.25">
      <c r="A212" s="1237"/>
      <c r="B212" s="972"/>
      <c r="C212" s="1023"/>
      <c r="D212" s="1023"/>
      <c r="E212" s="1024"/>
      <c r="F212" s="615" t="s">
        <v>52</v>
      </c>
      <c r="G212" s="807">
        <v>3</v>
      </c>
      <c r="H212" s="807">
        <v>3</v>
      </c>
      <c r="I212" s="889"/>
      <c r="J212" s="593" t="s">
        <v>44</v>
      </c>
      <c r="K212" s="79">
        <v>0.5</v>
      </c>
      <c r="L212" s="79">
        <f>K212*100%</f>
        <v>0.5</v>
      </c>
      <c r="M212" s="1177"/>
      <c r="N212" s="615" t="s">
        <v>52</v>
      </c>
      <c r="O212" s="642">
        <v>5</v>
      </c>
      <c r="P212" s="807">
        <v>5</v>
      </c>
      <c r="Q212" s="889"/>
      <c r="R212" s="1146"/>
      <c r="S212" s="1146"/>
      <c r="T212" s="1146"/>
      <c r="U212" s="1146"/>
    </row>
    <row r="213" spans="1:21" ht="15" customHeight="1" x14ac:dyDescent="0.25">
      <c r="A213" s="1237"/>
      <c r="B213" s="1025"/>
      <c r="C213" s="1026"/>
      <c r="D213" s="1026"/>
      <c r="E213" s="1027"/>
      <c r="F213" s="906"/>
      <c r="G213" s="906"/>
      <c r="H213" s="906"/>
      <c r="I213" s="906"/>
      <c r="J213" s="615" t="s">
        <v>52</v>
      </c>
      <c r="K213" s="807">
        <v>2</v>
      </c>
      <c r="L213" s="807">
        <v>2</v>
      </c>
      <c r="M213" s="1178"/>
      <c r="N213" s="906"/>
      <c r="O213" s="906"/>
      <c r="P213" s="906"/>
      <c r="Q213" s="906"/>
      <c r="R213" s="1146"/>
      <c r="S213" s="1146"/>
      <c r="T213" s="1146"/>
      <c r="U213" s="1146"/>
    </row>
    <row r="214" spans="1:21" ht="15" customHeight="1" x14ac:dyDescent="0.25">
      <c r="A214" s="1237"/>
      <c r="B214" s="1025"/>
      <c r="C214" s="1026"/>
      <c r="D214" s="1026"/>
      <c r="E214" s="1027"/>
      <c r="F214" s="906"/>
      <c r="G214" s="906"/>
      <c r="H214" s="906"/>
      <c r="I214" s="906"/>
      <c r="J214" s="1095"/>
      <c r="K214" s="1096"/>
      <c r="L214" s="1096"/>
      <c r="M214" s="1417"/>
      <c r="N214" s="906"/>
      <c r="O214" s="906"/>
      <c r="P214" s="906"/>
      <c r="Q214" s="906"/>
      <c r="R214" s="1146"/>
      <c r="S214" s="1146"/>
      <c r="T214" s="1146"/>
      <c r="U214" s="1146"/>
    </row>
    <row r="215" spans="1:21" ht="15" customHeight="1" x14ac:dyDescent="0.25">
      <c r="A215" s="1238"/>
      <c r="B215" s="1025"/>
      <c r="C215" s="1026"/>
      <c r="D215" s="1026"/>
      <c r="E215" s="1027"/>
      <c r="F215" s="906"/>
      <c r="G215" s="906"/>
      <c r="H215" s="906"/>
      <c r="I215" s="906"/>
      <c r="J215" s="1601"/>
      <c r="K215" s="887"/>
      <c r="L215" s="887"/>
      <c r="M215" s="888"/>
      <c r="N215" s="906"/>
      <c r="O215" s="906"/>
      <c r="P215" s="906"/>
      <c r="Q215" s="906"/>
      <c r="R215" s="1146"/>
      <c r="S215" s="1146"/>
      <c r="T215" s="1146"/>
      <c r="U215" s="1146"/>
    </row>
    <row r="216" spans="1:21" ht="30" customHeight="1" x14ac:dyDescent="0.25">
      <c r="A216" s="1143" t="s">
        <v>54</v>
      </c>
      <c r="B216" s="1187" t="s">
        <v>248</v>
      </c>
      <c r="C216" s="828"/>
      <c r="D216" s="828"/>
      <c r="E216" s="1188"/>
      <c r="F216" s="1187" t="s">
        <v>55</v>
      </c>
      <c r="G216" s="828"/>
      <c r="H216" s="828"/>
      <c r="I216" s="1188"/>
      <c r="J216" s="1187" t="s">
        <v>266</v>
      </c>
      <c r="K216" s="828"/>
      <c r="L216" s="828"/>
      <c r="M216" s="1188"/>
      <c r="N216" s="1187" t="s">
        <v>385</v>
      </c>
      <c r="O216" s="828"/>
      <c r="P216" s="828"/>
      <c r="Q216" s="1188"/>
      <c r="R216" s="1187" t="s">
        <v>386</v>
      </c>
      <c r="S216" s="828"/>
      <c r="T216" s="828"/>
      <c r="U216" s="1188"/>
    </row>
    <row r="217" spans="1:21" ht="15" customHeight="1" x14ac:dyDescent="0.25">
      <c r="A217" s="1237"/>
      <c r="B217" s="201" t="s">
        <v>56</v>
      </c>
      <c r="C217" s="414">
        <v>56</v>
      </c>
      <c r="D217" s="414">
        <v>56</v>
      </c>
      <c r="E217" s="911" t="s">
        <v>479</v>
      </c>
      <c r="F217" s="201" t="s">
        <v>56</v>
      </c>
      <c r="G217" s="414">
        <v>56</v>
      </c>
      <c r="H217" s="414">
        <v>56</v>
      </c>
      <c r="I217" s="911" t="s">
        <v>479</v>
      </c>
      <c r="J217" s="201" t="s">
        <v>56</v>
      </c>
      <c r="K217" s="414">
        <v>56</v>
      </c>
      <c r="L217" s="414">
        <v>56</v>
      </c>
      <c r="M217" s="911" t="s">
        <v>479</v>
      </c>
      <c r="N217" s="201" t="s">
        <v>56</v>
      </c>
      <c r="O217" s="414">
        <v>56</v>
      </c>
      <c r="P217" s="414">
        <v>56</v>
      </c>
      <c r="Q217" s="911" t="s">
        <v>479</v>
      </c>
      <c r="R217" s="201" t="s">
        <v>56</v>
      </c>
      <c r="S217" s="225">
        <v>56</v>
      </c>
      <c r="T217" s="225">
        <v>56</v>
      </c>
      <c r="U217" s="911" t="s">
        <v>479</v>
      </c>
    </row>
    <row r="218" spans="1:21" ht="15" customHeight="1" x14ac:dyDescent="0.25">
      <c r="A218" s="1237"/>
      <c r="B218" s="201" t="s">
        <v>44</v>
      </c>
      <c r="C218" s="294">
        <v>0.8</v>
      </c>
      <c r="D218" s="414">
        <v>0.8</v>
      </c>
      <c r="E218" s="1189"/>
      <c r="F218" s="201" t="s">
        <v>44</v>
      </c>
      <c r="G218" s="294">
        <v>0.8</v>
      </c>
      <c r="H218" s="414">
        <v>0.8</v>
      </c>
      <c r="I218" s="1189"/>
      <c r="J218" s="201" t="s">
        <v>44</v>
      </c>
      <c r="K218" s="294">
        <v>0.8</v>
      </c>
      <c r="L218" s="414">
        <v>0.8</v>
      </c>
      <c r="M218" s="1189"/>
      <c r="N218" s="201" t="s">
        <v>44</v>
      </c>
      <c r="O218" s="294">
        <v>0.8</v>
      </c>
      <c r="P218" s="414">
        <v>0.8</v>
      </c>
      <c r="Q218" s="1189"/>
      <c r="R218" s="201" t="s">
        <v>44</v>
      </c>
      <c r="S218" s="225">
        <v>0.8</v>
      </c>
      <c r="T218" s="225">
        <v>0.8</v>
      </c>
      <c r="U218" s="1189"/>
    </row>
    <row r="219" spans="1:21" ht="15" customHeight="1" x14ac:dyDescent="0.25">
      <c r="A219" s="1237"/>
      <c r="B219" s="201" t="s">
        <v>52</v>
      </c>
      <c r="C219" s="414">
        <v>8</v>
      </c>
      <c r="D219" s="414">
        <v>8</v>
      </c>
      <c r="E219" s="1202"/>
      <c r="F219" s="201" t="s">
        <v>52</v>
      </c>
      <c r="G219" s="414">
        <v>8</v>
      </c>
      <c r="H219" s="414">
        <v>8</v>
      </c>
      <c r="I219" s="1202"/>
      <c r="J219" s="201" t="s">
        <v>52</v>
      </c>
      <c r="K219" s="414">
        <v>8</v>
      </c>
      <c r="L219" s="414">
        <v>8</v>
      </c>
      <c r="M219" s="1202"/>
      <c r="N219" s="201" t="s">
        <v>52</v>
      </c>
      <c r="O219" s="414">
        <v>8</v>
      </c>
      <c r="P219" s="414">
        <v>8</v>
      </c>
      <c r="Q219" s="1202"/>
      <c r="R219" s="201" t="s">
        <v>52</v>
      </c>
      <c r="S219" s="225">
        <v>8</v>
      </c>
      <c r="T219" s="225">
        <v>8</v>
      </c>
      <c r="U219" s="1202"/>
    </row>
    <row r="220" spans="1:21" ht="15" customHeight="1" x14ac:dyDescent="0.25">
      <c r="A220" s="1237"/>
      <c r="B220" s="1342"/>
      <c r="C220" s="1255"/>
      <c r="D220" s="1255"/>
      <c r="E220" s="1256"/>
      <c r="F220" s="941"/>
      <c r="G220" s="1255"/>
      <c r="H220" s="1255"/>
      <c r="I220" s="1256"/>
      <c r="J220" s="1342"/>
      <c r="K220" s="1255"/>
      <c r="L220" s="1255"/>
      <c r="M220" s="1256"/>
      <c r="N220" s="1342"/>
      <c r="O220" s="1255"/>
      <c r="P220" s="1255"/>
      <c r="Q220" s="1256"/>
      <c r="R220" s="201" t="s">
        <v>279</v>
      </c>
      <c r="S220" s="225">
        <v>13</v>
      </c>
      <c r="T220" s="225">
        <v>13</v>
      </c>
      <c r="U220" s="1562" t="s">
        <v>481</v>
      </c>
    </row>
    <row r="221" spans="1:21" ht="15" customHeight="1" x14ac:dyDescent="0.25">
      <c r="A221" s="1237"/>
      <c r="B221" s="1234"/>
      <c r="C221" s="832"/>
      <c r="D221" s="832"/>
      <c r="E221" s="1180"/>
      <c r="F221" s="1234"/>
      <c r="G221" s="832"/>
      <c r="H221" s="832"/>
      <c r="I221" s="1180"/>
      <c r="J221" s="1234"/>
      <c r="K221" s="832"/>
      <c r="L221" s="832"/>
      <c r="M221" s="1180"/>
      <c r="N221" s="1234"/>
      <c r="O221" s="832"/>
      <c r="P221" s="832"/>
      <c r="Q221" s="1180"/>
      <c r="R221" s="201" t="s">
        <v>52</v>
      </c>
      <c r="S221" s="225">
        <v>5</v>
      </c>
      <c r="T221" s="225">
        <v>5</v>
      </c>
      <c r="U221" s="1202"/>
    </row>
    <row r="222" spans="1:21" ht="15" customHeight="1" x14ac:dyDescent="0.25">
      <c r="A222" s="1238"/>
      <c r="B222" s="1235"/>
      <c r="C222" s="1181"/>
      <c r="D222" s="1181"/>
      <c r="E222" s="1182"/>
      <c r="F222" s="1235"/>
      <c r="G222" s="1181"/>
      <c r="H222" s="1181"/>
      <c r="I222" s="1182"/>
      <c r="J222" s="1235"/>
      <c r="K222" s="1181"/>
      <c r="L222" s="1181"/>
      <c r="M222" s="1182"/>
      <c r="N222" s="1235"/>
      <c r="O222" s="1181"/>
      <c r="P222" s="1181"/>
      <c r="Q222" s="1182"/>
      <c r="R222" s="1456"/>
      <c r="S222" s="828"/>
      <c r="T222" s="828"/>
      <c r="U222" s="1188"/>
    </row>
    <row r="223" spans="1:21" ht="30" customHeight="1" x14ac:dyDescent="0.25">
      <c r="A223" s="1143" t="s">
        <v>46</v>
      </c>
      <c r="B223" s="1187" t="s">
        <v>154</v>
      </c>
      <c r="C223" s="828"/>
      <c r="D223" s="828"/>
      <c r="E223" s="1188"/>
      <c r="F223" s="1187" t="s">
        <v>253</v>
      </c>
      <c r="G223" s="828"/>
      <c r="H223" s="828"/>
      <c r="I223" s="1188"/>
      <c r="J223" s="1367" t="s">
        <v>390</v>
      </c>
      <c r="K223" s="856"/>
      <c r="L223" s="856"/>
      <c r="M223" s="1322"/>
      <c r="N223" s="1187" t="s">
        <v>274</v>
      </c>
      <c r="O223" s="828"/>
      <c r="P223" s="828"/>
      <c r="Q223" s="1188"/>
      <c r="R223" s="898" t="s">
        <v>470</v>
      </c>
      <c r="S223" s="828"/>
      <c r="T223" s="828"/>
      <c r="U223" s="1188"/>
    </row>
    <row r="224" spans="1:21" ht="15" customHeight="1" x14ac:dyDescent="0.25">
      <c r="A224" s="1237"/>
      <c r="B224" s="1001" t="s">
        <v>391</v>
      </c>
      <c r="C224" s="1255"/>
      <c r="D224" s="1255"/>
      <c r="E224" s="1256"/>
      <c r="F224" s="479" t="s">
        <v>313</v>
      </c>
      <c r="G224" s="599">
        <v>107</v>
      </c>
      <c r="H224" s="600">
        <f>G224*47%</f>
        <v>50.29</v>
      </c>
      <c r="I224" s="1123" t="s">
        <v>413</v>
      </c>
      <c r="J224" s="469" t="s">
        <v>91</v>
      </c>
      <c r="K224" s="599">
        <v>95</v>
      </c>
      <c r="L224" s="600">
        <f>K224*53%</f>
        <v>50.35</v>
      </c>
      <c r="M224" s="1561" t="s">
        <v>396</v>
      </c>
      <c r="N224" s="479" t="s">
        <v>313</v>
      </c>
      <c r="O224" s="599">
        <v>96</v>
      </c>
      <c r="P224" s="600">
        <f>O224*53%</f>
        <v>50.88</v>
      </c>
      <c r="Q224" s="1561" t="s">
        <v>413</v>
      </c>
      <c r="R224" s="971" t="s">
        <v>482</v>
      </c>
      <c r="S224" s="1255"/>
      <c r="T224" s="1255"/>
      <c r="U224" s="1256"/>
    </row>
    <row r="225" spans="1:21" ht="15" customHeight="1" x14ac:dyDescent="0.25">
      <c r="A225" s="1237"/>
      <c r="B225" s="1234"/>
      <c r="C225" s="832"/>
      <c r="D225" s="832"/>
      <c r="E225" s="1180"/>
      <c r="F225" s="473" t="s">
        <v>52</v>
      </c>
      <c r="G225" s="471">
        <v>5</v>
      </c>
      <c r="H225" s="471">
        <v>5</v>
      </c>
      <c r="I225" s="1202"/>
      <c r="J225" s="473" t="s">
        <v>52</v>
      </c>
      <c r="K225" s="340">
        <v>5</v>
      </c>
      <c r="L225" s="340">
        <v>5</v>
      </c>
      <c r="M225" s="1202"/>
      <c r="N225" s="473" t="s">
        <v>116</v>
      </c>
      <c r="O225" s="471">
        <v>5</v>
      </c>
      <c r="P225" s="471">
        <v>5</v>
      </c>
      <c r="Q225" s="1202"/>
      <c r="R225" s="1234"/>
      <c r="S225" s="832"/>
      <c r="T225" s="832"/>
      <c r="U225" s="1180"/>
    </row>
    <row r="226" spans="1:21" ht="15" customHeight="1" x14ac:dyDescent="0.25">
      <c r="A226" s="1237"/>
      <c r="B226" s="1234"/>
      <c r="C226" s="832"/>
      <c r="D226" s="832"/>
      <c r="E226" s="1180"/>
      <c r="F226" s="941"/>
      <c r="G226" s="1255"/>
      <c r="H226" s="1255"/>
      <c r="I226" s="1256"/>
      <c r="J226" s="941"/>
      <c r="K226" s="1255"/>
      <c r="L226" s="1255"/>
      <c r="M226" s="1256"/>
      <c r="N226" s="941"/>
      <c r="O226" s="1255"/>
      <c r="P226" s="1255"/>
      <c r="Q226" s="1256"/>
      <c r="R226" s="1234"/>
      <c r="S226" s="832"/>
      <c r="T226" s="832"/>
      <c r="U226" s="1180"/>
    </row>
    <row r="227" spans="1:21" ht="15" customHeight="1" x14ac:dyDescent="0.25">
      <c r="A227" s="1309"/>
      <c r="B227" s="1234"/>
      <c r="C227" s="832"/>
      <c r="D227" s="832"/>
      <c r="E227" s="1180"/>
      <c r="F227" s="1234"/>
      <c r="G227" s="832"/>
      <c r="H227" s="832"/>
      <c r="I227" s="1180"/>
      <c r="J227" s="1234"/>
      <c r="K227" s="832"/>
      <c r="L227" s="832"/>
      <c r="M227" s="1180"/>
      <c r="N227" s="1234"/>
      <c r="O227" s="832"/>
      <c r="P227" s="832"/>
      <c r="Q227" s="1180"/>
      <c r="R227" s="1234"/>
      <c r="S227" s="832"/>
      <c r="T227" s="832"/>
      <c r="U227" s="1180"/>
    </row>
    <row r="228" spans="1:21" ht="30" customHeight="1" x14ac:dyDescent="0.25">
      <c r="A228" s="1143" t="s">
        <v>314</v>
      </c>
      <c r="B228" s="1271" t="s">
        <v>251</v>
      </c>
      <c r="C228" s="828"/>
      <c r="D228" s="828"/>
      <c r="E228" s="1188"/>
      <c r="F228" s="1338" t="s">
        <v>392</v>
      </c>
      <c r="G228" s="828"/>
      <c r="H228" s="828"/>
      <c r="I228" s="829"/>
      <c r="J228" s="1109" t="s">
        <v>504</v>
      </c>
      <c r="K228" s="1110"/>
      <c r="L228" s="1110"/>
      <c r="M228" s="1111"/>
      <c r="N228" s="1187" t="s">
        <v>393</v>
      </c>
      <c r="O228" s="828"/>
      <c r="P228" s="828"/>
      <c r="Q228" s="1188"/>
      <c r="R228" s="1187" t="s">
        <v>394</v>
      </c>
      <c r="S228" s="828"/>
      <c r="T228" s="828"/>
      <c r="U228" s="1188"/>
    </row>
    <row r="229" spans="1:21" ht="15" customHeight="1" x14ac:dyDescent="0.25">
      <c r="A229" s="1237"/>
      <c r="B229" s="201" t="s">
        <v>50</v>
      </c>
      <c r="C229" s="651">
        <v>46</v>
      </c>
      <c r="D229" s="651">
        <f>C229*88%</f>
        <v>40.479999999999997</v>
      </c>
      <c r="E229" s="911" t="s">
        <v>369</v>
      </c>
      <c r="F229" s="201" t="s">
        <v>125</v>
      </c>
      <c r="G229" s="447">
        <v>80</v>
      </c>
      <c r="H229" s="447">
        <v>60</v>
      </c>
      <c r="I229" s="911" t="s">
        <v>369</v>
      </c>
      <c r="J229" s="201" t="s">
        <v>50</v>
      </c>
      <c r="K229" s="651">
        <v>40</v>
      </c>
      <c r="L229" s="651">
        <f>K229*88%</f>
        <v>35.200000000000003</v>
      </c>
      <c r="M229" s="911" t="s">
        <v>369</v>
      </c>
      <c r="N229" s="201" t="s">
        <v>101</v>
      </c>
      <c r="O229" s="418">
        <v>50</v>
      </c>
      <c r="P229" s="418">
        <v>40</v>
      </c>
      <c r="Q229" s="911" t="s">
        <v>369</v>
      </c>
      <c r="R229" s="469" t="s">
        <v>114</v>
      </c>
      <c r="S229" s="599">
        <v>92</v>
      </c>
      <c r="T229" s="600">
        <f>S229*77%</f>
        <v>70.84</v>
      </c>
      <c r="U229" s="495" t="s">
        <v>480</v>
      </c>
    </row>
    <row r="230" spans="1:21" ht="15" customHeight="1" x14ac:dyDescent="0.25">
      <c r="A230" s="1237"/>
      <c r="B230" s="201" t="s">
        <v>139</v>
      </c>
      <c r="C230" s="731">
        <v>37</v>
      </c>
      <c r="D230" s="779">
        <f>C230*55%</f>
        <v>20.350000000000001</v>
      </c>
      <c r="E230" s="1189"/>
      <c r="F230" s="201" t="s">
        <v>255</v>
      </c>
      <c r="G230" s="447">
        <v>4</v>
      </c>
      <c r="H230" s="447">
        <v>4</v>
      </c>
      <c r="I230" s="1189"/>
      <c r="J230" s="167" t="s">
        <v>60</v>
      </c>
      <c r="K230" s="731">
        <v>45</v>
      </c>
      <c r="L230" s="779">
        <f>K230*55%</f>
        <v>24.750000000000004</v>
      </c>
      <c r="M230" s="1189"/>
      <c r="N230" s="201" t="s">
        <v>103</v>
      </c>
      <c r="O230" s="650">
        <v>38</v>
      </c>
      <c r="P230" s="650">
        <f>O230*54%</f>
        <v>20.520000000000003</v>
      </c>
      <c r="Q230" s="1189"/>
      <c r="R230" s="479" t="s">
        <v>282</v>
      </c>
      <c r="S230" s="467">
        <v>51</v>
      </c>
      <c r="T230" s="467">
        <v>20.399999999999999</v>
      </c>
      <c r="U230" s="1551" t="s">
        <v>483</v>
      </c>
    </row>
    <row r="231" spans="1:21" ht="15" customHeight="1" x14ac:dyDescent="0.25">
      <c r="A231" s="1237"/>
      <c r="B231" s="201" t="s">
        <v>174</v>
      </c>
      <c r="C231" s="225">
        <v>5</v>
      </c>
      <c r="D231" s="225">
        <v>5</v>
      </c>
      <c r="E231" s="1189"/>
      <c r="F231" s="201" t="s">
        <v>127</v>
      </c>
      <c r="G231" s="447">
        <v>4</v>
      </c>
      <c r="H231" s="447">
        <v>4</v>
      </c>
      <c r="I231" s="1189"/>
      <c r="J231" s="201" t="s">
        <v>174</v>
      </c>
      <c r="K231" s="414">
        <v>5</v>
      </c>
      <c r="L231" s="414">
        <v>5</v>
      </c>
      <c r="M231" s="1189"/>
      <c r="N231" s="167" t="s">
        <v>62</v>
      </c>
      <c r="O231" s="279">
        <v>60</v>
      </c>
      <c r="P231" s="287">
        <v>30</v>
      </c>
      <c r="Q231" s="1202"/>
      <c r="R231" s="473" t="s">
        <v>50</v>
      </c>
      <c r="S231" s="660">
        <v>54</v>
      </c>
      <c r="T231" s="661">
        <f>S231*66%</f>
        <v>35.64</v>
      </c>
      <c r="U231" s="1189"/>
    </row>
    <row r="232" spans="1:21" ht="15" customHeight="1" x14ac:dyDescent="0.25">
      <c r="A232" s="1237"/>
      <c r="B232" s="167" t="s">
        <v>62</v>
      </c>
      <c r="C232" s="279">
        <v>60</v>
      </c>
      <c r="D232" s="287">
        <v>30</v>
      </c>
      <c r="E232" s="1189"/>
      <c r="F232" s="201" t="s">
        <v>64</v>
      </c>
      <c r="G232" s="452">
        <v>4</v>
      </c>
      <c r="H232" s="452">
        <v>4</v>
      </c>
      <c r="I232" s="1189"/>
      <c r="J232" s="167" t="s">
        <v>62</v>
      </c>
      <c r="K232" s="279">
        <v>60</v>
      </c>
      <c r="L232" s="287">
        <v>30</v>
      </c>
      <c r="M232" s="1189"/>
      <c r="N232" s="1550" t="s">
        <v>467</v>
      </c>
      <c r="O232" s="1255"/>
      <c r="P232" s="1255"/>
      <c r="Q232" s="1256"/>
      <c r="R232" s="473" t="s">
        <v>32</v>
      </c>
      <c r="S232" s="471">
        <v>21</v>
      </c>
      <c r="T232" s="471">
        <v>20</v>
      </c>
      <c r="U232" s="1189"/>
    </row>
    <row r="233" spans="1:21" ht="15" customHeight="1" x14ac:dyDescent="0.25">
      <c r="A233" s="1237"/>
      <c r="B233" s="164" t="s">
        <v>44</v>
      </c>
      <c r="C233" s="26">
        <v>0.5</v>
      </c>
      <c r="D233" s="29">
        <v>0.5</v>
      </c>
      <c r="E233" s="1202"/>
      <c r="F233" s="201" t="s">
        <v>44</v>
      </c>
      <c r="G233" s="452">
        <v>0.3</v>
      </c>
      <c r="H233" s="452">
        <v>0.3</v>
      </c>
      <c r="I233" s="1189"/>
      <c r="J233" s="201" t="s">
        <v>36</v>
      </c>
      <c r="K233" s="157">
        <v>6</v>
      </c>
      <c r="L233" s="157">
        <v>5.4</v>
      </c>
      <c r="M233" s="1202"/>
      <c r="N233" s="1234"/>
      <c r="O233" s="832"/>
      <c r="P233" s="832"/>
      <c r="Q233" s="1180"/>
      <c r="R233" s="473" t="s">
        <v>36</v>
      </c>
      <c r="S233" s="471">
        <v>6</v>
      </c>
      <c r="T233" s="471">
        <v>5.4</v>
      </c>
      <c r="U233" s="1189"/>
    </row>
    <row r="234" spans="1:21" ht="15" customHeight="1" x14ac:dyDescent="0.25">
      <c r="A234" s="1237"/>
      <c r="B234" s="1380" t="s">
        <v>318</v>
      </c>
      <c r="C234" s="1255"/>
      <c r="D234" s="1255"/>
      <c r="E234" s="1256"/>
      <c r="F234" s="201" t="s">
        <v>212</v>
      </c>
      <c r="G234" s="452">
        <v>0.3</v>
      </c>
      <c r="H234" s="452">
        <v>0.3</v>
      </c>
      <c r="I234" s="1189"/>
      <c r="J234" s="1380" t="s">
        <v>318</v>
      </c>
      <c r="K234" s="1255"/>
      <c r="L234" s="1255"/>
      <c r="M234" s="1256"/>
      <c r="N234" s="1234"/>
      <c r="O234" s="832"/>
      <c r="P234" s="832"/>
      <c r="Q234" s="1180"/>
      <c r="R234" s="473" t="s">
        <v>42</v>
      </c>
      <c r="S234" s="471">
        <v>1</v>
      </c>
      <c r="T234" s="471">
        <v>0.95</v>
      </c>
      <c r="U234" s="1189"/>
    </row>
    <row r="235" spans="1:21" ht="15" customHeight="1" x14ac:dyDescent="0.25">
      <c r="A235" s="1237"/>
      <c r="B235" s="1234"/>
      <c r="C235" s="832"/>
      <c r="D235" s="832"/>
      <c r="E235" s="1180"/>
      <c r="F235" s="154" t="s">
        <v>257</v>
      </c>
      <c r="G235" s="215">
        <v>25</v>
      </c>
      <c r="H235" s="215">
        <v>15</v>
      </c>
      <c r="I235" s="1202"/>
      <c r="J235" s="1234"/>
      <c r="K235" s="832"/>
      <c r="L235" s="832"/>
      <c r="M235" s="1180"/>
      <c r="N235" s="1234"/>
      <c r="O235" s="832"/>
      <c r="P235" s="832"/>
      <c r="Q235" s="1180"/>
      <c r="R235" s="473" t="s">
        <v>52</v>
      </c>
      <c r="S235" s="471">
        <v>3</v>
      </c>
      <c r="T235" s="471">
        <v>3</v>
      </c>
      <c r="U235" s="1202"/>
    </row>
    <row r="236" spans="1:21" ht="24.75" customHeight="1" x14ac:dyDescent="0.25">
      <c r="A236" s="1238"/>
      <c r="B236" s="1235"/>
      <c r="C236" s="1181"/>
      <c r="D236" s="1181"/>
      <c r="E236" s="1182"/>
      <c r="F236" s="1278" t="s">
        <v>467</v>
      </c>
      <c r="G236" s="828"/>
      <c r="H236" s="828"/>
      <c r="I236" s="1188"/>
      <c r="J236" s="1235"/>
      <c r="K236" s="1181"/>
      <c r="L236" s="1181"/>
      <c r="M236" s="1182"/>
      <c r="N236" s="1235"/>
      <c r="O236" s="1181"/>
      <c r="P236" s="1181"/>
      <c r="Q236" s="1182"/>
      <c r="R236" s="1278" t="s">
        <v>467</v>
      </c>
      <c r="S236" s="828"/>
      <c r="T236" s="828"/>
      <c r="U236" s="1188"/>
    </row>
    <row r="237" spans="1:21" ht="30" customHeight="1" x14ac:dyDescent="0.25">
      <c r="A237" s="1019" t="s">
        <v>105</v>
      </c>
      <c r="B237" s="1187" t="s">
        <v>129</v>
      </c>
      <c r="C237" s="828"/>
      <c r="D237" s="828"/>
      <c r="E237" s="1188"/>
      <c r="F237" s="1329" t="s">
        <v>348</v>
      </c>
      <c r="G237" s="828"/>
      <c r="H237" s="828"/>
      <c r="I237" s="1188"/>
      <c r="J237" s="1187" t="s">
        <v>367</v>
      </c>
      <c r="K237" s="828"/>
      <c r="L237" s="828"/>
      <c r="M237" s="1188"/>
      <c r="N237" s="1187" t="s">
        <v>366</v>
      </c>
      <c r="O237" s="828"/>
      <c r="P237" s="828"/>
      <c r="Q237" s="1188"/>
      <c r="R237" s="966" t="s">
        <v>528</v>
      </c>
      <c r="S237" s="899"/>
      <c r="T237" s="899"/>
      <c r="U237" s="900"/>
    </row>
    <row r="238" spans="1:21" ht="15" customHeight="1" x14ac:dyDescent="0.25">
      <c r="A238" s="1238"/>
      <c r="B238" s="201" t="s">
        <v>103</v>
      </c>
      <c r="C238" s="650">
        <v>112</v>
      </c>
      <c r="D238" s="650">
        <f>C238*54%</f>
        <v>60.480000000000004</v>
      </c>
      <c r="E238" s="1523" t="s">
        <v>321</v>
      </c>
      <c r="F238" s="154" t="s">
        <v>349</v>
      </c>
      <c r="G238" s="183">
        <v>190</v>
      </c>
      <c r="H238" s="183">
        <v>60</v>
      </c>
      <c r="I238" s="1331" t="s">
        <v>321</v>
      </c>
      <c r="J238" s="201" t="s">
        <v>150</v>
      </c>
      <c r="K238" s="414">
        <v>80</v>
      </c>
      <c r="L238" s="414">
        <v>60</v>
      </c>
      <c r="M238" s="1523" t="s">
        <v>321</v>
      </c>
      <c r="N238" s="154" t="s">
        <v>103</v>
      </c>
      <c r="O238" s="659">
        <v>112</v>
      </c>
      <c r="P238" s="659">
        <f>O238*54%</f>
        <v>60.480000000000004</v>
      </c>
      <c r="Q238" s="889">
        <v>200</v>
      </c>
      <c r="R238" s="597" t="s">
        <v>518</v>
      </c>
      <c r="S238" s="418">
        <v>15</v>
      </c>
      <c r="T238" s="418">
        <v>15</v>
      </c>
      <c r="U238" s="911" t="s">
        <v>321</v>
      </c>
    </row>
    <row r="239" spans="1:21" ht="15" customHeight="1" x14ac:dyDescent="0.25">
      <c r="A239" s="199" t="s">
        <v>322</v>
      </c>
      <c r="B239" s="201" t="s">
        <v>72</v>
      </c>
      <c r="C239" s="414">
        <v>120</v>
      </c>
      <c r="D239" s="414">
        <v>120</v>
      </c>
      <c r="E239" s="1189"/>
      <c r="F239" s="186" t="s">
        <v>64</v>
      </c>
      <c r="G239" s="187">
        <v>8</v>
      </c>
      <c r="H239" s="187">
        <v>8</v>
      </c>
      <c r="I239" s="1189"/>
      <c r="J239" s="201" t="s">
        <v>72</v>
      </c>
      <c r="K239" s="414">
        <v>120</v>
      </c>
      <c r="L239" s="414">
        <v>120</v>
      </c>
      <c r="M239" s="1189"/>
      <c r="N239" s="186" t="s">
        <v>64</v>
      </c>
      <c r="O239" s="187">
        <v>8</v>
      </c>
      <c r="P239" s="542">
        <v>8</v>
      </c>
      <c r="Q239" s="1360"/>
      <c r="R239" s="597" t="s">
        <v>72</v>
      </c>
      <c r="S239" s="418">
        <v>150</v>
      </c>
      <c r="T239" s="418">
        <v>150</v>
      </c>
      <c r="U239" s="902"/>
    </row>
    <row r="240" spans="1:21" ht="15" customHeight="1" thickBot="1" x14ac:dyDescent="0.3">
      <c r="A240" s="496" t="s">
        <v>163</v>
      </c>
      <c r="B240" s="201" t="s">
        <v>64</v>
      </c>
      <c r="C240" s="414">
        <v>6</v>
      </c>
      <c r="D240" s="414">
        <v>6</v>
      </c>
      <c r="E240" s="1202"/>
      <c r="F240" s="1552"/>
      <c r="G240" s="828"/>
      <c r="H240" s="828"/>
      <c r="I240" s="1188"/>
      <c r="J240" s="201" t="s">
        <v>64</v>
      </c>
      <c r="K240" s="418">
        <v>6</v>
      </c>
      <c r="L240" s="418">
        <v>6</v>
      </c>
      <c r="M240" s="1202"/>
      <c r="N240" s="186" t="s">
        <v>326</v>
      </c>
      <c r="O240" s="187">
        <v>200</v>
      </c>
      <c r="P240" s="542">
        <v>200</v>
      </c>
      <c r="Q240" s="1360"/>
      <c r="R240" s="597" t="s">
        <v>64</v>
      </c>
      <c r="S240" s="418">
        <v>5</v>
      </c>
      <c r="T240" s="418">
        <v>5</v>
      </c>
      <c r="U240" s="902"/>
    </row>
    <row r="241" spans="1:21" ht="15" customHeight="1" thickBot="1" x14ac:dyDescent="0.3">
      <c r="A241" s="189" t="s">
        <v>326</v>
      </c>
      <c r="B241" s="1510" t="s">
        <v>371</v>
      </c>
      <c r="C241" s="1324"/>
      <c r="D241" s="1324"/>
      <c r="E241" s="1325"/>
      <c r="F241" s="1323"/>
      <c r="G241" s="1324"/>
      <c r="H241" s="1324"/>
      <c r="I241" s="1325"/>
      <c r="J241" s="1384"/>
      <c r="K241" s="1324"/>
      <c r="L241" s="1324"/>
      <c r="M241" s="1325"/>
      <c r="N241" s="540"/>
      <c r="O241" s="1340"/>
      <c r="P241" s="1324"/>
      <c r="Q241" s="1325"/>
      <c r="R241" s="1548"/>
      <c r="S241" s="1324"/>
      <c r="T241" s="1324"/>
      <c r="U241" s="1325"/>
    </row>
    <row r="242" spans="1:21" ht="15" customHeight="1" x14ac:dyDescent="0.25">
      <c r="A242" s="1549"/>
      <c r="B242" s="832"/>
      <c r="C242" s="832"/>
      <c r="D242" s="832"/>
      <c r="E242" s="832"/>
      <c r="F242" s="832"/>
      <c r="G242" s="832"/>
      <c r="H242" s="832"/>
      <c r="I242" s="832"/>
      <c r="J242" s="832"/>
      <c r="K242" s="832"/>
      <c r="L242" s="832"/>
      <c r="M242" s="832"/>
      <c r="N242" s="832"/>
      <c r="O242" s="832"/>
      <c r="P242" s="832"/>
      <c r="Q242" s="832"/>
      <c r="R242" s="832"/>
      <c r="S242" s="832"/>
      <c r="T242" s="832"/>
      <c r="U242" s="832"/>
    </row>
    <row r="243" spans="1:21" ht="15" customHeight="1" x14ac:dyDescent="0.25">
      <c r="A243" s="1521" t="s">
        <v>81</v>
      </c>
      <c r="B243" s="856"/>
      <c r="C243" s="856"/>
      <c r="D243" s="857"/>
      <c r="E243" s="951" t="s">
        <v>543</v>
      </c>
      <c r="F243" s="899"/>
      <c r="G243" s="899"/>
      <c r="H243" s="899"/>
      <c r="I243" s="899"/>
      <c r="J243" s="899"/>
      <c r="K243" s="899"/>
      <c r="L243" s="930"/>
      <c r="M243" s="15"/>
      <c r="N243" s="217"/>
      <c r="O243" s="15"/>
      <c r="P243" s="15"/>
      <c r="Q243" s="15"/>
      <c r="R243" s="217"/>
      <c r="S243" s="15"/>
      <c r="T243" s="15"/>
      <c r="U243" s="15"/>
    </row>
    <row r="244" spans="1:21" ht="62.25" customHeight="1" x14ac:dyDescent="0.25">
      <c r="A244" s="219" t="s">
        <v>83</v>
      </c>
      <c r="B244" s="936"/>
      <c r="C244" s="828"/>
      <c r="D244" s="828"/>
      <c r="E244" s="828"/>
      <c r="F244" s="829"/>
      <c r="G244" s="460" t="s">
        <v>397</v>
      </c>
      <c r="H244" s="937">
        <v>1059712610</v>
      </c>
      <c r="I244" s="828"/>
      <c r="J244" s="828"/>
      <c r="K244" s="828"/>
      <c r="L244" s="829"/>
      <c r="M244" s="15"/>
      <c r="N244" s="217"/>
      <c r="O244" s="15"/>
      <c r="P244" s="15"/>
      <c r="Q244" s="15"/>
      <c r="R244" s="217"/>
      <c r="S244" s="15"/>
      <c r="T244" s="15"/>
      <c r="U244" s="15"/>
    </row>
  </sheetData>
  <mergeCells count="415">
    <mergeCell ref="R151:U151"/>
    <mergeCell ref="N152:Q152"/>
    <mergeCell ref="R152:U152"/>
    <mergeCell ref="Q153:Q155"/>
    <mergeCell ref="N168:Q168"/>
    <mergeCell ref="N169:Q169"/>
    <mergeCell ref="F84:I84"/>
    <mergeCell ref="J84:M84"/>
    <mergeCell ref="N84:Q84"/>
    <mergeCell ref="R84:U84"/>
    <mergeCell ref="I85:I94"/>
    <mergeCell ref="F95:I98"/>
    <mergeCell ref="J37:M38"/>
    <mergeCell ref="N56:Q56"/>
    <mergeCell ref="I203:I212"/>
    <mergeCell ref="M203:M213"/>
    <mergeCell ref="Q203:Q212"/>
    <mergeCell ref="N213:Q215"/>
    <mergeCell ref="U203:U211"/>
    <mergeCell ref="R212:U215"/>
    <mergeCell ref="I126:I136"/>
    <mergeCell ref="F137:I137"/>
    <mergeCell ref="Q179:Q181"/>
    <mergeCell ref="N138:Q138"/>
    <mergeCell ref="R138:U138"/>
    <mergeCell ref="U139:U150"/>
    <mergeCell ref="U153:U155"/>
    <mergeCell ref="U169:U172"/>
    <mergeCell ref="Q139:Q148"/>
    <mergeCell ref="N149:Q151"/>
    <mergeCell ref="J95:M98"/>
    <mergeCell ref="Q85:Q94"/>
    <mergeCell ref="N95:Q98"/>
    <mergeCell ref="U85:U93"/>
    <mergeCell ref="U94:U96"/>
    <mergeCell ref="R97:U98"/>
    <mergeCell ref="Q58:Q60"/>
    <mergeCell ref="U58:U60"/>
    <mergeCell ref="J61:M65"/>
    <mergeCell ref="R61:U65"/>
    <mergeCell ref="O62:Q62"/>
    <mergeCell ref="O63:Q63"/>
    <mergeCell ref="R99:U99"/>
    <mergeCell ref="I139:I148"/>
    <mergeCell ref="F149:I151"/>
    <mergeCell ref="B64:E65"/>
    <mergeCell ref="N64:Q65"/>
    <mergeCell ref="A66:U67"/>
    <mergeCell ref="J69:M69"/>
    <mergeCell ref="N69:Q73"/>
    <mergeCell ref="R69:U69"/>
    <mergeCell ref="M70:M80"/>
    <mergeCell ref="U70:U80"/>
    <mergeCell ref="F70:I73"/>
    <mergeCell ref="I74:I82"/>
    <mergeCell ref="Q74:Q82"/>
    <mergeCell ref="J81:M83"/>
    <mergeCell ref="R81:U83"/>
    <mergeCell ref="F83:I83"/>
    <mergeCell ref="N83:Q83"/>
    <mergeCell ref="F69:I69"/>
    <mergeCell ref="B69:E69"/>
    <mergeCell ref="E70:E80"/>
    <mergeCell ref="B81:E83"/>
    <mergeCell ref="A69:A83"/>
    <mergeCell ref="E85:E93"/>
    <mergeCell ref="I33:I35"/>
    <mergeCell ref="F36:I38"/>
    <mergeCell ref="U50:U53"/>
    <mergeCell ref="F19:I19"/>
    <mergeCell ref="F32:I32"/>
    <mergeCell ref="J32:M32"/>
    <mergeCell ref="I20:I29"/>
    <mergeCell ref="F30:I31"/>
    <mergeCell ref="M20:M30"/>
    <mergeCell ref="J31:M31"/>
    <mergeCell ref="Q20:Q29"/>
    <mergeCell ref="N30:Q31"/>
    <mergeCell ref="M50:M53"/>
    <mergeCell ref="N32:Q32"/>
    <mergeCell ref="R32:U32"/>
    <mergeCell ref="U20:U31"/>
    <mergeCell ref="J19:M19"/>
    <mergeCell ref="N19:Q19"/>
    <mergeCell ref="R19:U19"/>
    <mergeCell ref="N57:Q57"/>
    <mergeCell ref="R57:U57"/>
    <mergeCell ref="M33:M36"/>
    <mergeCell ref="N49:Q49"/>
    <mergeCell ref="R49:U49"/>
    <mergeCell ref="Q50:Q55"/>
    <mergeCell ref="J54:M56"/>
    <mergeCell ref="A2:U2"/>
    <mergeCell ref="A3:U3"/>
    <mergeCell ref="A5:A18"/>
    <mergeCell ref="J5:M5"/>
    <mergeCell ref="R5:U18"/>
    <mergeCell ref="M6:M14"/>
    <mergeCell ref="Q9:Q17"/>
    <mergeCell ref="B5:E18"/>
    <mergeCell ref="F14:I18"/>
    <mergeCell ref="N5:Q5"/>
    <mergeCell ref="N6:Q8"/>
    <mergeCell ref="F5:I5"/>
    <mergeCell ref="I6:I13"/>
    <mergeCell ref="J15:M18"/>
    <mergeCell ref="N18:Q18"/>
    <mergeCell ref="N108:Q109"/>
    <mergeCell ref="N110:Q110"/>
    <mergeCell ref="Q117:Q119"/>
    <mergeCell ref="B56:E56"/>
    <mergeCell ref="J57:M57"/>
    <mergeCell ref="M58:M60"/>
    <mergeCell ref="B59:E59"/>
    <mergeCell ref="J39:M39"/>
    <mergeCell ref="J43:M48"/>
    <mergeCell ref="M40:M42"/>
    <mergeCell ref="J49:M49"/>
    <mergeCell ref="F42:I48"/>
    <mergeCell ref="F49:I49"/>
    <mergeCell ref="I50:I53"/>
    <mergeCell ref="F54:I56"/>
    <mergeCell ref="F57:I57"/>
    <mergeCell ref="I58:I60"/>
    <mergeCell ref="F61:I65"/>
    <mergeCell ref="F39:I39"/>
    <mergeCell ref="I40:I41"/>
    <mergeCell ref="B57:E57"/>
    <mergeCell ref="J99:M99"/>
    <mergeCell ref="B94:E98"/>
    <mergeCell ref="M85:M94"/>
    <mergeCell ref="A110:A115"/>
    <mergeCell ref="F99:I99"/>
    <mergeCell ref="I100:I102"/>
    <mergeCell ref="R115:U115"/>
    <mergeCell ref="R116:U116"/>
    <mergeCell ref="U117:U119"/>
    <mergeCell ref="R120:U121"/>
    <mergeCell ref="J125:M125"/>
    <mergeCell ref="R125:U137"/>
    <mergeCell ref="M126:M136"/>
    <mergeCell ref="N136:Q137"/>
    <mergeCell ref="J137:M137"/>
    <mergeCell ref="Q126:Q135"/>
    <mergeCell ref="M100:M103"/>
    <mergeCell ref="Q111:Q115"/>
    <mergeCell ref="N116:Q116"/>
    <mergeCell ref="O120:Q120"/>
    <mergeCell ref="N121:Q121"/>
    <mergeCell ref="N125:Q125"/>
    <mergeCell ref="N99:Q99"/>
    <mergeCell ref="Q100:Q102"/>
    <mergeCell ref="N103:Q104"/>
    <mergeCell ref="N105:Q105"/>
    <mergeCell ref="Q106:Q107"/>
    <mergeCell ref="R168:U168"/>
    <mergeCell ref="N158:Q158"/>
    <mergeCell ref="R158:U158"/>
    <mergeCell ref="V120:X121"/>
    <mergeCell ref="A122:U123"/>
    <mergeCell ref="U100:U102"/>
    <mergeCell ref="R103:U104"/>
    <mergeCell ref="R105:U105"/>
    <mergeCell ref="U106:U107"/>
    <mergeCell ref="R108:U109"/>
    <mergeCell ref="R110:U110"/>
    <mergeCell ref="U111:U114"/>
    <mergeCell ref="J120:M121"/>
    <mergeCell ref="J104:M104"/>
    <mergeCell ref="J105:M105"/>
    <mergeCell ref="M106:M108"/>
    <mergeCell ref="J109:M109"/>
    <mergeCell ref="J110:M110"/>
    <mergeCell ref="J114:M115"/>
    <mergeCell ref="J116:M116"/>
    <mergeCell ref="M111:M113"/>
    <mergeCell ref="M117:M119"/>
    <mergeCell ref="A99:A104"/>
    <mergeCell ref="A105:A109"/>
    <mergeCell ref="J138:M138"/>
    <mergeCell ref="M139:M148"/>
    <mergeCell ref="J149:M151"/>
    <mergeCell ref="J152:M152"/>
    <mergeCell ref="M153:M156"/>
    <mergeCell ref="I153:I155"/>
    <mergeCell ref="I159:I160"/>
    <mergeCell ref="J186:M186"/>
    <mergeCell ref="I179:I181"/>
    <mergeCell ref="J157:M157"/>
    <mergeCell ref="J158:M158"/>
    <mergeCell ref="J159:M167"/>
    <mergeCell ref="J168:M168"/>
    <mergeCell ref="M169:M172"/>
    <mergeCell ref="I169:I172"/>
    <mergeCell ref="F168:I168"/>
    <mergeCell ref="F138:I138"/>
    <mergeCell ref="F152:I152"/>
    <mergeCell ref="F156:I157"/>
    <mergeCell ref="F158:I158"/>
    <mergeCell ref="J177:M177"/>
    <mergeCell ref="F103:I104"/>
    <mergeCell ref="F105:I105"/>
    <mergeCell ref="I106:I107"/>
    <mergeCell ref="F108:I109"/>
    <mergeCell ref="F110:I110"/>
    <mergeCell ref="I111:I115"/>
    <mergeCell ref="F116:I116"/>
    <mergeCell ref="F125:I125"/>
    <mergeCell ref="I117:I119"/>
    <mergeCell ref="E160:E166"/>
    <mergeCell ref="F161:I167"/>
    <mergeCell ref="E139:E148"/>
    <mergeCell ref="B149:E151"/>
    <mergeCell ref="B152:E152"/>
    <mergeCell ref="E153:E155"/>
    <mergeCell ref="B156:E157"/>
    <mergeCell ref="B138:E138"/>
    <mergeCell ref="B177:E177"/>
    <mergeCell ref="F177:I177"/>
    <mergeCell ref="A187:U187"/>
    <mergeCell ref="B202:E202"/>
    <mergeCell ref="F202:I202"/>
    <mergeCell ref="J202:M202"/>
    <mergeCell ref="N202:Q202"/>
    <mergeCell ref="R202:U202"/>
    <mergeCell ref="B189:E189"/>
    <mergeCell ref="F189:I189"/>
    <mergeCell ref="J178:M178"/>
    <mergeCell ref="J179:J181"/>
    <mergeCell ref="K179:K181"/>
    <mergeCell ref="L179:L181"/>
    <mergeCell ref="M179:M181"/>
    <mergeCell ref="J182:M182"/>
    <mergeCell ref="F178:I178"/>
    <mergeCell ref="J189:M189"/>
    <mergeCell ref="N189:Q189"/>
    <mergeCell ref="I193:I201"/>
    <mergeCell ref="B201:E201"/>
    <mergeCell ref="B158:E158"/>
    <mergeCell ref="B167:E167"/>
    <mergeCell ref="B168:E168"/>
    <mergeCell ref="E169:E176"/>
    <mergeCell ref="B173:B174"/>
    <mergeCell ref="C173:C174"/>
    <mergeCell ref="D173:D174"/>
    <mergeCell ref="N201:Q201"/>
    <mergeCell ref="F173:I176"/>
    <mergeCell ref="J173:M176"/>
    <mergeCell ref="E183:E184"/>
    <mergeCell ref="E190:E200"/>
    <mergeCell ref="F190:I192"/>
    <mergeCell ref="M190:M200"/>
    <mergeCell ref="F182:I186"/>
    <mergeCell ref="J183:J185"/>
    <mergeCell ref="K183:K185"/>
    <mergeCell ref="L183:L185"/>
    <mergeCell ref="M183:M185"/>
    <mergeCell ref="B178:E178"/>
    <mergeCell ref="B179:E179"/>
    <mergeCell ref="B181:E181"/>
    <mergeCell ref="B182:E182"/>
    <mergeCell ref="B186:E186"/>
    <mergeCell ref="F216:I216"/>
    <mergeCell ref="I217:I219"/>
    <mergeCell ref="M217:M219"/>
    <mergeCell ref="Q217:Q219"/>
    <mergeCell ref="F220:I222"/>
    <mergeCell ref="J220:M222"/>
    <mergeCell ref="N220:Q222"/>
    <mergeCell ref="R222:U222"/>
    <mergeCell ref="J201:M201"/>
    <mergeCell ref="F213:I215"/>
    <mergeCell ref="J214:M215"/>
    <mergeCell ref="R201:U201"/>
    <mergeCell ref="U217:U219"/>
    <mergeCell ref="U220:U221"/>
    <mergeCell ref="J223:M223"/>
    <mergeCell ref="N223:Q223"/>
    <mergeCell ref="R223:U223"/>
    <mergeCell ref="J216:M216"/>
    <mergeCell ref="N216:Q216"/>
    <mergeCell ref="R216:U216"/>
    <mergeCell ref="B228:E228"/>
    <mergeCell ref="F223:I223"/>
    <mergeCell ref="I224:I225"/>
    <mergeCell ref="M224:M225"/>
    <mergeCell ref="Q224:Q225"/>
    <mergeCell ref="R224:U227"/>
    <mergeCell ref="J226:M227"/>
    <mergeCell ref="N226:Q227"/>
    <mergeCell ref="F226:I227"/>
    <mergeCell ref="F228:I228"/>
    <mergeCell ref="U33:U35"/>
    <mergeCell ref="R173:U176"/>
    <mergeCell ref="N177:Q177"/>
    <mergeCell ref="R177:U177"/>
    <mergeCell ref="R178:U178"/>
    <mergeCell ref="U179:U181"/>
    <mergeCell ref="N42:Q48"/>
    <mergeCell ref="R44:U48"/>
    <mergeCell ref="N36:Q38"/>
    <mergeCell ref="R36:U38"/>
    <mergeCell ref="N39:Q39"/>
    <mergeCell ref="R39:U39"/>
    <mergeCell ref="Q40:Q41"/>
    <mergeCell ref="U40:U43"/>
    <mergeCell ref="Q33:Q35"/>
    <mergeCell ref="Q170:Q176"/>
    <mergeCell ref="N178:Q178"/>
    <mergeCell ref="R54:U56"/>
    <mergeCell ref="N156:Q157"/>
    <mergeCell ref="R156:U157"/>
    <mergeCell ref="Q159:Q161"/>
    <mergeCell ref="U159:U161"/>
    <mergeCell ref="N162:Q167"/>
    <mergeCell ref="R162:U167"/>
    <mergeCell ref="A237:A238"/>
    <mergeCell ref="A152:A157"/>
    <mergeCell ref="A158:A167"/>
    <mergeCell ref="A168:A176"/>
    <mergeCell ref="A179:A180"/>
    <mergeCell ref="A182:A184"/>
    <mergeCell ref="A189:A201"/>
    <mergeCell ref="A202:A215"/>
    <mergeCell ref="R189:U200"/>
    <mergeCell ref="Q190:Q200"/>
    <mergeCell ref="O182:Q182"/>
    <mergeCell ref="R182:U182"/>
    <mergeCell ref="R183:U186"/>
    <mergeCell ref="O186:Q186"/>
    <mergeCell ref="J228:M228"/>
    <mergeCell ref="N228:Q228"/>
    <mergeCell ref="R228:U228"/>
    <mergeCell ref="E203:E211"/>
    <mergeCell ref="B212:E215"/>
    <mergeCell ref="B216:E216"/>
    <mergeCell ref="E217:E219"/>
    <mergeCell ref="B220:E222"/>
    <mergeCell ref="B223:E223"/>
    <mergeCell ref="B224:E227"/>
    <mergeCell ref="E20:E28"/>
    <mergeCell ref="B29:E31"/>
    <mergeCell ref="A32:A38"/>
    <mergeCell ref="B32:E32"/>
    <mergeCell ref="B36:E38"/>
    <mergeCell ref="B39:E39"/>
    <mergeCell ref="B48:E48"/>
    <mergeCell ref="B61:E61"/>
    <mergeCell ref="E62:E63"/>
    <mergeCell ref="A61:A63"/>
    <mergeCell ref="A19:A31"/>
    <mergeCell ref="B19:E19"/>
    <mergeCell ref="B49:E49"/>
    <mergeCell ref="E50:E54"/>
    <mergeCell ref="B54:D54"/>
    <mergeCell ref="A57:A58"/>
    <mergeCell ref="A39:A48"/>
    <mergeCell ref="A49:A56"/>
    <mergeCell ref="A59:A60"/>
    <mergeCell ref="B58:E58"/>
    <mergeCell ref="E33:E35"/>
    <mergeCell ref="E41:E47"/>
    <mergeCell ref="A84:A98"/>
    <mergeCell ref="B84:E84"/>
    <mergeCell ref="B99:E99"/>
    <mergeCell ref="E100:E102"/>
    <mergeCell ref="B103:E104"/>
    <mergeCell ref="B125:E137"/>
    <mergeCell ref="A64:A65"/>
    <mergeCell ref="E229:E233"/>
    <mergeCell ref="B234:E236"/>
    <mergeCell ref="A116:A117"/>
    <mergeCell ref="A119:A121"/>
    <mergeCell ref="A125:A137"/>
    <mergeCell ref="A138:A151"/>
    <mergeCell ref="B120:E120"/>
    <mergeCell ref="B105:E105"/>
    <mergeCell ref="B106:E109"/>
    <mergeCell ref="B110:E110"/>
    <mergeCell ref="E111:E114"/>
    <mergeCell ref="B115:E115"/>
    <mergeCell ref="B116:E116"/>
    <mergeCell ref="E117:E119"/>
    <mergeCell ref="A216:A222"/>
    <mergeCell ref="A223:A227"/>
    <mergeCell ref="A228:A236"/>
    <mergeCell ref="B237:E237"/>
    <mergeCell ref="E238:E240"/>
    <mergeCell ref="B241:E241"/>
    <mergeCell ref="N232:Q236"/>
    <mergeCell ref="N237:Q237"/>
    <mergeCell ref="Q238:Q240"/>
    <mergeCell ref="U238:U240"/>
    <mergeCell ref="I229:I235"/>
    <mergeCell ref="M229:M233"/>
    <mergeCell ref="Q229:Q231"/>
    <mergeCell ref="U230:U235"/>
    <mergeCell ref="R236:U236"/>
    <mergeCell ref="R237:U237"/>
    <mergeCell ref="J234:M236"/>
    <mergeCell ref="F236:I236"/>
    <mergeCell ref="F237:I237"/>
    <mergeCell ref="J237:M237"/>
    <mergeCell ref="I238:I239"/>
    <mergeCell ref="M238:M240"/>
    <mergeCell ref="F240:I240"/>
    <mergeCell ref="B244:F244"/>
    <mergeCell ref="H244:L244"/>
    <mergeCell ref="F241:I241"/>
    <mergeCell ref="J241:M241"/>
    <mergeCell ref="O241:Q241"/>
    <mergeCell ref="R241:U241"/>
    <mergeCell ref="A242:U242"/>
    <mergeCell ref="A243:D243"/>
    <mergeCell ref="E243:L243"/>
  </mergeCells>
  <pageMargins left="0.7" right="0.7" top="0.75" bottom="0.75" header="0" footer="0"/>
  <pageSetup scale="35" orientation="landscape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930"/>
  <sheetViews>
    <sheetView topLeftCell="A157" workbookViewId="0">
      <selection activeCell="A188" sqref="A188:F188"/>
    </sheetView>
  </sheetViews>
  <sheetFormatPr baseColWidth="10" defaultColWidth="14.42578125" defaultRowHeight="15" customHeight="1" x14ac:dyDescent="0.25"/>
  <cols>
    <col min="1" max="1" width="20.7109375" customWidth="1"/>
    <col min="2" max="2" width="39.7109375" customWidth="1"/>
    <col min="3" max="3" width="41.7109375" customWidth="1"/>
    <col min="5" max="5" width="11" customWidth="1"/>
    <col min="6" max="6" width="10.140625" customWidth="1"/>
    <col min="7" max="13" width="14.140625" customWidth="1"/>
    <col min="14" max="25" width="11.42578125" customWidth="1"/>
  </cols>
  <sheetData>
    <row r="1" spans="1:25" ht="15" customHeight="1" x14ac:dyDescent="0.25">
      <c r="A1" s="824" t="s">
        <v>0</v>
      </c>
      <c r="B1" s="825"/>
      <c r="C1" s="825"/>
      <c r="D1" s="825"/>
      <c r="E1" s="825"/>
      <c r="F1" s="825"/>
      <c r="G1" s="825"/>
      <c r="H1" s="825"/>
      <c r="I1" s="825"/>
      <c r="J1" s="825"/>
      <c r="K1" s="825"/>
      <c r="L1" s="87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" customHeight="1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" customHeight="1" x14ac:dyDescent="0.25">
      <c r="A3" s="834" t="s">
        <v>1</v>
      </c>
      <c r="B3" s="873"/>
      <c r="C3" s="5" t="s">
        <v>2</v>
      </c>
      <c r="D3" s="220"/>
      <c r="E3" s="7"/>
      <c r="F3" s="7"/>
      <c r="G3" s="7"/>
      <c r="H3" s="7"/>
      <c r="I3" s="7"/>
      <c r="J3" s="7"/>
      <c r="K3" s="7"/>
      <c r="L3" s="7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" customHeight="1" x14ac:dyDescent="0.25">
      <c r="A4" s="52"/>
      <c r="B4" s="4"/>
      <c r="C4" s="4"/>
      <c r="D4" s="4"/>
      <c r="E4" s="3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" customHeight="1" x14ac:dyDescent="0.25">
      <c r="A5" s="834" t="s">
        <v>3</v>
      </c>
      <c r="B5" s="873"/>
      <c r="C5" s="5" t="s">
        <v>4</v>
      </c>
      <c r="D5" s="4"/>
      <c r="E5" s="3"/>
      <c r="F5" s="3"/>
      <c r="G5" s="3"/>
      <c r="H5" s="3"/>
      <c r="I5" s="3"/>
      <c r="J5" s="3"/>
      <c r="K5" s="3"/>
      <c r="L5" s="3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 x14ac:dyDescent="0.25">
      <c r="A6" s="52"/>
      <c r="B6" s="4"/>
      <c r="C6" s="4"/>
      <c r="D6" s="13"/>
      <c r="E6" s="1"/>
      <c r="F6" s="1"/>
      <c r="G6" s="1"/>
      <c r="H6" s="1"/>
      <c r="I6" s="1"/>
      <c r="J6" s="1"/>
      <c r="K6" s="3"/>
      <c r="L6" s="3"/>
      <c r="M6" s="1"/>
      <c r="N6" s="1"/>
      <c r="O6" s="1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15" customHeight="1" x14ac:dyDescent="0.25">
      <c r="A7" s="52" t="s">
        <v>5</v>
      </c>
      <c r="B7" s="4"/>
      <c r="C7" s="11" t="s">
        <v>6</v>
      </c>
      <c r="D7" s="221"/>
      <c r="E7" s="1"/>
      <c r="F7" s="1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15" customHeight="1" x14ac:dyDescent="0.25">
      <c r="A8" s="52"/>
      <c r="B8" s="4"/>
      <c r="C8" s="4"/>
      <c r="D8" s="13"/>
      <c r="E8" s="1"/>
      <c r="F8" s="1"/>
      <c r="G8" s="1"/>
      <c r="H8" s="1"/>
      <c r="I8" s="1"/>
      <c r="J8" s="1"/>
      <c r="K8" s="3"/>
      <c r="L8" s="3"/>
      <c r="M8" s="1"/>
      <c r="N8" s="1"/>
      <c r="O8" s="1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15" customHeight="1" x14ac:dyDescent="0.25">
      <c r="A9" s="834" t="s">
        <v>7</v>
      </c>
      <c r="B9" s="873"/>
      <c r="C9" s="11" t="s">
        <v>8</v>
      </c>
      <c r="D9" s="221"/>
      <c r="E9" s="1"/>
      <c r="F9" s="1"/>
      <c r="G9" s="1"/>
      <c r="H9" s="1"/>
      <c r="I9" s="1"/>
      <c r="J9" s="1"/>
      <c r="K9" s="3"/>
      <c r="L9" s="3"/>
      <c r="M9" s="1"/>
      <c r="N9" s="1"/>
      <c r="O9" s="1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5" customHeight="1" x14ac:dyDescent="0.25">
      <c r="A10" s="52"/>
      <c r="B10" s="4"/>
      <c r="C10" s="4"/>
      <c r="D10" s="13"/>
      <c r="E10" s="1"/>
      <c r="F10" s="1"/>
      <c r="G10" s="1"/>
      <c r="H10" s="1"/>
      <c r="I10" s="1"/>
      <c r="J10" s="1"/>
      <c r="K10" s="3"/>
      <c r="L10" s="3"/>
      <c r="M10" s="1"/>
      <c r="N10" s="1"/>
      <c r="O10" s="1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t="15" customHeight="1" x14ac:dyDescent="0.25">
      <c r="A11" s="882" t="s">
        <v>9</v>
      </c>
      <c r="B11" s="832"/>
      <c r="C11" s="5" t="s">
        <v>10</v>
      </c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5" customHeight="1" x14ac:dyDescent="0.25">
      <c r="A12" s="52"/>
      <c r="B12" s="4"/>
      <c r="C12" s="4"/>
      <c r="D12" s="4"/>
      <c r="E12" s="1"/>
      <c r="F12" s="1"/>
      <c r="G12" s="1"/>
      <c r="H12" s="1"/>
      <c r="I12" s="1"/>
      <c r="J12" s="1"/>
      <c r="K12" s="3"/>
      <c r="L12" s="3"/>
      <c r="M12" s="1"/>
      <c r="N12" s="1"/>
      <c r="O12" s="1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ht="15" customHeight="1" x14ac:dyDescent="0.25">
      <c r="A13" s="461" t="s">
        <v>11</v>
      </c>
      <c r="B13" s="13"/>
      <c r="C13" s="5" t="s">
        <v>12</v>
      </c>
      <c r="D13" s="4"/>
      <c r="E13" s="1"/>
      <c r="F13" s="1"/>
      <c r="G13" s="1"/>
      <c r="H13" s="1"/>
      <c r="I13" s="1"/>
      <c r="J13" s="1"/>
      <c r="K13" s="3"/>
      <c r="L13" s="3"/>
      <c r="M13" s="1"/>
      <c r="N13" s="1"/>
      <c r="O13" s="1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15" customHeight="1" x14ac:dyDescent="0.25">
      <c r="A14" s="52"/>
      <c r="B14" s="4"/>
      <c r="C14" s="9"/>
      <c r="D14" s="1"/>
      <c r="E14" s="1"/>
      <c r="F14" s="1"/>
      <c r="G14" s="1"/>
      <c r="H14" s="1"/>
      <c r="I14" s="1"/>
      <c r="J14" s="1"/>
      <c r="K14" s="3"/>
      <c r="L14" s="3"/>
      <c r="M14" s="1"/>
      <c r="N14" s="1"/>
      <c r="O14" s="1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5" customHeight="1" x14ac:dyDescent="0.25">
      <c r="A15" s="2" t="s">
        <v>13</v>
      </c>
      <c r="B15" s="14">
        <v>1</v>
      </c>
      <c r="C15" s="4"/>
      <c r="D15" s="3"/>
      <c r="E15" s="3"/>
      <c r="F15" s="3"/>
      <c r="G15" s="3"/>
      <c r="H15" s="3"/>
      <c r="I15" s="3"/>
      <c r="J15" s="3"/>
      <c r="K15" s="3"/>
      <c r="L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5">
      <c r="A16" s="824"/>
      <c r="B16" s="825"/>
      <c r="C16" s="825"/>
      <c r="D16" s="825"/>
      <c r="E16" s="825"/>
      <c r="F16" s="825"/>
      <c r="G16" s="825"/>
      <c r="H16" s="825"/>
      <c r="I16" s="825"/>
      <c r="J16" s="825"/>
      <c r="K16" s="825"/>
      <c r="L16" s="825"/>
      <c r="M16" s="825"/>
      <c r="N16" s="825"/>
      <c r="O16" s="825"/>
      <c r="P16" s="825"/>
      <c r="Q16" s="825"/>
      <c r="R16" s="825"/>
      <c r="S16" s="825"/>
      <c r="T16" s="825"/>
      <c r="U16" s="825"/>
      <c r="V16" s="825"/>
      <c r="W16" s="825"/>
      <c r="X16" s="825"/>
      <c r="Y16" s="873"/>
    </row>
    <row r="17" spans="1:13" ht="15" customHeight="1" x14ac:dyDescent="0.25">
      <c r="A17" s="840" t="s">
        <v>14</v>
      </c>
      <c r="B17" s="838" t="s">
        <v>15</v>
      </c>
      <c r="C17" s="838" t="s">
        <v>16</v>
      </c>
      <c r="D17" s="838" t="s">
        <v>17</v>
      </c>
      <c r="E17" s="838" t="s">
        <v>18</v>
      </c>
      <c r="F17" s="838" t="s">
        <v>19</v>
      </c>
      <c r="G17" s="827" t="s">
        <v>20</v>
      </c>
      <c r="H17" s="828"/>
      <c r="I17" s="828"/>
      <c r="J17" s="828"/>
      <c r="K17" s="828"/>
      <c r="L17" s="828"/>
      <c r="M17" s="829"/>
    </row>
    <row r="18" spans="1:13" ht="15" customHeight="1" x14ac:dyDescent="0.25">
      <c r="A18" s="837"/>
      <c r="B18" s="837"/>
      <c r="C18" s="837"/>
      <c r="D18" s="837"/>
      <c r="E18" s="837"/>
      <c r="F18" s="837"/>
      <c r="G18" s="16" t="s">
        <v>21</v>
      </c>
      <c r="H18" s="16" t="s">
        <v>22</v>
      </c>
      <c r="I18" s="16" t="s">
        <v>23</v>
      </c>
      <c r="J18" s="16" t="s">
        <v>24</v>
      </c>
      <c r="K18" s="16" t="s">
        <v>25</v>
      </c>
      <c r="L18" s="16" t="s">
        <v>26</v>
      </c>
      <c r="M18" s="16" t="s">
        <v>27</v>
      </c>
    </row>
    <row r="19" spans="1:13" ht="15" customHeight="1" x14ac:dyDescent="0.25">
      <c r="A19" s="840" t="s">
        <v>28</v>
      </c>
      <c r="B19" s="843" t="s">
        <v>29</v>
      </c>
      <c r="C19" s="223" t="s">
        <v>30</v>
      </c>
      <c r="D19" s="224" t="s">
        <v>31</v>
      </c>
      <c r="E19" s="225">
        <v>109</v>
      </c>
      <c r="F19" s="226">
        <v>102</v>
      </c>
      <c r="G19" s="227">
        <v>142</v>
      </c>
      <c r="H19" s="228">
        <v>22.236000000000001</v>
      </c>
      <c r="I19" s="127">
        <v>5.8140000000000001</v>
      </c>
      <c r="J19" s="127">
        <v>0</v>
      </c>
      <c r="K19" s="224">
        <v>6.12</v>
      </c>
      <c r="L19" s="227">
        <v>2.754</v>
      </c>
      <c r="M19" s="227">
        <v>55.59</v>
      </c>
    </row>
    <row r="20" spans="1:13" ht="15" customHeight="1" x14ac:dyDescent="0.25">
      <c r="A20" s="836"/>
      <c r="B20" s="836"/>
      <c r="C20" s="68" t="s">
        <v>32</v>
      </c>
      <c r="D20" s="74" t="s">
        <v>33</v>
      </c>
      <c r="E20" s="128">
        <v>16</v>
      </c>
      <c r="F20" s="70">
        <v>15.2</v>
      </c>
      <c r="G20" s="71">
        <v>6</v>
      </c>
      <c r="H20" s="72">
        <v>0.21279999999999999</v>
      </c>
      <c r="I20" s="73">
        <v>1.52E-2</v>
      </c>
      <c r="J20" s="73">
        <v>1.1704000000000001</v>
      </c>
      <c r="K20" s="74">
        <v>3.6480000000000001</v>
      </c>
      <c r="L20" s="71">
        <v>4.5600000000000002E-2</v>
      </c>
      <c r="M20" s="71">
        <v>0.64</v>
      </c>
    </row>
    <row r="21" spans="1:13" ht="15" customHeight="1" x14ac:dyDescent="0.25">
      <c r="A21" s="836"/>
      <c r="B21" s="836"/>
      <c r="C21" s="68" t="s">
        <v>34</v>
      </c>
      <c r="D21" s="74" t="s">
        <v>35</v>
      </c>
      <c r="E21" s="128">
        <v>38</v>
      </c>
      <c r="F21" s="70">
        <v>15.2</v>
      </c>
      <c r="G21" s="71">
        <v>6</v>
      </c>
      <c r="H21" s="72">
        <v>0.18240000000000001</v>
      </c>
      <c r="I21" s="73">
        <v>1.52E-2</v>
      </c>
      <c r="J21" s="73">
        <v>1.0336000000000001</v>
      </c>
      <c r="K21" s="74">
        <v>8.6639999999999997</v>
      </c>
      <c r="L21" s="71">
        <v>7.5999999999999998E-2</v>
      </c>
      <c r="M21" s="71">
        <v>5.7</v>
      </c>
    </row>
    <row r="22" spans="1:13" ht="15" customHeight="1" x14ac:dyDescent="0.25">
      <c r="A22" s="836"/>
      <c r="B22" s="836"/>
      <c r="C22" s="68" t="s">
        <v>36</v>
      </c>
      <c r="D22" s="74" t="s">
        <v>37</v>
      </c>
      <c r="E22" s="128">
        <v>6</v>
      </c>
      <c r="F22" s="70">
        <v>5.4</v>
      </c>
      <c r="G22" s="71">
        <v>2</v>
      </c>
      <c r="H22" s="72">
        <v>0.1242</v>
      </c>
      <c r="I22" s="73">
        <v>3.2399999999999998E-2</v>
      </c>
      <c r="J22" s="73">
        <v>0.31859999999999999</v>
      </c>
      <c r="K22" s="74">
        <v>4.4279999999999999</v>
      </c>
      <c r="L22" s="71">
        <v>9.7199999999999995E-2</v>
      </c>
      <c r="M22" s="71">
        <v>2.76</v>
      </c>
    </row>
    <row r="23" spans="1:13" ht="15" customHeight="1" x14ac:dyDescent="0.25">
      <c r="A23" s="836"/>
      <c r="B23" s="836"/>
      <c r="C23" s="68" t="s">
        <v>38</v>
      </c>
      <c r="D23" s="74" t="s">
        <v>39</v>
      </c>
      <c r="E23" s="128">
        <v>3</v>
      </c>
      <c r="F23" s="70">
        <v>3</v>
      </c>
      <c r="G23" s="71">
        <v>0</v>
      </c>
      <c r="H23" s="72">
        <v>0</v>
      </c>
      <c r="I23" s="73">
        <v>0</v>
      </c>
      <c r="J23" s="73">
        <v>0.18</v>
      </c>
      <c r="K23" s="74">
        <v>0.21</v>
      </c>
      <c r="L23" s="71">
        <v>1.4999999999999999E-2</v>
      </c>
      <c r="M23" s="71">
        <v>0.15</v>
      </c>
    </row>
    <row r="24" spans="1:13" ht="15" customHeight="1" x14ac:dyDescent="0.25">
      <c r="A24" s="836"/>
      <c r="B24" s="836"/>
      <c r="C24" s="68" t="s">
        <v>40</v>
      </c>
      <c r="D24" s="74" t="s">
        <v>39</v>
      </c>
      <c r="E24" s="128">
        <v>3</v>
      </c>
      <c r="F24" s="70">
        <v>3</v>
      </c>
      <c r="G24" s="71">
        <v>0</v>
      </c>
      <c r="H24" s="72">
        <v>0</v>
      </c>
      <c r="I24" s="73">
        <v>0</v>
      </c>
      <c r="J24" s="73">
        <v>0.18</v>
      </c>
      <c r="K24" s="74">
        <v>0.21</v>
      </c>
      <c r="L24" s="71">
        <v>1.4999999999999999E-2</v>
      </c>
      <c r="M24" s="71">
        <v>0.15</v>
      </c>
    </row>
    <row r="25" spans="1:13" ht="15" customHeight="1" x14ac:dyDescent="0.25">
      <c r="A25" s="836"/>
      <c r="B25" s="836"/>
      <c r="C25" s="68" t="s">
        <v>41</v>
      </c>
      <c r="D25" s="74" t="s">
        <v>39</v>
      </c>
      <c r="E25" s="128">
        <v>3</v>
      </c>
      <c r="F25" s="70">
        <v>3</v>
      </c>
      <c r="G25" s="71">
        <v>0</v>
      </c>
      <c r="H25" s="72">
        <v>0</v>
      </c>
      <c r="I25" s="73">
        <v>0</v>
      </c>
      <c r="J25" s="73">
        <v>0.18</v>
      </c>
      <c r="K25" s="74">
        <v>0.21</v>
      </c>
      <c r="L25" s="71">
        <v>1.4999999999999999E-2</v>
      </c>
      <c r="M25" s="71">
        <v>0.15</v>
      </c>
    </row>
    <row r="26" spans="1:13" ht="15" customHeight="1" x14ac:dyDescent="0.25">
      <c r="A26" s="836"/>
      <c r="B26" s="836"/>
      <c r="C26" s="68" t="s">
        <v>42</v>
      </c>
      <c r="D26" s="74" t="s">
        <v>43</v>
      </c>
      <c r="E26" s="128">
        <v>3</v>
      </c>
      <c r="F26" s="70">
        <v>2.85</v>
      </c>
      <c r="G26" s="71">
        <v>4</v>
      </c>
      <c r="H26" s="72">
        <v>0.13395000000000001</v>
      </c>
      <c r="I26" s="73">
        <v>8.5500000000000003E-3</v>
      </c>
      <c r="J26" s="73">
        <v>0.83504999999999996</v>
      </c>
      <c r="K26" s="74">
        <v>1.1399999999999999</v>
      </c>
      <c r="L26" s="71">
        <v>3.705E-2</v>
      </c>
      <c r="M26" s="71">
        <v>0.56999999999999995</v>
      </c>
    </row>
    <row r="27" spans="1:13" ht="15" customHeight="1" x14ac:dyDescent="0.25">
      <c r="A27" s="837"/>
      <c r="B27" s="837"/>
      <c r="C27" s="68" t="s">
        <v>44</v>
      </c>
      <c r="D27" s="74" t="s">
        <v>45</v>
      </c>
      <c r="E27" s="128">
        <v>0.5</v>
      </c>
      <c r="F27" s="70">
        <v>0.5</v>
      </c>
      <c r="G27" s="71">
        <v>0</v>
      </c>
      <c r="H27" s="72">
        <v>0</v>
      </c>
      <c r="I27" s="73">
        <v>0</v>
      </c>
      <c r="J27" s="73">
        <v>0</v>
      </c>
      <c r="K27" s="74">
        <v>0.12</v>
      </c>
      <c r="L27" s="71">
        <v>1.5E-3</v>
      </c>
      <c r="M27" s="71">
        <v>193.905</v>
      </c>
    </row>
    <row r="28" spans="1:13" ht="15" customHeight="1" x14ac:dyDescent="0.25">
      <c r="A28" s="840" t="s">
        <v>46</v>
      </c>
      <c r="B28" s="843" t="s">
        <v>47</v>
      </c>
      <c r="C28" s="68" t="s">
        <v>48</v>
      </c>
      <c r="D28" s="74" t="s">
        <v>49</v>
      </c>
      <c r="E28" s="128">
        <v>130</v>
      </c>
      <c r="F28" s="70">
        <v>130</v>
      </c>
      <c r="G28" s="71">
        <v>116</v>
      </c>
      <c r="H28" s="72">
        <v>2.73</v>
      </c>
      <c r="I28" s="73">
        <v>0.13</v>
      </c>
      <c r="J28" s="73">
        <v>24.57</v>
      </c>
      <c r="K28" s="74">
        <v>15.6</v>
      </c>
      <c r="L28" s="71">
        <v>1.04</v>
      </c>
      <c r="M28" s="71">
        <v>7.8</v>
      </c>
    </row>
    <row r="29" spans="1:13" ht="15" customHeight="1" x14ac:dyDescent="0.25">
      <c r="A29" s="836"/>
      <c r="B29" s="836"/>
      <c r="C29" s="68" t="s">
        <v>50</v>
      </c>
      <c r="D29" s="74" t="s">
        <v>51</v>
      </c>
      <c r="E29" s="128">
        <v>12</v>
      </c>
      <c r="F29" s="70">
        <v>10.199999999999999</v>
      </c>
      <c r="G29" s="71">
        <v>5</v>
      </c>
      <c r="H29" s="72">
        <v>7.1400000000000005E-2</v>
      </c>
      <c r="I29" s="73">
        <v>1.0200000000000001E-2</v>
      </c>
      <c r="J29" s="73">
        <v>0.96899999999999997</v>
      </c>
      <c r="K29" s="74">
        <v>2.754</v>
      </c>
      <c r="L29" s="71">
        <v>4.0800000000000003E-2</v>
      </c>
      <c r="M29" s="71">
        <v>4.2</v>
      </c>
    </row>
    <row r="30" spans="1:13" ht="15" customHeight="1" x14ac:dyDescent="0.25">
      <c r="A30" s="836"/>
      <c r="B30" s="836"/>
      <c r="C30" s="68" t="s">
        <v>42</v>
      </c>
      <c r="D30" s="74" t="s">
        <v>43</v>
      </c>
      <c r="E30" s="128">
        <v>1</v>
      </c>
      <c r="F30" s="70">
        <v>0.95</v>
      </c>
      <c r="G30" s="71">
        <v>1</v>
      </c>
      <c r="H30" s="72">
        <v>4.4650000000000002E-2</v>
      </c>
      <c r="I30" s="73">
        <v>2.8500000000000001E-3</v>
      </c>
      <c r="J30" s="73">
        <v>0.27834999999999999</v>
      </c>
      <c r="K30" s="74">
        <v>0.38</v>
      </c>
      <c r="L30" s="71">
        <v>1.235E-2</v>
      </c>
      <c r="M30" s="71">
        <v>0.19</v>
      </c>
    </row>
    <row r="31" spans="1:13" ht="15" customHeight="1" x14ac:dyDescent="0.25">
      <c r="A31" s="836"/>
      <c r="B31" s="836"/>
      <c r="C31" s="68" t="s">
        <v>32</v>
      </c>
      <c r="D31" s="74" t="s">
        <v>33</v>
      </c>
      <c r="E31" s="128">
        <v>16</v>
      </c>
      <c r="F31" s="70">
        <v>15.2</v>
      </c>
      <c r="G31" s="71">
        <v>6</v>
      </c>
      <c r="H31" s="72">
        <v>0.21279999999999999</v>
      </c>
      <c r="I31" s="73">
        <v>1.52E-2</v>
      </c>
      <c r="J31" s="73">
        <v>1.1704000000000001</v>
      </c>
      <c r="K31" s="74">
        <v>3.6480000000000001</v>
      </c>
      <c r="L31" s="71">
        <v>4.5600000000000002E-2</v>
      </c>
      <c r="M31" s="71">
        <v>0.64</v>
      </c>
    </row>
    <row r="32" spans="1:13" ht="15" customHeight="1" x14ac:dyDescent="0.25">
      <c r="A32" s="836"/>
      <c r="B32" s="836"/>
      <c r="C32" s="68" t="s">
        <v>34</v>
      </c>
      <c r="D32" s="74" t="s">
        <v>35</v>
      </c>
      <c r="E32" s="128">
        <v>38</v>
      </c>
      <c r="F32" s="70">
        <v>15.2</v>
      </c>
      <c r="G32" s="71">
        <v>6</v>
      </c>
      <c r="H32" s="72">
        <v>0.18240000000000001</v>
      </c>
      <c r="I32" s="73">
        <v>1.52E-2</v>
      </c>
      <c r="J32" s="73">
        <v>1.0336000000000001</v>
      </c>
      <c r="K32" s="74">
        <v>8.6639999999999997</v>
      </c>
      <c r="L32" s="71">
        <v>7.5999999999999998E-2</v>
      </c>
      <c r="M32" s="71">
        <v>5.7</v>
      </c>
    </row>
    <row r="33" spans="1:13" ht="15" customHeight="1" x14ac:dyDescent="0.25">
      <c r="A33" s="836"/>
      <c r="B33" s="836"/>
      <c r="C33" s="68" t="s">
        <v>36</v>
      </c>
      <c r="D33" s="74" t="s">
        <v>37</v>
      </c>
      <c r="E33" s="128">
        <v>6</v>
      </c>
      <c r="F33" s="70">
        <v>5.4</v>
      </c>
      <c r="G33" s="71">
        <v>2</v>
      </c>
      <c r="H33" s="72">
        <v>0.1242</v>
      </c>
      <c r="I33" s="73">
        <v>3.2399999999999998E-2</v>
      </c>
      <c r="J33" s="73">
        <v>0.31859999999999999</v>
      </c>
      <c r="K33" s="74">
        <v>4.4279999999999999</v>
      </c>
      <c r="L33" s="71">
        <v>9.7199999999999995E-2</v>
      </c>
      <c r="M33" s="71">
        <v>2.76</v>
      </c>
    </row>
    <row r="34" spans="1:13" ht="15" customHeight="1" x14ac:dyDescent="0.25">
      <c r="A34" s="836"/>
      <c r="B34" s="836"/>
      <c r="C34" s="68" t="s">
        <v>44</v>
      </c>
      <c r="D34" s="74" t="s">
        <v>45</v>
      </c>
      <c r="E34" s="128">
        <v>0.5</v>
      </c>
      <c r="F34" s="70">
        <v>0.5</v>
      </c>
      <c r="G34" s="71">
        <v>0</v>
      </c>
      <c r="H34" s="72">
        <v>0</v>
      </c>
      <c r="I34" s="73">
        <v>0</v>
      </c>
      <c r="J34" s="73">
        <v>0</v>
      </c>
      <c r="K34" s="74">
        <v>0.12</v>
      </c>
      <c r="L34" s="71">
        <v>1.5E-3</v>
      </c>
      <c r="M34" s="71">
        <v>193.905</v>
      </c>
    </row>
    <row r="35" spans="1:13" ht="15" customHeight="1" x14ac:dyDescent="0.25">
      <c r="A35" s="837"/>
      <c r="B35" s="837"/>
      <c r="C35" s="68" t="s">
        <v>52</v>
      </c>
      <c r="D35" s="74" t="s">
        <v>53</v>
      </c>
      <c r="E35" s="128">
        <v>5</v>
      </c>
      <c r="F35" s="70">
        <v>5</v>
      </c>
      <c r="G35" s="71">
        <v>45</v>
      </c>
      <c r="H35" s="72">
        <v>0</v>
      </c>
      <c r="I35" s="73">
        <v>5</v>
      </c>
      <c r="J35" s="73">
        <v>0</v>
      </c>
      <c r="K35" s="74">
        <v>0</v>
      </c>
      <c r="L35" s="71">
        <v>0</v>
      </c>
      <c r="M35" s="71">
        <v>0</v>
      </c>
    </row>
    <row r="36" spans="1:13" ht="15" customHeight="1" x14ac:dyDescent="0.25">
      <c r="A36" s="840" t="s">
        <v>247</v>
      </c>
      <c r="B36" s="835" t="s">
        <v>55</v>
      </c>
      <c r="C36" s="68" t="s">
        <v>56</v>
      </c>
      <c r="D36" s="74" t="s">
        <v>57</v>
      </c>
      <c r="E36" s="128">
        <v>62</v>
      </c>
      <c r="F36" s="70">
        <v>62</v>
      </c>
      <c r="G36" s="71">
        <v>219</v>
      </c>
      <c r="H36" s="72">
        <v>4.1539999999999999</v>
      </c>
      <c r="I36" s="73">
        <v>0.248</v>
      </c>
      <c r="J36" s="73">
        <v>49.661999999999999</v>
      </c>
      <c r="K36" s="74">
        <v>5.58</v>
      </c>
      <c r="L36" s="71">
        <v>0.496</v>
      </c>
      <c r="M36" s="71">
        <v>1.24</v>
      </c>
    </row>
    <row r="37" spans="1:13" ht="15" customHeight="1" x14ac:dyDescent="0.25">
      <c r="A37" s="836"/>
      <c r="B37" s="836"/>
      <c r="C37" s="68" t="s">
        <v>44</v>
      </c>
      <c r="D37" s="74" t="s">
        <v>45</v>
      </c>
      <c r="E37" s="128">
        <v>0.8</v>
      </c>
      <c r="F37" s="70">
        <v>0.8</v>
      </c>
      <c r="G37" s="71">
        <v>0</v>
      </c>
      <c r="H37" s="72">
        <v>0</v>
      </c>
      <c r="I37" s="73">
        <v>0</v>
      </c>
      <c r="J37" s="73">
        <v>0</v>
      </c>
      <c r="K37" s="74">
        <v>0.192</v>
      </c>
      <c r="L37" s="71">
        <v>2.3999999999999998E-3</v>
      </c>
      <c r="M37" s="71">
        <v>310.24799999999999</v>
      </c>
    </row>
    <row r="38" spans="1:13" ht="15" customHeight="1" x14ac:dyDescent="0.25">
      <c r="A38" s="837"/>
      <c r="B38" s="837"/>
      <c r="C38" s="229" t="s">
        <v>52</v>
      </c>
      <c r="D38" s="230" t="s">
        <v>53</v>
      </c>
      <c r="E38" s="231">
        <v>10</v>
      </c>
      <c r="F38" s="232">
        <v>10</v>
      </c>
      <c r="G38" s="71">
        <v>90</v>
      </c>
      <c r="H38" s="72">
        <v>0</v>
      </c>
      <c r="I38" s="73">
        <v>10</v>
      </c>
      <c r="J38" s="73">
        <v>0</v>
      </c>
      <c r="K38" s="74">
        <v>0</v>
      </c>
      <c r="L38" s="71">
        <v>0</v>
      </c>
      <c r="M38" s="71">
        <v>0</v>
      </c>
    </row>
    <row r="39" spans="1:13" ht="15" customHeight="1" x14ac:dyDescent="0.25">
      <c r="A39" s="840" t="s">
        <v>58</v>
      </c>
      <c r="B39" s="843" t="s">
        <v>59</v>
      </c>
      <c r="C39" s="223" t="s">
        <v>50</v>
      </c>
      <c r="D39" s="224" t="s">
        <v>51</v>
      </c>
      <c r="E39" s="225">
        <v>48</v>
      </c>
      <c r="F39" s="226">
        <v>40.799999999999997</v>
      </c>
      <c r="G39" s="71">
        <v>19</v>
      </c>
      <c r="H39" s="72">
        <v>0.28560000000000002</v>
      </c>
      <c r="I39" s="73">
        <v>4.0800000000000003E-2</v>
      </c>
      <c r="J39" s="73">
        <v>3.8759999999999999</v>
      </c>
      <c r="K39" s="74">
        <v>11.016</v>
      </c>
      <c r="L39" s="71">
        <v>0.16320000000000001</v>
      </c>
      <c r="M39" s="71">
        <v>16.8</v>
      </c>
    </row>
    <row r="40" spans="1:13" ht="15" customHeight="1" x14ac:dyDescent="0.25">
      <c r="A40" s="836"/>
      <c r="B40" s="836"/>
      <c r="C40" s="68" t="s">
        <v>60</v>
      </c>
      <c r="D40" s="74" t="s">
        <v>61</v>
      </c>
      <c r="E40" s="128">
        <v>58</v>
      </c>
      <c r="F40" s="70">
        <v>40.6</v>
      </c>
      <c r="G40" s="71">
        <v>16</v>
      </c>
      <c r="H40" s="72">
        <v>0.73080000000000001</v>
      </c>
      <c r="I40" s="73">
        <v>0.12180000000000001</v>
      </c>
      <c r="J40" s="73">
        <v>2.5983999999999998</v>
      </c>
      <c r="K40" s="74">
        <v>17.864000000000001</v>
      </c>
      <c r="L40" s="71">
        <v>0.20300000000000001</v>
      </c>
      <c r="M40" s="71">
        <v>10.44</v>
      </c>
    </row>
    <row r="41" spans="1:13" ht="15" customHeight="1" x14ac:dyDescent="0.25">
      <c r="A41" s="836"/>
      <c r="B41" s="836"/>
      <c r="C41" s="68" t="s">
        <v>62</v>
      </c>
      <c r="D41" s="74" t="s">
        <v>63</v>
      </c>
      <c r="E41" s="128">
        <v>30</v>
      </c>
      <c r="F41" s="70">
        <v>15</v>
      </c>
      <c r="G41" s="71">
        <v>7</v>
      </c>
      <c r="H41" s="72">
        <v>4.4999999999999998E-2</v>
      </c>
      <c r="I41" s="73">
        <v>4.4999999999999998E-2</v>
      </c>
      <c r="J41" s="73">
        <v>1.395</v>
      </c>
      <c r="K41" s="74">
        <v>2.85</v>
      </c>
      <c r="L41" s="71">
        <v>7.4999999999999997E-2</v>
      </c>
      <c r="M41" s="71">
        <v>1.2</v>
      </c>
    </row>
    <row r="42" spans="1:13" ht="15" customHeight="1" x14ac:dyDescent="0.25">
      <c r="A42" s="836"/>
      <c r="B42" s="836"/>
      <c r="C42" s="68" t="s">
        <v>64</v>
      </c>
      <c r="D42" s="233" t="s">
        <v>65</v>
      </c>
      <c r="E42" s="128">
        <v>2</v>
      </c>
      <c r="F42" s="70">
        <v>2</v>
      </c>
      <c r="G42" s="71">
        <v>8</v>
      </c>
      <c r="H42" s="72">
        <v>0</v>
      </c>
      <c r="I42" s="73">
        <v>0</v>
      </c>
      <c r="J42" s="73">
        <v>1.986</v>
      </c>
      <c r="K42" s="74">
        <v>0</v>
      </c>
      <c r="L42" s="71">
        <v>2E-3</v>
      </c>
      <c r="M42" s="71">
        <v>0</v>
      </c>
    </row>
    <row r="43" spans="1:13" ht="15" customHeight="1" x14ac:dyDescent="0.25">
      <c r="A43" s="836"/>
      <c r="B43" s="836"/>
      <c r="C43" s="32" t="s">
        <v>66</v>
      </c>
      <c r="D43" s="23" t="s">
        <v>67</v>
      </c>
      <c r="E43" s="128">
        <v>108</v>
      </c>
      <c r="F43" s="70">
        <v>60</v>
      </c>
      <c r="G43" s="22">
        <v>33</v>
      </c>
      <c r="H43" s="22">
        <v>0.35</v>
      </c>
      <c r="I43" s="22">
        <v>5.9400000000000001E-2</v>
      </c>
      <c r="J43" s="22">
        <v>7.36</v>
      </c>
      <c r="K43" s="22">
        <v>9.5</v>
      </c>
      <c r="L43" s="22">
        <v>0.29699999999999999</v>
      </c>
      <c r="M43" s="28">
        <v>3.24</v>
      </c>
    </row>
    <row r="44" spans="1:13" ht="15" customHeight="1" x14ac:dyDescent="0.25">
      <c r="A44" s="837"/>
      <c r="B44" s="837"/>
      <c r="C44" s="68" t="s">
        <v>174</v>
      </c>
      <c r="D44" s="74" t="s">
        <v>175</v>
      </c>
      <c r="E44" s="128">
        <v>6</v>
      </c>
      <c r="F44" s="70">
        <v>6</v>
      </c>
      <c r="G44" s="71">
        <v>20</v>
      </c>
      <c r="H44" s="72">
        <v>5.3999999999999999E-2</v>
      </c>
      <c r="I44" s="73">
        <v>2.004</v>
      </c>
      <c r="J44" s="73">
        <v>0.32400000000000001</v>
      </c>
      <c r="K44" s="74">
        <v>0.84</v>
      </c>
      <c r="L44" s="71">
        <v>1.2E-2</v>
      </c>
      <c r="M44" s="71">
        <v>42.66</v>
      </c>
    </row>
    <row r="45" spans="1:13" ht="15" customHeight="1" x14ac:dyDescent="0.25">
      <c r="A45" s="840" t="s">
        <v>163</v>
      </c>
      <c r="B45" s="835" t="s">
        <v>69</v>
      </c>
      <c r="C45" s="68" t="s">
        <v>70</v>
      </c>
      <c r="D45" s="74" t="s">
        <v>71</v>
      </c>
      <c r="E45" s="128">
        <v>30</v>
      </c>
      <c r="F45" s="70">
        <v>30</v>
      </c>
      <c r="G45" s="71">
        <v>107</v>
      </c>
      <c r="H45" s="72">
        <v>2.61</v>
      </c>
      <c r="I45" s="73">
        <v>0.27</v>
      </c>
      <c r="J45" s="73">
        <v>23.37</v>
      </c>
      <c r="K45" s="74">
        <v>3</v>
      </c>
      <c r="L45" s="71">
        <v>0.6</v>
      </c>
      <c r="M45" s="71">
        <v>1.8</v>
      </c>
    </row>
    <row r="46" spans="1:13" ht="15" customHeight="1" x14ac:dyDescent="0.25">
      <c r="A46" s="837"/>
      <c r="B46" s="837"/>
      <c r="C46" s="68" t="s">
        <v>72</v>
      </c>
      <c r="D46" s="74" t="s">
        <v>73</v>
      </c>
      <c r="E46" s="128">
        <v>120</v>
      </c>
      <c r="F46" s="70">
        <v>120</v>
      </c>
      <c r="G46" s="71">
        <v>66</v>
      </c>
      <c r="H46" s="72">
        <v>3.84</v>
      </c>
      <c r="I46" s="73">
        <v>3.84</v>
      </c>
      <c r="J46" s="73">
        <v>4.08</v>
      </c>
      <c r="K46" s="74">
        <v>144</v>
      </c>
      <c r="L46" s="71">
        <v>0</v>
      </c>
      <c r="M46" s="71">
        <v>50.4</v>
      </c>
    </row>
    <row r="47" spans="1:13" ht="15" customHeight="1" x14ac:dyDescent="0.25">
      <c r="A47" s="35" t="s">
        <v>74</v>
      </c>
      <c r="B47" s="36" t="s">
        <v>75</v>
      </c>
      <c r="C47" s="68" t="s">
        <v>76</v>
      </c>
      <c r="D47" s="74" t="s">
        <v>77</v>
      </c>
      <c r="E47" s="128">
        <v>10</v>
      </c>
      <c r="F47" s="70">
        <v>10</v>
      </c>
      <c r="G47" s="71">
        <v>36</v>
      </c>
      <c r="H47" s="72">
        <v>0.28999999999999998</v>
      </c>
      <c r="I47" s="73">
        <v>0.18</v>
      </c>
      <c r="J47" s="73">
        <v>8.33</v>
      </c>
      <c r="K47" s="74">
        <v>13.4</v>
      </c>
      <c r="L47" s="71">
        <v>0.08</v>
      </c>
      <c r="M47" s="71">
        <v>0</v>
      </c>
    </row>
    <row r="48" spans="1:13" ht="15" customHeight="1" x14ac:dyDescent="0.25">
      <c r="A48" s="1541"/>
      <c r="B48" s="856"/>
      <c r="C48" s="856"/>
      <c r="D48" s="856"/>
      <c r="E48" s="856"/>
      <c r="F48" s="856"/>
      <c r="G48" s="856"/>
      <c r="H48" s="856"/>
      <c r="I48" s="856"/>
      <c r="J48" s="856"/>
      <c r="K48" s="856"/>
      <c r="L48" s="856"/>
      <c r="M48" s="857"/>
    </row>
    <row r="49" spans="1:13" ht="15" customHeight="1" x14ac:dyDescent="0.25">
      <c r="A49" s="1536" t="s">
        <v>78</v>
      </c>
      <c r="B49" s="828"/>
      <c r="C49" s="828"/>
      <c r="D49" s="828"/>
      <c r="E49" s="828"/>
      <c r="F49" s="829"/>
      <c r="G49" s="235">
        <v>962</v>
      </c>
      <c r="H49" s="236">
        <v>38.6</v>
      </c>
      <c r="I49" s="237">
        <v>27.9</v>
      </c>
      <c r="J49" s="237">
        <v>135</v>
      </c>
      <c r="K49" s="235">
        <v>268</v>
      </c>
      <c r="L49" s="238">
        <v>6.3</v>
      </c>
      <c r="M49" s="238">
        <v>913</v>
      </c>
    </row>
    <row r="50" spans="1:13" ht="15" customHeight="1" x14ac:dyDescent="0.25">
      <c r="A50" s="1536" t="s">
        <v>79</v>
      </c>
      <c r="B50" s="828"/>
      <c r="C50" s="828"/>
      <c r="D50" s="828"/>
      <c r="E50" s="828"/>
      <c r="F50" s="829"/>
      <c r="G50" s="239">
        <v>2900</v>
      </c>
      <c r="H50" s="240">
        <v>101.5</v>
      </c>
      <c r="I50" s="240">
        <v>96.7</v>
      </c>
      <c r="J50" s="240">
        <v>406</v>
      </c>
      <c r="K50" s="240">
        <v>1100</v>
      </c>
      <c r="L50" s="240">
        <v>11.8</v>
      </c>
      <c r="M50" s="240">
        <v>1500</v>
      </c>
    </row>
    <row r="51" spans="1:13" ht="15" customHeight="1" x14ac:dyDescent="0.25">
      <c r="A51" s="1536" t="s">
        <v>80</v>
      </c>
      <c r="B51" s="828"/>
      <c r="C51" s="828"/>
      <c r="D51" s="828"/>
      <c r="E51" s="828"/>
      <c r="F51" s="829"/>
      <c r="G51" s="241">
        <v>0.32</v>
      </c>
      <c r="H51" s="242">
        <v>0.38</v>
      </c>
      <c r="I51" s="242">
        <v>0.28999999999999998</v>
      </c>
      <c r="J51" s="242">
        <v>0.31</v>
      </c>
      <c r="K51" s="242">
        <v>0.24</v>
      </c>
      <c r="L51" s="242">
        <v>0.51</v>
      </c>
      <c r="M51" s="242">
        <v>0.61</v>
      </c>
    </row>
    <row r="52" spans="1:13" ht="15" customHeight="1" x14ac:dyDescent="0.25">
      <c r="A52" s="44"/>
      <c r="B52" s="45"/>
      <c r="C52" s="45"/>
      <c r="D52" s="45"/>
      <c r="E52" s="47"/>
      <c r="F52" s="47"/>
      <c r="G52" s="47"/>
      <c r="H52" s="47"/>
      <c r="I52" s="47"/>
      <c r="J52" s="47"/>
      <c r="K52" s="47"/>
      <c r="L52" s="47"/>
      <c r="M52" s="47"/>
    </row>
    <row r="53" spans="1:13" ht="15" customHeight="1" x14ac:dyDescent="0.25">
      <c r="A53" s="1537" t="s">
        <v>81</v>
      </c>
      <c r="B53" s="825"/>
      <c r="C53" s="826"/>
      <c r="D53" s="827" t="s">
        <v>82</v>
      </c>
      <c r="E53" s="828"/>
      <c r="F53" s="828"/>
      <c r="G53" s="828"/>
      <c r="H53" s="828"/>
      <c r="I53" s="828"/>
      <c r="J53" s="828"/>
      <c r="K53" s="828"/>
      <c r="L53" s="828"/>
      <c r="M53" s="829"/>
    </row>
    <row r="54" spans="1:13" ht="15" customHeight="1" x14ac:dyDescent="0.25">
      <c r="A54" s="44"/>
      <c r="B54" s="45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51"/>
    </row>
    <row r="55" spans="1:13" ht="30" customHeight="1" x14ac:dyDescent="0.25">
      <c r="A55" s="44" t="s">
        <v>83</v>
      </c>
      <c r="B55" s="1538"/>
      <c r="C55" s="828"/>
      <c r="D55" s="828"/>
      <c r="E55" s="829"/>
      <c r="F55" s="51"/>
      <c r="G55" s="1539" t="s">
        <v>84</v>
      </c>
      <c r="H55" s="825"/>
      <c r="I55" s="826"/>
      <c r="J55" s="827">
        <v>1088350061</v>
      </c>
      <c r="K55" s="828"/>
      <c r="L55" s="828"/>
      <c r="M55" s="829"/>
    </row>
    <row r="56" spans="1:13" ht="15" customHeight="1" x14ac:dyDescent="0.25">
      <c r="A56" s="53"/>
      <c r="B56" s="49"/>
      <c r="C56" s="49"/>
      <c r="D56" s="49"/>
      <c r="E56" s="51"/>
      <c r="F56" s="51"/>
      <c r="G56" s="51"/>
      <c r="H56" s="51"/>
      <c r="I56" s="51"/>
      <c r="J56" s="51"/>
      <c r="K56" s="51"/>
      <c r="L56" s="51"/>
      <c r="M56" s="51"/>
    </row>
    <row r="57" spans="1:13" ht="15" customHeight="1" x14ac:dyDescent="0.25">
      <c r="A57" s="54"/>
      <c r="B57" s="55"/>
      <c r="C57" s="55"/>
      <c r="D57" s="55"/>
      <c r="E57" s="56"/>
      <c r="F57" s="56"/>
      <c r="G57" s="56"/>
      <c r="H57" s="56"/>
      <c r="I57" s="56"/>
      <c r="J57" s="56"/>
      <c r="K57" s="56"/>
      <c r="L57" s="56"/>
      <c r="M57" s="56"/>
    </row>
    <row r="58" spans="1:13" ht="15" customHeight="1" x14ac:dyDescent="0.25">
      <c r="A58" s="52"/>
      <c r="B58" s="9"/>
      <c r="C58" s="9"/>
      <c r="D58" s="9"/>
      <c r="E58" s="1"/>
      <c r="F58" s="1"/>
      <c r="G58" s="1"/>
      <c r="H58" s="1"/>
      <c r="I58" s="1"/>
      <c r="J58" s="3"/>
      <c r="K58" s="3"/>
      <c r="L58" s="51"/>
      <c r="M58" s="51"/>
    </row>
    <row r="59" spans="1:13" ht="15" customHeight="1" x14ac:dyDescent="0.25">
      <c r="A59" s="366" t="s">
        <v>432</v>
      </c>
      <c r="B59" s="58"/>
      <c r="C59" s="58"/>
      <c r="D59" s="58"/>
      <c r="E59" s="3"/>
      <c r="F59" s="3"/>
      <c r="G59" s="3"/>
      <c r="H59" s="3"/>
      <c r="I59" s="3"/>
      <c r="J59" s="3"/>
      <c r="K59" s="3"/>
      <c r="L59" s="51"/>
      <c r="M59" s="51"/>
    </row>
    <row r="60" spans="1:13" ht="15" customHeight="1" x14ac:dyDescent="0.25">
      <c r="A60" s="52"/>
      <c r="B60" s="9"/>
      <c r="C60" s="9"/>
      <c r="D60" s="9"/>
      <c r="E60" s="1"/>
      <c r="F60" s="1"/>
      <c r="G60" s="1"/>
      <c r="H60" s="1"/>
      <c r="I60" s="1"/>
      <c r="J60" s="3"/>
      <c r="K60" s="3"/>
      <c r="L60" s="51"/>
      <c r="M60" s="51"/>
    </row>
    <row r="61" spans="1:13" ht="15" customHeight="1" x14ac:dyDescent="0.25">
      <c r="A61" s="840" t="s">
        <v>14</v>
      </c>
      <c r="B61" s="838" t="s">
        <v>15</v>
      </c>
      <c r="C61" s="838" t="s">
        <v>16</v>
      </c>
      <c r="D61" s="838" t="s">
        <v>17</v>
      </c>
      <c r="E61" s="838" t="s">
        <v>18</v>
      </c>
      <c r="F61" s="838" t="s">
        <v>19</v>
      </c>
      <c r="G61" s="827" t="s">
        <v>20</v>
      </c>
      <c r="H61" s="828"/>
      <c r="I61" s="828"/>
      <c r="J61" s="828"/>
      <c r="K61" s="828"/>
      <c r="L61" s="828"/>
      <c r="M61" s="829"/>
    </row>
    <row r="62" spans="1:13" ht="15" customHeight="1" x14ac:dyDescent="0.25">
      <c r="A62" s="837"/>
      <c r="B62" s="837"/>
      <c r="C62" s="837"/>
      <c r="D62" s="837"/>
      <c r="E62" s="837"/>
      <c r="F62" s="837"/>
      <c r="G62" s="16" t="s">
        <v>21</v>
      </c>
      <c r="H62" s="16" t="s">
        <v>22</v>
      </c>
      <c r="I62" s="16" t="s">
        <v>23</v>
      </c>
      <c r="J62" s="16" t="s">
        <v>24</v>
      </c>
      <c r="K62" s="16" t="s">
        <v>25</v>
      </c>
      <c r="L62" s="16" t="s">
        <v>26</v>
      </c>
      <c r="M62" s="16" t="s">
        <v>27</v>
      </c>
    </row>
    <row r="63" spans="1:13" ht="15" customHeight="1" x14ac:dyDescent="0.25">
      <c r="A63" s="840" t="s">
        <v>85</v>
      </c>
      <c r="B63" s="843" t="s">
        <v>86</v>
      </c>
      <c r="C63" s="223" t="s">
        <v>87</v>
      </c>
      <c r="D63" s="127" t="s">
        <v>88</v>
      </c>
      <c r="E63" s="225">
        <v>40</v>
      </c>
      <c r="F63" s="226">
        <v>40</v>
      </c>
      <c r="G63" s="227">
        <v>154</v>
      </c>
      <c r="H63" s="228">
        <v>9.1199999999999992</v>
      </c>
      <c r="I63" s="127">
        <v>0.6</v>
      </c>
      <c r="J63" s="127">
        <v>24.16</v>
      </c>
      <c r="K63" s="224">
        <v>47.6</v>
      </c>
      <c r="L63" s="227">
        <v>2.12</v>
      </c>
      <c r="M63" s="227">
        <v>4</v>
      </c>
    </row>
    <row r="64" spans="1:13" ht="15" customHeight="1" x14ac:dyDescent="0.25">
      <c r="A64" s="836"/>
      <c r="B64" s="836"/>
      <c r="C64" s="68" t="s">
        <v>89</v>
      </c>
      <c r="D64" s="73" t="s">
        <v>90</v>
      </c>
      <c r="E64" s="128">
        <v>45</v>
      </c>
      <c r="F64" s="70">
        <v>30.6</v>
      </c>
      <c r="G64" s="71">
        <v>51</v>
      </c>
      <c r="H64" s="72">
        <v>0.36720000000000003</v>
      </c>
      <c r="I64" s="73">
        <v>6.1199999999999997E-2</v>
      </c>
      <c r="J64" s="73">
        <v>12.0258</v>
      </c>
      <c r="K64" s="74">
        <v>2.448</v>
      </c>
      <c r="L64" s="71">
        <v>0.12239999999999999</v>
      </c>
      <c r="M64" s="71">
        <v>11.7</v>
      </c>
    </row>
    <row r="65" spans="1:13" ht="15" customHeight="1" x14ac:dyDescent="0.25">
      <c r="A65" s="836"/>
      <c r="B65" s="836"/>
      <c r="C65" s="68" t="s">
        <v>50</v>
      </c>
      <c r="D65" s="73" t="s">
        <v>51</v>
      </c>
      <c r="E65" s="128">
        <v>12</v>
      </c>
      <c r="F65" s="70">
        <v>10.199999999999999</v>
      </c>
      <c r="G65" s="71">
        <v>5</v>
      </c>
      <c r="H65" s="72">
        <v>7.1400000000000005E-2</v>
      </c>
      <c r="I65" s="73">
        <v>1.0200000000000001E-2</v>
      </c>
      <c r="J65" s="73">
        <v>0.96899999999999997</v>
      </c>
      <c r="K65" s="74">
        <v>2.754</v>
      </c>
      <c r="L65" s="71">
        <v>4.0800000000000003E-2</v>
      </c>
      <c r="M65" s="71">
        <v>4.2</v>
      </c>
    </row>
    <row r="66" spans="1:13" ht="15" customHeight="1" x14ac:dyDescent="0.25">
      <c r="A66" s="836"/>
      <c r="B66" s="836"/>
      <c r="C66" s="68" t="s">
        <v>91</v>
      </c>
      <c r="D66" s="73" t="s">
        <v>92</v>
      </c>
      <c r="E66" s="128">
        <v>10</v>
      </c>
      <c r="F66" s="70">
        <v>10</v>
      </c>
      <c r="G66" s="71">
        <v>10</v>
      </c>
      <c r="H66" s="72">
        <v>0.22</v>
      </c>
      <c r="I66" s="73">
        <v>0.01</v>
      </c>
      <c r="J66" s="73">
        <v>2.11</v>
      </c>
      <c r="K66" s="74">
        <v>1.1000000000000001</v>
      </c>
      <c r="L66" s="71">
        <v>0.1</v>
      </c>
      <c r="M66" s="71">
        <v>1.8</v>
      </c>
    </row>
    <row r="67" spans="1:13" ht="15" customHeight="1" x14ac:dyDescent="0.25">
      <c r="A67" s="836"/>
      <c r="B67" s="836"/>
      <c r="C67" s="68" t="s">
        <v>36</v>
      </c>
      <c r="D67" s="73" t="s">
        <v>37</v>
      </c>
      <c r="E67" s="128">
        <v>6</v>
      </c>
      <c r="F67" s="70">
        <v>5.4</v>
      </c>
      <c r="G67" s="71">
        <v>2</v>
      </c>
      <c r="H67" s="72">
        <v>0.1242</v>
      </c>
      <c r="I67" s="73">
        <v>3.2399999999999998E-2</v>
      </c>
      <c r="J67" s="73">
        <v>0.31859999999999999</v>
      </c>
      <c r="K67" s="74">
        <v>4.4279999999999999</v>
      </c>
      <c r="L67" s="71">
        <v>9.7199999999999995E-2</v>
      </c>
      <c r="M67" s="71">
        <v>2.76</v>
      </c>
    </row>
    <row r="68" spans="1:13" ht="15" customHeight="1" x14ac:dyDescent="0.25">
      <c r="A68" s="836"/>
      <c r="B68" s="836"/>
      <c r="C68" s="68" t="s">
        <v>34</v>
      </c>
      <c r="D68" s="73" t="s">
        <v>35</v>
      </c>
      <c r="E68" s="128">
        <v>38</v>
      </c>
      <c r="F68" s="70">
        <v>15.2</v>
      </c>
      <c r="G68" s="71">
        <v>6</v>
      </c>
      <c r="H68" s="72">
        <v>0.18240000000000001</v>
      </c>
      <c r="I68" s="73">
        <v>1.52E-2</v>
      </c>
      <c r="J68" s="73">
        <v>1.0336000000000001</v>
      </c>
      <c r="K68" s="74">
        <v>8.6639999999999997</v>
      </c>
      <c r="L68" s="71">
        <v>7.5999999999999998E-2</v>
      </c>
      <c r="M68" s="71">
        <v>5.7</v>
      </c>
    </row>
    <row r="69" spans="1:13" ht="15" customHeight="1" x14ac:dyDescent="0.25">
      <c r="A69" s="836"/>
      <c r="B69" s="836"/>
      <c r="C69" s="68" t="s">
        <v>32</v>
      </c>
      <c r="D69" s="73" t="s">
        <v>33</v>
      </c>
      <c r="E69" s="128">
        <v>16</v>
      </c>
      <c r="F69" s="70">
        <v>15.2</v>
      </c>
      <c r="G69" s="71">
        <v>6</v>
      </c>
      <c r="H69" s="72">
        <v>0.21279999999999999</v>
      </c>
      <c r="I69" s="73">
        <v>1.52E-2</v>
      </c>
      <c r="J69" s="73">
        <v>1.1704000000000001</v>
      </c>
      <c r="K69" s="74">
        <v>3.6480000000000001</v>
      </c>
      <c r="L69" s="71">
        <v>4.5600000000000002E-2</v>
      </c>
      <c r="M69" s="71">
        <v>0.64</v>
      </c>
    </row>
    <row r="70" spans="1:13" ht="15" customHeight="1" x14ac:dyDescent="0.25">
      <c r="A70" s="837"/>
      <c r="B70" s="837"/>
      <c r="C70" s="68" t="s">
        <v>44</v>
      </c>
      <c r="D70" s="73" t="s">
        <v>45</v>
      </c>
      <c r="E70" s="128">
        <v>0.8</v>
      </c>
      <c r="F70" s="70">
        <v>0.8</v>
      </c>
      <c r="G70" s="71">
        <v>0</v>
      </c>
      <c r="H70" s="72">
        <v>0</v>
      </c>
      <c r="I70" s="73">
        <v>0</v>
      </c>
      <c r="J70" s="73">
        <v>0</v>
      </c>
      <c r="K70" s="74">
        <v>0.192</v>
      </c>
      <c r="L70" s="71">
        <v>2.3999999999999998E-3</v>
      </c>
      <c r="M70" s="71">
        <v>310.24799999999999</v>
      </c>
    </row>
    <row r="71" spans="1:13" ht="15" customHeight="1" x14ac:dyDescent="0.25">
      <c r="A71" s="840" t="s">
        <v>28</v>
      </c>
      <c r="B71" s="843" t="s">
        <v>93</v>
      </c>
      <c r="C71" s="68" t="s">
        <v>94</v>
      </c>
      <c r="D71" s="73" t="s">
        <v>95</v>
      </c>
      <c r="E71" s="128">
        <v>92</v>
      </c>
      <c r="F71" s="70">
        <v>88</v>
      </c>
      <c r="G71" s="71">
        <v>111</v>
      </c>
      <c r="H71" s="72">
        <v>16.905999999999999</v>
      </c>
      <c r="I71" s="73">
        <v>4.74</v>
      </c>
      <c r="J71" s="73">
        <v>0.158</v>
      </c>
      <c r="K71" s="74">
        <v>13.43</v>
      </c>
      <c r="L71" s="71">
        <v>0.63200000000000001</v>
      </c>
      <c r="M71" s="71">
        <v>43.16</v>
      </c>
    </row>
    <row r="72" spans="1:13" ht="15" customHeight="1" x14ac:dyDescent="0.25">
      <c r="A72" s="836"/>
      <c r="B72" s="836"/>
      <c r="C72" s="68" t="s">
        <v>34</v>
      </c>
      <c r="D72" s="73" t="s">
        <v>35</v>
      </c>
      <c r="E72" s="128">
        <v>38</v>
      </c>
      <c r="F72" s="70">
        <v>15.2</v>
      </c>
      <c r="G72" s="71">
        <v>6</v>
      </c>
      <c r="H72" s="72">
        <v>0.18240000000000001</v>
      </c>
      <c r="I72" s="73">
        <v>1.52E-2</v>
      </c>
      <c r="J72" s="73">
        <v>1.0336000000000001</v>
      </c>
      <c r="K72" s="74">
        <v>8.6639999999999997</v>
      </c>
      <c r="L72" s="71">
        <v>7.5999999999999998E-2</v>
      </c>
      <c r="M72" s="71">
        <v>5.7</v>
      </c>
    </row>
    <row r="73" spans="1:13" ht="15" customHeight="1" x14ac:dyDescent="0.25">
      <c r="A73" s="836"/>
      <c r="B73" s="836"/>
      <c r="C73" s="68" t="s">
        <v>36</v>
      </c>
      <c r="D73" s="73" t="s">
        <v>37</v>
      </c>
      <c r="E73" s="128">
        <v>6</v>
      </c>
      <c r="F73" s="70">
        <v>5.4</v>
      </c>
      <c r="G73" s="71">
        <v>2</v>
      </c>
      <c r="H73" s="72">
        <v>0.1242</v>
      </c>
      <c r="I73" s="73">
        <v>3.2399999999999998E-2</v>
      </c>
      <c r="J73" s="73">
        <v>0.31859999999999999</v>
      </c>
      <c r="K73" s="74">
        <v>4.4279999999999999</v>
      </c>
      <c r="L73" s="71">
        <v>9.7199999999999995E-2</v>
      </c>
      <c r="M73" s="71">
        <v>2.76</v>
      </c>
    </row>
    <row r="74" spans="1:13" ht="15" customHeight="1" x14ac:dyDescent="0.25">
      <c r="A74" s="836"/>
      <c r="B74" s="836"/>
      <c r="C74" s="68" t="s">
        <v>38</v>
      </c>
      <c r="D74" s="73" t="s">
        <v>39</v>
      </c>
      <c r="E74" s="128">
        <v>3</v>
      </c>
      <c r="F74" s="70">
        <v>3</v>
      </c>
      <c r="G74" s="71">
        <v>0</v>
      </c>
      <c r="H74" s="72">
        <v>0</v>
      </c>
      <c r="I74" s="73">
        <v>0</v>
      </c>
      <c r="J74" s="73">
        <v>0.18</v>
      </c>
      <c r="K74" s="74">
        <v>0.21</v>
      </c>
      <c r="L74" s="71">
        <v>1.4999999999999999E-2</v>
      </c>
      <c r="M74" s="71">
        <v>0.15</v>
      </c>
    </row>
    <row r="75" spans="1:13" ht="15" customHeight="1" x14ac:dyDescent="0.25">
      <c r="A75" s="836"/>
      <c r="B75" s="836"/>
      <c r="C75" s="68" t="s">
        <v>40</v>
      </c>
      <c r="D75" s="73" t="s">
        <v>39</v>
      </c>
      <c r="E75" s="128">
        <v>3</v>
      </c>
      <c r="F75" s="70">
        <v>3</v>
      </c>
      <c r="G75" s="71">
        <v>0</v>
      </c>
      <c r="H75" s="72">
        <v>0</v>
      </c>
      <c r="I75" s="73">
        <v>0</v>
      </c>
      <c r="J75" s="73">
        <v>0.18</v>
      </c>
      <c r="K75" s="74">
        <v>0.21</v>
      </c>
      <c r="L75" s="71">
        <v>1.4999999999999999E-2</v>
      </c>
      <c r="M75" s="71">
        <v>0.15</v>
      </c>
    </row>
    <row r="76" spans="1:13" ht="15" customHeight="1" x14ac:dyDescent="0.25">
      <c r="A76" s="836"/>
      <c r="B76" s="836"/>
      <c r="C76" s="68" t="s">
        <v>41</v>
      </c>
      <c r="D76" s="73" t="s">
        <v>39</v>
      </c>
      <c r="E76" s="128">
        <v>3</v>
      </c>
      <c r="F76" s="70">
        <v>3</v>
      </c>
      <c r="G76" s="71">
        <v>0</v>
      </c>
      <c r="H76" s="72">
        <v>0</v>
      </c>
      <c r="I76" s="73">
        <v>0</v>
      </c>
      <c r="J76" s="73">
        <v>0.18</v>
      </c>
      <c r="K76" s="74">
        <v>0.21</v>
      </c>
      <c r="L76" s="71">
        <v>1.4999999999999999E-2</v>
      </c>
      <c r="M76" s="71">
        <v>0.15</v>
      </c>
    </row>
    <row r="77" spans="1:13" ht="15" customHeight="1" x14ac:dyDescent="0.25">
      <c r="A77" s="836"/>
      <c r="B77" s="836"/>
      <c r="C77" s="68" t="s">
        <v>96</v>
      </c>
      <c r="D77" s="73" t="s">
        <v>39</v>
      </c>
      <c r="E77" s="128">
        <v>3</v>
      </c>
      <c r="F77" s="70">
        <v>3</v>
      </c>
      <c r="G77" s="71">
        <v>0</v>
      </c>
      <c r="H77" s="72">
        <v>0</v>
      </c>
      <c r="I77" s="73">
        <v>0</v>
      </c>
      <c r="J77" s="73">
        <v>0.18</v>
      </c>
      <c r="K77" s="74">
        <v>0.21</v>
      </c>
      <c r="L77" s="71">
        <v>1.4999999999999999E-2</v>
      </c>
      <c r="M77" s="71">
        <v>0.15</v>
      </c>
    </row>
    <row r="78" spans="1:13" ht="15" customHeight="1" x14ac:dyDescent="0.25">
      <c r="A78" s="836"/>
      <c r="B78" s="836"/>
      <c r="C78" s="68" t="s">
        <v>44</v>
      </c>
      <c r="D78" s="73" t="s">
        <v>45</v>
      </c>
      <c r="E78" s="128">
        <v>0.5</v>
      </c>
      <c r="F78" s="70">
        <v>0.5</v>
      </c>
      <c r="G78" s="71">
        <v>0</v>
      </c>
      <c r="H78" s="72">
        <v>0</v>
      </c>
      <c r="I78" s="73">
        <v>0</v>
      </c>
      <c r="J78" s="73">
        <v>0</v>
      </c>
      <c r="K78" s="74">
        <v>0.12</v>
      </c>
      <c r="L78" s="71">
        <v>1.5E-3</v>
      </c>
      <c r="M78" s="71">
        <v>193.905</v>
      </c>
    </row>
    <row r="79" spans="1:13" ht="15" customHeight="1" x14ac:dyDescent="0.25">
      <c r="A79" s="837"/>
      <c r="B79" s="837"/>
      <c r="C79" s="68" t="s">
        <v>52</v>
      </c>
      <c r="D79" s="73" t="s">
        <v>53</v>
      </c>
      <c r="E79" s="128">
        <v>4</v>
      </c>
      <c r="F79" s="70">
        <v>4</v>
      </c>
      <c r="G79" s="71">
        <v>36</v>
      </c>
      <c r="H79" s="72">
        <v>0</v>
      </c>
      <c r="I79" s="73">
        <v>4</v>
      </c>
      <c r="J79" s="73">
        <v>0</v>
      </c>
      <c r="K79" s="74">
        <v>0</v>
      </c>
      <c r="L79" s="71">
        <v>0</v>
      </c>
      <c r="M79" s="71">
        <v>0</v>
      </c>
    </row>
    <row r="80" spans="1:13" ht="15" customHeight="1" x14ac:dyDescent="0.25">
      <c r="A80" s="840" t="s">
        <v>247</v>
      </c>
      <c r="B80" s="843" t="s">
        <v>55</v>
      </c>
      <c r="C80" s="68" t="s">
        <v>56</v>
      </c>
      <c r="D80" s="73" t="s">
        <v>57</v>
      </c>
      <c r="E80" s="128">
        <v>62</v>
      </c>
      <c r="F80" s="70">
        <v>62</v>
      </c>
      <c r="G80" s="71">
        <v>219</v>
      </c>
      <c r="H80" s="72">
        <v>4.1539999999999999</v>
      </c>
      <c r="I80" s="73">
        <v>0.248</v>
      </c>
      <c r="J80" s="73">
        <v>49.661999999999999</v>
      </c>
      <c r="K80" s="74">
        <v>5.58</v>
      </c>
      <c r="L80" s="71">
        <v>0.496</v>
      </c>
      <c r="M80" s="71">
        <v>1.24</v>
      </c>
    </row>
    <row r="81" spans="1:13" ht="15" customHeight="1" x14ac:dyDescent="0.25">
      <c r="A81" s="836"/>
      <c r="B81" s="836"/>
      <c r="C81" s="68" t="s">
        <v>44</v>
      </c>
      <c r="D81" s="73" t="s">
        <v>45</v>
      </c>
      <c r="E81" s="128">
        <v>0.8</v>
      </c>
      <c r="F81" s="70">
        <v>0.8</v>
      </c>
      <c r="G81" s="71">
        <v>0</v>
      </c>
      <c r="H81" s="72">
        <v>0</v>
      </c>
      <c r="I81" s="73">
        <v>0</v>
      </c>
      <c r="J81" s="73">
        <v>0</v>
      </c>
      <c r="K81" s="74">
        <v>0.192</v>
      </c>
      <c r="L81" s="71">
        <v>2.3999999999999998E-3</v>
      </c>
      <c r="M81" s="71">
        <v>310.24799999999999</v>
      </c>
    </row>
    <row r="82" spans="1:13" ht="15" customHeight="1" x14ac:dyDescent="0.25">
      <c r="A82" s="837"/>
      <c r="B82" s="837"/>
      <c r="C82" s="68" t="s">
        <v>52</v>
      </c>
      <c r="D82" s="73" t="s">
        <v>53</v>
      </c>
      <c r="E82" s="128">
        <v>10</v>
      </c>
      <c r="F82" s="70">
        <v>10</v>
      </c>
      <c r="G82" s="71">
        <v>90</v>
      </c>
      <c r="H82" s="72">
        <v>0</v>
      </c>
      <c r="I82" s="73">
        <v>10</v>
      </c>
      <c r="J82" s="73">
        <v>0</v>
      </c>
      <c r="K82" s="74">
        <v>0</v>
      </c>
      <c r="L82" s="71">
        <v>0</v>
      </c>
      <c r="M82" s="71">
        <v>0</v>
      </c>
    </row>
    <row r="83" spans="1:13" ht="15" customHeight="1" x14ac:dyDescent="0.25">
      <c r="A83" s="840" t="s">
        <v>46</v>
      </c>
      <c r="B83" s="843" t="s">
        <v>97</v>
      </c>
      <c r="C83" s="223" t="s">
        <v>98</v>
      </c>
      <c r="D83" s="74" t="s">
        <v>99</v>
      </c>
      <c r="E83" s="225">
        <v>186</v>
      </c>
      <c r="F83" s="226">
        <v>110</v>
      </c>
      <c r="G83" s="71">
        <v>133</v>
      </c>
      <c r="H83" s="72">
        <v>1.1088</v>
      </c>
      <c r="I83" s="73">
        <v>0.2016</v>
      </c>
      <c r="J83" s="73">
        <v>30.542400000000001</v>
      </c>
      <c r="K83" s="74">
        <v>3.024</v>
      </c>
      <c r="L83" s="71">
        <v>0.504</v>
      </c>
      <c r="M83" s="71">
        <v>5.6</v>
      </c>
    </row>
    <row r="84" spans="1:13" ht="15" customHeight="1" x14ac:dyDescent="0.25">
      <c r="A84" s="837"/>
      <c r="B84" s="837"/>
      <c r="C84" s="68" t="s">
        <v>52</v>
      </c>
      <c r="D84" s="73" t="s">
        <v>53</v>
      </c>
      <c r="E84" s="128">
        <v>10</v>
      </c>
      <c r="F84" s="70">
        <v>10</v>
      </c>
      <c r="G84" s="71">
        <v>90</v>
      </c>
      <c r="H84" s="72">
        <v>0</v>
      </c>
      <c r="I84" s="73">
        <v>10</v>
      </c>
      <c r="J84" s="73">
        <v>0</v>
      </c>
      <c r="K84" s="74">
        <v>0</v>
      </c>
      <c r="L84" s="71">
        <v>0</v>
      </c>
      <c r="M84" s="71">
        <v>0</v>
      </c>
    </row>
    <row r="85" spans="1:13" ht="15" customHeight="1" x14ac:dyDescent="0.25">
      <c r="A85" s="840" t="s">
        <v>58</v>
      </c>
      <c r="B85" s="843" t="s">
        <v>100</v>
      </c>
      <c r="C85" s="68" t="s">
        <v>101</v>
      </c>
      <c r="D85" s="73" t="s">
        <v>102</v>
      </c>
      <c r="E85" s="128">
        <v>63</v>
      </c>
      <c r="F85" s="70">
        <v>50.4</v>
      </c>
      <c r="G85" s="71">
        <v>12</v>
      </c>
      <c r="H85" s="72">
        <v>0.4536</v>
      </c>
      <c r="I85" s="73">
        <v>5.04E-2</v>
      </c>
      <c r="J85" s="73">
        <v>2.0663999999999998</v>
      </c>
      <c r="K85" s="74">
        <v>4.5359999999999996</v>
      </c>
      <c r="L85" s="71">
        <v>0.252</v>
      </c>
      <c r="M85" s="71">
        <v>3.78</v>
      </c>
    </row>
    <row r="86" spans="1:13" ht="15" customHeight="1" x14ac:dyDescent="0.25">
      <c r="A86" s="836"/>
      <c r="B86" s="836"/>
      <c r="C86" s="68" t="s">
        <v>103</v>
      </c>
      <c r="D86" s="73" t="s">
        <v>104</v>
      </c>
      <c r="E86" s="128">
        <v>40</v>
      </c>
      <c r="F86" s="70">
        <v>20</v>
      </c>
      <c r="G86" s="71">
        <v>16</v>
      </c>
      <c r="H86" s="72">
        <v>0.12</v>
      </c>
      <c r="I86" s="73">
        <v>0</v>
      </c>
      <c r="J86" s="73">
        <v>3.42</v>
      </c>
      <c r="K86" s="74">
        <v>3</v>
      </c>
      <c r="L86" s="71">
        <v>0.1</v>
      </c>
      <c r="M86" s="71">
        <v>1.6</v>
      </c>
    </row>
    <row r="87" spans="1:13" ht="15" customHeight="1" x14ac:dyDescent="0.25">
      <c r="A87" s="836"/>
      <c r="B87" s="836"/>
      <c r="C87" s="68" t="s">
        <v>62</v>
      </c>
      <c r="D87" s="73" t="s">
        <v>63</v>
      </c>
      <c r="E87" s="128">
        <v>30</v>
      </c>
      <c r="F87" s="70">
        <v>15</v>
      </c>
      <c r="G87" s="71">
        <v>7</v>
      </c>
      <c r="H87" s="72">
        <v>4.4999999999999998E-2</v>
      </c>
      <c r="I87" s="73">
        <v>4.4999999999999998E-2</v>
      </c>
      <c r="J87" s="73">
        <v>1.395</v>
      </c>
      <c r="K87" s="74">
        <v>2.85</v>
      </c>
      <c r="L87" s="71">
        <v>7.4999999999999997E-2</v>
      </c>
      <c r="M87" s="71">
        <v>1.2</v>
      </c>
    </row>
    <row r="88" spans="1:13" ht="15" customHeight="1" x14ac:dyDescent="0.25">
      <c r="A88" s="837"/>
      <c r="B88" s="842"/>
      <c r="C88" s="68" t="s">
        <v>36</v>
      </c>
      <c r="D88" s="73" t="s">
        <v>37</v>
      </c>
      <c r="E88" s="128">
        <v>6</v>
      </c>
      <c r="F88" s="70">
        <v>5.4</v>
      </c>
      <c r="G88" s="71">
        <v>2</v>
      </c>
      <c r="H88" s="72">
        <v>0.1242</v>
      </c>
      <c r="I88" s="73">
        <v>3.2399999999999998E-2</v>
      </c>
      <c r="J88" s="73">
        <v>0.31859999999999999</v>
      </c>
      <c r="K88" s="74">
        <v>4.4279999999999999</v>
      </c>
      <c r="L88" s="71">
        <v>9.7199999999999995E-2</v>
      </c>
      <c r="M88" s="71">
        <v>2.76</v>
      </c>
    </row>
    <row r="89" spans="1:13" ht="15" customHeight="1" x14ac:dyDescent="0.25">
      <c r="A89" s="35" t="s">
        <v>105</v>
      </c>
      <c r="B89" s="879" t="s">
        <v>106</v>
      </c>
      <c r="C89" s="68" t="s">
        <v>107</v>
      </c>
      <c r="D89" s="73" t="s">
        <v>108</v>
      </c>
      <c r="E89" s="128">
        <v>190</v>
      </c>
      <c r="F89" s="70">
        <v>60.8</v>
      </c>
      <c r="G89" s="71">
        <v>36</v>
      </c>
      <c r="H89" s="72">
        <v>0.91200000000000003</v>
      </c>
      <c r="I89" s="73">
        <v>0.30399999999999999</v>
      </c>
      <c r="J89" s="73">
        <v>7.5392000000000001</v>
      </c>
      <c r="K89" s="74">
        <v>5.4720000000000004</v>
      </c>
      <c r="L89" s="71">
        <v>1.0336000000000001</v>
      </c>
      <c r="M89" s="71">
        <v>11.4</v>
      </c>
    </row>
    <row r="90" spans="1:13" ht="15" customHeight="1" x14ac:dyDescent="0.25">
      <c r="A90" s="840" t="s">
        <v>164</v>
      </c>
      <c r="B90" s="847"/>
      <c r="C90" s="68" t="s">
        <v>64</v>
      </c>
      <c r="D90" s="73" t="s">
        <v>65</v>
      </c>
      <c r="E90" s="128">
        <v>8</v>
      </c>
      <c r="F90" s="70">
        <v>8</v>
      </c>
      <c r="G90" s="71">
        <v>32</v>
      </c>
      <c r="H90" s="72">
        <v>0</v>
      </c>
      <c r="I90" s="73">
        <v>0</v>
      </c>
      <c r="J90" s="73">
        <v>7.944</v>
      </c>
      <c r="K90" s="74">
        <v>0</v>
      </c>
      <c r="L90" s="71">
        <v>8.0000000000000002E-3</v>
      </c>
      <c r="M90" s="71">
        <v>0</v>
      </c>
    </row>
    <row r="91" spans="1:13" ht="15" customHeight="1" x14ac:dyDescent="0.25">
      <c r="A91" s="837"/>
      <c r="B91" s="874"/>
      <c r="C91" s="68" t="s">
        <v>110</v>
      </c>
      <c r="D91" s="73" t="s">
        <v>39</v>
      </c>
      <c r="E91" s="128">
        <v>2</v>
      </c>
      <c r="F91" s="70">
        <v>2</v>
      </c>
      <c r="G91" s="71">
        <v>0</v>
      </c>
      <c r="H91" s="72">
        <v>0</v>
      </c>
      <c r="I91" s="73">
        <v>0</v>
      </c>
      <c r="J91" s="73">
        <v>0.12</v>
      </c>
      <c r="K91" s="74">
        <v>0.14000000000000001</v>
      </c>
      <c r="L91" s="71">
        <v>0.01</v>
      </c>
      <c r="M91" s="71">
        <v>0.1</v>
      </c>
    </row>
    <row r="92" spans="1:13" ht="15" customHeight="1" x14ac:dyDescent="0.25">
      <c r="A92" s="1541"/>
      <c r="B92" s="856"/>
      <c r="C92" s="856"/>
      <c r="D92" s="856"/>
      <c r="E92" s="856"/>
      <c r="F92" s="856"/>
      <c r="G92" s="856"/>
      <c r="H92" s="856"/>
      <c r="I92" s="856"/>
      <c r="J92" s="856"/>
      <c r="K92" s="856"/>
      <c r="L92" s="856"/>
      <c r="M92" s="857"/>
    </row>
    <row r="93" spans="1:13" ht="15" customHeight="1" x14ac:dyDescent="0.25">
      <c r="A93" s="1536" t="s">
        <v>78</v>
      </c>
      <c r="B93" s="828"/>
      <c r="C93" s="828"/>
      <c r="D93" s="828"/>
      <c r="E93" s="828"/>
      <c r="F93" s="829"/>
      <c r="G93" s="235">
        <v>1025.3</v>
      </c>
      <c r="H93" s="236">
        <v>34.4</v>
      </c>
      <c r="I93" s="237">
        <v>30.4</v>
      </c>
      <c r="J93" s="237">
        <v>147</v>
      </c>
      <c r="K93" s="235">
        <v>127.5</v>
      </c>
      <c r="L93" s="238">
        <v>6</v>
      </c>
      <c r="M93" s="238">
        <v>925.1</v>
      </c>
    </row>
    <row r="94" spans="1:13" ht="15" customHeight="1" x14ac:dyDescent="0.25">
      <c r="A94" s="1536" t="s">
        <v>79</v>
      </c>
      <c r="B94" s="828"/>
      <c r="C94" s="828"/>
      <c r="D94" s="828"/>
      <c r="E94" s="828"/>
      <c r="F94" s="829"/>
      <c r="G94" s="239">
        <v>2900</v>
      </c>
      <c r="H94" s="240">
        <v>101.5</v>
      </c>
      <c r="I94" s="240">
        <v>96.7</v>
      </c>
      <c r="J94" s="240">
        <v>406</v>
      </c>
      <c r="K94" s="240">
        <v>1100</v>
      </c>
      <c r="L94" s="240">
        <v>11.8</v>
      </c>
      <c r="M94" s="240">
        <v>1500</v>
      </c>
    </row>
    <row r="95" spans="1:13" ht="15" customHeight="1" x14ac:dyDescent="0.25">
      <c r="A95" s="1536" t="s">
        <v>80</v>
      </c>
      <c r="B95" s="828"/>
      <c r="C95" s="828"/>
      <c r="D95" s="828"/>
      <c r="E95" s="828"/>
      <c r="F95" s="829"/>
      <c r="G95" s="241">
        <v>0.35</v>
      </c>
      <c r="H95" s="242">
        <v>0.34</v>
      </c>
      <c r="I95" s="242">
        <v>0.31</v>
      </c>
      <c r="J95" s="242">
        <v>0.36</v>
      </c>
      <c r="K95" s="242">
        <v>0.12</v>
      </c>
      <c r="L95" s="242">
        <v>0.51</v>
      </c>
      <c r="M95" s="242">
        <v>0.62</v>
      </c>
    </row>
    <row r="97" spans="1:13" ht="15" customHeight="1" x14ac:dyDescent="0.25">
      <c r="A97" s="1537" t="s">
        <v>81</v>
      </c>
      <c r="B97" s="825"/>
      <c r="C97" s="826"/>
      <c r="D97" s="827" t="s">
        <v>82</v>
      </c>
      <c r="E97" s="828"/>
      <c r="F97" s="828"/>
      <c r="G97" s="828"/>
      <c r="H97" s="828"/>
      <c r="I97" s="828"/>
      <c r="J97" s="828"/>
      <c r="K97" s="828"/>
      <c r="L97" s="828"/>
      <c r="M97" s="829"/>
    </row>
    <row r="98" spans="1:13" ht="15" customHeight="1" x14ac:dyDescent="0.25">
      <c r="A98" s="44"/>
      <c r="B98" s="45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51"/>
    </row>
    <row r="99" spans="1:13" ht="30" customHeight="1" x14ac:dyDescent="0.25">
      <c r="A99" s="44" t="s">
        <v>83</v>
      </c>
      <c r="B99" s="1538"/>
      <c r="C99" s="828"/>
      <c r="D99" s="828"/>
      <c r="E99" s="829"/>
      <c r="F99" s="51"/>
      <c r="G99" s="1539" t="s">
        <v>84</v>
      </c>
      <c r="H99" s="825"/>
      <c r="I99" s="826"/>
      <c r="J99" s="827">
        <v>1088350061</v>
      </c>
      <c r="K99" s="828"/>
      <c r="L99" s="828"/>
      <c r="M99" s="829"/>
    </row>
    <row r="100" spans="1:13" ht="15" customHeight="1" x14ac:dyDescent="0.25">
      <c r="A100" s="53"/>
      <c r="B100" s="49"/>
      <c r="C100" s="49"/>
      <c r="D100" s="49"/>
      <c r="E100" s="51"/>
      <c r="F100" s="51"/>
      <c r="G100" s="51"/>
      <c r="H100" s="51"/>
      <c r="I100" s="51"/>
      <c r="J100" s="51"/>
      <c r="K100" s="51"/>
      <c r="L100" s="51"/>
      <c r="M100" s="51"/>
    </row>
    <row r="101" spans="1:13" ht="15" customHeight="1" x14ac:dyDescent="0.25">
      <c r="A101" s="54"/>
      <c r="B101" s="55"/>
      <c r="C101" s="55"/>
      <c r="D101" s="55"/>
      <c r="E101" s="56"/>
      <c r="F101" s="56"/>
      <c r="G101" s="56"/>
      <c r="H101" s="56"/>
      <c r="I101" s="56"/>
      <c r="J101" s="56"/>
      <c r="K101" s="56"/>
      <c r="L101" s="56"/>
      <c r="M101" s="56"/>
    </row>
    <row r="102" spans="1:13" ht="15" customHeight="1" x14ac:dyDescent="0.25">
      <c r="A102" s="52"/>
      <c r="B102" s="9"/>
      <c r="C102" s="9"/>
      <c r="D102" s="9"/>
      <c r="E102" s="1"/>
      <c r="F102" s="1"/>
      <c r="G102" s="1"/>
      <c r="H102" s="1"/>
      <c r="I102" s="1"/>
      <c r="J102" s="3"/>
      <c r="K102" s="3"/>
      <c r="L102" s="51"/>
      <c r="M102" s="51"/>
    </row>
    <row r="103" spans="1:13" ht="15" customHeight="1" x14ac:dyDescent="0.25">
      <c r="A103" s="366" t="s">
        <v>433</v>
      </c>
      <c r="B103" s="58"/>
      <c r="C103" s="58"/>
      <c r="D103" s="58"/>
      <c r="E103" s="3"/>
      <c r="F103" s="3"/>
      <c r="G103" s="3"/>
      <c r="H103" s="3"/>
      <c r="I103" s="3"/>
      <c r="J103" s="3"/>
      <c r="K103" s="3"/>
      <c r="L103" s="51"/>
      <c r="M103" s="51"/>
    </row>
    <row r="104" spans="1:13" ht="15" customHeight="1" x14ac:dyDescent="0.25">
      <c r="A104" s="52"/>
      <c r="B104" s="9"/>
      <c r="C104" s="9"/>
      <c r="D104" s="9"/>
      <c r="E104" s="1"/>
      <c r="F104" s="1"/>
      <c r="G104" s="1"/>
      <c r="H104" s="1"/>
      <c r="I104" s="1"/>
      <c r="J104" s="3"/>
      <c r="K104" s="3"/>
      <c r="L104" s="51"/>
      <c r="M104" s="51"/>
    </row>
    <row r="105" spans="1:13" ht="15" customHeight="1" x14ac:dyDescent="0.25">
      <c r="A105" s="840" t="s">
        <v>14</v>
      </c>
      <c r="B105" s="838" t="s">
        <v>15</v>
      </c>
      <c r="C105" s="838" t="s">
        <v>16</v>
      </c>
      <c r="D105" s="838" t="s">
        <v>17</v>
      </c>
      <c r="E105" s="838" t="s">
        <v>18</v>
      </c>
      <c r="F105" s="838" t="s">
        <v>19</v>
      </c>
      <c r="G105" s="827" t="s">
        <v>20</v>
      </c>
      <c r="H105" s="828"/>
      <c r="I105" s="828"/>
      <c r="J105" s="828"/>
      <c r="K105" s="828"/>
      <c r="L105" s="828"/>
      <c r="M105" s="829"/>
    </row>
    <row r="106" spans="1:13" ht="15" customHeight="1" x14ac:dyDescent="0.25">
      <c r="A106" s="837"/>
      <c r="B106" s="837"/>
      <c r="C106" s="837"/>
      <c r="D106" s="837"/>
      <c r="E106" s="837"/>
      <c r="F106" s="837"/>
      <c r="G106" s="16" t="s">
        <v>21</v>
      </c>
      <c r="H106" s="16" t="s">
        <v>22</v>
      </c>
      <c r="I106" s="16" t="s">
        <v>23</v>
      </c>
      <c r="J106" s="16" t="s">
        <v>24</v>
      </c>
      <c r="K106" s="16" t="s">
        <v>25</v>
      </c>
      <c r="L106" s="16" t="s">
        <v>26</v>
      </c>
      <c r="M106" s="16" t="s">
        <v>27</v>
      </c>
    </row>
    <row r="107" spans="1:13" ht="15" customHeight="1" x14ac:dyDescent="0.25">
      <c r="A107" s="840" t="s">
        <v>85</v>
      </c>
      <c r="B107" s="843" t="s">
        <v>111</v>
      </c>
      <c r="C107" s="223" t="s">
        <v>112</v>
      </c>
      <c r="D107" s="127" t="s">
        <v>113</v>
      </c>
      <c r="E107" s="225">
        <v>25</v>
      </c>
      <c r="F107" s="226">
        <v>25</v>
      </c>
      <c r="G107" s="227">
        <v>38</v>
      </c>
      <c r="H107" s="228">
        <v>0.85</v>
      </c>
      <c r="I107" s="127">
        <v>0.3</v>
      </c>
      <c r="J107" s="127">
        <v>7.625</v>
      </c>
      <c r="K107" s="224">
        <v>1.25</v>
      </c>
      <c r="L107" s="227">
        <v>0.2</v>
      </c>
      <c r="M107" s="227">
        <v>0.75</v>
      </c>
    </row>
    <row r="108" spans="1:13" ht="15" customHeight="1" x14ac:dyDescent="0.25">
      <c r="A108" s="836"/>
      <c r="B108" s="836"/>
      <c r="C108" s="68" t="s">
        <v>91</v>
      </c>
      <c r="D108" s="73" t="s">
        <v>92</v>
      </c>
      <c r="E108" s="128">
        <v>15</v>
      </c>
      <c r="F108" s="70">
        <v>15</v>
      </c>
      <c r="G108" s="71">
        <v>14</v>
      </c>
      <c r="H108" s="72">
        <v>0.33</v>
      </c>
      <c r="I108" s="73">
        <v>1.4999999999999999E-2</v>
      </c>
      <c r="J108" s="73">
        <v>3.165</v>
      </c>
      <c r="K108" s="74">
        <v>1.65</v>
      </c>
      <c r="L108" s="71">
        <v>0.15</v>
      </c>
      <c r="M108" s="71">
        <v>2.7</v>
      </c>
    </row>
    <row r="109" spans="1:13" ht="15" customHeight="1" x14ac:dyDescent="0.25">
      <c r="A109" s="836"/>
      <c r="B109" s="836"/>
      <c r="C109" s="68" t="s">
        <v>114</v>
      </c>
      <c r="D109" s="73" t="s">
        <v>115</v>
      </c>
      <c r="E109" s="128">
        <v>15</v>
      </c>
      <c r="F109" s="70">
        <v>15</v>
      </c>
      <c r="G109" s="71">
        <v>15</v>
      </c>
      <c r="H109" s="72">
        <v>0.34499999999999997</v>
      </c>
      <c r="I109" s="73">
        <v>1.4999999999999999E-2</v>
      </c>
      <c r="J109" s="73">
        <v>3.15</v>
      </c>
      <c r="K109" s="74">
        <v>1.2</v>
      </c>
      <c r="L109" s="71">
        <v>0.12</v>
      </c>
      <c r="M109" s="71">
        <v>1.35</v>
      </c>
    </row>
    <row r="110" spans="1:13" ht="15" customHeight="1" x14ac:dyDescent="0.25">
      <c r="A110" s="836"/>
      <c r="B110" s="836"/>
      <c r="C110" s="68" t="s">
        <v>116</v>
      </c>
      <c r="D110" s="73" t="s">
        <v>117</v>
      </c>
      <c r="E110" s="128">
        <v>2</v>
      </c>
      <c r="F110" s="70">
        <v>2</v>
      </c>
      <c r="G110" s="71">
        <v>15</v>
      </c>
      <c r="H110" s="72">
        <v>1.2E-2</v>
      </c>
      <c r="I110" s="73">
        <v>1.62</v>
      </c>
      <c r="J110" s="73">
        <v>0</v>
      </c>
      <c r="K110" s="74">
        <v>0.06</v>
      </c>
      <c r="L110" s="71">
        <v>2E-3</v>
      </c>
      <c r="M110" s="71">
        <v>13.7</v>
      </c>
    </row>
    <row r="111" spans="1:13" ht="15" customHeight="1" x14ac:dyDescent="0.25">
      <c r="A111" s="836"/>
      <c r="B111" s="836"/>
      <c r="C111" s="68" t="s">
        <v>50</v>
      </c>
      <c r="D111" s="73" t="s">
        <v>51</v>
      </c>
      <c r="E111" s="128">
        <v>12</v>
      </c>
      <c r="F111" s="70">
        <v>10.199999999999999</v>
      </c>
      <c r="G111" s="71">
        <v>5</v>
      </c>
      <c r="H111" s="72">
        <v>7.1400000000000005E-2</v>
      </c>
      <c r="I111" s="73">
        <v>1.0200000000000001E-2</v>
      </c>
      <c r="J111" s="73">
        <v>0.96899999999999997</v>
      </c>
      <c r="K111" s="74">
        <v>2.754</v>
      </c>
      <c r="L111" s="71">
        <v>4.0800000000000003E-2</v>
      </c>
      <c r="M111" s="71">
        <v>4.2</v>
      </c>
    </row>
    <row r="112" spans="1:13" ht="15" customHeight="1" x14ac:dyDescent="0.25">
      <c r="A112" s="836"/>
      <c r="B112" s="836"/>
      <c r="C112" s="68" t="s">
        <v>32</v>
      </c>
      <c r="D112" s="73" t="s">
        <v>33</v>
      </c>
      <c r="E112" s="128">
        <v>10</v>
      </c>
      <c r="F112" s="70">
        <v>9.5</v>
      </c>
      <c r="G112" s="71">
        <v>4</v>
      </c>
      <c r="H112" s="72">
        <v>0.13300000000000001</v>
      </c>
      <c r="I112" s="73">
        <v>9.4999999999999998E-3</v>
      </c>
      <c r="J112" s="73">
        <v>0.73150000000000004</v>
      </c>
      <c r="K112" s="74">
        <v>2.2799999999999998</v>
      </c>
      <c r="L112" s="71">
        <v>2.8500000000000001E-2</v>
      </c>
      <c r="M112" s="71">
        <v>0.4</v>
      </c>
    </row>
    <row r="113" spans="1:13" ht="15" customHeight="1" x14ac:dyDescent="0.25">
      <c r="A113" s="836"/>
      <c r="B113" s="836"/>
      <c r="C113" s="68" t="s">
        <v>36</v>
      </c>
      <c r="D113" s="73" t="s">
        <v>37</v>
      </c>
      <c r="E113" s="128">
        <v>6</v>
      </c>
      <c r="F113" s="70">
        <v>5.4</v>
      </c>
      <c r="G113" s="71">
        <v>2</v>
      </c>
      <c r="H113" s="72">
        <v>0.1242</v>
      </c>
      <c r="I113" s="73">
        <v>3.2399999999999998E-2</v>
      </c>
      <c r="J113" s="73">
        <v>0.31859999999999999</v>
      </c>
      <c r="K113" s="74">
        <v>4.4279999999999999</v>
      </c>
      <c r="L113" s="71">
        <v>9.7199999999999995E-2</v>
      </c>
      <c r="M113" s="71">
        <v>2.76</v>
      </c>
    </row>
    <row r="114" spans="1:13" ht="15" customHeight="1" x14ac:dyDescent="0.25">
      <c r="A114" s="836"/>
      <c r="B114" s="836"/>
      <c r="C114" s="68" t="s">
        <v>44</v>
      </c>
      <c r="D114" s="73" t="s">
        <v>45</v>
      </c>
      <c r="E114" s="128">
        <v>0.8</v>
      </c>
      <c r="F114" s="70">
        <v>0.8</v>
      </c>
      <c r="G114" s="71">
        <v>0</v>
      </c>
      <c r="H114" s="72">
        <v>0</v>
      </c>
      <c r="I114" s="73">
        <v>0</v>
      </c>
      <c r="J114" s="73">
        <v>0</v>
      </c>
      <c r="K114" s="74">
        <v>0.192</v>
      </c>
      <c r="L114" s="71">
        <v>2.3999999999999998E-3</v>
      </c>
      <c r="M114" s="71">
        <v>310.24799999999999</v>
      </c>
    </row>
    <row r="115" spans="1:13" ht="15" customHeight="1" x14ac:dyDescent="0.25">
      <c r="A115" s="837"/>
      <c r="B115" s="837"/>
      <c r="C115" s="68" t="s">
        <v>42</v>
      </c>
      <c r="D115" s="73" t="s">
        <v>43</v>
      </c>
      <c r="E115" s="128">
        <v>1</v>
      </c>
      <c r="F115" s="70">
        <v>0.95</v>
      </c>
      <c r="G115" s="71">
        <v>1</v>
      </c>
      <c r="H115" s="72">
        <v>4.4650000000000002E-2</v>
      </c>
      <c r="I115" s="73">
        <v>2.8500000000000001E-3</v>
      </c>
      <c r="J115" s="73">
        <v>0.27834999999999999</v>
      </c>
      <c r="K115" s="74">
        <v>0.38</v>
      </c>
      <c r="L115" s="71">
        <v>1.235E-2</v>
      </c>
      <c r="M115" s="71">
        <v>0.19</v>
      </c>
    </row>
    <row r="116" spans="1:13" ht="15" customHeight="1" x14ac:dyDescent="0.25">
      <c r="A116" s="840" t="s">
        <v>28</v>
      </c>
      <c r="B116" s="843" t="s">
        <v>118</v>
      </c>
      <c r="C116" s="68" t="s">
        <v>398</v>
      </c>
      <c r="D116" s="73" t="s">
        <v>120</v>
      </c>
      <c r="E116" s="128">
        <v>95</v>
      </c>
      <c r="F116" s="70">
        <v>88</v>
      </c>
      <c r="G116" s="71">
        <v>146</v>
      </c>
      <c r="H116" s="72">
        <v>18.216000000000001</v>
      </c>
      <c r="I116" s="73">
        <v>8.0960000000000001</v>
      </c>
      <c r="J116" s="73" t="s">
        <v>484</v>
      </c>
      <c r="K116" s="74">
        <v>9.68</v>
      </c>
      <c r="L116" s="71">
        <v>0.61599999999999999</v>
      </c>
      <c r="M116" s="71">
        <v>59.85</v>
      </c>
    </row>
    <row r="117" spans="1:13" ht="15" customHeight="1" x14ac:dyDescent="0.25">
      <c r="A117" s="836"/>
      <c r="B117" s="836"/>
      <c r="C117" s="68" t="s">
        <v>32</v>
      </c>
      <c r="D117" s="73" t="s">
        <v>33</v>
      </c>
      <c r="E117" s="128">
        <v>16</v>
      </c>
      <c r="F117" s="70">
        <v>15.2</v>
      </c>
      <c r="G117" s="71">
        <v>6</v>
      </c>
      <c r="H117" s="72">
        <v>0.21279999999999999</v>
      </c>
      <c r="I117" s="73">
        <v>1.52E-2</v>
      </c>
      <c r="J117" s="73">
        <v>1.1704000000000001</v>
      </c>
      <c r="K117" s="74">
        <v>3.6480000000000001</v>
      </c>
      <c r="L117" s="71">
        <v>4.5600000000000002E-2</v>
      </c>
      <c r="M117" s="71">
        <v>0.64</v>
      </c>
    </row>
    <row r="118" spans="1:13" ht="15" customHeight="1" x14ac:dyDescent="0.25">
      <c r="A118" s="836"/>
      <c r="B118" s="836"/>
      <c r="C118" s="68" t="s">
        <v>34</v>
      </c>
      <c r="D118" s="73" t="s">
        <v>35</v>
      </c>
      <c r="E118" s="128">
        <v>38</v>
      </c>
      <c r="F118" s="70">
        <v>15.2</v>
      </c>
      <c r="G118" s="71">
        <v>6</v>
      </c>
      <c r="H118" s="72">
        <v>0.18240000000000001</v>
      </c>
      <c r="I118" s="73">
        <v>1.52E-2</v>
      </c>
      <c r="J118" s="73">
        <v>1.0336000000000001</v>
      </c>
      <c r="K118" s="74">
        <v>8.6639999999999997</v>
      </c>
      <c r="L118" s="71">
        <v>7.5999999999999998E-2</v>
      </c>
      <c r="M118" s="71">
        <v>5.7</v>
      </c>
    </row>
    <row r="119" spans="1:13" ht="15" customHeight="1" x14ac:dyDescent="0.25">
      <c r="A119" s="836"/>
      <c r="B119" s="836"/>
      <c r="C119" s="68" t="s">
        <v>36</v>
      </c>
      <c r="D119" s="73" t="s">
        <v>37</v>
      </c>
      <c r="E119" s="128">
        <v>6</v>
      </c>
      <c r="F119" s="70">
        <v>5.4</v>
      </c>
      <c r="G119" s="71">
        <v>2</v>
      </c>
      <c r="H119" s="72">
        <v>0.1242</v>
      </c>
      <c r="I119" s="73">
        <v>3.2399999999999998E-2</v>
      </c>
      <c r="J119" s="73">
        <v>0.31859999999999999</v>
      </c>
      <c r="K119" s="74">
        <v>4.4279999999999999</v>
      </c>
      <c r="L119" s="71">
        <v>9.7199999999999995E-2</v>
      </c>
      <c r="M119" s="71">
        <v>2.76</v>
      </c>
    </row>
    <row r="120" spans="1:13" ht="15" customHeight="1" x14ac:dyDescent="0.25">
      <c r="A120" s="836"/>
      <c r="B120" s="836"/>
      <c r="C120" s="68" t="s">
        <v>228</v>
      </c>
      <c r="D120" s="73" t="s">
        <v>39</v>
      </c>
      <c r="E120" s="128">
        <v>1</v>
      </c>
      <c r="F120" s="70">
        <v>1</v>
      </c>
      <c r="G120" s="71">
        <v>0</v>
      </c>
      <c r="H120" s="72">
        <v>0</v>
      </c>
      <c r="I120" s="73">
        <v>0</v>
      </c>
      <c r="J120" s="73">
        <v>0.06</v>
      </c>
      <c r="K120" s="74">
        <v>7.0000000000000007E-2</v>
      </c>
      <c r="L120" s="71">
        <v>5.0000000000000001E-3</v>
      </c>
      <c r="M120" s="71">
        <v>0.05</v>
      </c>
    </row>
    <row r="121" spans="1:13" ht="15" customHeight="1" x14ac:dyDescent="0.25">
      <c r="A121" s="836"/>
      <c r="B121" s="836"/>
      <c r="C121" s="68" t="s">
        <v>38</v>
      </c>
      <c r="D121" s="73" t="s">
        <v>39</v>
      </c>
      <c r="E121" s="128">
        <v>3</v>
      </c>
      <c r="F121" s="70">
        <v>3</v>
      </c>
      <c r="G121" s="71">
        <v>0</v>
      </c>
      <c r="H121" s="72">
        <v>0</v>
      </c>
      <c r="I121" s="73">
        <v>0</v>
      </c>
      <c r="J121" s="73">
        <v>0.18</v>
      </c>
      <c r="K121" s="74">
        <v>0.21</v>
      </c>
      <c r="L121" s="71">
        <v>1.4999999999999999E-2</v>
      </c>
      <c r="M121" s="71">
        <v>0.15</v>
      </c>
    </row>
    <row r="122" spans="1:13" ht="15" customHeight="1" x14ac:dyDescent="0.25">
      <c r="A122" s="836"/>
      <c r="B122" s="836"/>
      <c r="C122" s="68" t="s">
        <v>40</v>
      </c>
      <c r="D122" s="73" t="s">
        <v>39</v>
      </c>
      <c r="E122" s="128">
        <v>3</v>
      </c>
      <c r="F122" s="70">
        <v>3</v>
      </c>
      <c r="G122" s="71">
        <v>0</v>
      </c>
      <c r="H122" s="72">
        <v>0</v>
      </c>
      <c r="I122" s="73">
        <v>0</v>
      </c>
      <c r="J122" s="73">
        <v>0.18</v>
      </c>
      <c r="K122" s="74">
        <v>0.21</v>
      </c>
      <c r="L122" s="71">
        <v>1.4999999999999999E-2</v>
      </c>
      <c r="M122" s="71">
        <v>0.15</v>
      </c>
    </row>
    <row r="123" spans="1:13" ht="15" customHeight="1" x14ac:dyDescent="0.25">
      <c r="A123" s="836"/>
      <c r="B123" s="836"/>
      <c r="C123" s="68" t="s">
        <v>41</v>
      </c>
      <c r="D123" s="73" t="s">
        <v>39</v>
      </c>
      <c r="E123" s="128">
        <v>3</v>
      </c>
      <c r="F123" s="70">
        <v>3</v>
      </c>
      <c r="G123" s="71">
        <v>0</v>
      </c>
      <c r="H123" s="72">
        <v>0</v>
      </c>
      <c r="I123" s="73">
        <v>0</v>
      </c>
      <c r="J123" s="73">
        <v>0.18</v>
      </c>
      <c r="K123" s="74">
        <v>0.21</v>
      </c>
      <c r="L123" s="71">
        <v>1.4999999999999999E-2</v>
      </c>
      <c r="M123" s="71">
        <v>0.15</v>
      </c>
    </row>
    <row r="124" spans="1:13" ht="15" customHeight="1" x14ac:dyDescent="0.25">
      <c r="A124" s="836"/>
      <c r="B124" s="836"/>
      <c r="C124" s="68" t="s">
        <v>42</v>
      </c>
      <c r="D124" s="73" t="s">
        <v>43</v>
      </c>
      <c r="E124" s="128">
        <v>3</v>
      </c>
      <c r="F124" s="70">
        <v>2.85</v>
      </c>
      <c r="G124" s="71">
        <v>4</v>
      </c>
      <c r="H124" s="72">
        <v>0.13395000000000001</v>
      </c>
      <c r="I124" s="73">
        <v>8.5500000000000003E-3</v>
      </c>
      <c r="J124" s="73">
        <v>0.83504999999999996</v>
      </c>
      <c r="K124" s="74">
        <v>1.1399999999999999</v>
      </c>
      <c r="L124" s="71">
        <v>3.705E-2</v>
      </c>
      <c r="M124" s="71">
        <v>0.56999999999999995</v>
      </c>
    </row>
    <row r="125" spans="1:13" ht="15" customHeight="1" x14ac:dyDescent="0.25">
      <c r="A125" s="837"/>
      <c r="B125" s="842"/>
      <c r="C125" s="68" t="s">
        <v>44</v>
      </c>
      <c r="D125" s="73" t="s">
        <v>45</v>
      </c>
      <c r="E125" s="128">
        <v>0.5</v>
      </c>
      <c r="F125" s="70">
        <v>0.5</v>
      </c>
      <c r="G125" s="71">
        <v>0</v>
      </c>
      <c r="H125" s="72">
        <v>0</v>
      </c>
      <c r="I125" s="73">
        <v>0</v>
      </c>
      <c r="J125" s="73">
        <v>0</v>
      </c>
      <c r="K125" s="74">
        <v>0.12</v>
      </c>
      <c r="L125" s="71">
        <v>1.5E-3</v>
      </c>
      <c r="M125" s="71">
        <v>193.905</v>
      </c>
    </row>
    <row r="126" spans="1:13" ht="15" customHeight="1" x14ac:dyDescent="0.25">
      <c r="A126" s="840" t="s">
        <v>247</v>
      </c>
      <c r="B126" s="843" t="s">
        <v>122</v>
      </c>
      <c r="C126" s="68" t="s">
        <v>56</v>
      </c>
      <c r="D126" s="73" t="s">
        <v>57</v>
      </c>
      <c r="E126" s="128">
        <v>62</v>
      </c>
      <c r="F126" s="70">
        <v>62</v>
      </c>
      <c r="G126" s="71">
        <v>219</v>
      </c>
      <c r="H126" s="72">
        <v>4.1539999999999999</v>
      </c>
      <c r="I126" s="73">
        <v>0.248</v>
      </c>
      <c r="J126" s="73">
        <v>49.661999999999999</v>
      </c>
      <c r="K126" s="74">
        <v>5.58</v>
      </c>
      <c r="L126" s="71">
        <v>0.496</v>
      </c>
      <c r="M126" s="71">
        <v>1.24</v>
      </c>
    </row>
    <row r="127" spans="1:13" ht="15" customHeight="1" x14ac:dyDescent="0.25">
      <c r="A127" s="836"/>
      <c r="B127" s="836"/>
      <c r="C127" s="68" t="s">
        <v>52</v>
      </c>
      <c r="D127" s="73" t="s">
        <v>53</v>
      </c>
      <c r="E127" s="128">
        <v>10</v>
      </c>
      <c r="F127" s="70">
        <v>10</v>
      </c>
      <c r="G127" s="71">
        <v>90</v>
      </c>
      <c r="H127" s="72">
        <v>0</v>
      </c>
      <c r="I127" s="73">
        <v>10</v>
      </c>
      <c r="J127" s="73">
        <v>0</v>
      </c>
      <c r="K127" s="74">
        <v>0</v>
      </c>
      <c r="L127" s="71">
        <v>0</v>
      </c>
      <c r="M127" s="71">
        <v>0</v>
      </c>
    </row>
    <row r="128" spans="1:13" ht="15" customHeight="1" x14ac:dyDescent="0.25">
      <c r="A128" s="836"/>
      <c r="B128" s="836"/>
      <c r="C128" s="68" t="s">
        <v>44</v>
      </c>
      <c r="D128" s="73" t="s">
        <v>45</v>
      </c>
      <c r="E128" s="128">
        <v>0.8</v>
      </c>
      <c r="F128" s="70">
        <v>0.8</v>
      </c>
      <c r="G128" s="71">
        <v>0</v>
      </c>
      <c r="H128" s="72">
        <v>0</v>
      </c>
      <c r="I128" s="73">
        <v>0</v>
      </c>
      <c r="J128" s="73">
        <v>0</v>
      </c>
      <c r="K128" s="74">
        <v>0.192</v>
      </c>
      <c r="L128" s="71">
        <v>2.3999999999999998E-3</v>
      </c>
      <c r="M128" s="71">
        <v>310.24799999999999</v>
      </c>
    </row>
    <row r="129" spans="1:13" ht="15" customHeight="1" x14ac:dyDescent="0.25">
      <c r="A129" s="837"/>
      <c r="B129" s="837"/>
      <c r="C129" s="68" t="s">
        <v>36</v>
      </c>
      <c r="D129" s="73" t="s">
        <v>37</v>
      </c>
      <c r="E129" s="128">
        <v>5</v>
      </c>
      <c r="F129" s="70">
        <v>4.5</v>
      </c>
      <c r="G129" s="71">
        <v>2</v>
      </c>
      <c r="H129" s="72">
        <v>0.10349999999999999</v>
      </c>
      <c r="I129" s="73">
        <v>2.7E-2</v>
      </c>
      <c r="J129" s="73">
        <v>0.26550000000000001</v>
      </c>
      <c r="K129" s="74">
        <v>3.69</v>
      </c>
      <c r="L129" s="71">
        <v>8.1000000000000003E-2</v>
      </c>
      <c r="M129" s="71">
        <v>2.2999999999999998</v>
      </c>
    </row>
    <row r="130" spans="1:13" ht="15" customHeight="1" x14ac:dyDescent="0.25">
      <c r="A130" s="840" t="s">
        <v>46</v>
      </c>
      <c r="B130" s="843" t="s">
        <v>123</v>
      </c>
      <c r="C130" s="68" t="s">
        <v>48</v>
      </c>
      <c r="D130" s="73" t="s">
        <v>49</v>
      </c>
      <c r="E130" s="225">
        <v>107</v>
      </c>
      <c r="F130" s="226">
        <v>99</v>
      </c>
      <c r="G130" s="71">
        <v>89</v>
      </c>
      <c r="H130" s="72">
        <v>2.1</v>
      </c>
      <c r="I130" s="73">
        <v>0.1</v>
      </c>
      <c r="J130" s="73">
        <v>18.899999999999999</v>
      </c>
      <c r="K130" s="74">
        <v>12</v>
      </c>
      <c r="L130" s="71">
        <v>0.8</v>
      </c>
      <c r="M130" s="71">
        <v>6</v>
      </c>
    </row>
    <row r="131" spans="1:13" ht="15" customHeight="1" x14ac:dyDescent="0.25">
      <c r="A131" s="836"/>
      <c r="B131" s="836"/>
      <c r="C131" s="68" t="s">
        <v>116</v>
      </c>
      <c r="D131" s="73" t="s">
        <v>117</v>
      </c>
      <c r="E131" s="128">
        <v>8</v>
      </c>
      <c r="F131" s="70">
        <v>8</v>
      </c>
      <c r="G131" s="71">
        <v>58</v>
      </c>
      <c r="H131" s="72">
        <v>4.8000000000000001E-2</v>
      </c>
      <c r="I131" s="73">
        <v>6.48</v>
      </c>
      <c r="J131" s="73">
        <v>0</v>
      </c>
      <c r="K131" s="74">
        <v>0.24</v>
      </c>
      <c r="L131" s="71">
        <v>8.0000000000000002E-3</v>
      </c>
      <c r="M131" s="71">
        <v>54.8</v>
      </c>
    </row>
    <row r="132" spans="1:13" ht="15" customHeight="1" x14ac:dyDescent="0.25">
      <c r="A132" s="837"/>
      <c r="B132" s="837"/>
      <c r="C132" s="68" t="s">
        <v>36</v>
      </c>
      <c r="D132" s="73" t="s">
        <v>37</v>
      </c>
      <c r="E132" s="128">
        <v>6</v>
      </c>
      <c r="F132" s="70">
        <v>5.4</v>
      </c>
      <c r="G132" s="71">
        <v>2</v>
      </c>
      <c r="H132" s="72">
        <v>0.1242</v>
      </c>
      <c r="I132" s="73">
        <v>3.2399999999999998E-2</v>
      </c>
      <c r="J132" s="73">
        <v>0.31859999999999999</v>
      </c>
      <c r="K132" s="74">
        <v>4.4279999999999999</v>
      </c>
      <c r="L132" s="71">
        <v>9.7199999999999995E-2</v>
      </c>
      <c r="M132" s="71">
        <v>2.76</v>
      </c>
    </row>
    <row r="133" spans="1:13" ht="15" customHeight="1" x14ac:dyDescent="0.25">
      <c r="A133" s="840" t="s">
        <v>58</v>
      </c>
      <c r="B133" s="843" t="s">
        <v>124</v>
      </c>
      <c r="C133" s="68" t="s">
        <v>125</v>
      </c>
      <c r="D133" s="73" t="s">
        <v>126</v>
      </c>
      <c r="E133" s="128">
        <v>54</v>
      </c>
      <c r="F133" s="70">
        <v>40.5</v>
      </c>
      <c r="G133" s="71">
        <v>6</v>
      </c>
      <c r="H133" s="72">
        <v>0.20250000000000001</v>
      </c>
      <c r="I133" s="73">
        <v>4.0500000000000001E-2</v>
      </c>
      <c r="J133" s="73">
        <v>0.93149999999999999</v>
      </c>
      <c r="K133" s="74">
        <v>7.29</v>
      </c>
      <c r="L133" s="71">
        <v>0.1215</v>
      </c>
      <c r="M133" s="71">
        <v>1.08</v>
      </c>
    </row>
    <row r="134" spans="1:13" ht="15" customHeight="1" x14ac:dyDescent="0.25">
      <c r="A134" s="836"/>
      <c r="B134" s="836"/>
      <c r="C134" s="68" t="s">
        <v>127</v>
      </c>
      <c r="D134" s="129" t="s">
        <v>128</v>
      </c>
      <c r="E134" s="128">
        <v>5</v>
      </c>
      <c r="F134" s="70">
        <v>5</v>
      </c>
      <c r="G134" s="71">
        <v>1</v>
      </c>
      <c r="H134" s="72">
        <v>0</v>
      </c>
      <c r="I134" s="73">
        <v>0</v>
      </c>
      <c r="J134" s="73">
        <v>0.3</v>
      </c>
      <c r="K134" s="74">
        <v>0.35</v>
      </c>
      <c r="L134" s="71">
        <v>2.5000000000000001E-2</v>
      </c>
      <c r="M134" s="71">
        <v>0.25</v>
      </c>
    </row>
    <row r="135" spans="1:13" ht="15" customHeight="1" x14ac:dyDescent="0.25">
      <c r="A135" s="836"/>
      <c r="B135" s="836"/>
      <c r="C135" s="68" t="s">
        <v>66</v>
      </c>
      <c r="D135" s="73" t="s">
        <v>67</v>
      </c>
      <c r="E135" s="128">
        <v>55</v>
      </c>
      <c r="F135" s="70">
        <v>30.25</v>
      </c>
      <c r="G135" s="71">
        <v>17</v>
      </c>
      <c r="H135" s="72">
        <v>0.18149999999999999</v>
      </c>
      <c r="I135" s="73">
        <v>3.0249999999999999E-2</v>
      </c>
      <c r="J135" s="73">
        <v>3.7509999999999999</v>
      </c>
      <c r="K135" s="74">
        <v>4.84</v>
      </c>
      <c r="L135" s="71">
        <v>0.15125</v>
      </c>
      <c r="M135" s="71">
        <v>1.65</v>
      </c>
    </row>
    <row r="136" spans="1:13" ht="15" customHeight="1" x14ac:dyDescent="0.25">
      <c r="A136" s="837"/>
      <c r="B136" s="837"/>
      <c r="C136" s="68" t="s">
        <v>64</v>
      </c>
      <c r="D136" s="73" t="s">
        <v>65</v>
      </c>
      <c r="E136" s="128">
        <v>7</v>
      </c>
      <c r="F136" s="70">
        <v>7</v>
      </c>
      <c r="G136" s="71">
        <v>28</v>
      </c>
      <c r="H136" s="72">
        <v>0</v>
      </c>
      <c r="I136" s="73">
        <v>0</v>
      </c>
      <c r="J136" s="73">
        <v>6.9509999999999996</v>
      </c>
      <c r="K136" s="74">
        <v>0</v>
      </c>
      <c r="L136" s="71">
        <v>7.0000000000000001E-3</v>
      </c>
      <c r="M136" s="71">
        <v>0</v>
      </c>
    </row>
    <row r="137" spans="1:13" ht="15" customHeight="1" x14ac:dyDescent="0.25">
      <c r="A137" s="35" t="s">
        <v>105</v>
      </c>
      <c r="B137" s="843" t="s">
        <v>129</v>
      </c>
      <c r="C137" s="68" t="s">
        <v>103</v>
      </c>
      <c r="D137" s="73" t="s">
        <v>104</v>
      </c>
      <c r="E137" s="128">
        <v>120</v>
      </c>
      <c r="F137" s="70">
        <v>60</v>
      </c>
      <c r="G137" s="71">
        <v>47</v>
      </c>
      <c r="H137" s="72">
        <v>0.36</v>
      </c>
      <c r="I137" s="73">
        <v>0</v>
      </c>
      <c r="J137" s="73">
        <v>10.26</v>
      </c>
      <c r="K137" s="74">
        <v>9</v>
      </c>
      <c r="L137" s="71">
        <v>0.3</v>
      </c>
      <c r="M137" s="71">
        <v>4.8</v>
      </c>
    </row>
    <row r="138" spans="1:13" ht="15" customHeight="1" x14ac:dyDescent="0.25">
      <c r="A138" s="35" t="s">
        <v>163</v>
      </c>
      <c r="B138" s="836"/>
      <c r="C138" s="68" t="s">
        <v>72</v>
      </c>
      <c r="D138" s="73" t="s">
        <v>73</v>
      </c>
      <c r="E138" s="128">
        <v>120</v>
      </c>
      <c r="F138" s="70">
        <v>120</v>
      </c>
      <c r="G138" s="71">
        <v>66</v>
      </c>
      <c r="H138" s="72">
        <v>3.84</v>
      </c>
      <c r="I138" s="73">
        <v>3.84</v>
      </c>
      <c r="J138" s="73">
        <v>4.08</v>
      </c>
      <c r="K138" s="74">
        <v>144</v>
      </c>
      <c r="L138" s="71">
        <v>0</v>
      </c>
      <c r="M138" s="71">
        <v>50.4</v>
      </c>
    </row>
    <row r="139" spans="1:13" ht="15" customHeight="1" x14ac:dyDescent="0.25">
      <c r="A139" s="35" t="s">
        <v>164</v>
      </c>
      <c r="B139" s="837"/>
      <c r="C139" s="68" t="s">
        <v>64</v>
      </c>
      <c r="D139" s="73" t="s">
        <v>65</v>
      </c>
      <c r="E139" s="128">
        <v>6</v>
      </c>
      <c r="F139" s="70">
        <v>6</v>
      </c>
      <c r="G139" s="71">
        <v>24</v>
      </c>
      <c r="H139" s="72">
        <v>0</v>
      </c>
      <c r="I139" s="73">
        <v>0</v>
      </c>
      <c r="J139" s="73">
        <v>5.9580000000000002</v>
      </c>
      <c r="K139" s="74">
        <v>0</v>
      </c>
      <c r="L139" s="71">
        <v>6.0000000000000001E-3</v>
      </c>
      <c r="M139" s="71">
        <v>0</v>
      </c>
    </row>
    <row r="140" spans="1:13" ht="15" customHeight="1" x14ac:dyDescent="0.25">
      <c r="A140" s="1541"/>
      <c r="B140" s="856"/>
      <c r="C140" s="856"/>
      <c r="D140" s="856"/>
      <c r="E140" s="856"/>
      <c r="F140" s="856"/>
      <c r="G140" s="856"/>
      <c r="H140" s="856"/>
      <c r="I140" s="856"/>
      <c r="J140" s="856"/>
      <c r="K140" s="856"/>
      <c r="L140" s="856"/>
      <c r="M140" s="857"/>
    </row>
    <row r="141" spans="1:13" ht="15" customHeight="1" x14ac:dyDescent="0.25">
      <c r="A141" s="1536" t="s">
        <v>78</v>
      </c>
      <c r="B141" s="828"/>
      <c r="C141" s="828"/>
      <c r="D141" s="828"/>
      <c r="E141" s="828"/>
      <c r="F141" s="829"/>
      <c r="G141" s="235">
        <v>909</v>
      </c>
      <c r="H141" s="236">
        <v>32</v>
      </c>
      <c r="I141" s="237">
        <v>31</v>
      </c>
      <c r="J141" s="237">
        <v>122</v>
      </c>
      <c r="K141" s="235">
        <v>241</v>
      </c>
      <c r="L141" s="238">
        <v>3.8</v>
      </c>
      <c r="M141" s="238">
        <v>1039</v>
      </c>
    </row>
    <row r="142" spans="1:13" ht="15" customHeight="1" x14ac:dyDescent="0.25">
      <c r="A142" s="1536" t="s">
        <v>79</v>
      </c>
      <c r="B142" s="828"/>
      <c r="C142" s="828"/>
      <c r="D142" s="828"/>
      <c r="E142" s="828"/>
      <c r="F142" s="829"/>
      <c r="G142" s="239">
        <v>2900</v>
      </c>
      <c r="H142" s="240">
        <v>101.5</v>
      </c>
      <c r="I142" s="240">
        <v>96.7</v>
      </c>
      <c r="J142" s="240">
        <v>406</v>
      </c>
      <c r="K142" s="240">
        <v>1100</v>
      </c>
      <c r="L142" s="240">
        <v>11.8</v>
      </c>
      <c r="M142" s="240">
        <v>1500</v>
      </c>
    </row>
    <row r="143" spans="1:13" ht="15" customHeight="1" x14ac:dyDescent="0.25">
      <c r="A143" s="1536" t="s">
        <v>80</v>
      </c>
      <c r="B143" s="828"/>
      <c r="C143" s="828"/>
      <c r="D143" s="828"/>
      <c r="E143" s="828"/>
      <c r="F143" s="829"/>
      <c r="G143" s="241">
        <v>0.31</v>
      </c>
      <c r="H143" s="242">
        <v>0.32</v>
      </c>
      <c r="I143" s="242">
        <v>0.32</v>
      </c>
      <c r="J143" s="242">
        <v>0.3</v>
      </c>
      <c r="K143" s="242">
        <v>0.22</v>
      </c>
      <c r="L143" s="242">
        <v>0.32</v>
      </c>
      <c r="M143" s="242">
        <v>0.69</v>
      </c>
    </row>
    <row r="145" spans="1:13" ht="15" customHeight="1" x14ac:dyDescent="0.25">
      <c r="A145" s="1537" t="s">
        <v>81</v>
      </c>
      <c r="B145" s="825"/>
      <c r="C145" s="826"/>
      <c r="D145" s="827" t="s">
        <v>82</v>
      </c>
      <c r="E145" s="828"/>
      <c r="F145" s="828"/>
      <c r="G145" s="828"/>
      <c r="H145" s="828"/>
      <c r="I145" s="828"/>
      <c r="J145" s="828"/>
      <c r="K145" s="828"/>
      <c r="L145" s="828"/>
      <c r="M145" s="829"/>
    </row>
    <row r="146" spans="1:13" ht="15" customHeight="1" x14ac:dyDescent="0.25">
      <c r="A146" s="44"/>
      <c r="B146" s="45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51"/>
    </row>
    <row r="147" spans="1:13" ht="30" customHeight="1" x14ac:dyDescent="0.25">
      <c r="A147" s="44" t="s">
        <v>83</v>
      </c>
      <c r="B147" s="1538"/>
      <c r="C147" s="828"/>
      <c r="D147" s="828"/>
      <c r="E147" s="829"/>
      <c r="F147" s="51"/>
      <c r="G147" s="1539" t="s">
        <v>84</v>
      </c>
      <c r="H147" s="825"/>
      <c r="I147" s="826"/>
      <c r="J147" s="827">
        <v>1088350061</v>
      </c>
      <c r="K147" s="828"/>
      <c r="L147" s="828"/>
      <c r="M147" s="829"/>
    </row>
    <row r="148" spans="1:13" ht="15" customHeight="1" x14ac:dyDescent="0.25">
      <c r="A148" s="53"/>
      <c r="B148" s="49"/>
      <c r="C148" s="49"/>
      <c r="D148" s="49"/>
      <c r="E148" s="51"/>
      <c r="F148" s="51"/>
      <c r="G148" s="51"/>
      <c r="H148" s="51"/>
      <c r="I148" s="51"/>
      <c r="J148" s="51"/>
      <c r="K148" s="51"/>
      <c r="L148" s="51"/>
      <c r="M148" s="51"/>
    </row>
    <row r="149" spans="1:13" ht="15" customHeight="1" x14ac:dyDescent="0.25">
      <c r="A149" s="54"/>
      <c r="B149" s="55"/>
      <c r="C149" s="55"/>
      <c r="D149" s="55"/>
      <c r="E149" s="56"/>
      <c r="F149" s="56"/>
      <c r="G149" s="56"/>
      <c r="H149" s="56"/>
      <c r="I149" s="56"/>
      <c r="J149" s="56"/>
      <c r="K149" s="56"/>
      <c r="L149" s="56"/>
      <c r="M149" s="56"/>
    </row>
    <row r="150" spans="1:13" ht="15" customHeight="1" x14ac:dyDescent="0.25">
      <c r="A150" s="52"/>
      <c r="B150" s="9"/>
      <c r="C150" s="9"/>
      <c r="D150" s="9"/>
      <c r="E150" s="1"/>
      <c r="F150" s="1"/>
      <c r="G150" s="1"/>
      <c r="H150" s="1"/>
      <c r="I150" s="1"/>
      <c r="J150" s="3"/>
      <c r="K150" s="3"/>
      <c r="L150" s="51"/>
      <c r="M150" s="51"/>
    </row>
    <row r="151" spans="1:13" ht="15" customHeight="1" x14ac:dyDescent="0.25">
      <c r="A151" s="366" t="s">
        <v>436</v>
      </c>
      <c r="B151" s="58"/>
      <c r="C151" s="58"/>
      <c r="D151" s="58"/>
      <c r="E151" s="3"/>
      <c r="F151" s="3"/>
      <c r="G151" s="3"/>
      <c r="H151" s="3"/>
      <c r="I151" s="3"/>
      <c r="J151" s="3"/>
      <c r="K151" s="3"/>
      <c r="L151" s="51"/>
      <c r="M151" s="51"/>
    </row>
    <row r="152" spans="1:13" ht="15" customHeight="1" x14ac:dyDescent="0.25">
      <c r="A152" s="52"/>
      <c r="B152" s="9"/>
      <c r="C152" s="9"/>
      <c r="D152" s="9"/>
      <c r="E152" s="1"/>
      <c r="F152" s="1"/>
      <c r="G152" s="1"/>
      <c r="H152" s="1"/>
      <c r="I152" s="1"/>
      <c r="J152" s="3"/>
      <c r="K152" s="3"/>
      <c r="L152" s="51"/>
      <c r="M152" s="51"/>
    </row>
    <row r="153" spans="1:13" ht="15" customHeight="1" x14ac:dyDescent="0.25">
      <c r="A153" s="840" t="s">
        <v>14</v>
      </c>
      <c r="B153" s="838" t="s">
        <v>15</v>
      </c>
      <c r="C153" s="838" t="s">
        <v>16</v>
      </c>
      <c r="D153" s="838" t="s">
        <v>17</v>
      </c>
      <c r="E153" s="838" t="s">
        <v>18</v>
      </c>
      <c r="F153" s="838" t="s">
        <v>19</v>
      </c>
      <c r="G153" s="827" t="s">
        <v>20</v>
      </c>
      <c r="H153" s="828"/>
      <c r="I153" s="828"/>
      <c r="J153" s="828"/>
      <c r="K153" s="828"/>
      <c r="L153" s="828"/>
      <c r="M153" s="829"/>
    </row>
    <row r="154" spans="1:13" ht="15" customHeight="1" x14ac:dyDescent="0.25">
      <c r="A154" s="837"/>
      <c r="B154" s="837"/>
      <c r="C154" s="837"/>
      <c r="D154" s="837"/>
      <c r="E154" s="837"/>
      <c r="F154" s="837"/>
      <c r="G154" s="16" t="s">
        <v>21</v>
      </c>
      <c r="H154" s="16" t="s">
        <v>22</v>
      </c>
      <c r="I154" s="16" t="s">
        <v>23</v>
      </c>
      <c r="J154" s="16" t="s">
        <v>24</v>
      </c>
      <c r="K154" s="16" t="s">
        <v>25</v>
      </c>
      <c r="L154" s="16" t="s">
        <v>26</v>
      </c>
      <c r="M154" s="16" t="s">
        <v>27</v>
      </c>
    </row>
    <row r="155" spans="1:13" ht="15" customHeight="1" x14ac:dyDescent="0.25">
      <c r="A155" s="840" t="s">
        <v>85</v>
      </c>
      <c r="B155" s="843" t="s">
        <v>130</v>
      </c>
      <c r="C155" s="223" t="s">
        <v>131</v>
      </c>
      <c r="D155" s="127" t="s">
        <v>132</v>
      </c>
      <c r="E155" s="225">
        <v>40</v>
      </c>
      <c r="F155" s="226">
        <v>40</v>
      </c>
      <c r="G155" s="227">
        <v>150</v>
      </c>
      <c r="H155" s="228">
        <v>9.56</v>
      </c>
      <c r="I155" s="127">
        <v>0.44</v>
      </c>
      <c r="J155" s="127">
        <v>24.08</v>
      </c>
      <c r="K155" s="224">
        <v>24</v>
      </c>
      <c r="L155" s="227">
        <v>1.84</v>
      </c>
      <c r="M155" s="227">
        <v>6</v>
      </c>
    </row>
    <row r="156" spans="1:13" ht="15" customHeight="1" x14ac:dyDescent="0.25">
      <c r="A156" s="836"/>
      <c r="B156" s="836"/>
      <c r="C156" s="68" t="s">
        <v>114</v>
      </c>
      <c r="D156" s="73" t="s">
        <v>115</v>
      </c>
      <c r="E156" s="128">
        <v>15</v>
      </c>
      <c r="F156" s="70">
        <v>15</v>
      </c>
      <c r="G156" s="71">
        <v>15</v>
      </c>
      <c r="H156" s="72">
        <v>0.34499999999999997</v>
      </c>
      <c r="I156" s="73">
        <v>1.4999999999999999E-2</v>
      </c>
      <c r="J156" s="73">
        <v>3.15</v>
      </c>
      <c r="K156" s="74">
        <v>1.2</v>
      </c>
      <c r="L156" s="71">
        <v>0.12</v>
      </c>
      <c r="M156" s="71">
        <v>1.35</v>
      </c>
    </row>
    <row r="157" spans="1:13" ht="15" customHeight="1" x14ac:dyDescent="0.25">
      <c r="A157" s="836"/>
      <c r="B157" s="836"/>
      <c r="C157" s="68" t="s">
        <v>91</v>
      </c>
      <c r="D157" s="73" t="s">
        <v>92</v>
      </c>
      <c r="E157" s="128">
        <v>15</v>
      </c>
      <c r="F157" s="70">
        <v>15</v>
      </c>
      <c r="G157" s="71">
        <v>14</v>
      </c>
      <c r="H157" s="72">
        <v>0.33</v>
      </c>
      <c r="I157" s="73">
        <v>1.4999999999999999E-2</v>
      </c>
      <c r="J157" s="73">
        <v>3.165</v>
      </c>
      <c r="K157" s="74">
        <v>1.65</v>
      </c>
      <c r="L157" s="71">
        <v>0.15</v>
      </c>
      <c r="M157" s="71">
        <v>2.7</v>
      </c>
    </row>
    <row r="158" spans="1:13" ht="15" customHeight="1" x14ac:dyDescent="0.25">
      <c r="A158" s="836"/>
      <c r="B158" s="836"/>
      <c r="C158" s="68" t="s">
        <v>50</v>
      </c>
      <c r="D158" s="73" t="s">
        <v>51</v>
      </c>
      <c r="E158" s="128">
        <v>12</v>
      </c>
      <c r="F158" s="70">
        <v>10.199999999999999</v>
      </c>
      <c r="G158" s="71">
        <v>5</v>
      </c>
      <c r="H158" s="72">
        <v>7.1400000000000005E-2</v>
      </c>
      <c r="I158" s="73">
        <v>1.0200000000000001E-2</v>
      </c>
      <c r="J158" s="73">
        <v>0.96899999999999997</v>
      </c>
      <c r="K158" s="74">
        <v>2.754</v>
      </c>
      <c r="L158" s="71">
        <v>4.0800000000000003E-2</v>
      </c>
      <c r="M158" s="71">
        <v>4.2</v>
      </c>
    </row>
    <row r="159" spans="1:13" ht="15" customHeight="1" x14ac:dyDescent="0.25">
      <c r="A159" s="836"/>
      <c r="B159" s="836"/>
      <c r="C159" s="68" t="s">
        <v>36</v>
      </c>
      <c r="D159" s="73" t="s">
        <v>37</v>
      </c>
      <c r="E159" s="128">
        <v>5</v>
      </c>
      <c r="F159" s="70">
        <v>4.5</v>
      </c>
      <c r="G159" s="71">
        <v>2</v>
      </c>
      <c r="H159" s="72">
        <v>0.10349999999999999</v>
      </c>
      <c r="I159" s="73">
        <v>2.7E-2</v>
      </c>
      <c r="J159" s="73">
        <v>0.26550000000000001</v>
      </c>
      <c r="K159" s="74">
        <v>3.69</v>
      </c>
      <c r="L159" s="71">
        <v>8.1000000000000003E-2</v>
      </c>
      <c r="M159" s="71">
        <v>2.2999999999999998</v>
      </c>
    </row>
    <row r="160" spans="1:13" ht="15" customHeight="1" x14ac:dyDescent="0.25">
      <c r="A160" s="836"/>
      <c r="B160" s="836"/>
      <c r="C160" s="68" t="s">
        <v>34</v>
      </c>
      <c r="D160" s="73" t="s">
        <v>35</v>
      </c>
      <c r="E160" s="128">
        <v>38</v>
      </c>
      <c r="F160" s="70">
        <v>15.2</v>
      </c>
      <c r="G160" s="71">
        <v>6</v>
      </c>
      <c r="H160" s="72">
        <v>0.18240000000000001</v>
      </c>
      <c r="I160" s="73">
        <v>1.52E-2</v>
      </c>
      <c r="J160" s="73">
        <v>1.0336000000000001</v>
      </c>
      <c r="K160" s="74">
        <v>8.6639999999999997</v>
      </c>
      <c r="L160" s="71">
        <v>7.5999999999999998E-2</v>
      </c>
      <c r="M160" s="71">
        <v>5.7</v>
      </c>
    </row>
    <row r="161" spans="1:13" ht="15" customHeight="1" x14ac:dyDescent="0.25">
      <c r="A161" s="836"/>
      <c r="B161" s="836"/>
      <c r="C161" s="68" t="s">
        <v>32</v>
      </c>
      <c r="D161" s="73" t="s">
        <v>33</v>
      </c>
      <c r="E161" s="128">
        <v>16</v>
      </c>
      <c r="F161" s="70">
        <v>15.2</v>
      </c>
      <c r="G161" s="71">
        <v>6</v>
      </c>
      <c r="H161" s="72">
        <v>0.21279999999999999</v>
      </c>
      <c r="I161" s="73">
        <v>1.52E-2</v>
      </c>
      <c r="J161" s="73">
        <v>1.1704000000000001</v>
      </c>
      <c r="K161" s="74">
        <v>3.6480000000000001</v>
      </c>
      <c r="L161" s="71">
        <v>4.5600000000000002E-2</v>
      </c>
      <c r="M161" s="71">
        <v>0.64</v>
      </c>
    </row>
    <row r="162" spans="1:13" ht="15" customHeight="1" x14ac:dyDescent="0.25">
      <c r="A162" s="836"/>
      <c r="B162" s="836"/>
      <c r="C162" s="68" t="s">
        <v>44</v>
      </c>
      <c r="D162" s="73" t="s">
        <v>45</v>
      </c>
      <c r="E162" s="128">
        <v>0.8</v>
      </c>
      <c r="F162" s="70">
        <v>0.8</v>
      </c>
      <c r="G162" s="71">
        <v>0</v>
      </c>
      <c r="H162" s="72">
        <v>0</v>
      </c>
      <c r="I162" s="73">
        <v>0</v>
      </c>
      <c r="J162" s="73">
        <v>0</v>
      </c>
      <c r="K162" s="74">
        <v>0.192</v>
      </c>
      <c r="L162" s="71">
        <v>2.3999999999999998E-3</v>
      </c>
      <c r="M162" s="71">
        <v>310.24799999999999</v>
      </c>
    </row>
    <row r="163" spans="1:13" ht="15" customHeight="1" x14ac:dyDescent="0.25">
      <c r="A163" s="837"/>
      <c r="B163" s="837"/>
      <c r="C163" s="68" t="s">
        <v>42</v>
      </c>
      <c r="D163" s="73" t="s">
        <v>43</v>
      </c>
      <c r="E163" s="128">
        <v>1</v>
      </c>
      <c r="F163" s="70">
        <v>0.95</v>
      </c>
      <c r="G163" s="71">
        <v>1</v>
      </c>
      <c r="H163" s="72">
        <v>4.4650000000000002E-2</v>
      </c>
      <c r="I163" s="73">
        <v>2.8500000000000001E-3</v>
      </c>
      <c r="J163" s="73">
        <v>0.27834999999999999</v>
      </c>
      <c r="K163" s="74">
        <v>0.38</v>
      </c>
      <c r="L163" s="71">
        <v>1.235E-2</v>
      </c>
      <c r="M163" s="71">
        <v>0.19</v>
      </c>
    </row>
    <row r="164" spans="1:13" ht="15" customHeight="1" x14ac:dyDescent="0.25">
      <c r="A164" s="840" t="s">
        <v>28</v>
      </c>
      <c r="B164" s="843" t="s">
        <v>217</v>
      </c>
      <c r="C164" s="25" t="s">
        <v>94</v>
      </c>
      <c r="D164" s="61" t="s">
        <v>95</v>
      </c>
      <c r="E164" s="26">
        <v>46</v>
      </c>
      <c r="F164" s="29">
        <v>43</v>
      </c>
      <c r="G164" s="28">
        <v>60</v>
      </c>
      <c r="H164" s="28">
        <v>9.202</v>
      </c>
      <c r="I164" s="28">
        <v>2.58</v>
      </c>
      <c r="J164" s="28">
        <v>8.5999999999999993E-2</v>
      </c>
      <c r="K164" s="28">
        <v>8.33</v>
      </c>
      <c r="L164" s="28">
        <v>0.39200000000000002</v>
      </c>
      <c r="M164" s="28">
        <v>27.04</v>
      </c>
    </row>
    <row r="165" spans="1:13" ht="15" customHeight="1" x14ac:dyDescent="0.25">
      <c r="A165" s="836"/>
      <c r="B165" s="836"/>
      <c r="C165" s="68" t="s">
        <v>32</v>
      </c>
      <c r="D165" s="73" t="s">
        <v>33</v>
      </c>
      <c r="E165" s="128">
        <v>16</v>
      </c>
      <c r="F165" s="70">
        <v>15.2</v>
      </c>
      <c r="G165" s="71">
        <v>6</v>
      </c>
      <c r="H165" s="72">
        <v>0.21279999999999999</v>
      </c>
      <c r="I165" s="73">
        <v>1.52E-2</v>
      </c>
      <c r="J165" s="73">
        <v>1.1704000000000001</v>
      </c>
      <c r="K165" s="74">
        <v>3.6480000000000001</v>
      </c>
      <c r="L165" s="71">
        <v>4.5600000000000002E-2</v>
      </c>
      <c r="M165" s="71">
        <v>0.64</v>
      </c>
    </row>
    <row r="166" spans="1:13" ht="15" customHeight="1" x14ac:dyDescent="0.25">
      <c r="A166" s="836"/>
      <c r="B166" s="836"/>
      <c r="C166" s="68" t="s">
        <v>34</v>
      </c>
      <c r="D166" s="73" t="s">
        <v>35</v>
      </c>
      <c r="E166" s="128">
        <v>38</v>
      </c>
      <c r="F166" s="70">
        <v>15.2</v>
      </c>
      <c r="G166" s="71">
        <v>6</v>
      </c>
      <c r="H166" s="72">
        <v>0.18240000000000001</v>
      </c>
      <c r="I166" s="73">
        <v>1.52E-2</v>
      </c>
      <c r="J166" s="73">
        <v>1.0336000000000001</v>
      </c>
      <c r="K166" s="74">
        <v>8.6639999999999997</v>
      </c>
      <c r="L166" s="71">
        <v>7.5999999999999998E-2</v>
      </c>
      <c r="M166" s="71">
        <v>5.7</v>
      </c>
    </row>
    <row r="167" spans="1:13" ht="15" customHeight="1" x14ac:dyDescent="0.25">
      <c r="A167" s="836"/>
      <c r="B167" s="836"/>
      <c r="C167" s="68" t="s">
        <v>36</v>
      </c>
      <c r="D167" s="73" t="s">
        <v>37</v>
      </c>
      <c r="E167" s="128">
        <v>6</v>
      </c>
      <c r="F167" s="70">
        <v>5.4</v>
      </c>
      <c r="G167" s="71">
        <v>2</v>
      </c>
      <c r="H167" s="72">
        <v>0.1242</v>
      </c>
      <c r="I167" s="73">
        <v>3.2399999999999998E-2</v>
      </c>
      <c r="J167" s="73">
        <v>0.31859999999999999</v>
      </c>
      <c r="K167" s="74">
        <v>4.4279999999999999</v>
      </c>
      <c r="L167" s="71">
        <v>9.7199999999999995E-2</v>
      </c>
      <c r="M167" s="71">
        <v>2.76</v>
      </c>
    </row>
    <row r="168" spans="1:13" ht="15" customHeight="1" x14ac:dyDescent="0.25">
      <c r="A168" s="836"/>
      <c r="B168" s="836"/>
      <c r="C168" s="68" t="s">
        <v>42</v>
      </c>
      <c r="D168" s="73" t="s">
        <v>43</v>
      </c>
      <c r="E168" s="128">
        <v>1</v>
      </c>
      <c r="F168" s="70">
        <v>0.95</v>
      </c>
      <c r="G168" s="71">
        <v>1</v>
      </c>
      <c r="H168" s="72">
        <v>4.4650000000000002E-2</v>
      </c>
      <c r="I168" s="73">
        <v>2.8500000000000001E-3</v>
      </c>
      <c r="J168" s="73">
        <v>0.27834999999999999</v>
      </c>
      <c r="K168" s="74">
        <v>0.38</v>
      </c>
      <c r="L168" s="71">
        <v>1.235E-2</v>
      </c>
      <c r="M168" s="71">
        <v>0.19</v>
      </c>
    </row>
    <row r="169" spans="1:13" ht="15" customHeight="1" x14ac:dyDescent="0.25">
      <c r="A169" s="836"/>
      <c r="B169" s="836"/>
      <c r="C169" s="68" t="s">
        <v>44</v>
      </c>
      <c r="D169" s="73" t="s">
        <v>45</v>
      </c>
      <c r="E169" s="128">
        <v>0.5</v>
      </c>
      <c r="F169" s="70">
        <v>0.5</v>
      </c>
      <c r="G169" s="71">
        <v>0</v>
      </c>
      <c r="H169" s="72">
        <v>0</v>
      </c>
      <c r="I169" s="73">
        <v>0</v>
      </c>
      <c r="J169" s="73">
        <v>0</v>
      </c>
      <c r="K169" s="74">
        <v>0.12</v>
      </c>
      <c r="L169" s="71">
        <v>1.5E-3</v>
      </c>
      <c r="M169" s="71">
        <v>193.905</v>
      </c>
    </row>
    <row r="170" spans="1:13" ht="15" customHeight="1" x14ac:dyDescent="0.25">
      <c r="A170" s="836"/>
      <c r="B170" s="836"/>
      <c r="C170" s="68" t="s">
        <v>38</v>
      </c>
      <c r="D170" s="73" t="s">
        <v>39</v>
      </c>
      <c r="E170" s="128">
        <v>3</v>
      </c>
      <c r="F170" s="70">
        <v>3</v>
      </c>
      <c r="G170" s="71">
        <v>0</v>
      </c>
      <c r="H170" s="72">
        <v>0</v>
      </c>
      <c r="I170" s="73">
        <v>0</v>
      </c>
      <c r="J170" s="73">
        <v>0.18</v>
      </c>
      <c r="K170" s="74">
        <v>0.21</v>
      </c>
      <c r="L170" s="71">
        <v>1.4999999999999999E-2</v>
      </c>
      <c r="M170" s="71">
        <v>0.15</v>
      </c>
    </row>
    <row r="171" spans="1:13" ht="15" customHeight="1" x14ac:dyDescent="0.25">
      <c r="A171" s="836"/>
      <c r="B171" s="836"/>
      <c r="C171" s="68" t="s">
        <v>40</v>
      </c>
      <c r="D171" s="73" t="s">
        <v>39</v>
      </c>
      <c r="E171" s="128">
        <v>3</v>
      </c>
      <c r="F171" s="70">
        <v>3</v>
      </c>
      <c r="G171" s="71">
        <v>0</v>
      </c>
      <c r="H171" s="72">
        <v>0</v>
      </c>
      <c r="I171" s="73">
        <v>0</v>
      </c>
      <c r="J171" s="73">
        <v>0.18</v>
      </c>
      <c r="K171" s="74">
        <v>0.21</v>
      </c>
      <c r="L171" s="71">
        <v>1.4999999999999999E-2</v>
      </c>
      <c r="M171" s="71">
        <v>0.15</v>
      </c>
    </row>
    <row r="172" spans="1:13" ht="15" customHeight="1" x14ac:dyDescent="0.25">
      <c r="A172" s="836"/>
      <c r="B172" s="836"/>
      <c r="C172" s="68" t="s">
        <v>41</v>
      </c>
      <c r="D172" s="73" t="s">
        <v>39</v>
      </c>
      <c r="E172" s="128">
        <v>3</v>
      </c>
      <c r="F172" s="70">
        <v>3</v>
      </c>
      <c r="G172" s="71">
        <v>0</v>
      </c>
      <c r="H172" s="72">
        <v>0</v>
      </c>
      <c r="I172" s="73">
        <v>0</v>
      </c>
      <c r="J172" s="73">
        <v>0.18</v>
      </c>
      <c r="K172" s="74">
        <v>0.21</v>
      </c>
      <c r="L172" s="71">
        <v>1.4999999999999999E-2</v>
      </c>
      <c r="M172" s="71">
        <v>0.15</v>
      </c>
    </row>
    <row r="173" spans="1:13" ht="15" customHeight="1" x14ac:dyDescent="0.25">
      <c r="A173" s="836"/>
      <c r="B173" s="836"/>
      <c r="C173" s="68" t="s">
        <v>96</v>
      </c>
      <c r="D173" s="73" t="s">
        <v>39</v>
      </c>
      <c r="E173" s="128">
        <v>3</v>
      </c>
      <c r="F173" s="70">
        <v>3</v>
      </c>
      <c r="G173" s="71">
        <v>0</v>
      </c>
      <c r="H173" s="72">
        <v>0</v>
      </c>
      <c r="I173" s="73">
        <v>0</v>
      </c>
      <c r="J173" s="73">
        <v>0.18</v>
      </c>
      <c r="K173" s="74">
        <v>0.21</v>
      </c>
      <c r="L173" s="71">
        <v>1.4999999999999999E-2</v>
      </c>
      <c r="M173" s="71">
        <v>0.15</v>
      </c>
    </row>
    <row r="174" spans="1:13" ht="15" customHeight="1" x14ac:dyDescent="0.25">
      <c r="A174" s="837"/>
      <c r="B174" s="837"/>
      <c r="C174" s="68" t="s">
        <v>52</v>
      </c>
      <c r="D174" s="73" t="s">
        <v>53</v>
      </c>
      <c r="E174" s="128">
        <v>7</v>
      </c>
      <c r="F174" s="70">
        <v>7</v>
      </c>
      <c r="G174" s="71">
        <v>63</v>
      </c>
      <c r="H174" s="72">
        <v>0</v>
      </c>
      <c r="I174" s="73">
        <v>7</v>
      </c>
      <c r="J174" s="73">
        <v>0</v>
      </c>
      <c r="K174" s="74">
        <v>0</v>
      </c>
      <c r="L174" s="71">
        <v>0</v>
      </c>
      <c r="M174" s="71">
        <v>0</v>
      </c>
    </row>
    <row r="175" spans="1:13" ht="15" customHeight="1" x14ac:dyDescent="0.25">
      <c r="A175" s="840" t="s">
        <v>247</v>
      </c>
      <c r="B175" s="843" t="s">
        <v>55</v>
      </c>
      <c r="C175" s="68" t="s">
        <v>56</v>
      </c>
      <c r="D175" s="73" t="s">
        <v>57</v>
      </c>
      <c r="E175" s="128">
        <v>62</v>
      </c>
      <c r="F175" s="70">
        <v>62</v>
      </c>
      <c r="G175" s="71">
        <v>219</v>
      </c>
      <c r="H175" s="72">
        <v>4.1539999999999999</v>
      </c>
      <c r="I175" s="73">
        <v>0.248</v>
      </c>
      <c r="J175" s="73">
        <v>49.661999999999999</v>
      </c>
      <c r="K175" s="74">
        <v>5.58</v>
      </c>
      <c r="L175" s="71">
        <v>0.496</v>
      </c>
      <c r="M175" s="71">
        <v>1.24</v>
      </c>
    </row>
    <row r="176" spans="1:13" ht="15" customHeight="1" x14ac:dyDescent="0.25">
      <c r="A176" s="836"/>
      <c r="B176" s="836"/>
      <c r="C176" s="68" t="s">
        <v>52</v>
      </c>
      <c r="D176" s="73" t="s">
        <v>53</v>
      </c>
      <c r="E176" s="128">
        <v>10</v>
      </c>
      <c r="F176" s="70">
        <v>10</v>
      </c>
      <c r="G176" s="71">
        <v>90</v>
      </c>
      <c r="H176" s="72">
        <v>0</v>
      </c>
      <c r="I176" s="73">
        <v>10</v>
      </c>
      <c r="J176" s="73">
        <v>0</v>
      </c>
      <c r="K176" s="74">
        <v>0</v>
      </c>
      <c r="L176" s="71">
        <v>0</v>
      </c>
      <c r="M176" s="71">
        <v>0</v>
      </c>
    </row>
    <row r="177" spans="1:13" ht="15" customHeight="1" x14ac:dyDescent="0.25">
      <c r="A177" s="837"/>
      <c r="B177" s="837"/>
      <c r="C177" s="229" t="s">
        <v>44</v>
      </c>
      <c r="D177" s="73" t="s">
        <v>45</v>
      </c>
      <c r="E177" s="231">
        <v>0.8</v>
      </c>
      <c r="F177" s="232">
        <v>0.8</v>
      </c>
      <c r="G177" s="71">
        <v>0</v>
      </c>
      <c r="H177" s="72">
        <v>0</v>
      </c>
      <c r="I177" s="73">
        <v>0</v>
      </c>
      <c r="J177" s="73">
        <v>0</v>
      </c>
      <c r="K177" s="74">
        <v>0.192</v>
      </c>
      <c r="L177" s="71">
        <v>2.3999999999999998E-3</v>
      </c>
      <c r="M177" s="71">
        <v>310.24799999999999</v>
      </c>
    </row>
    <row r="178" spans="1:13" ht="15" customHeight="1" x14ac:dyDescent="0.25">
      <c r="A178" s="840" t="s">
        <v>46</v>
      </c>
      <c r="B178" s="843" t="s">
        <v>136</v>
      </c>
      <c r="C178" s="223" t="s">
        <v>98</v>
      </c>
      <c r="D178" s="73" t="s">
        <v>99</v>
      </c>
      <c r="E178" s="225">
        <v>160</v>
      </c>
      <c r="F178" s="226">
        <v>96</v>
      </c>
      <c r="G178" s="71">
        <v>133</v>
      </c>
      <c r="H178" s="72">
        <v>1.1088</v>
      </c>
      <c r="I178" s="73">
        <v>0.2016</v>
      </c>
      <c r="J178" s="73">
        <v>30.542400000000001</v>
      </c>
      <c r="K178" s="74">
        <v>3.024</v>
      </c>
      <c r="L178" s="71">
        <v>0.504</v>
      </c>
      <c r="M178" s="71">
        <v>5.6</v>
      </c>
    </row>
    <row r="179" spans="1:13" ht="15" customHeight="1" x14ac:dyDescent="0.25">
      <c r="A179" s="837"/>
      <c r="B179" s="837"/>
      <c r="C179" s="229" t="s">
        <v>137</v>
      </c>
      <c r="D179" s="73" t="s">
        <v>39</v>
      </c>
      <c r="E179" s="231">
        <v>1</v>
      </c>
      <c r="F179" s="232">
        <v>1</v>
      </c>
      <c r="G179" s="71">
        <v>0</v>
      </c>
      <c r="H179" s="72">
        <v>0</v>
      </c>
      <c r="I179" s="73">
        <v>0</v>
      </c>
      <c r="J179" s="73">
        <v>0</v>
      </c>
      <c r="K179" s="74">
        <v>0</v>
      </c>
      <c r="L179" s="71">
        <v>0</v>
      </c>
      <c r="M179" s="71">
        <v>0</v>
      </c>
    </row>
    <row r="180" spans="1:13" ht="15" customHeight="1" x14ac:dyDescent="0.25">
      <c r="A180" s="840" t="s">
        <v>58</v>
      </c>
      <c r="B180" s="843" t="s">
        <v>138</v>
      </c>
      <c r="C180" s="223" t="s">
        <v>139</v>
      </c>
      <c r="D180" s="129" t="s">
        <v>140</v>
      </c>
      <c r="E180" s="225">
        <v>30</v>
      </c>
      <c r="F180" s="226">
        <v>30</v>
      </c>
      <c r="G180" s="71">
        <v>9</v>
      </c>
      <c r="H180" s="72">
        <v>0.3</v>
      </c>
      <c r="I180" s="73">
        <v>0.06</v>
      </c>
      <c r="J180" s="73">
        <v>1.41</v>
      </c>
      <c r="K180" s="74">
        <v>12.3</v>
      </c>
      <c r="L180" s="71">
        <v>0.15</v>
      </c>
      <c r="M180" s="71">
        <v>1.5</v>
      </c>
    </row>
    <row r="181" spans="1:13" ht="15" customHeight="1" x14ac:dyDescent="0.25">
      <c r="A181" s="836"/>
      <c r="B181" s="836"/>
      <c r="C181" s="68" t="s">
        <v>101</v>
      </c>
      <c r="D181" s="73" t="s">
        <v>102</v>
      </c>
      <c r="E181" s="128">
        <v>63</v>
      </c>
      <c r="F181" s="70">
        <v>50.4</v>
      </c>
      <c r="G181" s="71">
        <v>12</v>
      </c>
      <c r="H181" s="72">
        <v>0.4536</v>
      </c>
      <c r="I181" s="73">
        <v>5.04E-2</v>
      </c>
      <c r="J181" s="73">
        <v>2.0663999999999998</v>
      </c>
      <c r="K181" s="74">
        <v>4.5359999999999996</v>
      </c>
      <c r="L181" s="71">
        <v>0.252</v>
      </c>
      <c r="M181" s="71">
        <v>3.78</v>
      </c>
    </row>
    <row r="182" spans="1:13" ht="15" customHeight="1" x14ac:dyDescent="0.25">
      <c r="A182" s="836"/>
      <c r="B182" s="836"/>
      <c r="C182" s="68" t="s">
        <v>64</v>
      </c>
      <c r="D182" s="73" t="s">
        <v>65</v>
      </c>
      <c r="E182" s="128">
        <v>4</v>
      </c>
      <c r="F182" s="70">
        <v>4</v>
      </c>
      <c r="G182" s="71">
        <v>16</v>
      </c>
      <c r="H182" s="72">
        <v>0</v>
      </c>
      <c r="I182" s="73">
        <v>0</v>
      </c>
      <c r="J182" s="73">
        <v>3.972</v>
      </c>
      <c r="K182" s="74">
        <v>0</v>
      </c>
      <c r="L182" s="71">
        <v>4.0000000000000001E-3</v>
      </c>
      <c r="M182" s="71">
        <v>0</v>
      </c>
    </row>
    <row r="183" spans="1:13" ht="15" customHeight="1" x14ac:dyDescent="0.25">
      <c r="A183" s="836"/>
      <c r="B183" s="836"/>
      <c r="C183" s="68" t="s">
        <v>52</v>
      </c>
      <c r="D183" s="73" t="s">
        <v>53</v>
      </c>
      <c r="E183" s="128">
        <v>5</v>
      </c>
      <c r="F183" s="70">
        <v>5</v>
      </c>
      <c r="G183" s="71">
        <v>45</v>
      </c>
      <c r="H183" s="72">
        <v>0</v>
      </c>
      <c r="I183" s="73">
        <v>5</v>
      </c>
      <c r="J183" s="73">
        <v>0</v>
      </c>
      <c r="K183" s="74">
        <v>0</v>
      </c>
      <c r="L183" s="71">
        <v>0</v>
      </c>
      <c r="M183" s="71">
        <v>2.2999999999999998</v>
      </c>
    </row>
    <row r="184" spans="1:13" ht="15" customHeight="1" x14ac:dyDescent="0.25">
      <c r="A184" s="836"/>
      <c r="B184" s="836"/>
      <c r="C184" s="68" t="s">
        <v>127</v>
      </c>
      <c r="D184" s="129" t="s">
        <v>128</v>
      </c>
      <c r="E184" s="128">
        <v>5</v>
      </c>
      <c r="F184" s="70">
        <v>5</v>
      </c>
      <c r="G184" s="71">
        <v>1</v>
      </c>
      <c r="H184" s="72">
        <v>0</v>
      </c>
      <c r="I184" s="73">
        <v>0</v>
      </c>
      <c r="J184" s="73">
        <v>0.3</v>
      </c>
      <c r="K184" s="74">
        <v>0.35</v>
      </c>
      <c r="L184" s="71">
        <v>2.5000000000000001E-2</v>
      </c>
      <c r="M184" s="71">
        <v>0.25</v>
      </c>
    </row>
    <row r="185" spans="1:13" ht="15" customHeight="1" x14ac:dyDescent="0.25">
      <c r="A185" s="837"/>
      <c r="B185" s="837"/>
      <c r="C185" s="68" t="s">
        <v>36</v>
      </c>
      <c r="D185" s="73" t="s">
        <v>37</v>
      </c>
      <c r="E185" s="128">
        <v>5</v>
      </c>
      <c r="F185" s="70">
        <v>4.5</v>
      </c>
      <c r="G185" s="71">
        <v>2</v>
      </c>
      <c r="H185" s="72">
        <v>0.10349999999999999</v>
      </c>
      <c r="I185" s="73">
        <v>2.7E-2</v>
      </c>
      <c r="J185" s="73">
        <v>0.26550000000000001</v>
      </c>
      <c r="K185" s="74">
        <v>3.69</v>
      </c>
      <c r="L185" s="71">
        <v>8.1000000000000003E-2</v>
      </c>
      <c r="M185" s="71">
        <v>2.2999999999999998</v>
      </c>
    </row>
    <row r="186" spans="1:13" ht="15" customHeight="1" x14ac:dyDescent="0.25">
      <c r="A186" s="100" t="s">
        <v>105</v>
      </c>
      <c r="B186" s="880" t="s">
        <v>319</v>
      </c>
      <c r="C186" s="68" t="s">
        <v>62</v>
      </c>
      <c r="D186" s="497" t="s">
        <v>63</v>
      </c>
      <c r="E186" s="421">
        <v>120</v>
      </c>
      <c r="F186" s="422">
        <v>60</v>
      </c>
      <c r="G186" s="512">
        <v>26</v>
      </c>
      <c r="H186" s="513">
        <v>0.18</v>
      </c>
      <c r="I186" s="514">
        <v>0.18</v>
      </c>
      <c r="J186" s="514">
        <v>5.58</v>
      </c>
      <c r="K186" s="515">
        <v>11.4</v>
      </c>
      <c r="L186" s="504">
        <v>0.3</v>
      </c>
      <c r="M186" s="71">
        <v>4.8</v>
      </c>
    </row>
    <row r="187" spans="1:13" ht="15" customHeight="1" x14ac:dyDescent="0.25">
      <c r="A187" s="570" t="s">
        <v>109</v>
      </c>
      <c r="B187" s="881"/>
      <c r="C187" s="229" t="s">
        <v>205</v>
      </c>
      <c r="D187" s="516" t="s">
        <v>206</v>
      </c>
      <c r="E187" s="517">
        <v>10</v>
      </c>
      <c r="F187" s="518">
        <v>10</v>
      </c>
      <c r="G187" s="503">
        <v>36</v>
      </c>
      <c r="H187" s="503">
        <v>0.06</v>
      </c>
      <c r="I187" s="503">
        <v>0.01</v>
      </c>
      <c r="J187" s="503">
        <v>9.02</v>
      </c>
      <c r="K187" s="503">
        <v>4.2</v>
      </c>
      <c r="L187" s="504">
        <v>0.49</v>
      </c>
      <c r="M187" s="71">
        <v>3.9</v>
      </c>
    </row>
    <row r="188" spans="1:13" ht="15" customHeight="1" x14ac:dyDescent="0.25">
      <c r="A188" s="1536" t="s">
        <v>78</v>
      </c>
      <c r="B188" s="828"/>
      <c r="C188" s="828"/>
      <c r="D188" s="828"/>
      <c r="E188" s="828"/>
      <c r="F188" s="829"/>
      <c r="G188" s="248">
        <v>991</v>
      </c>
      <c r="H188" s="249">
        <v>40.5</v>
      </c>
      <c r="I188" s="250">
        <v>29</v>
      </c>
      <c r="J188" s="250">
        <v>135.4</v>
      </c>
      <c r="K188" s="248">
        <v>129.4</v>
      </c>
      <c r="L188" s="251">
        <v>7.2</v>
      </c>
      <c r="M188" s="251">
        <v>922</v>
      </c>
    </row>
    <row r="189" spans="1:13" ht="15" customHeight="1" x14ac:dyDescent="0.25">
      <c r="A189" s="1536" t="s">
        <v>79</v>
      </c>
      <c r="B189" s="828"/>
      <c r="C189" s="828"/>
      <c r="D189" s="828"/>
      <c r="E189" s="828"/>
      <c r="F189" s="829"/>
      <c r="G189" s="252">
        <v>2900</v>
      </c>
      <c r="H189" s="253">
        <v>101.5</v>
      </c>
      <c r="I189" s="253">
        <v>96.7</v>
      </c>
      <c r="J189" s="253">
        <v>406</v>
      </c>
      <c r="K189" s="253">
        <v>1100</v>
      </c>
      <c r="L189" s="253">
        <v>11.8</v>
      </c>
      <c r="M189" s="253">
        <v>1500</v>
      </c>
    </row>
    <row r="190" spans="1:13" ht="15" customHeight="1" x14ac:dyDescent="0.25">
      <c r="A190" s="1536" t="s">
        <v>80</v>
      </c>
      <c r="B190" s="828"/>
      <c r="C190" s="828"/>
      <c r="D190" s="828"/>
      <c r="E190" s="828"/>
      <c r="F190" s="829"/>
      <c r="G190" s="254">
        <v>0.34</v>
      </c>
      <c r="H190" s="255">
        <v>0.4</v>
      </c>
      <c r="I190" s="255">
        <v>0.3</v>
      </c>
      <c r="J190" s="255">
        <v>0.33</v>
      </c>
      <c r="K190" s="255">
        <v>0.12</v>
      </c>
      <c r="L190" s="255">
        <v>0.61</v>
      </c>
      <c r="M190" s="255">
        <v>0.61</v>
      </c>
    </row>
    <row r="191" spans="1:13" ht="15" customHeight="1" x14ac:dyDescent="0.25">
      <c r="A191" s="44"/>
      <c r="B191" s="45"/>
      <c r="C191" s="45"/>
      <c r="D191" s="45"/>
      <c r="E191" s="47"/>
      <c r="F191" s="47"/>
      <c r="G191" s="47"/>
      <c r="H191" s="47"/>
      <c r="I191" s="47"/>
      <c r="J191" s="47"/>
      <c r="K191" s="47"/>
      <c r="L191" s="47"/>
      <c r="M191" s="47"/>
    </row>
    <row r="192" spans="1:13" ht="15" customHeight="1" x14ac:dyDescent="0.25">
      <c r="A192" s="1537" t="s">
        <v>81</v>
      </c>
      <c r="B192" s="825"/>
      <c r="C192" s="826"/>
      <c r="D192" s="827" t="s">
        <v>82</v>
      </c>
      <c r="E192" s="828"/>
      <c r="F192" s="828"/>
      <c r="G192" s="828"/>
      <c r="H192" s="828"/>
      <c r="I192" s="828"/>
      <c r="J192" s="828"/>
      <c r="K192" s="828"/>
      <c r="L192" s="828"/>
      <c r="M192" s="829"/>
    </row>
    <row r="194" spans="1:13" ht="30" customHeight="1" x14ac:dyDescent="0.25">
      <c r="A194" s="44" t="s">
        <v>83</v>
      </c>
      <c r="B194" s="1538"/>
      <c r="C194" s="828"/>
      <c r="D194" s="828"/>
      <c r="E194" s="829"/>
      <c r="F194" s="51"/>
      <c r="G194" s="1539" t="s">
        <v>84</v>
      </c>
      <c r="H194" s="825"/>
      <c r="I194" s="826"/>
      <c r="J194" s="827">
        <v>1088350061</v>
      </c>
      <c r="K194" s="828"/>
      <c r="L194" s="828"/>
      <c r="M194" s="829"/>
    </row>
    <row r="195" spans="1:13" ht="15" customHeight="1" x14ac:dyDescent="0.25">
      <c r="A195" s="53"/>
      <c r="B195" s="49"/>
      <c r="C195" s="49"/>
      <c r="D195" s="49"/>
      <c r="E195" s="51"/>
      <c r="F195" s="51"/>
      <c r="G195" s="51"/>
      <c r="H195" s="51"/>
      <c r="I195" s="51"/>
      <c r="J195" s="51"/>
      <c r="K195" s="51"/>
      <c r="L195" s="51"/>
      <c r="M195" s="51"/>
    </row>
    <row r="196" spans="1:13" ht="15" customHeight="1" x14ac:dyDescent="0.25">
      <c r="A196" s="54"/>
      <c r="B196" s="55"/>
      <c r="C196" s="55"/>
      <c r="D196" s="55"/>
      <c r="E196" s="56"/>
      <c r="F196" s="56"/>
      <c r="G196" s="56"/>
      <c r="H196" s="56"/>
      <c r="I196" s="56"/>
      <c r="J196" s="56"/>
      <c r="K196" s="56"/>
      <c r="L196" s="56"/>
      <c r="M196" s="56"/>
    </row>
    <row r="197" spans="1:13" ht="15" customHeight="1" x14ac:dyDescent="0.25">
      <c r="A197" s="53"/>
      <c r="B197" s="9"/>
      <c r="C197" s="49"/>
      <c r="D197" s="49"/>
      <c r="E197" s="51"/>
      <c r="F197" s="51"/>
      <c r="G197" s="51"/>
      <c r="H197" s="51"/>
      <c r="I197" s="51"/>
      <c r="J197" s="51"/>
      <c r="K197" s="51"/>
      <c r="L197" s="51"/>
      <c r="M197" s="51"/>
    </row>
    <row r="198" spans="1:13" ht="15" customHeight="1" x14ac:dyDescent="0.25">
      <c r="A198" s="366" t="s">
        <v>437</v>
      </c>
      <c r="B198" s="58"/>
      <c r="C198" s="58"/>
      <c r="D198" s="58"/>
      <c r="E198" s="3"/>
      <c r="F198" s="3"/>
      <c r="G198" s="3"/>
      <c r="H198" s="3"/>
      <c r="I198" s="3"/>
      <c r="J198" s="3"/>
      <c r="K198" s="3"/>
      <c r="L198" s="51"/>
      <c r="M198" s="51"/>
    </row>
    <row r="199" spans="1:13" ht="15" customHeight="1" x14ac:dyDescent="0.25">
      <c r="A199" s="52"/>
      <c r="B199" s="9"/>
      <c r="C199" s="9"/>
      <c r="D199" s="9"/>
      <c r="E199" s="1"/>
      <c r="F199" s="1"/>
      <c r="G199" s="1"/>
      <c r="H199" s="1"/>
      <c r="I199" s="1"/>
      <c r="J199" s="3"/>
      <c r="K199" s="3"/>
      <c r="L199" s="51"/>
      <c r="M199" s="51"/>
    </row>
    <row r="200" spans="1:13" ht="15" customHeight="1" x14ac:dyDescent="0.25">
      <c r="A200" s="840" t="s">
        <v>14</v>
      </c>
      <c r="B200" s="838" t="s">
        <v>15</v>
      </c>
      <c r="C200" s="838" t="s">
        <v>16</v>
      </c>
      <c r="D200" s="838" t="s">
        <v>17</v>
      </c>
      <c r="E200" s="838" t="s">
        <v>18</v>
      </c>
      <c r="F200" s="838" t="s">
        <v>19</v>
      </c>
      <c r="G200" s="827" t="s">
        <v>20</v>
      </c>
      <c r="H200" s="828"/>
      <c r="I200" s="828"/>
      <c r="J200" s="828"/>
      <c r="K200" s="828"/>
      <c r="L200" s="828"/>
      <c r="M200" s="829"/>
    </row>
    <row r="201" spans="1:13" ht="15" customHeight="1" x14ac:dyDescent="0.25">
      <c r="A201" s="837"/>
      <c r="B201" s="837"/>
      <c r="C201" s="837"/>
      <c r="D201" s="837"/>
      <c r="E201" s="837"/>
      <c r="F201" s="837"/>
      <c r="G201" s="16" t="s">
        <v>21</v>
      </c>
      <c r="H201" s="16" t="s">
        <v>22</v>
      </c>
      <c r="I201" s="16" t="s">
        <v>23</v>
      </c>
      <c r="J201" s="16" t="s">
        <v>24</v>
      </c>
      <c r="K201" s="16" t="s">
        <v>25</v>
      </c>
      <c r="L201" s="16" t="s">
        <v>26</v>
      </c>
      <c r="M201" s="16" t="s">
        <v>27</v>
      </c>
    </row>
    <row r="202" spans="1:13" ht="15" customHeight="1" x14ac:dyDescent="0.25">
      <c r="A202" s="840" t="s">
        <v>431</v>
      </c>
      <c r="B202" s="843" t="s">
        <v>141</v>
      </c>
      <c r="C202" s="223" t="s">
        <v>398</v>
      </c>
      <c r="D202" s="246" t="s">
        <v>120</v>
      </c>
      <c r="E202" s="225">
        <v>115</v>
      </c>
      <c r="F202" s="226">
        <v>106</v>
      </c>
      <c r="G202" s="227">
        <v>176</v>
      </c>
      <c r="H202" s="228">
        <v>21.942</v>
      </c>
      <c r="I202" s="127">
        <v>9.7520000000000007</v>
      </c>
      <c r="J202" s="127">
        <v>0.106</v>
      </c>
      <c r="K202" s="224">
        <v>11.66</v>
      </c>
      <c r="L202" s="227">
        <v>0.74199999999999999</v>
      </c>
      <c r="M202" s="227">
        <v>702</v>
      </c>
    </row>
    <row r="203" spans="1:13" ht="15" customHeight="1" x14ac:dyDescent="0.25">
      <c r="A203" s="836"/>
      <c r="B203" s="836"/>
      <c r="C203" s="68" t="s">
        <v>34</v>
      </c>
      <c r="D203" s="69" t="s">
        <v>35</v>
      </c>
      <c r="E203" s="128">
        <v>38</v>
      </c>
      <c r="F203" s="70">
        <v>15.2</v>
      </c>
      <c r="G203" s="71">
        <v>6</v>
      </c>
      <c r="H203" s="72">
        <v>0.18240000000000001</v>
      </c>
      <c r="I203" s="73">
        <v>1.52E-2</v>
      </c>
      <c r="J203" s="73">
        <v>1.0336000000000001</v>
      </c>
      <c r="K203" s="74">
        <v>8.6639999999999997</v>
      </c>
      <c r="L203" s="71">
        <v>7.5999999999999998E-2</v>
      </c>
      <c r="M203" s="71">
        <v>5.7</v>
      </c>
    </row>
    <row r="204" spans="1:13" ht="15" customHeight="1" x14ac:dyDescent="0.25">
      <c r="A204" s="836"/>
      <c r="B204" s="836"/>
      <c r="C204" s="68" t="s">
        <v>32</v>
      </c>
      <c r="D204" s="69" t="s">
        <v>33</v>
      </c>
      <c r="E204" s="128">
        <v>16</v>
      </c>
      <c r="F204" s="70">
        <v>15.2</v>
      </c>
      <c r="G204" s="71">
        <v>6</v>
      </c>
      <c r="H204" s="72">
        <v>0.21279999999999999</v>
      </c>
      <c r="I204" s="73">
        <v>1.52E-2</v>
      </c>
      <c r="J204" s="73">
        <v>1.1704000000000001</v>
      </c>
      <c r="K204" s="74">
        <v>3.6480000000000001</v>
      </c>
      <c r="L204" s="71">
        <v>4.5600000000000002E-2</v>
      </c>
      <c r="M204" s="71">
        <v>0.64</v>
      </c>
    </row>
    <row r="205" spans="1:13" ht="15" customHeight="1" x14ac:dyDescent="0.25">
      <c r="A205" s="836"/>
      <c r="B205" s="836"/>
      <c r="C205" s="68" t="s">
        <v>44</v>
      </c>
      <c r="D205" s="69" t="s">
        <v>45</v>
      </c>
      <c r="E205" s="128">
        <v>0.5</v>
      </c>
      <c r="F205" s="70">
        <v>0.5</v>
      </c>
      <c r="G205" s="71">
        <v>0</v>
      </c>
      <c r="H205" s="72">
        <v>0</v>
      </c>
      <c r="I205" s="73">
        <v>0</v>
      </c>
      <c r="J205" s="73">
        <v>0</v>
      </c>
      <c r="K205" s="74">
        <v>0.12</v>
      </c>
      <c r="L205" s="71">
        <v>1.5E-3</v>
      </c>
      <c r="M205" s="71">
        <v>193.905</v>
      </c>
    </row>
    <row r="206" spans="1:13" ht="15" customHeight="1" x14ac:dyDescent="0.25">
      <c r="A206" s="836"/>
      <c r="B206" s="836"/>
      <c r="C206" s="68" t="s">
        <v>42</v>
      </c>
      <c r="D206" s="69" t="s">
        <v>43</v>
      </c>
      <c r="E206" s="128">
        <v>1</v>
      </c>
      <c r="F206" s="70">
        <v>0.95</v>
      </c>
      <c r="G206" s="71">
        <v>1</v>
      </c>
      <c r="H206" s="72">
        <v>4.4650000000000002E-2</v>
      </c>
      <c r="I206" s="73">
        <v>2.8500000000000001E-3</v>
      </c>
      <c r="J206" s="73">
        <v>0.27834999999999999</v>
      </c>
      <c r="K206" s="74">
        <v>0.38</v>
      </c>
      <c r="L206" s="71">
        <v>1.235E-2</v>
      </c>
      <c r="M206" s="71">
        <v>0.19</v>
      </c>
    </row>
    <row r="207" spans="1:13" ht="15" customHeight="1" x14ac:dyDescent="0.25">
      <c r="A207" s="836"/>
      <c r="B207" s="836"/>
      <c r="C207" s="68" t="s">
        <v>36</v>
      </c>
      <c r="D207" s="69" t="s">
        <v>37</v>
      </c>
      <c r="E207" s="128">
        <v>6</v>
      </c>
      <c r="F207" s="70">
        <v>5.4</v>
      </c>
      <c r="G207" s="71">
        <v>2</v>
      </c>
      <c r="H207" s="72">
        <v>0.1242</v>
      </c>
      <c r="I207" s="73">
        <v>3.2399999999999998E-2</v>
      </c>
      <c r="J207" s="73">
        <v>0.31859999999999999</v>
      </c>
      <c r="K207" s="74">
        <v>4.4279999999999999</v>
      </c>
      <c r="L207" s="71">
        <v>9.7199999999999995E-2</v>
      </c>
      <c r="M207" s="71">
        <v>2.76</v>
      </c>
    </row>
    <row r="208" spans="1:13" ht="15" customHeight="1" x14ac:dyDescent="0.25">
      <c r="A208" s="836"/>
      <c r="B208" s="836"/>
      <c r="C208" s="68" t="s">
        <v>38</v>
      </c>
      <c r="D208" s="69" t="s">
        <v>39</v>
      </c>
      <c r="E208" s="70">
        <v>3</v>
      </c>
      <c r="F208" s="70">
        <v>3</v>
      </c>
      <c r="G208" s="71">
        <v>0</v>
      </c>
      <c r="H208" s="72">
        <v>0</v>
      </c>
      <c r="I208" s="73">
        <v>0</v>
      </c>
      <c r="J208" s="73">
        <v>0.18</v>
      </c>
      <c r="K208" s="74">
        <v>0.21</v>
      </c>
      <c r="L208" s="71">
        <v>1.4999999999999999E-2</v>
      </c>
      <c r="M208" s="71">
        <v>0.15</v>
      </c>
    </row>
    <row r="209" spans="1:13" ht="15" customHeight="1" x14ac:dyDescent="0.25">
      <c r="A209" s="836"/>
      <c r="B209" s="836"/>
      <c r="C209" s="68" t="s">
        <v>40</v>
      </c>
      <c r="D209" s="69" t="s">
        <v>39</v>
      </c>
      <c r="E209" s="70">
        <v>3</v>
      </c>
      <c r="F209" s="70">
        <v>3</v>
      </c>
      <c r="G209" s="71">
        <v>0</v>
      </c>
      <c r="H209" s="72">
        <v>0</v>
      </c>
      <c r="I209" s="73">
        <v>0</v>
      </c>
      <c r="J209" s="73">
        <v>0.18</v>
      </c>
      <c r="K209" s="74">
        <v>0.21</v>
      </c>
      <c r="L209" s="71">
        <v>1.4999999999999999E-2</v>
      </c>
      <c r="M209" s="71">
        <v>0.15</v>
      </c>
    </row>
    <row r="210" spans="1:13" ht="15" customHeight="1" x14ac:dyDescent="0.25">
      <c r="A210" s="836"/>
      <c r="B210" s="836"/>
      <c r="C210" s="68" t="s">
        <v>41</v>
      </c>
      <c r="D210" s="69" t="s">
        <v>39</v>
      </c>
      <c r="E210" s="70">
        <v>3</v>
      </c>
      <c r="F210" s="70">
        <v>3</v>
      </c>
      <c r="G210" s="71">
        <v>0</v>
      </c>
      <c r="H210" s="72">
        <v>0</v>
      </c>
      <c r="I210" s="73">
        <v>0</v>
      </c>
      <c r="J210" s="73">
        <v>0.18</v>
      </c>
      <c r="K210" s="74">
        <v>0.21</v>
      </c>
      <c r="L210" s="71">
        <v>1.4999999999999999E-2</v>
      </c>
      <c r="M210" s="71">
        <v>0.15</v>
      </c>
    </row>
    <row r="211" spans="1:13" ht="15" customHeight="1" x14ac:dyDescent="0.25">
      <c r="A211" s="836"/>
      <c r="B211" s="836"/>
      <c r="C211" s="68" t="s">
        <v>142</v>
      </c>
      <c r="D211" s="69" t="s">
        <v>143</v>
      </c>
      <c r="E211" s="128">
        <v>12</v>
      </c>
      <c r="F211" s="70">
        <v>12</v>
      </c>
      <c r="G211" s="71">
        <v>44</v>
      </c>
      <c r="H211" s="72">
        <v>1.5840000000000001</v>
      </c>
      <c r="I211" s="73">
        <v>0.22800000000000001</v>
      </c>
      <c r="J211" s="73">
        <v>8.6519999999999992</v>
      </c>
      <c r="K211" s="74">
        <v>2.16</v>
      </c>
      <c r="L211" s="71">
        <v>0.61199999999999999</v>
      </c>
      <c r="M211" s="71">
        <v>0.24</v>
      </c>
    </row>
    <row r="212" spans="1:13" ht="15" customHeight="1" x14ac:dyDescent="0.25">
      <c r="A212" s="837"/>
      <c r="B212" s="837"/>
      <c r="C212" s="68" t="s">
        <v>144</v>
      </c>
      <c r="D212" s="69" t="s">
        <v>145</v>
      </c>
      <c r="E212" s="128">
        <v>20</v>
      </c>
      <c r="F212" s="70">
        <v>18</v>
      </c>
      <c r="G212" s="71">
        <v>27</v>
      </c>
      <c r="H212" s="72">
        <v>2.2679999999999998</v>
      </c>
      <c r="I212" s="73">
        <v>1.944</v>
      </c>
      <c r="J212" s="73">
        <v>5.3999999999999999E-2</v>
      </c>
      <c r="K212" s="74">
        <v>9.5399999999999991</v>
      </c>
      <c r="L212" s="71">
        <v>0.30599999999999999</v>
      </c>
      <c r="M212" s="71">
        <v>27.8</v>
      </c>
    </row>
    <row r="213" spans="1:13" ht="15" customHeight="1" x14ac:dyDescent="0.25">
      <c r="A213" s="840" t="s">
        <v>247</v>
      </c>
      <c r="B213" s="843" t="s">
        <v>55</v>
      </c>
      <c r="C213" s="223" t="s">
        <v>56</v>
      </c>
      <c r="D213" s="69" t="s">
        <v>57</v>
      </c>
      <c r="E213" s="225">
        <v>62</v>
      </c>
      <c r="F213" s="226">
        <v>62</v>
      </c>
      <c r="G213" s="71">
        <v>219</v>
      </c>
      <c r="H213" s="72">
        <v>4.1539999999999999</v>
      </c>
      <c r="I213" s="73">
        <v>0.248</v>
      </c>
      <c r="J213" s="73">
        <v>49.661999999999999</v>
      </c>
      <c r="K213" s="74">
        <v>5.58</v>
      </c>
      <c r="L213" s="71">
        <v>0.496</v>
      </c>
      <c r="M213" s="71">
        <v>1.24</v>
      </c>
    </row>
    <row r="214" spans="1:13" ht="15" customHeight="1" x14ac:dyDescent="0.25">
      <c r="A214" s="836"/>
      <c r="B214" s="836"/>
      <c r="C214" s="68" t="s">
        <v>44</v>
      </c>
      <c r="D214" s="69" t="s">
        <v>45</v>
      </c>
      <c r="E214" s="128">
        <v>0.8</v>
      </c>
      <c r="F214" s="70">
        <v>0.8</v>
      </c>
      <c r="G214" s="71">
        <v>0</v>
      </c>
      <c r="H214" s="72">
        <v>0</v>
      </c>
      <c r="I214" s="73">
        <v>0</v>
      </c>
      <c r="J214" s="73">
        <v>0</v>
      </c>
      <c r="K214" s="74">
        <v>0.192</v>
      </c>
      <c r="L214" s="71">
        <v>2.3999999999999998E-3</v>
      </c>
      <c r="M214" s="71">
        <v>310.24799999999999</v>
      </c>
    </row>
    <row r="215" spans="1:13" ht="15" customHeight="1" x14ac:dyDescent="0.25">
      <c r="A215" s="837"/>
      <c r="B215" s="837"/>
      <c r="C215" s="68" t="s">
        <v>52</v>
      </c>
      <c r="D215" s="69" t="s">
        <v>53</v>
      </c>
      <c r="E215" s="128">
        <v>10</v>
      </c>
      <c r="F215" s="70">
        <v>10</v>
      </c>
      <c r="G215" s="71">
        <v>90</v>
      </c>
      <c r="H215" s="72">
        <v>0</v>
      </c>
      <c r="I215" s="73">
        <v>10</v>
      </c>
      <c r="J215" s="73">
        <v>0</v>
      </c>
      <c r="K215" s="74">
        <v>0</v>
      </c>
      <c r="L215" s="71">
        <v>0</v>
      </c>
      <c r="M215" s="71">
        <v>0</v>
      </c>
    </row>
    <row r="216" spans="1:13" ht="15" customHeight="1" x14ac:dyDescent="0.25">
      <c r="A216" s="868" t="s">
        <v>46</v>
      </c>
      <c r="B216" s="843" t="s">
        <v>146</v>
      </c>
      <c r="C216" s="68" t="s">
        <v>114</v>
      </c>
      <c r="D216" s="129" t="s">
        <v>115</v>
      </c>
      <c r="E216" s="128">
        <v>173</v>
      </c>
      <c r="F216" s="70">
        <v>164</v>
      </c>
      <c r="G216" s="71">
        <v>162</v>
      </c>
      <c r="H216" s="72">
        <v>3.7719999999999998</v>
      </c>
      <c r="I216" s="73">
        <v>0.16400000000000001</v>
      </c>
      <c r="J216" s="73">
        <v>34.44</v>
      </c>
      <c r="K216" s="74">
        <v>13.12</v>
      </c>
      <c r="L216" s="71">
        <v>1.3120000000000001</v>
      </c>
      <c r="M216" s="71">
        <v>15.57</v>
      </c>
    </row>
    <row r="217" spans="1:13" ht="15" customHeight="1" x14ac:dyDescent="0.25">
      <c r="A217" s="836"/>
      <c r="B217" s="836"/>
      <c r="C217" s="68" t="s">
        <v>147</v>
      </c>
      <c r="D217" s="73">
        <v>1534</v>
      </c>
      <c r="E217" s="128">
        <v>0.5</v>
      </c>
      <c r="F217" s="70">
        <v>0.5</v>
      </c>
      <c r="G217" s="71">
        <v>2</v>
      </c>
      <c r="H217" s="72">
        <v>7.3999999999999996E-2</v>
      </c>
      <c r="I217" s="73">
        <v>6.5000000000000002E-2</v>
      </c>
      <c r="J217" s="73">
        <v>0.27850000000000003</v>
      </c>
      <c r="K217" s="74">
        <v>0.88500000000000001</v>
      </c>
      <c r="L217" s="71">
        <v>0.11799999999999999</v>
      </c>
      <c r="M217" s="71">
        <v>0.17</v>
      </c>
    </row>
    <row r="218" spans="1:13" ht="15" customHeight="1" x14ac:dyDescent="0.25">
      <c r="A218" s="836"/>
      <c r="B218" s="836"/>
      <c r="C218" s="68" t="s">
        <v>36</v>
      </c>
      <c r="D218" s="73" t="s">
        <v>37</v>
      </c>
      <c r="E218" s="128">
        <v>2</v>
      </c>
      <c r="F218" s="70">
        <v>1.8</v>
      </c>
      <c r="G218" s="71">
        <v>1</v>
      </c>
      <c r="H218" s="72">
        <v>4.1399999999999999E-2</v>
      </c>
      <c r="I218" s="73">
        <v>1.0800000000000001E-2</v>
      </c>
      <c r="J218" s="73">
        <v>0.1062</v>
      </c>
      <c r="K218" s="74">
        <v>1.476</v>
      </c>
      <c r="L218" s="71">
        <v>3.2399999999999998E-2</v>
      </c>
      <c r="M218" s="71">
        <v>0.92</v>
      </c>
    </row>
    <row r="219" spans="1:13" ht="15" customHeight="1" x14ac:dyDescent="0.25">
      <c r="A219" s="837"/>
      <c r="B219" s="837"/>
      <c r="C219" s="68" t="s">
        <v>52</v>
      </c>
      <c r="D219" s="129" t="s">
        <v>53</v>
      </c>
      <c r="E219" s="128">
        <v>10</v>
      </c>
      <c r="F219" s="70">
        <v>5</v>
      </c>
      <c r="G219" s="71">
        <v>45</v>
      </c>
      <c r="H219" s="72">
        <v>0</v>
      </c>
      <c r="I219" s="73">
        <v>5</v>
      </c>
      <c r="J219" s="73">
        <v>0</v>
      </c>
      <c r="K219" s="74">
        <v>0</v>
      </c>
      <c r="L219" s="71">
        <v>0</v>
      </c>
      <c r="M219" s="71">
        <v>0</v>
      </c>
    </row>
    <row r="220" spans="1:13" ht="15" customHeight="1" x14ac:dyDescent="0.25">
      <c r="A220" s="840" t="s">
        <v>58</v>
      </c>
      <c r="B220" s="843" t="s">
        <v>148</v>
      </c>
      <c r="C220" s="223" t="s">
        <v>60</v>
      </c>
      <c r="D220" s="129" t="s">
        <v>61</v>
      </c>
      <c r="E220" s="225">
        <v>72</v>
      </c>
      <c r="F220" s="226">
        <v>50.4</v>
      </c>
      <c r="G220" s="71">
        <v>20</v>
      </c>
      <c r="H220" s="72">
        <v>0.90720000000000001</v>
      </c>
      <c r="I220" s="73">
        <v>0.1512</v>
      </c>
      <c r="J220" s="73">
        <v>3.2256</v>
      </c>
      <c r="K220" s="74">
        <v>22.175999999999998</v>
      </c>
      <c r="L220" s="71">
        <v>0.252</v>
      </c>
      <c r="M220" s="71">
        <v>12.96</v>
      </c>
    </row>
    <row r="221" spans="1:13" ht="15" customHeight="1" x14ac:dyDescent="0.25">
      <c r="A221" s="836"/>
      <c r="B221" s="836"/>
      <c r="C221" s="68" t="s">
        <v>50</v>
      </c>
      <c r="D221" s="129" t="s">
        <v>51</v>
      </c>
      <c r="E221" s="128">
        <v>36</v>
      </c>
      <c r="F221" s="70">
        <v>30.6</v>
      </c>
      <c r="G221" s="71">
        <v>14</v>
      </c>
      <c r="H221" s="72">
        <v>0.2142</v>
      </c>
      <c r="I221" s="73">
        <v>3.0599999999999999E-2</v>
      </c>
      <c r="J221" s="73">
        <v>2.907</v>
      </c>
      <c r="K221" s="74">
        <v>8.2620000000000005</v>
      </c>
      <c r="L221" s="71">
        <v>0.12239999999999999</v>
      </c>
      <c r="M221" s="71">
        <v>12.6</v>
      </c>
    </row>
    <row r="222" spans="1:13" ht="15" customHeight="1" x14ac:dyDescent="0.25">
      <c r="A222" s="836"/>
      <c r="B222" s="836"/>
      <c r="C222" s="68" t="s">
        <v>62</v>
      </c>
      <c r="D222" s="129" t="s">
        <v>63</v>
      </c>
      <c r="E222" s="128">
        <v>30</v>
      </c>
      <c r="F222" s="70">
        <v>15</v>
      </c>
      <c r="G222" s="71">
        <v>7</v>
      </c>
      <c r="H222" s="72">
        <v>4.4999999999999998E-2</v>
      </c>
      <c r="I222" s="73">
        <v>4.4999999999999998E-2</v>
      </c>
      <c r="J222" s="73">
        <v>1.395</v>
      </c>
      <c r="K222" s="74">
        <v>2.85</v>
      </c>
      <c r="L222" s="71">
        <v>7.4999999999999997E-2</v>
      </c>
      <c r="M222" s="71">
        <v>1.2</v>
      </c>
    </row>
    <row r="223" spans="1:13" ht="15" customHeight="1" x14ac:dyDescent="0.25">
      <c r="A223" s="837"/>
      <c r="B223" s="837"/>
      <c r="C223" s="68" t="s">
        <v>64</v>
      </c>
      <c r="D223" s="247" t="s">
        <v>65</v>
      </c>
      <c r="E223" s="128">
        <v>4</v>
      </c>
      <c r="F223" s="70">
        <v>4</v>
      </c>
      <c r="G223" s="71">
        <v>16</v>
      </c>
      <c r="H223" s="72">
        <v>0</v>
      </c>
      <c r="I223" s="73">
        <v>0</v>
      </c>
      <c r="J223" s="73">
        <v>3.972</v>
      </c>
      <c r="K223" s="74">
        <v>0</v>
      </c>
      <c r="L223" s="71">
        <v>4.0000000000000001E-3</v>
      </c>
      <c r="M223" s="71">
        <v>0</v>
      </c>
    </row>
    <row r="224" spans="1:13" ht="15" customHeight="1" x14ac:dyDescent="0.25">
      <c r="A224" s="35" t="s">
        <v>105</v>
      </c>
      <c r="B224" s="843" t="s">
        <v>149</v>
      </c>
      <c r="C224" s="68" t="s">
        <v>150</v>
      </c>
      <c r="D224" s="127" t="s">
        <v>151</v>
      </c>
      <c r="E224" s="128">
        <v>80</v>
      </c>
      <c r="F224" s="70">
        <v>60</v>
      </c>
      <c r="G224" s="71">
        <v>43</v>
      </c>
      <c r="H224" s="72">
        <v>0.54</v>
      </c>
      <c r="I224" s="73">
        <v>0.18</v>
      </c>
      <c r="J224" s="73">
        <v>8.0399999999999991</v>
      </c>
      <c r="K224" s="74">
        <v>7.8</v>
      </c>
      <c r="L224" s="71">
        <v>0.18</v>
      </c>
      <c r="M224" s="71">
        <v>2.4</v>
      </c>
    </row>
    <row r="225" spans="1:13" ht="15" customHeight="1" x14ac:dyDescent="0.25">
      <c r="A225" s="35" t="s">
        <v>163</v>
      </c>
      <c r="B225" s="836"/>
      <c r="C225" s="68" t="s">
        <v>72</v>
      </c>
      <c r="D225" s="129" t="s">
        <v>73</v>
      </c>
      <c r="E225" s="128">
        <v>120</v>
      </c>
      <c r="F225" s="70">
        <v>120</v>
      </c>
      <c r="G225" s="71">
        <v>66</v>
      </c>
      <c r="H225" s="72">
        <v>3.84</v>
      </c>
      <c r="I225" s="73">
        <v>3.84</v>
      </c>
      <c r="J225" s="73">
        <v>4.08</v>
      </c>
      <c r="K225" s="74">
        <v>144</v>
      </c>
      <c r="L225" s="71">
        <v>0</v>
      </c>
      <c r="M225" s="71">
        <v>50.4</v>
      </c>
    </row>
    <row r="226" spans="1:13" ht="15" customHeight="1" x14ac:dyDescent="0.25">
      <c r="A226" s="35" t="s">
        <v>164</v>
      </c>
      <c r="B226" s="837"/>
      <c r="C226" s="68" t="s">
        <v>64</v>
      </c>
      <c r="D226" s="129" t="s">
        <v>65</v>
      </c>
      <c r="E226" s="128">
        <v>6</v>
      </c>
      <c r="F226" s="70">
        <v>6</v>
      </c>
      <c r="G226" s="71">
        <v>24</v>
      </c>
      <c r="H226" s="72">
        <v>0</v>
      </c>
      <c r="I226" s="73">
        <v>0</v>
      </c>
      <c r="J226" s="73">
        <v>5.9580000000000002</v>
      </c>
      <c r="K226" s="74">
        <v>0</v>
      </c>
      <c r="L226" s="71">
        <v>6.0000000000000001E-3</v>
      </c>
      <c r="M226" s="71">
        <v>0</v>
      </c>
    </row>
    <row r="227" spans="1:13" ht="15" customHeight="1" x14ac:dyDescent="0.25">
      <c r="A227" s="1541"/>
      <c r="B227" s="856"/>
      <c r="C227" s="856"/>
      <c r="D227" s="856"/>
      <c r="E227" s="856"/>
      <c r="F227" s="856"/>
      <c r="G227" s="856"/>
      <c r="H227" s="856"/>
      <c r="I227" s="856"/>
      <c r="J227" s="856"/>
      <c r="K227" s="856"/>
      <c r="L227" s="856"/>
      <c r="M227" s="857"/>
    </row>
    <row r="228" spans="1:13" ht="15" customHeight="1" x14ac:dyDescent="0.25">
      <c r="A228" s="1536" t="s">
        <v>78</v>
      </c>
      <c r="B228" s="828"/>
      <c r="C228" s="828"/>
      <c r="D228" s="828"/>
      <c r="E228" s="828"/>
      <c r="F228" s="829"/>
      <c r="G228" s="235">
        <v>971</v>
      </c>
      <c r="H228" s="236">
        <v>39.9</v>
      </c>
      <c r="I228" s="237">
        <v>32</v>
      </c>
      <c r="J228" s="237">
        <v>126</v>
      </c>
      <c r="K228" s="235">
        <v>247</v>
      </c>
      <c r="L228" s="238">
        <v>4.53</v>
      </c>
      <c r="M228" s="238">
        <v>1341</v>
      </c>
    </row>
    <row r="229" spans="1:13" ht="15" customHeight="1" x14ac:dyDescent="0.25">
      <c r="A229" s="1536" t="s">
        <v>79</v>
      </c>
      <c r="B229" s="828"/>
      <c r="C229" s="828"/>
      <c r="D229" s="828"/>
      <c r="E229" s="828"/>
      <c r="F229" s="829"/>
      <c r="G229" s="239">
        <v>2900</v>
      </c>
      <c r="H229" s="240">
        <v>101.5</v>
      </c>
      <c r="I229" s="240">
        <v>96.7</v>
      </c>
      <c r="J229" s="240">
        <v>406</v>
      </c>
      <c r="K229" s="240">
        <v>1100</v>
      </c>
      <c r="L229" s="240">
        <v>11.8</v>
      </c>
      <c r="M229" s="240">
        <v>1500</v>
      </c>
    </row>
    <row r="230" spans="1:13" ht="15" customHeight="1" x14ac:dyDescent="0.25">
      <c r="A230" s="1536" t="s">
        <v>80</v>
      </c>
      <c r="B230" s="828"/>
      <c r="C230" s="828"/>
      <c r="D230" s="828"/>
      <c r="E230" s="828"/>
      <c r="F230" s="829"/>
      <c r="G230" s="241">
        <v>0.33</v>
      </c>
      <c r="H230" s="242">
        <v>0.39</v>
      </c>
      <c r="I230" s="242">
        <v>0.33</v>
      </c>
      <c r="J230" s="242">
        <v>0.31</v>
      </c>
      <c r="K230" s="242">
        <v>0.22</v>
      </c>
      <c r="L230" s="242">
        <v>0.38</v>
      </c>
      <c r="M230" s="242">
        <v>0.89</v>
      </c>
    </row>
    <row r="231" spans="1:13" ht="15" customHeight="1" x14ac:dyDescent="0.25">
      <c r="A231" s="44"/>
      <c r="B231" s="45"/>
      <c r="C231" s="45"/>
      <c r="D231" s="45"/>
      <c r="E231" s="47"/>
      <c r="F231" s="47"/>
      <c r="G231" s="47"/>
      <c r="H231" s="47"/>
      <c r="I231" s="47"/>
      <c r="J231" s="47"/>
      <c r="K231" s="47"/>
      <c r="L231" s="47"/>
      <c r="M231" s="47"/>
    </row>
    <row r="232" spans="1:13" ht="15" customHeight="1" x14ac:dyDescent="0.25">
      <c r="A232" s="1537" t="s">
        <v>81</v>
      </c>
      <c r="B232" s="825"/>
      <c r="C232" s="826"/>
      <c r="D232" s="827" t="s">
        <v>82</v>
      </c>
      <c r="E232" s="828"/>
      <c r="F232" s="828"/>
      <c r="G232" s="828"/>
      <c r="H232" s="828"/>
      <c r="I232" s="828"/>
      <c r="J232" s="828"/>
      <c r="K232" s="828"/>
      <c r="L232" s="828"/>
      <c r="M232" s="829"/>
    </row>
    <row r="233" spans="1:13" ht="15" customHeight="1" x14ac:dyDescent="0.25">
      <c r="A233" s="44"/>
      <c r="B233" s="45"/>
      <c r="C233" s="47"/>
      <c r="D233" s="47"/>
      <c r="E233" s="47"/>
      <c r="F233" s="47"/>
      <c r="G233" s="47"/>
      <c r="H233" s="47"/>
      <c r="I233" s="47"/>
      <c r="J233" s="47"/>
      <c r="K233" s="47"/>
      <c r="L233" s="47"/>
      <c r="M233" s="51"/>
    </row>
    <row r="234" spans="1:13" ht="30" customHeight="1" x14ac:dyDescent="0.25">
      <c r="A234" s="44" t="s">
        <v>83</v>
      </c>
      <c r="B234" s="1538"/>
      <c r="C234" s="828"/>
      <c r="D234" s="828"/>
      <c r="E234" s="829"/>
      <c r="F234" s="51"/>
      <c r="G234" s="1539" t="s">
        <v>84</v>
      </c>
      <c r="H234" s="825"/>
      <c r="I234" s="826"/>
      <c r="J234" s="827">
        <v>1088350061</v>
      </c>
      <c r="K234" s="828"/>
      <c r="L234" s="828"/>
      <c r="M234" s="829"/>
    </row>
    <row r="235" spans="1:13" ht="15" customHeight="1" x14ac:dyDescent="0.25">
      <c r="A235" s="53"/>
      <c r="B235" s="49"/>
      <c r="C235" s="49"/>
      <c r="D235" s="49"/>
      <c r="E235" s="51"/>
      <c r="F235" s="51"/>
      <c r="G235" s="51"/>
      <c r="H235" s="51"/>
      <c r="I235" s="51"/>
      <c r="J235" s="51"/>
      <c r="K235" s="51"/>
      <c r="L235" s="51"/>
      <c r="M235" s="51"/>
    </row>
    <row r="236" spans="1:13" ht="15" customHeight="1" x14ac:dyDescent="0.25">
      <c r="A236" s="54"/>
      <c r="B236" s="55"/>
      <c r="C236" s="55"/>
      <c r="D236" s="55"/>
      <c r="E236" s="56"/>
      <c r="F236" s="56"/>
      <c r="G236" s="56"/>
      <c r="H236" s="56"/>
      <c r="I236" s="56"/>
      <c r="J236" s="56"/>
      <c r="K236" s="56"/>
      <c r="L236" s="56"/>
      <c r="M236" s="56"/>
    </row>
    <row r="237" spans="1:13" ht="15" customHeight="1" x14ac:dyDescent="0.25">
      <c r="A237" s="52"/>
      <c r="B237" s="9"/>
      <c r="C237" s="9"/>
      <c r="D237" s="9"/>
      <c r="E237" s="1"/>
      <c r="F237" s="1"/>
      <c r="G237" s="1"/>
      <c r="H237" s="1"/>
      <c r="I237" s="1"/>
      <c r="J237" s="3"/>
      <c r="K237" s="3"/>
      <c r="L237" s="51"/>
      <c r="M237" s="51"/>
    </row>
    <row r="238" spans="1:13" ht="15" customHeight="1" x14ac:dyDescent="0.25">
      <c r="A238" s="366" t="s">
        <v>438</v>
      </c>
      <c r="B238" s="58"/>
      <c r="C238" s="58"/>
      <c r="D238" s="58"/>
      <c r="E238" s="3"/>
      <c r="F238" s="3"/>
      <c r="G238" s="3"/>
      <c r="H238" s="3"/>
      <c r="I238" s="3"/>
      <c r="J238" s="3"/>
      <c r="K238" s="3"/>
      <c r="L238" s="51"/>
      <c r="M238" s="51"/>
    </row>
    <row r="239" spans="1:13" ht="15" customHeight="1" x14ac:dyDescent="0.25">
      <c r="A239" s="52"/>
      <c r="B239" s="9"/>
      <c r="C239" s="9"/>
      <c r="D239" s="9"/>
      <c r="E239" s="1"/>
      <c r="F239" s="1"/>
      <c r="G239" s="1"/>
      <c r="H239" s="1"/>
      <c r="I239" s="1"/>
      <c r="J239" s="3"/>
      <c r="K239" s="3"/>
      <c r="L239" s="51"/>
      <c r="M239" s="51"/>
    </row>
    <row r="240" spans="1:13" ht="15" customHeight="1" x14ac:dyDescent="0.25">
      <c r="A240" s="840" t="s">
        <v>14</v>
      </c>
      <c r="B240" s="838" t="s">
        <v>15</v>
      </c>
      <c r="C240" s="838" t="s">
        <v>16</v>
      </c>
      <c r="D240" s="838" t="s">
        <v>17</v>
      </c>
      <c r="E240" s="838" t="s">
        <v>18</v>
      </c>
      <c r="F240" s="838" t="s">
        <v>19</v>
      </c>
      <c r="G240" s="827" t="s">
        <v>20</v>
      </c>
      <c r="H240" s="828"/>
      <c r="I240" s="828"/>
      <c r="J240" s="828"/>
      <c r="K240" s="828"/>
      <c r="L240" s="828"/>
      <c r="M240" s="829"/>
    </row>
    <row r="241" spans="1:13" ht="15" customHeight="1" x14ac:dyDescent="0.25">
      <c r="A241" s="837"/>
      <c r="B241" s="837"/>
      <c r="C241" s="837"/>
      <c r="D241" s="837"/>
      <c r="E241" s="837"/>
      <c r="F241" s="837"/>
      <c r="G241" s="16" t="s">
        <v>21</v>
      </c>
      <c r="H241" s="16" t="s">
        <v>22</v>
      </c>
      <c r="I241" s="16" t="s">
        <v>23</v>
      </c>
      <c r="J241" s="16" t="s">
        <v>24</v>
      </c>
      <c r="K241" s="16" t="s">
        <v>25</v>
      </c>
      <c r="L241" s="16" t="s">
        <v>26</v>
      </c>
      <c r="M241" s="16" t="s">
        <v>27</v>
      </c>
    </row>
    <row r="242" spans="1:13" ht="15" customHeight="1" x14ac:dyDescent="0.25">
      <c r="A242" s="840" t="s">
        <v>399</v>
      </c>
      <c r="B242" s="843" t="s">
        <v>153</v>
      </c>
      <c r="C242" s="223" t="s">
        <v>30</v>
      </c>
      <c r="D242" s="246" t="s">
        <v>31</v>
      </c>
      <c r="E242" s="225">
        <v>109</v>
      </c>
      <c r="F242" s="226">
        <v>102</v>
      </c>
      <c r="G242" s="227">
        <v>142</v>
      </c>
      <c r="H242" s="228">
        <v>22.236000000000001</v>
      </c>
      <c r="I242" s="127">
        <v>5.8140000000000001</v>
      </c>
      <c r="J242" s="127">
        <v>0</v>
      </c>
      <c r="K242" s="224">
        <v>6.12</v>
      </c>
      <c r="L242" s="227">
        <v>2.754</v>
      </c>
      <c r="M242" s="227">
        <v>55.59</v>
      </c>
    </row>
    <row r="243" spans="1:13" ht="15" customHeight="1" x14ac:dyDescent="0.25">
      <c r="A243" s="836"/>
      <c r="B243" s="836"/>
      <c r="C243" s="68" t="s">
        <v>32</v>
      </c>
      <c r="D243" s="224" t="s">
        <v>33</v>
      </c>
      <c r="E243" s="128">
        <v>16</v>
      </c>
      <c r="F243" s="70">
        <v>15.2</v>
      </c>
      <c r="G243" s="71">
        <v>6</v>
      </c>
      <c r="H243" s="72">
        <v>0.21279999999999999</v>
      </c>
      <c r="I243" s="73">
        <v>1.52E-2</v>
      </c>
      <c r="J243" s="73">
        <v>1.1704000000000001</v>
      </c>
      <c r="K243" s="74">
        <v>3.6480000000000001</v>
      </c>
      <c r="L243" s="71">
        <v>4.5600000000000002E-2</v>
      </c>
      <c r="M243" s="71">
        <v>0.64</v>
      </c>
    </row>
    <row r="244" spans="1:13" ht="15" customHeight="1" x14ac:dyDescent="0.25">
      <c r="A244" s="836"/>
      <c r="B244" s="836"/>
      <c r="C244" s="68" t="s">
        <v>34</v>
      </c>
      <c r="D244" s="224" t="s">
        <v>35</v>
      </c>
      <c r="E244" s="128">
        <v>38</v>
      </c>
      <c r="F244" s="70">
        <v>15.2</v>
      </c>
      <c r="G244" s="71">
        <v>6</v>
      </c>
      <c r="H244" s="72">
        <v>0.18240000000000001</v>
      </c>
      <c r="I244" s="73">
        <v>1.52E-2</v>
      </c>
      <c r="J244" s="73">
        <v>1.0336000000000001</v>
      </c>
      <c r="K244" s="74">
        <v>8.6639999999999997</v>
      </c>
      <c r="L244" s="71">
        <v>7.5999999999999998E-2</v>
      </c>
      <c r="M244" s="71">
        <v>5.7</v>
      </c>
    </row>
    <row r="245" spans="1:13" ht="15" customHeight="1" x14ac:dyDescent="0.25">
      <c r="A245" s="836"/>
      <c r="B245" s="836"/>
      <c r="C245" s="68" t="s">
        <v>96</v>
      </c>
      <c r="D245" s="69" t="s">
        <v>39</v>
      </c>
      <c r="E245" s="70">
        <v>3</v>
      </c>
      <c r="F245" s="70">
        <v>3</v>
      </c>
      <c r="G245" s="71">
        <v>0</v>
      </c>
      <c r="H245" s="72">
        <v>0</v>
      </c>
      <c r="I245" s="73">
        <v>0</v>
      </c>
      <c r="J245" s="73">
        <v>0.18</v>
      </c>
      <c r="K245" s="74">
        <v>0.21</v>
      </c>
      <c r="L245" s="71">
        <v>1.4999999999999999E-2</v>
      </c>
      <c r="M245" s="71">
        <v>0.15</v>
      </c>
    </row>
    <row r="246" spans="1:13" ht="15" customHeight="1" x14ac:dyDescent="0.25">
      <c r="A246" s="836"/>
      <c r="B246" s="836"/>
      <c r="C246" s="68" t="s">
        <v>38</v>
      </c>
      <c r="D246" s="69" t="s">
        <v>39</v>
      </c>
      <c r="E246" s="70">
        <v>3</v>
      </c>
      <c r="F246" s="70">
        <v>3</v>
      </c>
      <c r="G246" s="71">
        <v>0</v>
      </c>
      <c r="H246" s="72">
        <v>0</v>
      </c>
      <c r="I246" s="73">
        <v>0</v>
      </c>
      <c r="J246" s="73">
        <v>0.18</v>
      </c>
      <c r="K246" s="74">
        <v>0.21</v>
      </c>
      <c r="L246" s="71">
        <v>1.4999999999999999E-2</v>
      </c>
      <c r="M246" s="71">
        <v>0.15</v>
      </c>
    </row>
    <row r="247" spans="1:13" ht="15" customHeight="1" x14ac:dyDescent="0.25">
      <c r="A247" s="836"/>
      <c r="B247" s="836"/>
      <c r="C247" s="68" t="s">
        <v>40</v>
      </c>
      <c r="D247" s="69" t="s">
        <v>39</v>
      </c>
      <c r="E247" s="70">
        <v>3</v>
      </c>
      <c r="F247" s="70">
        <v>3</v>
      </c>
      <c r="G247" s="71">
        <v>0</v>
      </c>
      <c r="H247" s="72">
        <v>0</v>
      </c>
      <c r="I247" s="73">
        <v>0</v>
      </c>
      <c r="J247" s="73">
        <v>0.18</v>
      </c>
      <c r="K247" s="74">
        <v>0.21</v>
      </c>
      <c r="L247" s="71">
        <v>1.4999999999999999E-2</v>
      </c>
      <c r="M247" s="71">
        <v>0.15</v>
      </c>
    </row>
    <row r="248" spans="1:13" ht="15" customHeight="1" x14ac:dyDescent="0.25">
      <c r="A248" s="836"/>
      <c r="B248" s="836"/>
      <c r="C248" s="68" t="s">
        <v>41</v>
      </c>
      <c r="D248" s="69" t="s">
        <v>39</v>
      </c>
      <c r="E248" s="70">
        <v>3</v>
      </c>
      <c r="F248" s="70">
        <v>3</v>
      </c>
      <c r="G248" s="71">
        <v>0</v>
      </c>
      <c r="H248" s="72">
        <v>0</v>
      </c>
      <c r="I248" s="73">
        <v>0</v>
      </c>
      <c r="J248" s="73">
        <v>0.18</v>
      </c>
      <c r="K248" s="74">
        <v>0.21</v>
      </c>
      <c r="L248" s="71">
        <v>1.4999999999999999E-2</v>
      </c>
      <c r="M248" s="71">
        <v>0.15</v>
      </c>
    </row>
    <row r="249" spans="1:13" ht="15" customHeight="1" x14ac:dyDescent="0.25">
      <c r="A249" s="836"/>
      <c r="B249" s="836"/>
      <c r="C249" s="68" t="s">
        <v>42</v>
      </c>
      <c r="D249" s="69" t="s">
        <v>43</v>
      </c>
      <c r="E249" s="70">
        <v>1</v>
      </c>
      <c r="F249" s="70">
        <v>0.95</v>
      </c>
      <c r="G249" s="71">
        <v>1</v>
      </c>
      <c r="H249" s="72">
        <v>4.4650000000000002E-2</v>
      </c>
      <c r="I249" s="73">
        <v>2.8500000000000001E-3</v>
      </c>
      <c r="J249" s="73">
        <v>0.27834999999999999</v>
      </c>
      <c r="K249" s="74">
        <v>0.38</v>
      </c>
      <c r="L249" s="71">
        <v>1.235E-2</v>
      </c>
      <c r="M249" s="71">
        <v>0.19</v>
      </c>
    </row>
    <row r="250" spans="1:13" ht="15" customHeight="1" x14ac:dyDescent="0.25">
      <c r="A250" s="836"/>
      <c r="B250" s="836"/>
      <c r="C250" s="68" t="s">
        <v>36</v>
      </c>
      <c r="D250" s="224" t="s">
        <v>37</v>
      </c>
      <c r="E250" s="128">
        <v>6</v>
      </c>
      <c r="F250" s="70">
        <v>5.4</v>
      </c>
      <c r="G250" s="71">
        <v>2</v>
      </c>
      <c r="H250" s="72">
        <v>0.1242</v>
      </c>
      <c r="I250" s="73">
        <v>3.2399999999999998E-2</v>
      </c>
      <c r="J250" s="73">
        <v>0.31859999999999999</v>
      </c>
      <c r="K250" s="74">
        <v>4.4279999999999999</v>
      </c>
      <c r="L250" s="71">
        <v>9.7199999999999995E-2</v>
      </c>
      <c r="M250" s="71">
        <v>2.76</v>
      </c>
    </row>
    <row r="251" spans="1:13" ht="15" customHeight="1" x14ac:dyDescent="0.25">
      <c r="A251" s="837"/>
      <c r="B251" s="837"/>
      <c r="C251" s="68" t="s">
        <v>44</v>
      </c>
      <c r="D251" s="69" t="s">
        <v>45</v>
      </c>
      <c r="E251" s="70">
        <v>0.5</v>
      </c>
      <c r="F251" s="70">
        <v>0.5</v>
      </c>
      <c r="G251" s="71">
        <v>0</v>
      </c>
      <c r="H251" s="72">
        <v>0</v>
      </c>
      <c r="I251" s="73">
        <v>0</v>
      </c>
      <c r="J251" s="73">
        <v>0</v>
      </c>
      <c r="K251" s="74">
        <v>0.12</v>
      </c>
      <c r="L251" s="71">
        <v>1.5E-3</v>
      </c>
      <c r="M251" s="71">
        <v>193.905</v>
      </c>
    </row>
    <row r="252" spans="1:13" ht="15" customHeight="1" x14ac:dyDescent="0.25">
      <c r="A252" s="840" t="s">
        <v>46</v>
      </c>
      <c r="B252" s="849" t="s">
        <v>154</v>
      </c>
      <c r="C252" s="68" t="s">
        <v>114</v>
      </c>
      <c r="D252" s="224" t="s">
        <v>115</v>
      </c>
      <c r="E252" s="128">
        <v>50</v>
      </c>
      <c r="F252" s="70">
        <v>50</v>
      </c>
      <c r="G252" s="71">
        <v>50</v>
      </c>
      <c r="H252" s="72">
        <v>1.1499999999999999</v>
      </c>
      <c r="I252" s="73">
        <v>0.05</v>
      </c>
      <c r="J252" s="73">
        <v>10.5</v>
      </c>
      <c r="K252" s="74">
        <v>4</v>
      </c>
      <c r="L252" s="71">
        <v>0.4</v>
      </c>
      <c r="M252" s="71">
        <v>4.5</v>
      </c>
    </row>
    <row r="253" spans="1:13" ht="15" customHeight="1" x14ac:dyDescent="0.25">
      <c r="A253" s="836"/>
      <c r="B253" s="850"/>
      <c r="C253" s="68" t="s">
        <v>155</v>
      </c>
      <c r="D253" s="69" t="s">
        <v>156</v>
      </c>
      <c r="E253" s="70">
        <v>10</v>
      </c>
      <c r="F253" s="70">
        <v>8</v>
      </c>
      <c r="G253" s="71">
        <v>9</v>
      </c>
      <c r="H253" s="72">
        <v>7.1999999999999995E-2</v>
      </c>
      <c r="I253" s="73">
        <v>8.0000000000000002E-3</v>
      </c>
      <c r="J253" s="73">
        <v>2.1040000000000001</v>
      </c>
      <c r="K253" s="74">
        <v>1.68</v>
      </c>
      <c r="L253" s="71">
        <v>7.1999999999999995E-2</v>
      </c>
      <c r="M253" s="71">
        <v>0.1</v>
      </c>
    </row>
    <row r="254" spans="1:13" ht="15" customHeight="1" x14ac:dyDescent="0.25">
      <c r="A254" s="836"/>
      <c r="B254" s="850"/>
      <c r="C254" s="68" t="s">
        <v>157</v>
      </c>
      <c r="D254" s="224" t="s">
        <v>158</v>
      </c>
      <c r="E254" s="128">
        <v>50</v>
      </c>
      <c r="F254" s="70">
        <v>40</v>
      </c>
      <c r="G254" s="71">
        <v>64</v>
      </c>
      <c r="H254" s="72">
        <v>0.36</v>
      </c>
      <c r="I254" s="73">
        <v>0.12</v>
      </c>
      <c r="J254" s="73">
        <v>14.96</v>
      </c>
      <c r="K254" s="74">
        <v>6.4</v>
      </c>
      <c r="L254" s="71">
        <v>0.12</v>
      </c>
      <c r="M254" s="71">
        <v>7</v>
      </c>
    </row>
    <row r="255" spans="1:13" ht="15" customHeight="1" x14ac:dyDescent="0.25">
      <c r="A255" s="836"/>
      <c r="B255" s="850"/>
      <c r="C255" s="68" t="s">
        <v>89</v>
      </c>
      <c r="D255" s="224" t="s">
        <v>90</v>
      </c>
      <c r="E255" s="128">
        <v>60</v>
      </c>
      <c r="F255" s="70">
        <v>40.799999999999997</v>
      </c>
      <c r="G255" s="71">
        <v>68</v>
      </c>
      <c r="H255" s="72">
        <v>0.48959999999999998</v>
      </c>
      <c r="I255" s="73">
        <v>8.1600000000000006E-2</v>
      </c>
      <c r="J255" s="73">
        <v>16.034400000000002</v>
      </c>
      <c r="K255" s="74">
        <v>3.2639999999999998</v>
      </c>
      <c r="L255" s="71">
        <v>0.16320000000000001</v>
      </c>
      <c r="M255" s="71">
        <v>15.6</v>
      </c>
    </row>
    <row r="256" spans="1:13" ht="15" customHeight="1" x14ac:dyDescent="0.25">
      <c r="A256" s="836"/>
      <c r="B256" s="850"/>
      <c r="C256" s="68" t="s">
        <v>50</v>
      </c>
      <c r="D256" s="224" t="s">
        <v>51</v>
      </c>
      <c r="E256" s="128">
        <v>12</v>
      </c>
      <c r="F256" s="70">
        <v>10.199999999999999</v>
      </c>
      <c r="G256" s="71">
        <v>5</v>
      </c>
      <c r="H256" s="72">
        <v>7.1400000000000005E-2</v>
      </c>
      <c r="I256" s="73">
        <v>1.0200000000000001E-2</v>
      </c>
      <c r="J256" s="73">
        <v>0.96899999999999997</v>
      </c>
      <c r="K256" s="74">
        <v>2.754</v>
      </c>
      <c r="L256" s="71">
        <v>4.0800000000000003E-2</v>
      </c>
      <c r="M256" s="71">
        <v>4.2</v>
      </c>
    </row>
    <row r="257" spans="1:13" ht="15" customHeight="1" x14ac:dyDescent="0.25">
      <c r="A257" s="836"/>
      <c r="B257" s="850"/>
      <c r="C257" s="68" t="s">
        <v>32</v>
      </c>
      <c r="D257" s="69" t="s">
        <v>33</v>
      </c>
      <c r="E257" s="70">
        <v>11</v>
      </c>
      <c r="F257" s="70">
        <v>10.45</v>
      </c>
      <c r="G257" s="71">
        <v>4</v>
      </c>
      <c r="H257" s="72">
        <v>0.14630000000000001</v>
      </c>
      <c r="I257" s="73">
        <v>1.0449999999999999E-2</v>
      </c>
      <c r="J257" s="73">
        <v>0.80464999999999998</v>
      </c>
      <c r="K257" s="74">
        <v>2.508</v>
      </c>
      <c r="L257" s="71">
        <v>3.1350000000000003E-2</v>
      </c>
      <c r="M257" s="71">
        <v>0.44</v>
      </c>
    </row>
    <row r="258" spans="1:13" ht="15" customHeight="1" x14ac:dyDescent="0.25">
      <c r="A258" s="836"/>
      <c r="B258" s="850"/>
      <c r="C258" s="68" t="s">
        <v>34</v>
      </c>
      <c r="D258" s="69" t="s">
        <v>35</v>
      </c>
      <c r="E258" s="70">
        <v>25</v>
      </c>
      <c r="F258" s="70">
        <v>10</v>
      </c>
      <c r="G258" s="71">
        <v>4</v>
      </c>
      <c r="H258" s="72">
        <v>0.12</v>
      </c>
      <c r="I258" s="73">
        <v>0.01</v>
      </c>
      <c r="J258" s="73">
        <v>0.68</v>
      </c>
      <c r="K258" s="74">
        <v>5.7</v>
      </c>
      <c r="L258" s="71">
        <v>0.05</v>
      </c>
      <c r="M258" s="71">
        <v>3.75</v>
      </c>
    </row>
    <row r="259" spans="1:13" ht="15" customHeight="1" x14ac:dyDescent="0.25">
      <c r="A259" s="836"/>
      <c r="B259" s="850"/>
      <c r="C259" s="68" t="s">
        <v>36</v>
      </c>
      <c r="D259" s="69" t="s">
        <v>37</v>
      </c>
      <c r="E259" s="70">
        <v>5</v>
      </c>
      <c r="F259" s="70">
        <v>4.5</v>
      </c>
      <c r="G259" s="71">
        <v>2</v>
      </c>
      <c r="H259" s="72">
        <v>0.10349999999999999</v>
      </c>
      <c r="I259" s="73">
        <v>2.7E-2</v>
      </c>
      <c r="J259" s="73">
        <v>0.26550000000000001</v>
      </c>
      <c r="K259" s="74">
        <v>3.69</v>
      </c>
      <c r="L259" s="71">
        <v>8.1000000000000003E-2</v>
      </c>
      <c r="M259" s="71">
        <v>2.2999999999999998</v>
      </c>
    </row>
    <row r="260" spans="1:13" ht="15" customHeight="1" x14ac:dyDescent="0.25">
      <c r="A260" s="836"/>
      <c r="B260" s="850"/>
      <c r="C260" s="68" t="s">
        <v>42</v>
      </c>
      <c r="D260" s="69" t="s">
        <v>43</v>
      </c>
      <c r="E260" s="70">
        <v>1</v>
      </c>
      <c r="F260" s="70">
        <v>0.95</v>
      </c>
      <c r="G260" s="71">
        <v>1</v>
      </c>
      <c r="H260" s="72">
        <v>4.4650000000000002E-2</v>
      </c>
      <c r="I260" s="73">
        <v>2.8500000000000001E-3</v>
      </c>
      <c r="J260" s="73">
        <v>0.27834999999999999</v>
      </c>
      <c r="K260" s="74">
        <v>0.38</v>
      </c>
      <c r="L260" s="71">
        <v>1.235E-2</v>
      </c>
      <c r="M260" s="71">
        <v>0.19</v>
      </c>
    </row>
    <row r="261" spans="1:13" ht="15" customHeight="1" x14ac:dyDescent="0.25">
      <c r="A261" s="836"/>
      <c r="B261" s="850"/>
      <c r="C261" s="68" t="s">
        <v>52</v>
      </c>
      <c r="D261" s="224" t="s">
        <v>53</v>
      </c>
      <c r="E261" s="128">
        <v>8</v>
      </c>
      <c r="F261" s="70">
        <v>8</v>
      </c>
      <c r="G261" s="71">
        <v>72</v>
      </c>
      <c r="H261" s="72">
        <v>0</v>
      </c>
      <c r="I261" s="73">
        <v>8</v>
      </c>
      <c r="J261" s="73">
        <v>0</v>
      </c>
      <c r="K261" s="74">
        <v>0</v>
      </c>
      <c r="L261" s="71">
        <v>0</v>
      </c>
      <c r="M261" s="71">
        <v>0</v>
      </c>
    </row>
    <row r="262" spans="1:13" ht="15" customHeight="1" x14ac:dyDescent="0.25">
      <c r="A262" s="837"/>
      <c r="B262" s="851"/>
      <c r="C262" s="68" t="s">
        <v>44</v>
      </c>
      <c r="D262" s="69" t="s">
        <v>45</v>
      </c>
      <c r="E262" s="70">
        <v>0.5</v>
      </c>
      <c r="F262" s="70">
        <v>0.5</v>
      </c>
      <c r="G262" s="71">
        <v>0</v>
      </c>
      <c r="H262" s="72">
        <v>0</v>
      </c>
      <c r="I262" s="73">
        <v>0</v>
      </c>
      <c r="J262" s="73">
        <v>0</v>
      </c>
      <c r="K262" s="74">
        <v>0.12</v>
      </c>
      <c r="L262" s="71">
        <v>1.5E-3</v>
      </c>
      <c r="M262" s="71">
        <v>193.905</v>
      </c>
    </row>
    <row r="263" spans="1:13" ht="15" customHeight="1" x14ac:dyDescent="0.25">
      <c r="A263" s="1173" t="s">
        <v>247</v>
      </c>
      <c r="B263" s="843" t="s">
        <v>55</v>
      </c>
      <c r="C263" s="68" t="s">
        <v>56</v>
      </c>
      <c r="D263" s="69" t="s">
        <v>57</v>
      </c>
      <c r="E263" s="128">
        <v>62</v>
      </c>
      <c r="F263" s="70">
        <v>62</v>
      </c>
      <c r="G263" s="71">
        <v>219</v>
      </c>
      <c r="H263" s="72">
        <v>4.1539999999999999</v>
      </c>
      <c r="I263" s="73">
        <v>0.248</v>
      </c>
      <c r="J263" s="73">
        <v>49.661999999999999</v>
      </c>
      <c r="K263" s="74">
        <v>5.58</v>
      </c>
      <c r="L263" s="71">
        <v>0.496</v>
      </c>
      <c r="M263" s="71">
        <v>1.24</v>
      </c>
    </row>
    <row r="264" spans="1:13" ht="15" customHeight="1" x14ac:dyDescent="0.25">
      <c r="A264" s="859"/>
      <c r="B264" s="836"/>
      <c r="C264" s="68" t="s">
        <v>44</v>
      </c>
      <c r="D264" s="69" t="s">
        <v>45</v>
      </c>
      <c r="E264" s="70">
        <v>0.8</v>
      </c>
      <c r="F264" s="70">
        <v>0.8</v>
      </c>
      <c r="G264" s="71">
        <v>0</v>
      </c>
      <c r="H264" s="72">
        <v>0</v>
      </c>
      <c r="I264" s="73">
        <v>0</v>
      </c>
      <c r="J264" s="73">
        <v>0</v>
      </c>
      <c r="K264" s="74">
        <v>0.192</v>
      </c>
      <c r="L264" s="71">
        <v>2.3999999999999998E-3</v>
      </c>
      <c r="M264" s="71">
        <v>310.24799999999999</v>
      </c>
    </row>
    <row r="265" spans="1:13" ht="15" customHeight="1" x14ac:dyDescent="0.25">
      <c r="A265" s="877"/>
      <c r="B265" s="837"/>
      <c r="C265" s="68" t="s">
        <v>52</v>
      </c>
      <c r="D265" s="224" t="s">
        <v>53</v>
      </c>
      <c r="E265" s="128">
        <v>10</v>
      </c>
      <c r="F265" s="70">
        <v>10</v>
      </c>
      <c r="G265" s="71">
        <v>90</v>
      </c>
      <c r="H265" s="72">
        <v>0</v>
      </c>
      <c r="I265" s="73">
        <v>10</v>
      </c>
      <c r="J265" s="73">
        <v>0</v>
      </c>
      <c r="K265" s="74">
        <v>0</v>
      </c>
      <c r="L265" s="71">
        <v>0</v>
      </c>
      <c r="M265" s="71">
        <v>0</v>
      </c>
    </row>
    <row r="266" spans="1:13" ht="15" customHeight="1" x14ac:dyDescent="0.25">
      <c r="A266" s="840" t="s">
        <v>58</v>
      </c>
      <c r="B266" s="843" t="s">
        <v>159</v>
      </c>
      <c r="C266" s="68" t="s">
        <v>32</v>
      </c>
      <c r="D266" s="224" t="s">
        <v>33</v>
      </c>
      <c r="E266" s="128">
        <v>22</v>
      </c>
      <c r="F266" s="70">
        <v>20.9</v>
      </c>
      <c r="G266" s="71">
        <v>8</v>
      </c>
      <c r="H266" s="72">
        <v>0.29260000000000003</v>
      </c>
      <c r="I266" s="73">
        <v>2.0899999999999998E-2</v>
      </c>
      <c r="J266" s="73">
        <v>1.6093</v>
      </c>
      <c r="K266" s="74">
        <v>5.016</v>
      </c>
      <c r="L266" s="71">
        <v>6.2700000000000006E-2</v>
      </c>
      <c r="M266" s="71">
        <v>0.88</v>
      </c>
    </row>
    <row r="267" spans="1:13" ht="15" customHeight="1" x14ac:dyDescent="0.25">
      <c r="A267" s="836"/>
      <c r="B267" s="836"/>
      <c r="C267" s="68" t="s">
        <v>101</v>
      </c>
      <c r="D267" s="224" t="s">
        <v>102</v>
      </c>
      <c r="E267" s="128">
        <v>100</v>
      </c>
      <c r="F267" s="70">
        <v>80</v>
      </c>
      <c r="G267" s="71">
        <v>18</v>
      </c>
      <c r="H267" s="72">
        <v>0.72</v>
      </c>
      <c r="I267" s="73">
        <v>0.08</v>
      </c>
      <c r="J267" s="73">
        <v>3.28</v>
      </c>
      <c r="K267" s="74">
        <v>7.2</v>
      </c>
      <c r="L267" s="71">
        <v>0.4</v>
      </c>
      <c r="M267" s="71">
        <v>6</v>
      </c>
    </row>
    <row r="268" spans="1:13" ht="15" customHeight="1" x14ac:dyDescent="0.25">
      <c r="A268" s="836"/>
      <c r="B268" s="836"/>
      <c r="C268" s="68" t="s">
        <v>36</v>
      </c>
      <c r="D268" s="224" t="s">
        <v>37</v>
      </c>
      <c r="E268" s="128">
        <v>12</v>
      </c>
      <c r="F268" s="70">
        <v>10.8</v>
      </c>
      <c r="G268" s="71">
        <v>5</v>
      </c>
      <c r="H268" s="72">
        <v>0.24840000000000001</v>
      </c>
      <c r="I268" s="73">
        <v>6.4799999999999996E-2</v>
      </c>
      <c r="J268" s="73">
        <v>0.63719999999999999</v>
      </c>
      <c r="K268" s="74">
        <v>8.8559999999999999</v>
      </c>
      <c r="L268" s="71">
        <v>0.19439999999999999</v>
      </c>
      <c r="M268" s="71">
        <v>5.52</v>
      </c>
    </row>
    <row r="269" spans="1:13" ht="15" customHeight="1" x14ac:dyDescent="0.25">
      <c r="A269" s="837"/>
      <c r="B269" s="837"/>
      <c r="C269" s="68" t="s">
        <v>62</v>
      </c>
      <c r="D269" s="224" t="s">
        <v>63</v>
      </c>
      <c r="E269" s="128">
        <v>30</v>
      </c>
      <c r="F269" s="70">
        <v>15</v>
      </c>
      <c r="G269" s="71">
        <v>7</v>
      </c>
      <c r="H269" s="72">
        <v>4.4999999999999998E-2</v>
      </c>
      <c r="I269" s="73">
        <v>4.4999999999999998E-2</v>
      </c>
      <c r="J269" s="73">
        <v>1.395</v>
      </c>
      <c r="K269" s="74">
        <v>2.85</v>
      </c>
      <c r="L269" s="71">
        <v>7.4999999999999997E-2</v>
      </c>
      <c r="M269" s="71">
        <v>1.2</v>
      </c>
    </row>
    <row r="270" spans="1:13" ht="15" customHeight="1" x14ac:dyDescent="0.25">
      <c r="A270" s="35" t="s">
        <v>105</v>
      </c>
      <c r="B270" s="843" t="s">
        <v>160</v>
      </c>
      <c r="C270" s="68" t="s">
        <v>161</v>
      </c>
      <c r="D270" s="224" t="s">
        <v>162</v>
      </c>
      <c r="E270" s="128">
        <v>86</v>
      </c>
      <c r="F270" s="70">
        <v>60.2</v>
      </c>
      <c r="G270" s="71">
        <v>61</v>
      </c>
      <c r="H270" s="72">
        <v>0.90300000000000002</v>
      </c>
      <c r="I270" s="73">
        <v>6.0199999999999997E-2</v>
      </c>
      <c r="J270" s="73">
        <v>13.4246</v>
      </c>
      <c r="K270" s="74">
        <v>4.8159999999999998</v>
      </c>
      <c r="L270" s="71">
        <v>0.54179999999999995</v>
      </c>
      <c r="M270" s="71">
        <v>2.58</v>
      </c>
    </row>
    <row r="271" spans="1:13" ht="15" customHeight="1" x14ac:dyDescent="0.25">
      <c r="A271" s="35" t="s">
        <v>163</v>
      </c>
      <c r="B271" s="836"/>
      <c r="C271" s="68" t="s">
        <v>72</v>
      </c>
      <c r="D271" s="224" t="s">
        <v>73</v>
      </c>
      <c r="E271" s="128">
        <v>120</v>
      </c>
      <c r="F271" s="70">
        <v>120</v>
      </c>
      <c r="G271" s="71">
        <v>66</v>
      </c>
      <c r="H271" s="72">
        <v>3.84</v>
      </c>
      <c r="I271" s="73">
        <v>3.84</v>
      </c>
      <c r="J271" s="73">
        <v>4.08</v>
      </c>
      <c r="K271" s="74">
        <v>144</v>
      </c>
      <c r="L271" s="71">
        <v>0</v>
      </c>
      <c r="M271" s="71">
        <v>50.4</v>
      </c>
    </row>
    <row r="272" spans="1:13" ht="15" customHeight="1" x14ac:dyDescent="0.25">
      <c r="A272" s="35" t="s">
        <v>164</v>
      </c>
      <c r="B272" s="837"/>
      <c r="C272" s="68" t="s">
        <v>64</v>
      </c>
      <c r="D272" s="224" t="s">
        <v>65</v>
      </c>
      <c r="E272" s="128">
        <v>6</v>
      </c>
      <c r="F272" s="70">
        <v>6</v>
      </c>
      <c r="G272" s="71">
        <v>24</v>
      </c>
      <c r="H272" s="72">
        <v>0</v>
      </c>
      <c r="I272" s="73">
        <v>0</v>
      </c>
      <c r="J272" s="73">
        <v>5.9580000000000002</v>
      </c>
      <c r="K272" s="74">
        <v>0</v>
      </c>
      <c r="L272" s="71">
        <v>6.0000000000000001E-3</v>
      </c>
      <c r="M272" s="71">
        <v>0</v>
      </c>
    </row>
    <row r="273" spans="1:13" ht="15" customHeight="1" x14ac:dyDescent="0.25">
      <c r="A273" s="1541"/>
      <c r="B273" s="856"/>
      <c r="C273" s="856"/>
      <c r="D273" s="856"/>
      <c r="E273" s="856"/>
      <c r="F273" s="856"/>
      <c r="G273" s="856"/>
      <c r="H273" s="856"/>
      <c r="I273" s="856"/>
      <c r="J273" s="856"/>
      <c r="K273" s="856"/>
      <c r="L273" s="856"/>
      <c r="M273" s="857"/>
    </row>
    <row r="274" spans="1:13" ht="15" customHeight="1" x14ac:dyDescent="0.25">
      <c r="A274" s="1536" t="s">
        <v>78</v>
      </c>
      <c r="B274" s="828"/>
      <c r="C274" s="828"/>
      <c r="D274" s="828"/>
      <c r="E274" s="828"/>
      <c r="F274" s="829"/>
      <c r="G274" s="235">
        <v>932.6</v>
      </c>
      <c r="H274" s="236">
        <v>35.6</v>
      </c>
      <c r="I274" s="237">
        <v>28.6</v>
      </c>
      <c r="J274" s="237">
        <v>130.19999999999999</v>
      </c>
      <c r="K274" s="235">
        <v>233.2</v>
      </c>
      <c r="L274" s="238">
        <v>5.8</v>
      </c>
      <c r="M274" s="238">
        <v>869.4</v>
      </c>
    </row>
    <row r="275" spans="1:13" ht="15" customHeight="1" x14ac:dyDescent="0.25">
      <c r="A275" s="1536" t="s">
        <v>79</v>
      </c>
      <c r="B275" s="828"/>
      <c r="C275" s="828"/>
      <c r="D275" s="828"/>
      <c r="E275" s="828"/>
      <c r="F275" s="829"/>
      <c r="G275" s="239">
        <v>2900</v>
      </c>
      <c r="H275" s="240">
        <v>101.5</v>
      </c>
      <c r="I275" s="240">
        <v>96.7</v>
      </c>
      <c r="J275" s="240">
        <v>406</v>
      </c>
      <c r="K275" s="240">
        <v>1100</v>
      </c>
      <c r="L275" s="240">
        <v>11.8</v>
      </c>
      <c r="M275" s="240">
        <v>1500</v>
      </c>
    </row>
    <row r="276" spans="1:13" ht="15" customHeight="1" x14ac:dyDescent="0.25">
      <c r="A276" s="1536" t="s">
        <v>80</v>
      </c>
      <c r="B276" s="828"/>
      <c r="C276" s="828"/>
      <c r="D276" s="828"/>
      <c r="E276" s="828"/>
      <c r="F276" s="829"/>
      <c r="G276" s="241">
        <v>0.32</v>
      </c>
      <c r="H276" s="242">
        <v>0.35</v>
      </c>
      <c r="I276" s="242">
        <v>0.3</v>
      </c>
      <c r="J276" s="242">
        <v>0.32</v>
      </c>
      <c r="K276" s="242">
        <v>0.21</v>
      </c>
      <c r="L276" s="242">
        <v>0.49</v>
      </c>
      <c r="M276" s="242">
        <v>0.57999999999999996</v>
      </c>
    </row>
    <row r="277" spans="1:13" ht="15" customHeight="1" x14ac:dyDescent="0.25">
      <c r="A277" s="44"/>
      <c r="B277" s="45"/>
      <c r="C277" s="45"/>
      <c r="D277" s="45"/>
      <c r="E277" s="47"/>
      <c r="F277" s="47"/>
      <c r="G277" s="47"/>
      <c r="H277" s="47"/>
      <c r="I277" s="47"/>
      <c r="J277" s="47"/>
      <c r="K277" s="47"/>
      <c r="L277" s="47"/>
      <c r="M277" s="47"/>
    </row>
    <row r="278" spans="1:13" ht="15" customHeight="1" x14ac:dyDescent="0.25">
      <c r="A278" s="1537" t="s">
        <v>81</v>
      </c>
      <c r="B278" s="825"/>
      <c r="C278" s="826"/>
      <c r="D278" s="827" t="s">
        <v>82</v>
      </c>
      <c r="E278" s="828"/>
      <c r="F278" s="828"/>
      <c r="G278" s="828"/>
      <c r="H278" s="828"/>
      <c r="I278" s="828"/>
      <c r="J278" s="828"/>
      <c r="K278" s="828"/>
      <c r="L278" s="828"/>
      <c r="M278" s="829"/>
    </row>
    <row r="279" spans="1:13" ht="15" customHeight="1" x14ac:dyDescent="0.25">
      <c r="A279" s="44"/>
      <c r="B279" s="45"/>
      <c r="C279" s="47"/>
      <c r="D279" s="47"/>
      <c r="E279" s="47"/>
      <c r="F279" s="47"/>
      <c r="G279" s="47"/>
      <c r="H279" s="47"/>
      <c r="I279" s="47"/>
      <c r="J279" s="47"/>
      <c r="K279" s="47"/>
      <c r="L279" s="47"/>
      <c r="M279" s="51"/>
    </row>
    <row r="280" spans="1:13" ht="30" customHeight="1" x14ac:dyDescent="0.25">
      <c r="A280" s="44" t="s">
        <v>83</v>
      </c>
      <c r="B280" s="1538"/>
      <c r="C280" s="828"/>
      <c r="D280" s="828"/>
      <c r="E280" s="829"/>
      <c r="F280" s="51"/>
      <c r="G280" s="1539" t="s">
        <v>84</v>
      </c>
      <c r="H280" s="825"/>
      <c r="I280" s="826"/>
      <c r="J280" s="827">
        <v>1088350061</v>
      </c>
      <c r="K280" s="828"/>
      <c r="L280" s="828"/>
      <c r="M280" s="829"/>
    </row>
    <row r="281" spans="1:13" ht="15" customHeight="1" x14ac:dyDescent="0.25">
      <c r="A281" s="53"/>
      <c r="B281" s="49"/>
      <c r="C281" s="49"/>
      <c r="D281" s="49"/>
      <c r="E281" s="51"/>
      <c r="F281" s="51"/>
      <c r="G281" s="51"/>
      <c r="H281" s="51"/>
      <c r="I281" s="51"/>
      <c r="J281" s="51"/>
      <c r="K281" s="51"/>
      <c r="L281" s="51"/>
      <c r="M281" s="51"/>
    </row>
    <row r="282" spans="1:13" ht="15" customHeight="1" x14ac:dyDescent="0.25">
      <c r="A282" s="54"/>
      <c r="B282" s="55"/>
      <c r="C282" s="55"/>
      <c r="D282" s="55"/>
      <c r="E282" s="56"/>
      <c r="F282" s="56"/>
      <c r="G282" s="56"/>
      <c r="H282" s="56"/>
      <c r="I282" s="56"/>
      <c r="J282" s="56"/>
      <c r="K282" s="56"/>
      <c r="L282" s="56"/>
      <c r="M282" s="56"/>
    </row>
    <row r="283" spans="1:13" ht="15" customHeight="1" x14ac:dyDescent="0.25">
      <c r="A283" s="52"/>
      <c r="B283" s="9"/>
      <c r="C283" s="9"/>
      <c r="D283" s="9"/>
      <c r="E283" s="1"/>
      <c r="F283" s="1"/>
      <c r="G283" s="1"/>
      <c r="H283" s="1"/>
      <c r="I283" s="1"/>
      <c r="J283" s="3"/>
      <c r="K283" s="3"/>
      <c r="L283" s="51"/>
      <c r="M283" s="51"/>
    </row>
    <row r="284" spans="1:13" ht="15" customHeight="1" x14ac:dyDescent="0.25">
      <c r="A284" s="366" t="s">
        <v>439</v>
      </c>
      <c r="B284" s="58"/>
      <c r="C284" s="58"/>
      <c r="D284" s="58"/>
      <c r="E284" s="3"/>
      <c r="F284" s="3"/>
      <c r="G284" s="3"/>
      <c r="H284" s="3"/>
      <c r="I284" s="3"/>
      <c r="J284" s="3"/>
      <c r="K284" s="3"/>
      <c r="L284" s="51"/>
      <c r="M284" s="51"/>
    </row>
    <row r="285" spans="1:13" ht="15" customHeight="1" x14ac:dyDescent="0.25">
      <c r="A285" s="52"/>
      <c r="B285" s="9"/>
      <c r="C285" s="9"/>
      <c r="D285" s="9"/>
      <c r="E285" s="1"/>
      <c r="F285" s="1"/>
      <c r="G285" s="1"/>
      <c r="H285" s="1"/>
      <c r="I285" s="1"/>
      <c r="J285" s="3"/>
      <c r="K285" s="3"/>
      <c r="L285" s="51"/>
      <c r="M285" s="51"/>
    </row>
    <row r="286" spans="1:13" ht="15" customHeight="1" x14ac:dyDescent="0.25">
      <c r="A286" s="840" t="s">
        <v>14</v>
      </c>
      <c r="B286" s="838" t="s">
        <v>15</v>
      </c>
      <c r="C286" s="838" t="s">
        <v>16</v>
      </c>
      <c r="D286" s="838" t="s">
        <v>17</v>
      </c>
      <c r="E286" s="838" t="s">
        <v>18</v>
      </c>
      <c r="F286" s="838" t="s">
        <v>19</v>
      </c>
      <c r="G286" s="827" t="s">
        <v>20</v>
      </c>
      <c r="H286" s="828"/>
      <c r="I286" s="828"/>
      <c r="J286" s="828"/>
      <c r="K286" s="828"/>
      <c r="L286" s="828"/>
      <c r="M286" s="829"/>
    </row>
    <row r="287" spans="1:13" ht="15" customHeight="1" x14ac:dyDescent="0.25">
      <c r="A287" s="837"/>
      <c r="B287" s="837"/>
      <c r="C287" s="837"/>
      <c r="D287" s="837"/>
      <c r="E287" s="837"/>
      <c r="F287" s="837"/>
      <c r="G287" s="16" t="s">
        <v>21</v>
      </c>
      <c r="H287" s="16" t="s">
        <v>22</v>
      </c>
      <c r="I287" s="16" t="s">
        <v>23</v>
      </c>
      <c r="J287" s="16" t="s">
        <v>24</v>
      </c>
      <c r="K287" s="16" t="s">
        <v>25</v>
      </c>
      <c r="L287" s="16" t="s">
        <v>26</v>
      </c>
      <c r="M287" s="16" t="s">
        <v>27</v>
      </c>
    </row>
    <row r="288" spans="1:13" ht="15" customHeight="1" x14ac:dyDescent="0.25">
      <c r="A288" s="840" t="s">
        <v>85</v>
      </c>
      <c r="B288" s="843" t="s">
        <v>165</v>
      </c>
      <c r="C288" s="223" t="s">
        <v>166</v>
      </c>
      <c r="D288" s="246" t="s">
        <v>167</v>
      </c>
      <c r="E288" s="225">
        <v>40</v>
      </c>
      <c r="F288" s="226">
        <v>40</v>
      </c>
      <c r="G288" s="227">
        <v>149</v>
      </c>
      <c r="H288" s="228">
        <v>8.52</v>
      </c>
      <c r="I288" s="127">
        <v>0.44</v>
      </c>
      <c r="J288" s="127">
        <v>24.72</v>
      </c>
      <c r="K288" s="224">
        <v>53.2</v>
      </c>
      <c r="L288" s="227">
        <v>2.48</v>
      </c>
      <c r="M288" s="227">
        <v>6</v>
      </c>
    </row>
    <row r="289" spans="1:13" ht="15" customHeight="1" x14ac:dyDescent="0.25">
      <c r="A289" s="836"/>
      <c r="B289" s="836"/>
      <c r="C289" s="68" t="s">
        <v>114</v>
      </c>
      <c r="D289" s="129" t="s">
        <v>115</v>
      </c>
      <c r="E289" s="128">
        <v>15</v>
      </c>
      <c r="F289" s="70">
        <v>15</v>
      </c>
      <c r="G289" s="71">
        <v>15</v>
      </c>
      <c r="H289" s="72">
        <v>0.34499999999999997</v>
      </c>
      <c r="I289" s="73">
        <v>1.4999999999999999E-2</v>
      </c>
      <c r="J289" s="73">
        <v>3.15</v>
      </c>
      <c r="K289" s="74">
        <v>1.2</v>
      </c>
      <c r="L289" s="71">
        <v>0.12</v>
      </c>
      <c r="M289" s="71">
        <v>1.35</v>
      </c>
    </row>
    <row r="290" spans="1:13" ht="15" customHeight="1" x14ac:dyDescent="0.25">
      <c r="A290" s="836"/>
      <c r="B290" s="836"/>
      <c r="C290" s="68" t="s">
        <v>91</v>
      </c>
      <c r="D290" s="129" t="s">
        <v>92</v>
      </c>
      <c r="E290" s="128">
        <v>15</v>
      </c>
      <c r="F290" s="70">
        <v>15</v>
      </c>
      <c r="G290" s="71">
        <v>14</v>
      </c>
      <c r="H290" s="72">
        <v>0.33</v>
      </c>
      <c r="I290" s="73">
        <v>1.4999999999999999E-2</v>
      </c>
      <c r="J290" s="73">
        <v>3.165</v>
      </c>
      <c r="K290" s="74">
        <v>1.65</v>
      </c>
      <c r="L290" s="71">
        <v>0.15</v>
      </c>
      <c r="M290" s="71">
        <v>2.7</v>
      </c>
    </row>
    <row r="291" spans="1:13" ht="15" customHeight="1" x14ac:dyDescent="0.25">
      <c r="A291" s="836"/>
      <c r="B291" s="836"/>
      <c r="C291" s="68" t="s">
        <v>50</v>
      </c>
      <c r="D291" s="129" t="s">
        <v>51</v>
      </c>
      <c r="E291" s="128">
        <v>12</v>
      </c>
      <c r="F291" s="70">
        <v>10.199999999999999</v>
      </c>
      <c r="G291" s="71">
        <v>5</v>
      </c>
      <c r="H291" s="72">
        <v>7.1400000000000005E-2</v>
      </c>
      <c r="I291" s="73">
        <v>1.0200000000000001E-2</v>
      </c>
      <c r="J291" s="73">
        <v>0.96899999999999997</v>
      </c>
      <c r="K291" s="74">
        <v>2.754</v>
      </c>
      <c r="L291" s="71">
        <v>4.0800000000000003E-2</v>
      </c>
      <c r="M291" s="71">
        <v>4.2</v>
      </c>
    </row>
    <row r="292" spans="1:13" ht="15" customHeight="1" x14ac:dyDescent="0.25">
      <c r="A292" s="836"/>
      <c r="B292" s="836"/>
      <c r="C292" s="68" t="s">
        <v>36</v>
      </c>
      <c r="D292" s="129" t="s">
        <v>37</v>
      </c>
      <c r="E292" s="128">
        <v>6</v>
      </c>
      <c r="F292" s="70">
        <v>5.4</v>
      </c>
      <c r="G292" s="71">
        <v>2</v>
      </c>
      <c r="H292" s="72">
        <v>0.1242</v>
      </c>
      <c r="I292" s="73">
        <v>3.2399999999999998E-2</v>
      </c>
      <c r="J292" s="73">
        <v>0.31859999999999999</v>
      </c>
      <c r="K292" s="74">
        <v>4.4279999999999999</v>
      </c>
      <c r="L292" s="71">
        <v>9.7199999999999995E-2</v>
      </c>
      <c r="M292" s="71">
        <v>2.76</v>
      </c>
    </row>
    <row r="293" spans="1:13" ht="15" customHeight="1" x14ac:dyDescent="0.25">
      <c r="A293" s="836"/>
      <c r="B293" s="836"/>
      <c r="C293" s="68" t="s">
        <v>32</v>
      </c>
      <c r="D293" s="129" t="s">
        <v>33</v>
      </c>
      <c r="E293" s="128">
        <v>16</v>
      </c>
      <c r="F293" s="70">
        <v>15.2</v>
      </c>
      <c r="G293" s="71">
        <v>6</v>
      </c>
      <c r="H293" s="72">
        <v>0.21279999999999999</v>
      </c>
      <c r="I293" s="73">
        <v>1.52E-2</v>
      </c>
      <c r="J293" s="73">
        <v>1.1704000000000001</v>
      </c>
      <c r="K293" s="74">
        <v>3.6480000000000001</v>
      </c>
      <c r="L293" s="71">
        <v>4.5600000000000002E-2</v>
      </c>
      <c r="M293" s="71">
        <v>0.64</v>
      </c>
    </row>
    <row r="294" spans="1:13" ht="15" customHeight="1" x14ac:dyDescent="0.25">
      <c r="A294" s="836"/>
      <c r="B294" s="836"/>
      <c r="C294" s="68" t="s">
        <v>34</v>
      </c>
      <c r="D294" s="129" t="s">
        <v>35</v>
      </c>
      <c r="E294" s="128">
        <v>38</v>
      </c>
      <c r="F294" s="70">
        <v>15.2</v>
      </c>
      <c r="G294" s="71">
        <v>6</v>
      </c>
      <c r="H294" s="72">
        <v>0.18240000000000001</v>
      </c>
      <c r="I294" s="73">
        <v>1.52E-2</v>
      </c>
      <c r="J294" s="73">
        <v>1.0336000000000001</v>
      </c>
      <c r="K294" s="74">
        <v>8.6639999999999997</v>
      </c>
      <c r="L294" s="71">
        <v>7.5999999999999998E-2</v>
      </c>
      <c r="M294" s="71">
        <v>5.7</v>
      </c>
    </row>
    <row r="295" spans="1:13" ht="15" customHeight="1" x14ac:dyDescent="0.25">
      <c r="A295" s="836"/>
      <c r="B295" s="836"/>
      <c r="C295" s="68" t="s">
        <v>44</v>
      </c>
      <c r="D295" s="129" t="s">
        <v>45</v>
      </c>
      <c r="E295" s="128">
        <v>0.8</v>
      </c>
      <c r="F295" s="70">
        <v>0.8</v>
      </c>
      <c r="G295" s="71">
        <v>0</v>
      </c>
      <c r="H295" s="72">
        <v>0</v>
      </c>
      <c r="I295" s="73">
        <v>0</v>
      </c>
      <c r="J295" s="73">
        <v>0</v>
      </c>
      <c r="K295" s="74">
        <v>0.192</v>
      </c>
      <c r="L295" s="71">
        <v>2.3999999999999998E-3</v>
      </c>
      <c r="M295" s="71">
        <v>310.24799999999999</v>
      </c>
    </row>
    <row r="296" spans="1:13" ht="15" customHeight="1" x14ac:dyDescent="0.25">
      <c r="A296" s="837"/>
      <c r="B296" s="837"/>
      <c r="C296" s="68" t="s">
        <v>42</v>
      </c>
      <c r="D296" s="129" t="s">
        <v>43</v>
      </c>
      <c r="E296" s="128">
        <v>1</v>
      </c>
      <c r="F296" s="70">
        <v>0.95</v>
      </c>
      <c r="G296" s="71">
        <v>1</v>
      </c>
      <c r="H296" s="72">
        <v>4.4650000000000002E-2</v>
      </c>
      <c r="I296" s="73">
        <v>2.8500000000000001E-3</v>
      </c>
      <c r="J296" s="73">
        <v>0.27834999999999999</v>
      </c>
      <c r="K296" s="74">
        <v>0.38</v>
      </c>
      <c r="L296" s="71">
        <v>1.235E-2</v>
      </c>
      <c r="M296" s="71">
        <v>0.19</v>
      </c>
    </row>
    <row r="297" spans="1:13" ht="15" customHeight="1" x14ac:dyDescent="0.25">
      <c r="A297" s="1444" t="s">
        <v>28</v>
      </c>
      <c r="B297" s="860" t="s">
        <v>168</v>
      </c>
      <c r="C297" s="68" t="s">
        <v>398</v>
      </c>
      <c r="D297" s="129" t="s">
        <v>120</v>
      </c>
      <c r="E297" s="128">
        <v>95</v>
      </c>
      <c r="F297" s="70">
        <v>88</v>
      </c>
      <c r="G297" s="71">
        <v>146</v>
      </c>
      <c r="H297" s="72">
        <v>18.216000000000001</v>
      </c>
      <c r="I297" s="73">
        <v>8.0960000000000001</v>
      </c>
      <c r="J297" s="73">
        <v>8.7999999999999995E-2</v>
      </c>
      <c r="K297" s="74">
        <v>9.68</v>
      </c>
      <c r="L297" s="71">
        <v>0.61599999999999999</v>
      </c>
      <c r="M297" s="71">
        <v>59.85</v>
      </c>
    </row>
    <row r="298" spans="1:13" ht="15" customHeight="1" x14ac:dyDescent="0.25">
      <c r="A298" s="836"/>
      <c r="B298" s="836"/>
      <c r="C298" s="68" t="s">
        <v>34</v>
      </c>
      <c r="D298" s="129" t="s">
        <v>35</v>
      </c>
      <c r="E298" s="128">
        <v>38</v>
      </c>
      <c r="F298" s="70">
        <v>15.2</v>
      </c>
      <c r="G298" s="71">
        <v>6</v>
      </c>
      <c r="H298" s="72">
        <v>0.18240000000000001</v>
      </c>
      <c r="I298" s="73">
        <v>1.52E-2</v>
      </c>
      <c r="J298" s="73">
        <v>1.0336000000000001</v>
      </c>
      <c r="K298" s="74">
        <v>8.6639999999999997</v>
      </c>
      <c r="L298" s="71">
        <v>7.5999999999999998E-2</v>
      </c>
      <c r="M298" s="71">
        <v>5.7</v>
      </c>
    </row>
    <row r="299" spans="1:13" ht="15" customHeight="1" x14ac:dyDescent="0.25">
      <c r="A299" s="836"/>
      <c r="B299" s="836"/>
      <c r="C299" s="68" t="s">
        <v>32</v>
      </c>
      <c r="D299" s="129" t="s">
        <v>33</v>
      </c>
      <c r="E299" s="128">
        <v>16</v>
      </c>
      <c r="F299" s="70">
        <v>15.2</v>
      </c>
      <c r="G299" s="71">
        <v>6</v>
      </c>
      <c r="H299" s="72">
        <v>0.21279999999999999</v>
      </c>
      <c r="I299" s="73">
        <v>1.52E-2</v>
      </c>
      <c r="J299" s="73">
        <v>1.1704000000000001</v>
      </c>
      <c r="K299" s="74">
        <v>3.6480000000000001</v>
      </c>
      <c r="L299" s="71">
        <v>4.5600000000000002E-2</v>
      </c>
      <c r="M299" s="71">
        <v>0.64</v>
      </c>
    </row>
    <row r="300" spans="1:13" ht="15" customHeight="1" x14ac:dyDescent="0.25">
      <c r="A300" s="836"/>
      <c r="B300" s="836"/>
      <c r="C300" s="68" t="s">
        <v>36</v>
      </c>
      <c r="D300" s="129" t="s">
        <v>37</v>
      </c>
      <c r="E300" s="128">
        <v>6</v>
      </c>
      <c r="F300" s="70">
        <v>5.4</v>
      </c>
      <c r="G300" s="71">
        <v>2</v>
      </c>
      <c r="H300" s="72">
        <v>0.1242</v>
      </c>
      <c r="I300" s="73">
        <v>3.2399999999999998E-2</v>
      </c>
      <c r="J300" s="73">
        <v>0.31859999999999999</v>
      </c>
      <c r="K300" s="74">
        <v>4.4279999999999999</v>
      </c>
      <c r="L300" s="71">
        <v>9.7199999999999995E-2</v>
      </c>
      <c r="M300" s="71">
        <v>2.76</v>
      </c>
    </row>
    <row r="301" spans="1:13" ht="15" customHeight="1" x14ac:dyDescent="0.25">
      <c r="A301" s="836"/>
      <c r="B301" s="836"/>
      <c r="C301" s="180" t="s">
        <v>38</v>
      </c>
      <c r="D301" s="129" t="s">
        <v>39</v>
      </c>
      <c r="E301" s="128">
        <v>3</v>
      </c>
      <c r="F301" s="70">
        <v>3</v>
      </c>
      <c r="G301" s="71">
        <v>0</v>
      </c>
      <c r="H301" s="72">
        <v>0</v>
      </c>
      <c r="I301" s="73">
        <v>0</v>
      </c>
      <c r="J301" s="73">
        <v>0.18</v>
      </c>
      <c r="K301" s="74">
        <v>0.21</v>
      </c>
      <c r="L301" s="71">
        <v>1.4999999999999999E-2</v>
      </c>
      <c r="M301" s="71">
        <v>0.15</v>
      </c>
    </row>
    <row r="302" spans="1:13" ht="15" customHeight="1" x14ac:dyDescent="0.25">
      <c r="A302" s="836"/>
      <c r="B302" s="836"/>
      <c r="C302" s="180" t="s">
        <v>40</v>
      </c>
      <c r="D302" s="129" t="s">
        <v>39</v>
      </c>
      <c r="E302" s="128">
        <v>3</v>
      </c>
      <c r="F302" s="70">
        <v>3</v>
      </c>
      <c r="G302" s="71">
        <v>0</v>
      </c>
      <c r="H302" s="72">
        <v>0</v>
      </c>
      <c r="I302" s="73">
        <v>0</v>
      </c>
      <c r="J302" s="73">
        <v>0.18</v>
      </c>
      <c r="K302" s="74">
        <v>0.21</v>
      </c>
      <c r="L302" s="71">
        <v>1.4999999999999999E-2</v>
      </c>
      <c r="M302" s="71">
        <v>0.15</v>
      </c>
    </row>
    <row r="303" spans="1:13" ht="15" customHeight="1" x14ac:dyDescent="0.25">
      <c r="A303" s="836"/>
      <c r="B303" s="836"/>
      <c r="C303" s="180" t="s">
        <v>41</v>
      </c>
      <c r="D303" s="129" t="s">
        <v>39</v>
      </c>
      <c r="E303" s="128">
        <v>3</v>
      </c>
      <c r="F303" s="70">
        <v>3</v>
      </c>
      <c r="G303" s="71">
        <v>0</v>
      </c>
      <c r="H303" s="72">
        <v>0</v>
      </c>
      <c r="I303" s="73">
        <v>0</v>
      </c>
      <c r="J303" s="73">
        <v>0.18</v>
      </c>
      <c r="K303" s="74">
        <v>0.21</v>
      </c>
      <c r="L303" s="71">
        <v>1.4999999999999999E-2</v>
      </c>
      <c r="M303" s="71">
        <v>0.15</v>
      </c>
    </row>
    <row r="304" spans="1:13" ht="15" customHeight="1" x14ac:dyDescent="0.25">
      <c r="A304" s="836"/>
      <c r="B304" s="836"/>
      <c r="C304" s="68" t="s">
        <v>42</v>
      </c>
      <c r="D304" s="129" t="s">
        <v>43</v>
      </c>
      <c r="E304" s="128">
        <v>1</v>
      </c>
      <c r="F304" s="70">
        <v>0.95</v>
      </c>
      <c r="G304" s="71">
        <v>0</v>
      </c>
      <c r="H304" s="72">
        <v>4.4650000000000002E-2</v>
      </c>
      <c r="I304" s="73">
        <v>2.8500000000000001E-3</v>
      </c>
      <c r="J304" s="73">
        <v>0.27834999999999999</v>
      </c>
      <c r="K304" s="74">
        <v>0.38</v>
      </c>
      <c r="L304" s="71">
        <v>1.235E-2</v>
      </c>
      <c r="M304" s="71">
        <v>0.19</v>
      </c>
    </row>
    <row r="305" spans="1:13" ht="15" customHeight="1" x14ac:dyDescent="0.25">
      <c r="A305" s="842"/>
      <c r="B305" s="836"/>
      <c r="C305" s="68" t="s">
        <v>44</v>
      </c>
      <c r="D305" s="129" t="s">
        <v>45</v>
      </c>
      <c r="E305" s="128">
        <v>0.5</v>
      </c>
      <c r="F305" s="70">
        <v>0.5</v>
      </c>
      <c r="G305" s="71">
        <v>0</v>
      </c>
      <c r="H305" s="72">
        <v>0</v>
      </c>
      <c r="I305" s="73">
        <v>0</v>
      </c>
      <c r="J305" s="73">
        <v>0</v>
      </c>
      <c r="K305" s="74">
        <v>0.12</v>
      </c>
      <c r="L305" s="71">
        <v>1.5E-3</v>
      </c>
      <c r="M305" s="71">
        <v>193.905</v>
      </c>
    </row>
    <row r="306" spans="1:13" ht="15" customHeight="1" x14ac:dyDescent="0.25">
      <c r="A306" s="840" t="s">
        <v>247</v>
      </c>
      <c r="B306" s="837"/>
      <c r="C306" s="68" t="s">
        <v>147</v>
      </c>
      <c r="D306" s="73">
        <v>1534</v>
      </c>
      <c r="E306" s="128">
        <v>1</v>
      </c>
      <c r="F306" s="70">
        <v>1</v>
      </c>
      <c r="G306" s="71">
        <v>4</v>
      </c>
      <c r="H306" s="72">
        <v>0.14799999999999999</v>
      </c>
      <c r="I306" s="73">
        <v>0.13</v>
      </c>
      <c r="J306" s="73">
        <v>0.55700000000000005</v>
      </c>
      <c r="K306" s="74">
        <v>1.77</v>
      </c>
      <c r="L306" s="71">
        <v>0.23599999999999999</v>
      </c>
      <c r="M306" s="71">
        <v>0.34</v>
      </c>
    </row>
    <row r="307" spans="1:13" ht="15" customHeight="1" x14ac:dyDescent="0.25">
      <c r="A307" s="836"/>
      <c r="B307" s="860" t="s">
        <v>169</v>
      </c>
      <c r="C307" s="68" t="s">
        <v>56</v>
      </c>
      <c r="D307" s="129" t="s">
        <v>57</v>
      </c>
      <c r="E307" s="128">
        <v>62</v>
      </c>
      <c r="F307" s="70">
        <v>62</v>
      </c>
      <c r="G307" s="71">
        <v>219</v>
      </c>
      <c r="H307" s="72">
        <v>4.1539999999999999</v>
      </c>
      <c r="I307" s="73">
        <v>0.248</v>
      </c>
      <c r="J307" s="73">
        <v>49.661999999999999</v>
      </c>
      <c r="K307" s="74">
        <v>5.58</v>
      </c>
      <c r="L307" s="71">
        <v>0.496</v>
      </c>
      <c r="M307" s="71">
        <v>1.24</v>
      </c>
    </row>
    <row r="308" spans="1:13" ht="15" customHeight="1" x14ac:dyDescent="0.25">
      <c r="A308" s="836"/>
      <c r="B308" s="836"/>
      <c r="C308" s="68" t="s">
        <v>44</v>
      </c>
      <c r="D308" s="129" t="s">
        <v>45</v>
      </c>
      <c r="E308" s="128">
        <v>0.8</v>
      </c>
      <c r="F308" s="70">
        <v>0.8</v>
      </c>
      <c r="G308" s="71">
        <v>0</v>
      </c>
      <c r="H308" s="72">
        <v>0</v>
      </c>
      <c r="I308" s="73">
        <v>0</v>
      </c>
      <c r="J308" s="73">
        <v>0</v>
      </c>
      <c r="K308" s="74">
        <v>0.192</v>
      </c>
      <c r="L308" s="71">
        <v>2.3999999999999998E-3</v>
      </c>
      <c r="M308" s="71">
        <v>310.24799999999999</v>
      </c>
    </row>
    <row r="309" spans="1:13" ht="15" customHeight="1" x14ac:dyDescent="0.25">
      <c r="A309" s="837"/>
      <c r="B309" s="842"/>
      <c r="C309" s="68" t="s">
        <v>52</v>
      </c>
      <c r="D309" s="129" t="s">
        <v>53</v>
      </c>
      <c r="E309" s="128">
        <v>10</v>
      </c>
      <c r="F309" s="70">
        <v>10</v>
      </c>
      <c r="G309" s="71">
        <v>90</v>
      </c>
      <c r="H309" s="72">
        <v>0</v>
      </c>
      <c r="I309" s="73">
        <v>10</v>
      </c>
      <c r="J309" s="73">
        <v>0</v>
      </c>
      <c r="K309" s="74">
        <v>0</v>
      </c>
      <c r="L309" s="71">
        <v>0</v>
      </c>
      <c r="M309" s="71">
        <v>0</v>
      </c>
    </row>
    <row r="310" spans="1:13" ht="15" customHeight="1" x14ac:dyDescent="0.25">
      <c r="A310" s="840" t="s">
        <v>46</v>
      </c>
      <c r="B310" s="843" t="s">
        <v>170</v>
      </c>
      <c r="C310" s="223" t="s">
        <v>91</v>
      </c>
      <c r="D310" s="129" t="s">
        <v>92</v>
      </c>
      <c r="E310" s="225">
        <v>138</v>
      </c>
      <c r="F310" s="226">
        <v>121</v>
      </c>
      <c r="G310" s="71">
        <v>116</v>
      </c>
      <c r="H310" s="72">
        <v>2.6619999999999999</v>
      </c>
      <c r="I310" s="73">
        <v>0.121</v>
      </c>
      <c r="J310" s="73">
        <v>25.530999999999999</v>
      </c>
      <c r="K310" s="74">
        <v>13.31</v>
      </c>
      <c r="L310" s="71">
        <v>1.21</v>
      </c>
      <c r="M310" s="71">
        <v>24.82</v>
      </c>
    </row>
    <row r="311" spans="1:13" ht="15" customHeight="1" x14ac:dyDescent="0.25">
      <c r="A311" s="837"/>
      <c r="B311" s="837"/>
      <c r="C311" s="68" t="s">
        <v>52</v>
      </c>
      <c r="D311" s="129" t="s">
        <v>53</v>
      </c>
      <c r="E311" s="128">
        <v>10</v>
      </c>
      <c r="F311" s="70">
        <v>10</v>
      </c>
      <c r="G311" s="71">
        <v>90</v>
      </c>
      <c r="H311" s="72">
        <v>0</v>
      </c>
      <c r="I311" s="73">
        <v>10</v>
      </c>
      <c r="J311" s="73">
        <v>0</v>
      </c>
      <c r="K311" s="74">
        <v>0</v>
      </c>
      <c r="L311" s="71">
        <v>0</v>
      </c>
      <c r="M311" s="71">
        <v>0</v>
      </c>
    </row>
    <row r="312" spans="1:13" ht="15" customHeight="1" x14ac:dyDescent="0.25">
      <c r="A312" s="840" t="s">
        <v>58</v>
      </c>
      <c r="B312" s="860" t="s">
        <v>171</v>
      </c>
      <c r="C312" s="68" t="s">
        <v>172</v>
      </c>
      <c r="D312" s="129" t="s">
        <v>173</v>
      </c>
      <c r="E312" s="128">
        <v>47</v>
      </c>
      <c r="F312" s="70">
        <v>40.89</v>
      </c>
      <c r="G312" s="71">
        <v>15</v>
      </c>
      <c r="H312" s="72">
        <v>8.1780000000000005E-2</v>
      </c>
      <c r="I312" s="73">
        <v>0.16356000000000001</v>
      </c>
      <c r="J312" s="73">
        <v>3.0667499999999999</v>
      </c>
      <c r="K312" s="74">
        <v>2.8622999999999998</v>
      </c>
      <c r="L312" s="71">
        <v>0.36801</v>
      </c>
      <c r="M312" s="71">
        <v>0</v>
      </c>
    </row>
    <row r="313" spans="1:13" ht="15" customHeight="1" x14ac:dyDescent="0.25">
      <c r="A313" s="836"/>
      <c r="B313" s="836"/>
      <c r="C313" s="68" t="s">
        <v>50</v>
      </c>
      <c r="D313" s="129" t="s">
        <v>51</v>
      </c>
      <c r="E313" s="128">
        <v>48</v>
      </c>
      <c r="F313" s="70">
        <v>40.799999999999997</v>
      </c>
      <c r="G313" s="71">
        <v>19</v>
      </c>
      <c r="H313" s="72">
        <v>0.28560000000000002</v>
      </c>
      <c r="I313" s="73">
        <v>4.0800000000000003E-2</v>
      </c>
      <c r="J313" s="73">
        <v>3.8759999999999999</v>
      </c>
      <c r="K313" s="74">
        <v>11.016</v>
      </c>
      <c r="L313" s="71">
        <v>0.16320000000000001</v>
      </c>
      <c r="M313" s="71">
        <v>16.8</v>
      </c>
    </row>
    <row r="314" spans="1:13" ht="15" customHeight="1" x14ac:dyDescent="0.25">
      <c r="A314" s="836"/>
      <c r="B314" s="836"/>
      <c r="C314" s="68" t="s">
        <v>174</v>
      </c>
      <c r="D314" s="129" t="s">
        <v>175</v>
      </c>
      <c r="E314" s="128">
        <v>6</v>
      </c>
      <c r="F314" s="70">
        <v>6</v>
      </c>
      <c r="G314" s="71">
        <v>20</v>
      </c>
      <c r="H314" s="72">
        <v>5.3999999999999999E-2</v>
      </c>
      <c r="I314" s="73">
        <v>2.004</v>
      </c>
      <c r="J314" s="73">
        <v>0.32400000000000001</v>
      </c>
      <c r="K314" s="74">
        <v>0.84</v>
      </c>
      <c r="L314" s="71">
        <v>1.2E-2</v>
      </c>
      <c r="M314" s="71">
        <v>42.66</v>
      </c>
    </row>
    <row r="315" spans="1:13" ht="15" customHeight="1" x14ac:dyDescent="0.25">
      <c r="A315" s="836"/>
      <c r="B315" s="836"/>
      <c r="C315" s="68" t="s">
        <v>127</v>
      </c>
      <c r="D315" s="129" t="s">
        <v>128</v>
      </c>
      <c r="E315" s="128">
        <v>5</v>
      </c>
      <c r="F315" s="70">
        <v>5</v>
      </c>
      <c r="G315" s="71">
        <v>1</v>
      </c>
      <c r="H315" s="72">
        <v>0</v>
      </c>
      <c r="I315" s="73">
        <v>0</v>
      </c>
      <c r="J315" s="73">
        <v>0.3</v>
      </c>
      <c r="K315" s="74">
        <v>0.35</v>
      </c>
      <c r="L315" s="71">
        <v>2.5000000000000001E-2</v>
      </c>
      <c r="M315" s="71">
        <v>0.25</v>
      </c>
    </row>
    <row r="316" spans="1:13" ht="15" customHeight="1" x14ac:dyDescent="0.25">
      <c r="A316" s="837"/>
      <c r="B316" s="837"/>
      <c r="C316" s="68" t="s">
        <v>64</v>
      </c>
      <c r="D316" s="129" t="s">
        <v>65</v>
      </c>
      <c r="E316" s="128">
        <v>2</v>
      </c>
      <c r="F316" s="70">
        <v>2</v>
      </c>
      <c r="G316" s="71">
        <v>8</v>
      </c>
      <c r="H316" s="72">
        <v>0</v>
      </c>
      <c r="I316" s="73">
        <v>0</v>
      </c>
      <c r="J316" s="73">
        <v>1.986</v>
      </c>
      <c r="K316" s="74">
        <v>0</v>
      </c>
      <c r="L316" s="71">
        <v>2E-3</v>
      </c>
      <c r="M316" s="71">
        <v>0</v>
      </c>
    </row>
    <row r="317" spans="1:13" ht="15" customHeight="1" x14ac:dyDescent="0.25">
      <c r="A317" s="35" t="s">
        <v>105</v>
      </c>
      <c r="B317" s="860" t="s">
        <v>176</v>
      </c>
      <c r="C317" s="68" t="s">
        <v>177</v>
      </c>
      <c r="D317" s="129" t="s">
        <v>178</v>
      </c>
      <c r="E317" s="128">
        <v>100</v>
      </c>
      <c r="F317" s="70">
        <v>60</v>
      </c>
      <c r="G317" s="71">
        <v>35</v>
      </c>
      <c r="H317" s="72">
        <v>1.02</v>
      </c>
      <c r="I317" s="73">
        <v>0.06</v>
      </c>
      <c r="J317" s="73">
        <v>7.5</v>
      </c>
      <c r="K317" s="74">
        <v>6</v>
      </c>
      <c r="L317" s="71">
        <v>0.48</v>
      </c>
      <c r="M317" s="71">
        <v>1</v>
      </c>
    </row>
    <row r="318" spans="1:13" ht="15" customHeight="1" x14ac:dyDescent="0.25">
      <c r="A318" s="35" t="s">
        <v>164</v>
      </c>
      <c r="B318" s="837"/>
      <c r="C318" s="68" t="s">
        <v>64</v>
      </c>
      <c r="D318" s="73" t="s">
        <v>65</v>
      </c>
      <c r="E318" s="128">
        <v>8</v>
      </c>
      <c r="F318" s="70">
        <v>8</v>
      </c>
      <c r="G318" s="71">
        <v>32</v>
      </c>
      <c r="H318" s="72">
        <v>0</v>
      </c>
      <c r="I318" s="73">
        <v>0</v>
      </c>
      <c r="J318" s="73">
        <v>7.944</v>
      </c>
      <c r="K318" s="74">
        <v>0</v>
      </c>
      <c r="L318" s="71">
        <v>8.0000000000000002E-3</v>
      </c>
      <c r="M318" s="71">
        <v>0</v>
      </c>
    </row>
    <row r="319" spans="1:13" ht="15" customHeight="1" x14ac:dyDescent="0.25">
      <c r="A319" s="1541"/>
      <c r="B319" s="856"/>
      <c r="C319" s="856"/>
      <c r="D319" s="856"/>
      <c r="E319" s="856"/>
      <c r="F319" s="856"/>
      <c r="G319" s="856"/>
      <c r="H319" s="856"/>
      <c r="I319" s="856"/>
      <c r="J319" s="856"/>
      <c r="K319" s="856"/>
      <c r="L319" s="856"/>
      <c r="M319" s="857"/>
    </row>
    <row r="320" spans="1:13" ht="15" customHeight="1" x14ac:dyDescent="0.25">
      <c r="A320" s="1536" t="s">
        <v>78</v>
      </c>
      <c r="B320" s="828"/>
      <c r="C320" s="828"/>
      <c r="D320" s="828"/>
      <c r="E320" s="828"/>
      <c r="F320" s="829"/>
      <c r="G320" s="235">
        <v>1007</v>
      </c>
      <c r="H320" s="236">
        <v>37</v>
      </c>
      <c r="I320" s="237">
        <v>31.4</v>
      </c>
      <c r="J320" s="237">
        <v>139</v>
      </c>
      <c r="K320" s="235">
        <v>145.5</v>
      </c>
      <c r="L320" s="238">
        <v>6.9</v>
      </c>
      <c r="M320" s="238">
        <v>994.6</v>
      </c>
    </row>
    <row r="321" spans="1:13" ht="15" customHeight="1" x14ac:dyDescent="0.25">
      <c r="A321" s="1536" t="s">
        <v>79</v>
      </c>
      <c r="B321" s="828"/>
      <c r="C321" s="828"/>
      <c r="D321" s="828"/>
      <c r="E321" s="828"/>
      <c r="F321" s="829"/>
      <c r="G321" s="239">
        <v>2900</v>
      </c>
      <c r="H321" s="240">
        <v>101.5</v>
      </c>
      <c r="I321" s="240">
        <v>96.7</v>
      </c>
      <c r="J321" s="240">
        <v>406</v>
      </c>
      <c r="K321" s="240">
        <v>1100</v>
      </c>
      <c r="L321" s="240">
        <v>11.8</v>
      </c>
      <c r="M321" s="240">
        <v>1500</v>
      </c>
    </row>
    <row r="322" spans="1:13" ht="15" customHeight="1" x14ac:dyDescent="0.25">
      <c r="A322" s="1536" t="s">
        <v>80</v>
      </c>
      <c r="B322" s="828"/>
      <c r="C322" s="828"/>
      <c r="D322" s="828"/>
      <c r="E322" s="828"/>
      <c r="F322" s="829"/>
      <c r="G322" s="241">
        <v>0.35</v>
      </c>
      <c r="H322" s="242">
        <v>0.36</v>
      </c>
      <c r="I322" s="242">
        <v>0.32</v>
      </c>
      <c r="J322" s="242">
        <v>0.34</v>
      </c>
      <c r="K322" s="242">
        <v>0.13</v>
      </c>
      <c r="L322" s="242">
        <v>0.57999999999999996</v>
      </c>
      <c r="M322" s="242">
        <v>0.66</v>
      </c>
    </row>
    <row r="323" spans="1:13" ht="15" customHeight="1" x14ac:dyDescent="0.25">
      <c r="A323" s="44"/>
      <c r="B323" s="45"/>
      <c r="C323" s="45"/>
      <c r="D323" s="45"/>
      <c r="E323" s="47"/>
      <c r="F323" s="47"/>
      <c r="G323" s="47"/>
      <c r="H323" s="47"/>
      <c r="I323" s="47"/>
      <c r="J323" s="47"/>
      <c r="K323" s="47"/>
      <c r="L323" s="47"/>
      <c r="M323" s="47"/>
    </row>
    <row r="324" spans="1:13" ht="15" customHeight="1" x14ac:dyDescent="0.25">
      <c r="A324" s="1537" t="s">
        <v>81</v>
      </c>
      <c r="B324" s="825"/>
      <c r="C324" s="826"/>
      <c r="D324" s="827" t="s">
        <v>82</v>
      </c>
      <c r="E324" s="828"/>
      <c r="F324" s="828"/>
      <c r="G324" s="828"/>
      <c r="H324" s="828"/>
      <c r="I324" s="828"/>
      <c r="J324" s="828"/>
      <c r="K324" s="828"/>
      <c r="L324" s="828"/>
      <c r="M324" s="829"/>
    </row>
    <row r="325" spans="1:13" ht="15" customHeight="1" x14ac:dyDescent="0.25">
      <c r="A325" s="44"/>
      <c r="B325" s="45"/>
      <c r="C325" s="47"/>
      <c r="D325" s="47"/>
      <c r="E325" s="47"/>
      <c r="F325" s="47"/>
      <c r="G325" s="47"/>
      <c r="H325" s="47"/>
      <c r="I325" s="47"/>
      <c r="J325" s="47"/>
      <c r="K325" s="47"/>
      <c r="L325" s="47"/>
      <c r="M325" s="51"/>
    </row>
    <row r="326" spans="1:13" ht="30" customHeight="1" x14ac:dyDescent="0.25">
      <c r="A326" s="44" t="s">
        <v>83</v>
      </c>
      <c r="B326" s="1538"/>
      <c r="C326" s="828"/>
      <c r="D326" s="828"/>
      <c r="E326" s="829"/>
      <c r="F326" s="51"/>
      <c r="G326" s="1539" t="s">
        <v>84</v>
      </c>
      <c r="H326" s="825"/>
      <c r="I326" s="826"/>
      <c r="J326" s="827">
        <v>1088350061</v>
      </c>
      <c r="K326" s="828"/>
      <c r="L326" s="828"/>
      <c r="M326" s="829"/>
    </row>
    <row r="327" spans="1:13" ht="15" customHeight="1" x14ac:dyDescent="0.25">
      <c r="A327" s="53"/>
      <c r="B327" s="49"/>
      <c r="C327" s="49"/>
      <c r="D327" s="49"/>
      <c r="E327" s="51"/>
      <c r="F327" s="51"/>
      <c r="G327" s="51"/>
      <c r="H327" s="51"/>
      <c r="I327" s="51"/>
      <c r="J327" s="51"/>
      <c r="K327" s="51"/>
      <c r="L327" s="51"/>
      <c r="M327" s="51"/>
    </row>
    <row r="328" spans="1:13" ht="15" customHeight="1" x14ac:dyDescent="0.25">
      <c r="A328" s="54"/>
      <c r="B328" s="55"/>
      <c r="C328" s="55"/>
      <c r="D328" s="55"/>
      <c r="E328" s="56"/>
      <c r="F328" s="56"/>
      <c r="G328" s="56"/>
      <c r="H328" s="56"/>
      <c r="I328" s="56"/>
      <c r="J328" s="56"/>
      <c r="K328" s="56"/>
      <c r="L328" s="56"/>
      <c r="M328" s="56"/>
    </row>
    <row r="329" spans="1:13" ht="15" customHeight="1" x14ac:dyDescent="0.25">
      <c r="A329" s="52"/>
      <c r="B329" s="9"/>
      <c r="C329" s="9"/>
      <c r="D329" s="9"/>
      <c r="E329" s="1"/>
      <c r="F329" s="1"/>
      <c r="G329" s="1"/>
      <c r="H329" s="1"/>
      <c r="I329" s="1"/>
      <c r="J329" s="3"/>
      <c r="K329" s="3"/>
      <c r="L329" s="51"/>
      <c r="M329" s="51"/>
    </row>
    <row r="330" spans="1:13" ht="15" customHeight="1" x14ac:dyDescent="0.25">
      <c r="A330" s="366" t="s">
        <v>440</v>
      </c>
      <c r="B330" s="58"/>
      <c r="C330" s="58"/>
      <c r="D330" s="58"/>
      <c r="E330" s="3"/>
      <c r="F330" s="3"/>
      <c r="G330" s="3"/>
      <c r="H330" s="3"/>
      <c r="I330" s="3"/>
      <c r="J330" s="3"/>
      <c r="K330" s="3"/>
      <c r="L330" s="51"/>
      <c r="M330" s="51"/>
    </row>
    <row r="331" spans="1:13" ht="15" customHeight="1" x14ac:dyDescent="0.25">
      <c r="A331" s="52"/>
      <c r="B331" s="9"/>
      <c r="C331" s="9"/>
      <c r="D331" s="9"/>
      <c r="E331" s="1"/>
      <c r="F331" s="1"/>
      <c r="G331" s="1"/>
      <c r="H331" s="1"/>
      <c r="I331" s="1"/>
      <c r="J331" s="3"/>
      <c r="K331" s="3"/>
      <c r="L331" s="51"/>
      <c r="M331" s="51"/>
    </row>
    <row r="332" spans="1:13" ht="15" customHeight="1" x14ac:dyDescent="0.25">
      <c r="A332" s="840" t="s">
        <v>14</v>
      </c>
      <c r="B332" s="838" t="s">
        <v>15</v>
      </c>
      <c r="C332" s="838" t="s">
        <v>16</v>
      </c>
      <c r="D332" s="838" t="s">
        <v>17</v>
      </c>
      <c r="E332" s="838" t="s">
        <v>18</v>
      </c>
      <c r="F332" s="838" t="s">
        <v>19</v>
      </c>
      <c r="G332" s="827" t="s">
        <v>20</v>
      </c>
      <c r="H332" s="828"/>
      <c r="I332" s="828"/>
      <c r="J332" s="828"/>
      <c r="K332" s="828"/>
      <c r="L332" s="828"/>
      <c r="M332" s="829"/>
    </row>
    <row r="333" spans="1:13" ht="15" customHeight="1" x14ac:dyDescent="0.25">
      <c r="A333" s="837"/>
      <c r="B333" s="837"/>
      <c r="C333" s="837"/>
      <c r="D333" s="837"/>
      <c r="E333" s="837"/>
      <c r="F333" s="837"/>
      <c r="G333" s="16" t="s">
        <v>21</v>
      </c>
      <c r="H333" s="16" t="s">
        <v>22</v>
      </c>
      <c r="I333" s="16" t="s">
        <v>23</v>
      </c>
      <c r="J333" s="16" t="s">
        <v>24</v>
      </c>
      <c r="K333" s="16" t="s">
        <v>25</v>
      </c>
      <c r="L333" s="16" t="s">
        <v>26</v>
      </c>
      <c r="M333" s="16" t="s">
        <v>27</v>
      </c>
    </row>
    <row r="334" spans="1:13" ht="15" customHeight="1" x14ac:dyDescent="0.25">
      <c r="A334" s="840" t="s">
        <v>85</v>
      </c>
      <c r="B334" s="843" t="s">
        <v>179</v>
      </c>
      <c r="C334" s="223" t="s">
        <v>50</v>
      </c>
      <c r="D334" s="246" t="s">
        <v>51</v>
      </c>
      <c r="E334" s="225">
        <v>12</v>
      </c>
      <c r="F334" s="226">
        <v>10.199999999999999</v>
      </c>
      <c r="G334" s="227">
        <v>5</v>
      </c>
      <c r="H334" s="228">
        <v>7.1400000000000005E-2</v>
      </c>
      <c r="I334" s="127">
        <v>1.0200000000000001E-2</v>
      </c>
      <c r="J334" s="127">
        <v>0.96899999999999997</v>
      </c>
      <c r="K334" s="224">
        <v>2.754</v>
      </c>
      <c r="L334" s="227">
        <v>4.0800000000000003E-2</v>
      </c>
      <c r="M334" s="227">
        <v>4.2</v>
      </c>
    </row>
    <row r="335" spans="1:13" ht="15" customHeight="1" x14ac:dyDescent="0.25">
      <c r="A335" s="836"/>
      <c r="B335" s="836"/>
      <c r="C335" s="68" t="s">
        <v>180</v>
      </c>
      <c r="D335" s="129" t="s">
        <v>181</v>
      </c>
      <c r="E335" s="128">
        <v>50</v>
      </c>
      <c r="F335" s="70">
        <v>40</v>
      </c>
      <c r="G335" s="71">
        <v>9</v>
      </c>
      <c r="H335" s="72">
        <v>0.6</v>
      </c>
      <c r="I335" s="73">
        <v>0.06</v>
      </c>
      <c r="J335" s="73">
        <v>1.32</v>
      </c>
      <c r="K335" s="74">
        <v>12</v>
      </c>
      <c r="L335" s="71">
        <v>0.22</v>
      </c>
      <c r="M335" s="71">
        <v>16.5</v>
      </c>
    </row>
    <row r="336" spans="1:13" ht="15" customHeight="1" x14ac:dyDescent="0.25">
      <c r="A336" s="836"/>
      <c r="B336" s="836"/>
      <c r="C336" s="68" t="s">
        <v>182</v>
      </c>
      <c r="D336" s="129" t="s">
        <v>183</v>
      </c>
      <c r="E336" s="128">
        <v>41</v>
      </c>
      <c r="F336" s="70">
        <v>20.5</v>
      </c>
      <c r="G336" s="71">
        <v>5</v>
      </c>
      <c r="H336" s="72">
        <v>0.14349999999999999</v>
      </c>
      <c r="I336" s="73">
        <v>4.1000000000000002E-2</v>
      </c>
      <c r="J336" s="73">
        <v>0.94299999999999995</v>
      </c>
      <c r="K336" s="74">
        <v>8.61</v>
      </c>
      <c r="L336" s="71">
        <v>8.2000000000000003E-2</v>
      </c>
      <c r="M336" s="71">
        <v>32.799999999999997</v>
      </c>
    </row>
    <row r="337" spans="1:13" ht="15" customHeight="1" x14ac:dyDescent="0.25">
      <c r="A337" s="836"/>
      <c r="B337" s="836"/>
      <c r="C337" s="68" t="s">
        <v>32</v>
      </c>
      <c r="D337" s="129" t="s">
        <v>33</v>
      </c>
      <c r="E337" s="128">
        <v>11</v>
      </c>
      <c r="F337" s="70">
        <v>10.45</v>
      </c>
      <c r="G337" s="71">
        <v>4</v>
      </c>
      <c r="H337" s="72">
        <v>0.14630000000000001</v>
      </c>
      <c r="I337" s="73">
        <v>1.0449999999999999E-2</v>
      </c>
      <c r="J337" s="73">
        <v>0.80464999999999998</v>
      </c>
      <c r="K337" s="74">
        <v>2.508</v>
      </c>
      <c r="L337" s="71">
        <v>3.1350000000000003E-2</v>
      </c>
      <c r="M337" s="71">
        <v>0.44</v>
      </c>
    </row>
    <row r="338" spans="1:13" ht="15" customHeight="1" x14ac:dyDescent="0.25">
      <c r="A338" s="836"/>
      <c r="B338" s="836"/>
      <c r="C338" s="68" t="s">
        <v>36</v>
      </c>
      <c r="D338" s="129" t="s">
        <v>37</v>
      </c>
      <c r="E338" s="128">
        <v>6</v>
      </c>
      <c r="F338" s="70">
        <v>5.4</v>
      </c>
      <c r="G338" s="71">
        <v>2</v>
      </c>
      <c r="H338" s="72">
        <v>0.1242</v>
      </c>
      <c r="I338" s="73">
        <v>3.2399999999999998E-2</v>
      </c>
      <c r="J338" s="73">
        <v>0.31859999999999999</v>
      </c>
      <c r="K338" s="74">
        <v>4.4279999999999999</v>
      </c>
      <c r="L338" s="71">
        <v>9.7199999999999995E-2</v>
      </c>
      <c r="M338" s="71">
        <v>2.76</v>
      </c>
    </row>
    <row r="339" spans="1:13" ht="15" customHeight="1" x14ac:dyDescent="0.25">
      <c r="A339" s="836"/>
      <c r="B339" s="836"/>
      <c r="C339" s="68" t="s">
        <v>44</v>
      </c>
      <c r="D339" s="129" t="s">
        <v>45</v>
      </c>
      <c r="E339" s="128">
        <v>0.8</v>
      </c>
      <c r="F339" s="70">
        <v>0.8</v>
      </c>
      <c r="G339" s="71">
        <v>0</v>
      </c>
      <c r="H339" s="72">
        <v>0</v>
      </c>
      <c r="I339" s="73">
        <v>0</v>
      </c>
      <c r="J339" s="73">
        <v>0</v>
      </c>
      <c r="K339" s="74">
        <v>0.192</v>
      </c>
      <c r="L339" s="71">
        <v>2.3999999999999998E-3</v>
      </c>
      <c r="M339" s="71">
        <v>310.24799999999999</v>
      </c>
    </row>
    <row r="340" spans="1:13" ht="15" customHeight="1" x14ac:dyDescent="0.25">
      <c r="A340" s="836"/>
      <c r="B340" s="836"/>
      <c r="C340" s="68" t="s">
        <v>42</v>
      </c>
      <c r="D340" s="129" t="s">
        <v>43</v>
      </c>
      <c r="E340" s="128">
        <v>1</v>
      </c>
      <c r="F340" s="70">
        <v>0.95</v>
      </c>
      <c r="G340" s="71">
        <v>1</v>
      </c>
      <c r="H340" s="72">
        <v>4.4650000000000002E-2</v>
      </c>
      <c r="I340" s="73">
        <v>2.8500000000000001E-3</v>
      </c>
      <c r="J340" s="73">
        <v>0.27834999999999999</v>
      </c>
      <c r="K340" s="74">
        <v>0.38</v>
      </c>
      <c r="L340" s="71">
        <v>1.235E-2</v>
      </c>
      <c r="M340" s="71">
        <v>0.19</v>
      </c>
    </row>
    <row r="341" spans="1:13" ht="15" customHeight="1" x14ac:dyDescent="0.25">
      <c r="A341" s="836"/>
      <c r="B341" s="836"/>
      <c r="C341" s="68" t="s">
        <v>184</v>
      </c>
      <c r="D341" s="129" t="s">
        <v>185</v>
      </c>
      <c r="E341" s="128">
        <v>7</v>
      </c>
      <c r="F341" s="70">
        <v>7</v>
      </c>
      <c r="G341" s="71">
        <v>25</v>
      </c>
      <c r="H341" s="72">
        <v>0.875</v>
      </c>
      <c r="I341" s="73">
        <v>0.11899999999999999</v>
      </c>
      <c r="J341" s="73">
        <v>5.0609999999999999</v>
      </c>
      <c r="K341" s="74">
        <v>1.05</v>
      </c>
      <c r="L341" s="71">
        <v>0.30099999999999999</v>
      </c>
      <c r="M341" s="71">
        <v>0.14000000000000001</v>
      </c>
    </row>
    <row r="342" spans="1:13" ht="15" customHeight="1" x14ac:dyDescent="0.25">
      <c r="A342" s="836"/>
      <c r="B342" s="836"/>
      <c r="C342" s="68" t="s">
        <v>116</v>
      </c>
      <c r="D342" s="129" t="s">
        <v>117</v>
      </c>
      <c r="E342" s="128">
        <v>5</v>
      </c>
      <c r="F342" s="70">
        <v>5</v>
      </c>
      <c r="G342" s="71">
        <v>37</v>
      </c>
      <c r="H342" s="72">
        <v>0.03</v>
      </c>
      <c r="I342" s="73">
        <v>4.05</v>
      </c>
      <c r="J342" s="73">
        <v>0</v>
      </c>
      <c r="K342" s="74">
        <v>0.15</v>
      </c>
      <c r="L342" s="71">
        <v>5.0000000000000001E-3</v>
      </c>
      <c r="M342" s="71">
        <v>34.25</v>
      </c>
    </row>
    <row r="343" spans="1:13" ht="15" customHeight="1" x14ac:dyDescent="0.25">
      <c r="A343" s="836"/>
      <c r="B343" s="836"/>
      <c r="C343" s="68" t="s">
        <v>114</v>
      </c>
      <c r="D343" s="129" t="s">
        <v>115</v>
      </c>
      <c r="E343" s="128">
        <v>15</v>
      </c>
      <c r="F343" s="70">
        <v>15</v>
      </c>
      <c r="G343" s="71">
        <v>15</v>
      </c>
      <c r="H343" s="72">
        <v>0.34499999999999997</v>
      </c>
      <c r="I343" s="73">
        <v>1.4999999999999999E-2</v>
      </c>
      <c r="J343" s="73">
        <v>3.15</v>
      </c>
      <c r="K343" s="74">
        <v>1.2</v>
      </c>
      <c r="L343" s="71">
        <v>0.12</v>
      </c>
      <c r="M343" s="71">
        <v>1.35</v>
      </c>
    </row>
    <row r="344" spans="1:13" ht="15" customHeight="1" x14ac:dyDescent="0.25">
      <c r="A344" s="837"/>
      <c r="B344" s="837"/>
      <c r="C344" s="68" t="s">
        <v>91</v>
      </c>
      <c r="D344" s="129" t="s">
        <v>92</v>
      </c>
      <c r="E344" s="128">
        <v>15</v>
      </c>
      <c r="F344" s="70">
        <v>15</v>
      </c>
      <c r="G344" s="71">
        <v>14</v>
      </c>
      <c r="H344" s="72">
        <v>0.33</v>
      </c>
      <c r="I344" s="73">
        <v>1.4999999999999999E-2</v>
      </c>
      <c r="J344" s="73">
        <v>3.165</v>
      </c>
      <c r="K344" s="74">
        <v>1.65</v>
      </c>
      <c r="L344" s="71">
        <v>0.15</v>
      </c>
      <c r="M344" s="71">
        <v>2.7</v>
      </c>
    </row>
    <row r="345" spans="1:13" ht="15" customHeight="1" x14ac:dyDescent="0.25">
      <c r="A345" s="840" t="s">
        <v>28</v>
      </c>
      <c r="B345" s="860" t="s">
        <v>186</v>
      </c>
      <c r="C345" s="68" t="s">
        <v>94</v>
      </c>
      <c r="D345" s="69" t="s">
        <v>95</v>
      </c>
      <c r="E345" s="128">
        <v>92</v>
      </c>
      <c r="F345" s="70">
        <v>88</v>
      </c>
      <c r="G345" s="71">
        <v>123</v>
      </c>
      <c r="H345" s="72">
        <v>18.832000000000001</v>
      </c>
      <c r="I345" s="73">
        <v>5.28</v>
      </c>
      <c r="J345" s="73">
        <v>0.17599999999999999</v>
      </c>
      <c r="K345" s="74">
        <v>14.96</v>
      </c>
      <c r="L345" s="71">
        <v>0.70399999999999996</v>
      </c>
      <c r="M345" s="71">
        <v>47.84</v>
      </c>
    </row>
    <row r="346" spans="1:13" ht="15" customHeight="1" x14ac:dyDescent="0.25">
      <c r="A346" s="836"/>
      <c r="B346" s="836"/>
      <c r="C346" s="68" t="s">
        <v>34</v>
      </c>
      <c r="D346" s="69" t="s">
        <v>35</v>
      </c>
      <c r="E346" s="128">
        <v>38</v>
      </c>
      <c r="F346" s="70">
        <v>15.2</v>
      </c>
      <c r="G346" s="71">
        <v>6</v>
      </c>
      <c r="H346" s="72">
        <v>0.18240000000000001</v>
      </c>
      <c r="I346" s="73">
        <v>1.52E-2</v>
      </c>
      <c r="J346" s="73">
        <v>1.0336000000000001</v>
      </c>
      <c r="K346" s="74">
        <v>8.6639999999999997</v>
      </c>
      <c r="L346" s="71">
        <v>7.5999999999999998E-2</v>
      </c>
      <c r="M346" s="71">
        <v>5.7</v>
      </c>
    </row>
    <row r="347" spans="1:13" ht="15" customHeight="1" x14ac:dyDescent="0.25">
      <c r="A347" s="836"/>
      <c r="B347" s="836"/>
      <c r="C347" s="68" t="s">
        <v>32</v>
      </c>
      <c r="D347" s="69" t="s">
        <v>33</v>
      </c>
      <c r="E347" s="128">
        <v>16</v>
      </c>
      <c r="F347" s="70">
        <v>15.2</v>
      </c>
      <c r="G347" s="71">
        <v>6</v>
      </c>
      <c r="H347" s="72">
        <v>0.21279999999999999</v>
      </c>
      <c r="I347" s="73">
        <v>1.52E-2</v>
      </c>
      <c r="J347" s="73">
        <v>1.1704000000000001</v>
      </c>
      <c r="K347" s="74">
        <v>3.6480000000000001</v>
      </c>
      <c r="L347" s="71">
        <v>4.5600000000000002E-2</v>
      </c>
      <c r="M347" s="71">
        <v>0.64</v>
      </c>
    </row>
    <row r="348" spans="1:13" ht="15" customHeight="1" x14ac:dyDescent="0.25">
      <c r="A348" s="836"/>
      <c r="B348" s="836"/>
      <c r="C348" s="68" t="s">
        <v>36</v>
      </c>
      <c r="D348" s="69" t="s">
        <v>37</v>
      </c>
      <c r="E348" s="128">
        <v>6</v>
      </c>
      <c r="F348" s="70">
        <v>5.4</v>
      </c>
      <c r="G348" s="71">
        <v>2</v>
      </c>
      <c r="H348" s="72">
        <v>0.1242</v>
      </c>
      <c r="I348" s="73">
        <v>3.2399999999999998E-2</v>
      </c>
      <c r="J348" s="73">
        <v>0.31859999999999999</v>
      </c>
      <c r="K348" s="74">
        <v>4.4279999999999999</v>
      </c>
      <c r="L348" s="71">
        <v>9.7199999999999995E-2</v>
      </c>
      <c r="M348" s="71">
        <v>2.76</v>
      </c>
    </row>
    <row r="349" spans="1:13" ht="15" customHeight="1" x14ac:dyDescent="0.25">
      <c r="A349" s="836"/>
      <c r="B349" s="836"/>
      <c r="C349" s="68" t="s">
        <v>96</v>
      </c>
      <c r="D349" s="69" t="s">
        <v>39</v>
      </c>
      <c r="E349" s="70">
        <v>3</v>
      </c>
      <c r="F349" s="70">
        <v>3</v>
      </c>
      <c r="G349" s="71">
        <v>0</v>
      </c>
      <c r="H349" s="72">
        <v>0</v>
      </c>
      <c r="I349" s="73">
        <v>0</v>
      </c>
      <c r="J349" s="73">
        <v>0.18</v>
      </c>
      <c r="K349" s="74">
        <v>0.21</v>
      </c>
      <c r="L349" s="71">
        <v>1.4999999999999999E-2</v>
      </c>
      <c r="M349" s="71">
        <v>0.15</v>
      </c>
    </row>
    <row r="350" spans="1:13" ht="15" customHeight="1" x14ac:dyDescent="0.25">
      <c r="A350" s="836"/>
      <c r="B350" s="836"/>
      <c r="C350" s="68" t="s">
        <v>38</v>
      </c>
      <c r="D350" s="69" t="s">
        <v>39</v>
      </c>
      <c r="E350" s="70">
        <v>3</v>
      </c>
      <c r="F350" s="70">
        <v>3</v>
      </c>
      <c r="G350" s="71">
        <v>0</v>
      </c>
      <c r="H350" s="72">
        <v>0</v>
      </c>
      <c r="I350" s="73">
        <v>0</v>
      </c>
      <c r="J350" s="73">
        <v>0.18</v>
      </c>
      <c r="K350" s="74">
        <v>0.21</v>
      </c>
      <c r="L350" s="71">
        <v>1.4999999999999999E-2</v>
      </c>
      <c r="M350" s="71">
        <v>0.15</v>
      </c>
    </row>
    <row r="351" spans="1:13" ht="15" customHeight="1" x14ac:dyDescent="0.25">
      <c r="A351" s="836"/>
      <c r="B351" s="836"/>
      <c r="C351" s="68" t="s">
        <v>40</v>
      </c>
      <c r="D351" s="69" t="s">
        <v>39</v>
      </c>
      <c r="E351" s="70">
        <v>3</v>
      </c>
      <c r="F351" s="70">
        <v>3</v>
      </c>
      <c r="G351" s="71">
        <v>0</v>
      </c>
      <c r="H351" s="72">
        <v>0</v>
      </c>
      <c r="I351" s="73">
        <v>0</v>
      </c>
      <c r="J351" s="73">
        <v>0.18</v>
      </c>
      <c r="K351" s="74">
        <v>0.21</v>
      </c>
      <c r="L351" s="71">
        <v>1.4999999999999999E-2</v>
      </c>
      <c r="M351" s="71">
        <v>0.15</v>
      </c>
    </row>
    <row r="352" spans="1:13" ht="15" customHeight="1" x14ac:dyDescent="0.25">
      <c r="A352" s="836"/>
      <c r="B352" s="836"/>
      <c r="C352" s="68" t="s">
        <v>41</v>
      </c>
      <c r="D352" s="69" t="s">
        <v>39</v>
      </c>
      <c r="E352" s="70">
        <v>3</v>
      </c>
      <c r="F352" s="70">
        <v>3</v>
      </c>
      <c r="G352" s="71">
        <v>0</v>
      </c>
      <c r="H352" s="72">
        <v>0</v>
      </c>
      <c r="I352" s="73">
        <v>0</v>
      </c>
      <c r="J352" s="73">
        <v>0</v>
      </c>
      <c r="K352" s="74">
        <v>0</v>
      </c>
      <c r="L352" s="71">
        <v>0</v>
      </c>
      <c r="M352" s="71">
        <v>0</v>
      </c>
    </row>
    <row r="353" spans="1:13" ht="15" customHeight="1" x14ac:dyDescent="0.25">
      <c r="A353" s="836"/>
      <c r="B353" s="836"/>
      <c r="C353" s="68" t="s">
        <v>42</v>
      </c>
      <c r="D353" s="69" t="s">
        <v>43</v>
      </c>
      <c r="E353" s="128">
        <v>1</v>
      </c>
      <c r="F353" s="70">
        <v>0.95</v>
      </c>
      <c r="G353" s="71">
        <v>1</v>
      </c>
      <c r="H353" s="72">
        <v>4.4650000000000002E-2</v>
      </c>
      <c r="I353" s="73">
        <v>2.8500000000000001E-3</v>
      </c>
      <c r="J353" s="73">
        <v>0.27834999999999999</v>
      </c>
      <c r="K353" s="74">
        <v>0.38</v>
      </c>
      <c r="L353" s="71">
        <v>1.235E-2</v>
      </c>
      <c r="M353" s="71">
        <v>0.19</v>
      </c>
    </row>
    <row r="354" spans="1:13" ht="15" customHeight="1" x14ac:dyDescent="0.25">
      <c r="A354" s="836"/>
      <c r="B354" s="836"/>
      <c r="C354" s="68" t="s">
        <v>36</v>
      </c>
      <c r="D354" s="69" t="s">
        <v>37</v>
      </c>
      <c r="E354" s="128">
        <v>6</v>
      </c>
      <c r="F354" s="70">
        <v>5.4</v>
      </c>
      <c r="G354" s="71">
        <v>2</v>
      </c>
      <c r="H354" s="72">
        <v>0.1242</v>
      </c>
      <c r="I354" s="73">
        <v>3.2399999999999998E-2</v>
      </c>
      <c r="J354" s="73">
        <v>0.31859999999999999</v>
      </c>
      <c r="K354" s="74">
        <v>4.4279999999999999</v>
      </c>
      <c r="L354" s="71">
        <v>9.7199999999999995E-2</v>
      </c>
      <c r="M354" s="71">
        <v>2.76</v>
      </c>
    </row>
    <row r="355" spans="1:13" ht="15" customHeight="1" x14ac:dyDescent="0.25">
      <c r="A355" s="836"/>
      <c r="B355" s="836"/>
      <c r="C355" s="68" t="s">
        <v>44</v>
      </c>
      <c r="D355" s="69" t="s">
        <v>45</v>
      </c>
      <c r="E355" s="128">
        <v>0.5</v>
      </c>
      <c r="F355" s="70">
        <v>0.5</v>
      </c>
      <c r="G355" s="71">
        <v>0</v>
      </c>
      <c r="H355" s="72">
        <v>0</v>
      </c>
      <c r="I355" s="73">
        <v>0</v>
      </c>
      <c r="J355" s="73">
        <v>0</v>
      </c>
      <c r="K355" s="74">
        <v>0.12</v>
      </c>
      <c r="L355" s="71">
        <v>1.5E-3</v>
      </c>
      <c r="M355" s="71">
        <v>193.905</v>
      </c>
    </row>
    <row r="356" spans="1:13" ht="15" customHeight="1" x14ac:dyDescent="0.25">
      <c r="A356" s="837"/>
      <c r="B356" s="837"/>
      <c r="C356" s="68" t="s">
        <v>52</v>
      </c>
      <c r="D356" s="129" t="s">
        <v>53</v>
      </c>
      <c r="E356" s="128">
        <v>4</v>
      </c>
      <c r="F356" s="70">
        <v>4</v>
      </c>
      <c r="G356" s="71">
        <v>36</v>
      </c>
      <c r="H356" s="72">
        <v>0</v>
      </c>
      <c r="I356" s="73">
        <v>4</v>
      </c>
      <c r="J356" s="73">
        <v>0</v>
      </c>
      <c r="K356" s="74">
        <v>0</v>
      </c>
      <c r="L356" s="71">
        <v>0</v>
      </c>
      <c r="M356" s="71">
        <v>0</v>
      </c>
    </row>
    <row r="357" spans="1:13" ht="15" customHeight="1" x14ac:dyDescent="0.25">
      <c r="A357" s="840" t="s">
        <v>46</v>
      </c>
      <c r="B357" s="860" t="s">
        <v>187</v>
      </c>
      <c r="C357" s="68" t="s">
        <v>114</v>
      </c>
      <c r="D357" s="129" t="s">
        <v>115</v>
      </c>
      <c r="E357" s="128">
        <v>107</v>
      </c>
      <c r="F357" s="70">
        <v>99</v>
      </c>
      <c r="G357" s="71">
        <v>98</v>
      </c>
      <c r="H357" s="72">
        <v>2.2999999999999998</v>
      </c>
      <c r="I357" s="73">
        <v>0.1</v>
      </c>
      <c r="J357" s="73">
        <v>21</v>
      </c>
      <c r="K357" s="74">
        <v>8</v>
      </c>
      <c r="L357" s="71">
        <v>0.8</v>
      </c>
      <c r="M357" s="71">
        <v>9</v>
      </c>
    </row>
    <row r="358" spans="1:13" ht="15" customHeight="1" x14ac:dyDescent="0.25">
      <c r="A358" s="836"/>
      <c r="B358" s="836"/>
      <c r="C358" s="68" t="s">
        <v>44</v>
      </c>
      <c r="D358" s="129" t="s">
        <v>189</v>
      </c>
      <c r="E358" s="128">
        <v>0.5</v>
      </c>
      <c r="F358" s="70">
        <v>0.5</v>
      </c>
      <c r="G358" s="71">
        <v>0</v>
      </c>
      <c r="H358" s="72">
        <v>0</v>
      </c>
      <c r="I358" s="73">
        <v>0</v>
      </c>
      <c r="J358" s="73">
        <v>0</v>
      </c>
      <c r="K358" s="74">
        <v>0.12</v>
      </c>
      <c r="L358" s="71">
        <v>1.5E-3</v>
      </c>
      <c r="M358" s="71">
        <v>193.905</v>
      </c>
    </row>
    <row r="359" spans="1:13" ht="15" customHeight="1" x14ac:dyDescent="0.25">
      <c r="A359" s="837"/>
      <c r="B359" s="837"/>
      <c r="C359" s="229" t="s">
        <v>174</v>
      </c>
      <c r="D359" s="129" t="s">
        <v>175</v>
      </c>
      <c r="E359" s="231">
        <v>6</v>
      </c>
      <c r="F359" s="232">
        <v>6</v>
      </c>
      <c r="G359" s="71">
        <v>20</v>
      </c>
      <c r="H359" s="72">
        <v>5.3999999999999999E-2</v>
      </c>
      <c r="I359" s="73">
        <v>2.004</v>
      </c>
      <c r="J359" s="73">
        <v>0.32400000000000001</v>
      </c>
      <c r="K359" s="74">
        <v>0.84</v>
      </c>
      <c r="L359" s="71">
        <v>1.2E-2</v>
      </c>
      <c r="M359" s="71">
        <v>42.66</v>
      </c>
    </row>
    <row r="360" spans="1:13" ht="15" customHeight="1" x14ac:dyDescent="0.25">
      <c r="A360" s="840" t="s">
        <v>247</v>
      </c>
      <c r="B360" s="1175" t="s">
        <v>510</v>
      </c>
      <c r="C360" s="223" t="s">
        <v>56</v>
      </c>
      <c r="D360" s="129" t="s">
        <v>57</v>
      </c>
      <c r="E360" s="225">
        <v>62</v>
      </c>
      <c r="F360" s="226">
        <v>62</v>
      </c>
      <c r="G360" s="71">
        <v>219</v>
      </c>
      <c r="H360" s="72">
        <v>4.1539999999999999</v>
      </c>
      <c r="I360" s="73">
        <v>0.248</v>
      </c>
      <c r="J360" s="73">
        <v>49.661999999999999</v>
      </c>
      <c r="K360" s="74">
        <v>5.58</v>
      </c>
      <c r="L360" s="71">
        <v>0.496</v>
      </c>
      <c r="M360" s="71">
        <v>1.24</v>
      </c>
    </row>
    <row r="361" spans="1:13" ht="15" customHeight="1" x14ac:dyDescent="0.25">
      <c r="A361" s="836"/>
      <c r="B361" s="836"/>
      <c r="C361" s="68" t="s">
        <v>44</v>
      </c>
      <c r="D361" s="129" t="s">
        <v>45</v>
      </c>
      <c r="E361" s="128">
        <v>0.8</v>
      </c>
      <c r="F361" s="70">
        <v>0.8</v>
      </c>
      <c r="G361" s="71">
        <v>0</v>
      </c>
      <c r="H361" s="72">
        <v>0</v>
      </c>
      <c r="I361" s="73">
        <v>0</v>
      </c>
      <c r="J361" s="73">
        <v>0</v>
      </c>
      <c r="K361" s="74">
        <v>0.192</v>
      </c>
      <c r="L361" s="71">
        <v>2.3999999999999998E-3</v>
      </c>
      <c r="M361" s="71">
        <v>310.24799999999999</v>
      </c>
    </row>
    <row r="362" spans="1:13" ht="15" customHeight="1" x14ac:dyDescent="0.25">
      <c r="A362" s="837"/>
      <c r="B362" s="837"/>
      <c r="C362" s="68" t="s">
        <v>52</v>
      </c>
      <c r="D362" s="129" t="s">
        <v>53</v>
      </c>
      <c r="E362" s="128">
        <v>10</v>
      </c>
      <c r="F362" s="70">
        <v>10</v>
      </c>
      <c r="G362" s="71">
        <v>90</v>
      </c>
      <c r="H362" s="72">
        <v>0</v>
      </c>
      <c r="I362" s="73">
        <v>10</v>
      </c>
      <c r="J362" s="73">
        <v>0</v>
      </c>
      <c r="K362" s="74">
        <v>0</v>
      </c>
      <c r="L362" s="71">
        <v>0</v>
      </c>
      <c r="M362" s="71">
        <v>0</v>
      </c>
    </row>
    <row r="363" spans="1:13" ht="15" customHeight="1" x14ac:dyDescent="0.25">
      <c r="A363" s="840" t="s">
        <v>58</v>
      </c>
      <c r="B363" s="843" t="s">
        <v>190</v>
      </c>
      <c r="C363" s="68" t="s">
        <v>101</v>
      </c>
      <c r="D363" s="129" t="s">
        <v>102</v>
      </c>
      <c r="E363" s="128">
        <v>88</v>
      </c>
      <c r="F363" s="70">
        <v>70.400000000000006</v>
      </c>
      <c r="G363" s="71">
        <v>16</v>
      </c>
      <c r="H363" s="72">
        <v>0.63360000000000005</v>
      </c>
      <c r="I363" s="73">
        <v>7.0400000000000004E-2</v>
      </c>
      <c r="J363" s="73">
        <v>2.8864000000000001</v>
      </c>
      <c r="K363" s="74">
        <v>6.3360000000000003</v>
      </c>
      <c r="L363" s="71">
        <v>0.35199999999999998</v>
      </c>
      <c r="M363" s="71">
        <v>5.28</v>
      </c>
    </row>
    <row r="364" spans="1:13" ht="15" customHeight="1" x14ac:dyDescent="0.25">
      <c r="A364" s="836"/>
      <c r="B364" s="836"/>
      <c r="C364" s="68" t="s">
        <v>62</v>
      </c>
      <c r="D364" s="129" t="s">
        <v>63</v>
      </c>
      <c r="E364" s="128">
        <v>30</v>
      </c>
      <c r="F364" s="70">
        <v>15</v>
      </c>
      <c r="G364" s="71">
        <v>7</v>
      </c>
      <c r="H364" s="72">
        <v>4.4999999999999998E-2</v>
      </c>
      <c r="I364" s="73">
        <v>4.4999999999999998E-2</v>
      </c>
      <c r="J364" s="73">
        <v>1.395</v>
      </c>
      <c r="K364" s="74">
        <v>2.85</v>
      </c>
      <c r="L364" s="71">
        <v>7.4999999999999997E-2</v>
      </c>
      <c r="M364" s="71">
        <v>1.2</v>
      </c>
    </row>
    <row r="365" spans="1:13" ht="15" customHeight="1" x14ac:dyDescent="0.25">
      <c r="A365" s="837"/>
      <c r="B365" s="842"/>
      <c r="C365" s="68" t="s">
        <v>36</v>
      </c>
      <c r="D365" s="129" t="s">
        <v>37</v>
      </c>
      <c r="E365" s="128">
        <v>6</v>
      </c>
      <c r="F365" s="70">
        <v>5.4</v>
      </c>
      <c r="G365" s="71">
        <v>2</v>
      </c>
      <c r="H365" s="72">
        <v>0.1242</v>
      </c>
      <c r="I365" s="73">
        <v>3.2399999999999998E-2</v>
      </c>
      <c r="J365" s="73">
        <v>0.31859999999999999</v>
      </c>
      <c r="K365" s="74">
        <v>4.4279999999999999</v>
      </c>
      <c r="L365" s="71">
        <v>9.7199999999999995E-2</v>
      </c>
      <c r="M365" s="71">
        <v>2.76</v>
      </c>
    </row>
    <row r="366" spans="1:13" ht="15" customHeight="1" x14ac:dyDescent="0.25">
      <c r="A366" s="97" t="s">
        <v>105</v>
      </c>
      <c r="B366" s="843" t="s">
        <v>129</v>
      </c>
      <c r="C366" s="31" t="s">
        <v>103</v>
      </c>
      <c r="D366" s="18" t="s">
        <v>104</v>
      </c>
      <c r="E366" s="26">
        <v>120</v>
      </c>
      <c r="F366" s="29">
        <v>60</v>
      </c>
      <c r="G366" s="28">
        <v>47</v>
      </c>
      <c r="H366" s="62">
        <v>0.36</v>
      </c>
      <c r="I366" s="61">
        <v>0</v>
      </c>
      <c r="J366" s="61">
        <v>10.26</v>
      </c>
      <c r="K366" s="24">
        <v>9</v>
      </c>
      <c r="L366" s="28">
        <v>0.3</v>
      </c>
      <c r="M366" s="28">
        <v>4.8</v>
      </c>
    </row>
    <row r="367" spans="1:13" ht="15" customHeight="1" x14ac:dyDescent="0.25">
      <c r="A367" s="35" t="s">
        <v>109</v>
      </c>
      <c r="B367" s="836"/>
      <c r="C367" s="31" t="s">
        <v>64</v>
      </c>
      <c r="D367" s="18" t="s">
        <v>191</v>
      </c>
      <c r="E367" s="88">
        <v>8</v>
      </c>
      <c r="F367" s="89">
        <v>8</v>
      </c>
      <c r="G367" s="90">
        <v>32</v>
      </c>
      <c r="H367" s="90">
        <v>0</v>
      </c>
      <c r="I367" s="90">
        <v>0</v>
      </c>
      <c r="J367" s="90">
        <v>7.944</v>
      </c>
      <c r="K367" s="90">
        <v>0</v>
      </c>
      <c r="L367" s="90">
        <v>8.0000000000000002E-3</v>
      </c>
      <c r="M367" s="91">
        <v>0</v>
      </c>
    </row>
    <row r="368" spans="1:13" ht="15" customHeight="1" x14ac:dyDescent="0.25">
      <c r="A368" s="35" t="s">
        <v>163</v>
      </c>
      <c r="B368" s="837"/>
      <c r="C368" s="360" t="s">
        <v>72</v>
      </c>
      <c r="D368" s="102" t="s">
        <v>73</v>
      </c>
      <c r="E368" s="279">
        <v>120</v>
      </c>
      <c r="F368" s="287">
        <v>120</v>
      </c>
      <c r="G368" s="28">
        <v>66</v>
      </c>
      <c r="H368" s="62">
        <v>3.84</v>
      </c>
      <c r="I368" s="61">
        <v>3.84</v>
      </c>
      <c r="J368" s="61">
        <v>4.08</v>
      </c>
      <c r="K368" s="24">
        <v>144</v>
      </c>
      <c r="L368" s="28">
        <v>0</v>
      </c>
      <c r="M368" s="28">
        <v>50</v>
      </c>
    </row>
    <row r="369" spans="1:13" ht="15" customHeight="1" x14ac:dyDescent="0.25">
      <c r="A369" s="1541"/>
      <c r="B369" s="856"/>
      <c r="C369" s="856"/>
      <c r="D369" s="856"/>
      <c r="E369" s="856"/>
      <c r="F369" s="856"/>
      <c r="G369" s="856"/>
      <c r="H369" s="856"/>
      <c r="I369" s="856"/>
      <c r="J369" s="856"/>
      <c r="K369" s="856"/>
      <c r="L369" s="856"/>
      <c r="M369" s="857"/>
    </row>
    <row r="370" spans="1:13" ht="15" customHeight="1" x14ac:dyDescent="0.25">
      <c r="A370" s="1536" t="s">
        <v>78</v>
      </c>
      <c r="B370" s="828"/>
      <c r="C370" s="828"/>
      <c r="D370" s="828"/>
      <c r="E370" s="828"/>
      <c r="F370" s="829"/>
      <c r="G370" s="235">
        <v>890</v>
      </c>
      <c r="H370" s="236">
        <v>33.700000000000003</v>
      </c>
      <c r="I370" s="237">
        <v>30</v>
      </c>
      <c r="J370" s="237">
        <v>117</v>
      </c>
      <c r="K370" s="235">
        <v>253</v>
      </c>
      <c r="L370" s="238">
        <v>4.28</v>
      </c>
      <c r="M370" s="238">
        <v>1280</v>
      </c>
    </row>
    <row r="371" spans="1:13" ht="15" customHeight="1" x14ac:dyDescent="0.25">
      <c r="A371" s="1536" t="s">
        <v>79</v>
      </c>
      <c r="B371" s="828"/>
      <c r="C371" s="828"/>
      <c r="D371" s="828"/>
      <c r="E371" s="828"/>
      <c r="F371" s="829"/>
      <c r="G371" s="239">
        <v>2900</v>
      </c>
      <c r="H371" s="240">
        <v>101.5</v>
      </c>
      <c r="I371" s="240">
        <v>96.7</v>
      </c>
      <c r="J371" s="240">
        <v>406</v>
      </c>
      <c r="K371" s="240">
        <v>1100</v>
      </c>
      <c r="L371" s="240">
        <v>11.8</v>
      </c>
      <c r="M371" s="240">
        <v>1500</v>
      </c>
    </row>
    <row r="372" spans="1:13" ht="15" customHeight="1" x14ac:dyDescent="0.25">
      <c r="A372" s="1536" t="s">
        <v>80</v>
      </c>
      <c r="B372" s="828"/>
      <c r="C372" s="828"/>
      <c r="D372" s="828"/>
      <c r="E372" s="828"/>
      <c r="F372" s="829"/>
      <c r="G372" s="241">
        <v>0.31</v>
      </c>
      <c r="H372" s="242">
        <v>0.33</v>
      </c>
      <c r="I372" s="242">
        <v>0.31</v>
      </c>
      <c r="J372" s="242">
        <v>0.28999999999999998</v>
      </c>
      <c r="K372" s="242">
        <v>0.23</v>
      </c>
      <c r="L372" s="242">
        <v>0.36</v>
      </c>
      <c r="M372" s="242">
        <v>0.85</v>
      </c>
    </row>
    <row r="373" spans="1:13" ht="15" customHeight="1" x14ac:dyDescent="0.25">
      <c r="A373" s="44"/>
      <c r="B373" s="45"/>
      <c r="C373" s="45"/>
      <c r="D373" s="45"/>
      <c r="E373" s="47"/>
      <c r="F373" s="47"/>
      <c r="G373" s="47"/>
      <c r="H373" s="47"/>
      <c r="I373" s="47"/>
      <c r="J373" s="47"/>
      <c r="K373" s="47"/>
      <c r="L373" s="47"/>
      <c r="M373" s="47"/>
    </row>
    <row r="374" spans="1:13" ht="15" customHeight="1" x14ac:dyDescent="0.25">
      <c r="A374" s="1537" t="s">
        <v>81</v>
      </c>
      <c r="B374" s="825"/>
      <c r="C374" s="826"/>
      <c r="D374" s="827" t="s">
        <v>82</v>
      </c>
      <c r="E374" s="828"/>
      <c r="F374" s="828"/>
      <c r="G374" s="828"/>
      <c r="H374" s="828"/>
      <c r="I374" s="828"/>
      <c r="J374" s="828"/>
      <c r="K374" s="828"/>
      <c r="L374" s="828"/>
      <c r="M374" s="829"/>
    </row>
    <row r="375" spans="1:13" ht="15" customHeight="1" x14ac:dyDescent="0.25">
      <c r="A375" s="44"/>
      <c r="B375" s="45"/>
      <c r="C375" s="47"/>
      <c r="D375" s="47"/>
      <c r="E375" s="47"/>
      <c r="F375" s="47"/>
      <c r="G375" s="47"/>
      <c r="H375" s="47"/>
      <c r="I375" s="47"/>
      <c r="J375" s="47"/>
      <c r="K375" s="47"/>
      <c r="L375" s="47"/>
      <c r="M375" s="51"/>
    </row>
    <row r="376" spans="1:13" ht="30" customHeight="1" x14ac:dyDescent="0.25">
      <c r="A376" s="44" t="s">
        <v>83</v>
      </c>
      <c r="B376" s="1538"/>
      <c r="C376" s="828"/>
      <c r="D376" s="828"/>
      <c r="E376" s="829"/>
      <c r="F376" s="51"/>
      <c r="G376" s="1539" t="s">
        <v>84</v>
      </c>
      <c r="H376" s="825"/>
      <c r="I376" s="826"/>
      <c r="J376" s="827">
        <v>1088350061</v>
      </c>
      <c r="K376" s="828"/>
      <c r="L376" s="828"/>
      <c r="M376" s="829"/>
    </row>
    <row r="377" spans="1:13" ht="15" customHeight="1" x14ac:dyDescent="0.25">
      <c r="A377" s="53"/>
      <c r="B377" s="49"/>
      <c r="C377" s="49"/>
      <c r="D377" s="49"/>
      <c r="E377" s="51"/>
      <c r="F377" s="51"/>
      <c r="G377" s="51"/>
      <c r="H377" s="51"/>
      <c r="I377" s="51"/>
      <c r="J377" s="51"/>
      <c r="K377" s="51"/>
      <c r="L377" s="51"/>
      <c r="M377" s="51"/>
    </row>
    <row r="378" spans="1:13" ht="15" customHeight="1" x14ac:dyDescent="0.25">
      <c r="A378" s="54"/>
      <c r="B378" s="55"/>
      <c r="C378" s="55"/>
      <c r="D378" s="55"/>
      <c r="E378" s="56"/>
      <c r="F378" s="56"/>
      <c r="G378" s="56"/>
      <c r="H378" s="56"/>
      <c r="I378" s="56"/>
      <c r="J378" s="56"/>
      <c r="K378" s="56"/>
      <c r="L378" s="56"/>
      <c r="M378" s="56"/>
    </row>
    <row r="379" spans="1:13" ht="15" customHeight="1" x14ac:dyDescent="0.25">
      <c r="A379" s="52"/>
      <c r="B379" s="9"/>
      <c r="C379" s="9"/>
      <c r="D379" s="9"/>
      <c r="E379" s="1"/>
      <c r="F379" s="1"/>
      <c r="G379" s="1"/>
      <c r="H379" s="1"/>
      <c r="I379" s="1"/>
      <c r="J379" s="3"/>
      <c r="K379" s="3"/>
      <c r="L379" s="51"/>
      <c r="M379" s="51"/>
    </row>
    <row r="380" spans="1:13" ht="15" customHeight="1" x14ac:dyDescent="0.25">
      <c r="A380" s="366" t="s">
        <v>441</v>
      </c>
      <c r="B380" s="58"/>
      <c r="C380" s="58"/>
      <c r="D380" s="58"/>
      <c r="E380" s="3"/>
      <c r="F380" s="3"/>
      <c r="G380" s="3"/>
      <c r="H380" s="3"/>
      <c r="I380" s="3"/>
      <c r="J380" s="3"/>
      <c r="K380" s="3"/>
      <c r="L380" s="51"/>
      <c r="M380" s="51"/>
    </row>
    <row r="381" spans="1:13" ht="15" customHeight="1" x14ac:dyDescent="0.25">
      <c r="A381" s="52"/>
      <c r="B381" s="9"/>
      <c r="C381" s="9"/>
      <c r="D381" s="9"/>
      <c r="E381" s="1"/>
      <c r="F381" s="1"/>
      <c r="G381" s="1"/>
      <c r="H381" s="1"/>
      <c r="I381" s="1"/>
      <c r="J381" s="3"/>
      <c r="K381" s="3"/>
      <c r="L381" s="51"/>
      <c r="M381" s="51"/>
    </row>
    <row r="382" spans="1:13" ht="15" customHeight="1" x14ac:dyDescent="0.25">
      <c r="A382" s="840" t="s">
        <v>14</v>
      </c>
      <c r="B382" s="838" t="s">
        <v>15</v>
      </c>
      <c r="C382" s="838" t="s">
        <v>16</v>
      </c>
      <c r="D382" s="838" t="s">
        <v>17</v>
      </c>
      <c r="E382" s="838" t="s">
        <v>18</v>
      </c>
      <c r="F382" s="838" t="s">
        <v>19</v>
      </c>
      <c r="G382" s="827" t="s">
        <v>20</v>
      </c>
      <c r="H382" s="828"/>
      <c r="I382" s="828"/>
      <c r="J382" s="828"/>
      <c r="K382" s="828"/>
      <c r="L382" s="828"/>
      <c r="M382" s="829"/>
    </row>
    <row r="383" spans="1:13" ht="15" customHeight="1" x14ac:dyDescent="0.25">
      <c r="A383" s="837"/>
      <c r="B383" s="837"/>
      <c r="C383" s="837"/>
      <c r="D383" s="837"/>
      <c r="E383" s="837"/>
      <c r="F383" s="837"/>
      <c r="G383" s="16" t="s">
        <v>21</v>
      </c>
      <c r="H383" s="16" t="s">
        <v>22</v>
      </c>
      <c r="I383" s="16" t="s">
        <v>23</v>
      </c>
      <c r="J383" s="16" t="s">
        <v>24</v>
      </c>
      <c r="K383" s="16" t="s">
        <v>25</v>
      </c>
      <c r="L383" s="16" t="s">
        <v>26</v>
      </c>
      <c r="M383" s="16" t="s">
        <v>27</v>
      </c>
    </row>
    <row r="384" spans="1:13" ht="15" customHeight="1" x14ac:dyDescent="0.25">
      <c r="A384" s="840" t="s">
        <v>85</v>
      </c>
      <c r="B384" s="843" t="s">
        <v>192</v>
      </c>
      <c r="C384" s="223" t="s">
        <v>193</v>
      </c>
      <c r="D384" s="246" t="s">
        <v>194</v>
      </c>
      <c r="E384" s="225">
        <v>40</v>
      </c>
      <c r="F384" s="226">
        <v>40</v>
      </c>
      <c r="G384" s="227">
        <v>49</v>
      </c>
      <c r="H384" s="228">
        <v>3.08</v>
      </c>
      <c r="I384" s="127">
        <v>0.2</v>
      </c>
      <c r="J384" s="127">
        <v>7.4</v>
      </c>
      <c r="K384" s="224">
        <v>5.6</v>
      </c>
      <c r="L384" s="227">
        <v>0.68</v>
      </c>
      <c r="M384" s="227">
        <v>2.4</v>
      </c>
    </row>
    <row r="385" spans="1:13" ht="15" customHeight="1" x14ac:dyDescent="0.25">
      <c r="A385" s="836"/>
      <c r="B385" s="836"/>
      <c r="C385" s="68" t="s">
        <v>114</v>
      </c>
      <c r="D385" s="129" t="s">
        <v>115</v>
      </c>
      <c r="E385" s="128">
        <v>15</v>
      </c>
      <c r="F385" s="70">
        <v>15</v>
      </c>
      <c r="G385" s="71">
        <v>15</v>
      </c>
      <c r="H385" s="72">
        <v>0.34499999999999997</v>
      </c>
      <c r="I385" s="73">
        <v>1.4999999999999999E-2</v>
      </c>
      <c r="J385" s="73">
        <v>3.15</v>
      </c>
      <c r="K385" s="74">
        <v>1.2</v>
      </c>
      <c r="L385" s="71">
        <v>0.12</v>
      </c>
      <c r="M385" s="71">
        <v>1.35</v>
      </c>
    </row>
    <row r="386" spans="1:13" ht="15" customHeight="1" x14ac:dyDescent="0.25">
      <c r="A386" s="836"/>
      <c r="B386" s="836"/>
      <c r="C386" s="68" t="s">
        <v>91</v>
      </c>
      <c r="D386" s="129" t="s">
        <v>92</v>
      </c>
      <c r="E386" s="128">
        <v>15</v>
      </c>
      <c r="F386" s="70">
        <v>15</v>
      </c>
      <c r="G386" s="71">
        <v>14</v>
      </c>
      <c r="H386" s="72">
        <v>0.33</v>
      </c>
      <c r="I386" s="73">
        <v>1.4999999999999999E-2</v>
      </c>
      <c r="J386" s="73">
        <v>3.165</v>
      </c>
      <c r="K386" s="74">
        <v>1.65</v>
      </c>
      <c r="L386" s="71">
        <v>0.15</v>
      </c>
      <c r="M386" s="71">
        <v>2.7</v>
      </c>
    </row>
    <row r="387" spans="1:13" ht="15" customHeight="1" x14ac:dyDescent="0.25">
      <c r="A387" s="836"/>
      <c r="B387" s="836"/>
      <c r="C387" s="68" t="s">
        <v>50</v>
      </c>
      <c r="D387" s="129" t="s">
        <v>51</v>
      </c>
      <c r="E387" s="128">
        <v>12</v>
      </c>
      <c r="F387" s="70">
        <v>10.199999999999999</v>
      </c>
      <c r="G387" s="71">
        <v>5</v>
      </c>
      <c r="H387" s="72">
        <v>7.1400000000000005E-2</v>
      </c>
      <c r="I387" s="73">
        <v>1.0200000000000001E-2</v>
      </c>
      <c r="J387" s="73">
        <v>0.96899999999999997</v>
      </c>
      <c r="K387" s="74">
        <v>2.754</v>
      </c>
      <c r="L387" s="71">
        <v>4.0800000000000003E-2</v>
      </c>
      <c r="M387" s="71">
        <v>4.2</v>
      </c>
    </row>
    <row r="388" spans="1:13" ht="15" customHeight="1" x14ac:dyDescent="0.25">
      <c r="A388" s="836"/>
      <c r="B388" s="836"/>
      <c r="C388" s="68" t="s">
        <v>36</v>
      </c>
      <c r="D388" s="129" t="s">
        <v>37</v>
      </c>
      <c r="E388" s="128">
        <v>6</v>
      </c>
      <c r="F388" s="70">
        <v>5.4</v>
      </c>
      <c r="G388" s="71">
        <v>2</v>
      </c>
      <c r="H388" s="72">
        <v>0.1242</v>
      </c>
      <c r="I388" s="73">
        <v>3.2399999999999998E-2</v>
      </c>
      <c r="J388" s="73">
        <v>0.31859999999999999</v>
      </c>
      <c r="K388" s="74">
        <v>4.4279999999999999</v>
      </c>
      <c r="L388" s="71">
        <v>9.7199999999999995E-2</v>
      </c>
      <c r="M388" s="71">
        <v>2.76</v>
      </c>
    </row>
    <row r="389" spans="1:13" ht="15" customHeight="1" x14ac:dyDescent="0.25">
      <c r="A389" s="836"/>
      <c r="B389" s="836"/>
      <c r="C389" s="68" t="s">
        <v>34</v>
      </c>
      <c r="D389" s="129" t="s">
        <v>35</v>
      </c>
      <c r="E389" s="128">
        <v>38</v>
      </c>
      <c r="F389" s="70">
        <v>15.2</v>
      </c>
      <c r="G389" s="71">
        <v>6</v>
      </c>
      <c r="H389" s="72">
        <v>0.18240000000000001</v>
      </c>
      <c r="I389" s="73">
        <v>1.52E-2</v>
      </c>
      <c r="J389" s="73">
        <v>1.0336000000000001</v>
      </c>
      <c r="K389" s="74">
        <v>8.6639999999999997</v>
      </c>
      <c r="L389" s="71">
        <v>7.5999999999999998E-2</v>
      </c>
      <c r="M389" s="71">
        <v>5.7</v>
      </c>
    </row>
    <row r="390" spans="1:13" ht="15" customHeight="1" x14ac:dyDescent="0.25">
      <c r="A390" s="836"/>
      <c r="B390" s="836"/>
      <c r="C390" s="68" t="s">
        <v>32</v>
      </c>
      <c r="D390" s="129" t="s">
        <v>33</v>
      </c>
      <c r="E390" s="128">
        <v>16</v>
      </c>
      <c r="F390" s="70">
        <v>15.2</v>
      </c>
      <c r="G390" s="71">
        <v>6</v>
      </c>
      <c r="H390" s="72">
        <v>0.21279999999999999</v>
      </c>
      <c r="I390" s="73">
        <v>1.52E-2</v>
      </c>
      <c r="J390" s="73">
        <v>1.1704000000000001</v>
      </c>
      <c r="K390" s="74">
        <v>3.6480000000000001</v>
      </c>
      <c r="L390" s="71">
        <v>4.5600000000000002E-2</v>
      </c>
      <c r="M390" s="71">
        <v>0.64</v>
      </c>
    </row>
    <row r="391" spans="1:13" ht="15" customHeight="1" x14ac:dyDescent="0.25">
      <c r="A391" s="836"/>
      <c r="B391" s="836"/>
      <c r="C391" s="68" t="s">
        <v>44</v>
      </c>
      <c r="D391" s="129" t="s">
        <v>45</v>
      </c>
      <c r="E391" s="128">
        <v>0.8</v>
      </c>
      <c r="F391" s="70">
        <v>0.8</v>
      </c>
      <c r="G391" s="71">
        <v>0</v>
      </c>
      <c r="H391" s="72">
        <v>0</v>
      </c>
      <c r="I391" s="73">
        <v>0</v>
      </c>
      <c r="J391" s="73">
        <v>0</v>
      </c>
      <c r="K391" s="74">
        <v>0.192</v>
      </c>
      <c r="L391" s="71">
        <v>2.3999999999999998E-3</v>
      </c>
      <c r="M391" s="71">
        <v>310.24799999999999</v>
      </c>
    </row>
    <row r="392" spans="1:13" ht="15" customHeight="1" x14ac:dyDescent="0.25">
      <c r="A392" s="837"/>
      <c r="B392" s="837"/>
      <c r="C392" s="68" t="s">
        <v>42</v>
      </c>
      <c r="D392" s="247" t="s">
        <v>43</v>
      </c>
      <c r="E392" s="128">
        <v>1</v>
      </c>
      <c r="F392" s="70">
        <v>0.95</v>
      </c>
      <c r="G392" s="71">
        <v>1</v>
      </c>
      <c r="H392" s="72">
        <v>4.4650000000000002E-2</v>
      </c>
      <c r="I392" s="73">
        <v>2.8500000000000001E-3</v>
      </c>
      <c r="J392" s="73">
        <v>0.27834999999999999</v>
      </c>
      <c r="K392" s="74">
        <v>0.38</v>
      </c>
      <c r="L392" s="71">
        <v>1.235E-2</v>
      </c>
      <c r="M392" s="71">
        <v>0.19</v>
      </c>
    </row>
    <row r="393" spans="1:13" ht="15" customHeight="1" x14ac:dyDescent="0.25">
      <c r="A393" s="840" t="s">
        <v>28</v>
      </c>
      <c r="B393" s="860" t="s">
        <v>168</v>
      </c>
      <c r="C393" s="31" t="s">
        <v>119</v>
      </c>
      <c r="D393" s="95" t="s">
        <v>120</v>
      </c>
      <c r="E393" s="92">
        <v>48</v>
      </c>
      <c r="F393" s="93">
        <v>44</v>
      </c>
      <c r="G393" s="94">
        <v>74</v>
      </c>
      <c r="H393" s="94">
        <v>9.24</v>
      </c>
      <c r="I393" s="94">
        <v>4.0999999999999996</v>
      </c>
      <c r="J393" s="94">
        <v>4.3999999999999997E-2</v>
      </c>
      <c r="K393" s="94">
        <v>4.91</v>
      </c>
      <c r="L393" s="94">
        <v>0.33851999999999999</v>
      </c>
      <c r="M393" s="94">
        <v>32.76</v>
      </c>
    </row>
    <row r="394" spans="1:13" ht="15" customHeight="1" x14ac:dyDescent="0.25">
      <c r="A394" s="836"/>
      <c r="B394" s="836"/>
      <c r="C394" s="68" t="s">
        <v>32</v>
      </c>
      <c r="D394" s="73" t="s">
        <v>33</v>
      </c>
      <c r="E394" s="128">
        <v>16</v>
      </c>
      <c r="F394" s="70">
        <v>15.2</v>
      </c>
      <c r="G394" s="71">
        <v>6</v>
      </c>
      <c r="H394" s="72">
        <v>0.21279999999999999</v>
      </c>
      <c r="I394" s="73">
        <v>1.52E-2</v>
      </c>
      <c r="J394" s="73">
        <v>1.1704000000000001</v>
      </c>
      <c r="K394" s="74">
        <v>3.6480000000000001</v>
      </c>
      <c r="L394" s="71">
        <v>4.5600000000000002E-2</v>
      </c>
      <c r="M394" s="71">
        <v>0.64</v>
      </c>
    </row>
    <row r="395" spans="1:13" ht="15" customHeight="1" x14ac:dyDescent="0.25">
      <c r="A395" s="836"/>
      <c r="B395" s="836"/>
      <c r="C395" s="68" t="s">
        <v>34</v>
      </c>
      <c r="D395" s="73" t="s">
        <v>35</v>
      </c>
      <c r="E395" s="128">
        <v>38</v>
      </c>
      <c r="F395" s="70">
        <v>15.2</v>
      </c>
      <c r="G395" s="71">
        <v>6</v>
      </c>
      <c r="H395" s="72">
        <v>0.18240000000000001</v>
      </c>
      <c r="I395" s="73">
        <v>1.52E-2</v>
      </c>
      <c r="J395" s="73">
        <v>1.0336000000000001</v>
      </c>
      <c r="K395" s="74">
        <v>8.6639999999999997</v>
      </c>
      <c r="L395" s="71">
        <v>7.5999999999999998E-2</v>
      </c>
      <c r="M395" s="71">
        <v>5.7</v>
      </c>
    </row>
    <row r="396" spans="1:13" ht="15" customHeight="1" x14ac:dyDescent="0.25">
      <c r="A396" s="836"/>
      <c r="B396" s="836"/>
      <c r="C396" s="68" t="s">
        <v>36</v>
      </c>
      <c r="D396" s="73" t="s">
        <v>37</v>
      </c>
      <c r="E396" s="128">
        <v>6</v>
      </c>
      <c r="F396" s="70">
        <v>5.4</v>
      </c>
      <c r="G396" s="71">
        <v>2</v>
      </c>
      <c r="H396" s="72">
        <v>0.1242</v>
      </c>
      <c r="I396" s="73">
        <v>3.2399999999999998E-2</v>
      </c>
      <c r="J396" s="73">
        <v>0.31859999999999999</v>
      </c>
      <c r="K396" s="74">
        <v>4.4279999999999999</v>
      </c>
      <c r="L396" s="71">
        <v>9.7199999999999995E-2</v>
      </c>
      <c r="M396" s="71">
        <v>2.76</v>
      </c>
    </row>
    <row r="397" spans="1:13" ht="15" customHeight="1" x14ac:dyDescent="0.25">
      <c r="A397" s="836"/>
      <c r="B397" s="836"/>
      <c r="C397" s="68" t="s">
        <v>42</v>
      </c>
      <c r="D397" s="73" t="s">
        <v>43</v>
      </c>
      <c r="E397" s="128">
        <v>1</v>
      </c>
      <c r="F397" s="70">
        <v>0.95</v>
      </c>
      <c r="G397" s="71">
        <v>0</v>
      </c>
      <c r="H397" s="72">
        <v>4.4650000000000002E-2</v>
      </c>
      <c r="I397" s="73">
        <v>2.8500000000000001E-3</v>
      </c>
      <c r="J397" s="73">
        <v>0.27834999999999999</v>
      </c>
      <c r="K397" s="74">
        <v>0.38</v>
      </c>
      <c r="L397" s="71">
        <v>1.235E-2</v>
      </c>
      <c r="M397" s="71">
        <v>0.19</v>
      </c>
    </row>
    <row r="398" spans="1:13" ht="15" customHeight="1" x14ac:dyDescent="0.25">
      <c r="A398" s="836"/>
      <c r="B398" s="836"/>
      <c r="C398" s="68" t="s">
        <v>44</v>
      </c>
      <c r="D398" s="73" t="s">
        <v>45</v>
      </c>
      <c r="E398" s="128">
        <v>0.5</v>
      </c>
      <c r="F398" s="70">
        <v>0.5</v>
      </c>
      <c r="G398" s="71">
        <v>0</v>
      </c>
      <c r="H398" s="72">
        <v>0</v>
      </c>
      <c r="I398" s="73">
        <v>0</v>
      </c>
      <c r="J398" s="73">
        <v>0</v>
      </c>
      <c r="K398" s="74">
        <v>0.12</v>
      </c>
      <c r="L398" s="71">
        <v>1.5E-3</v>
      </c>
      <c r="M398" s="71">
        <v>193.905</v>
      </c>
    </row>
    <row r="399" spans="1:13" ht="15" customHeight="1" x14ac:dyDescent="0.25">
      <c r="A399" s="836"/>
      <c r="B399" s="836"/>
      <c r="C399" s="68" t="s">
        <v>38</v>
      </c>
      <c r="D399" s="73" t="s">
        <v>39</v>
      </c>
      <c r="E399" s="128">
        <v>3</v>
      </c>
      <c r="F399" s="70">
        <v>3</v>
      </c>
      <c r="G399" s="71">
        <v>0</v>
      </c>
      <c r="H399" s="72">
        <v>0</v>
      </c>
      <c r="I399" s="73">
        <v>0</v>
      </c>
      <c r="J399" s="73">
        <v>0.18</v>
      </c>
      <c r="K399" s="74">
        <v>0.21</v>
      </c>
      <c r="L399" s="71">
        <v>1.4999999999999999E-2</v>
      </c>
      <c r="M399" s="71">
        <v>0.15</v>
      </c>
    </row>
    <row r="400" spans="1:13" ht="15" customHeight="1" x14ac:dyDescent="0.25">
      <c r="A400" s="836"/>
      <c r="B400" s="836"/>
      <c r="C400" s="68" t="s">
        <v>40</v>
      </c>
      <c r="D400" s="73" t="s">
        <v>39</v>
      </c>
      <c r="E400" s="128">
        <v>3</v>
      </c>
      <c r="F400" s="70">
        <v>3</v>
      </c>
      <c r="G400" s="71">
        <v>0</v>
      </c>
      <c r="H400" s="72">
        <v>0</v>
      </c>
      <c r="I400" s="73">
        <v>0</v>
      </c>
      <c r="J400" s="73">
        <v>0.18</v>
      </c>
      <c r="K400" s="74">
        <v>0.21</v>
      </c>
      <c r="L400" s="71">
        <v>1.4999999999999999E-2</v>
      </c>
      <c r="M400" s="71">
        <v>0.15</v>
      </c>
    </row>
    <row r="401" spans="1:13" ht="15" customHeight="1" x14ac:dyDescent="0.25">
      <c r="A401" s="836"/>
      <c r="B401" s="836"/>
      <c r="C401" s="68" t="s">
        <v>41</v>
      </c>
      <c r="D401" s="73" t="s">
        <v>39</v>
      </c>
      <c r="E401" s="128">
        <v>3</v>
      </c>
      <c r="F401" s="70">
        <v>3</v>
      </c>
      <c r="G401" s="71">
        <v>1</v>
      </c>
      <c r="H401" s="72">
        <v>0</v>
      </c>
      <c r="I401" s="73">
        <v>0</v>
      </c>
      <c r="J401" s="73">
        <v>0.18</v>
      </c>
      <c r="K401" s="74">
        <v>0.21</v>
      </c>
      <c r="L401" s="71">
        <v>1.4999999999999999E-2</v>
      </c>
      <c r="M401" s="71">
        <v>0.15</v>
      </c>
    </row>
    <row r="402" spans="1:13" ht="15" customHeight="1" x14ac:dyDescent="0.25">
      <c r="A402" s="836"/>
      <c r="B402" s="836"/>
      <c r="C402" s="68" t="s">
        <v>96</v>
      </c>
      <c r="D402" s="73" t="s">
        <v>39</v>
      </c>
      <c r="E402" s="128">
        <v>3</v>
      </c>
      <c r="F402" s="70">
        <v>3</v>
      </c>
      <c r="G402" s="71">
        <v>1</v>
      </c>
      <c r="H402" s="72">
        <v>0</v>
      </c>
      <c r="I402" s="73">
        <v>0</v>
      </c>
      <c r="J402" s="73">
        <v>0.18</v>
      </c>
      <c r="K402" s="74">
        <v>0.21</v>
      </c>
      <c r="L402" s="71">
        <v>1.4999999999999999E-2</v>
      </c>
      <c r="M402" s="71">
        <v>0.15</v>
      </c>
    </row>
    <row r="403" spans="1:13" ht="15" customHeight="1" x14ac:dyDescent="0.25">
      <c r="A403" s="837"/>
      <c r="B403" s="837"/>
      <c r="C403" s="68" t="s">
        <v>52</v>
      </c>
      <c r="D403" s="73" t="s">
        <v>53</v>
      </c>
      <c r="E403" s="128">
        <v>5</v>
      </c>
      <c r="F403" s="70">
        <v>5</v>
      </c>
      <c r="G403" s="71">
        <v>45</v>
      </c>
      <c r="H403" s="72">
        <v>0</v>
      </c>
      <c r="I403" s="73">
        <v>5</v>
      </c>
      <c r="J403" s="73">
        <v>0</v>
      </c>
      <c r="K403" s="74">
        <v>0</v>
      </c>
      <c r="L403" s="71">
        <v>0</v>
      </c>
      <c r="M403" s="71">
        <v>0</v>
      </c>
    </row>
    <row r="404" spans="1:13" ht="15" customHeight="1" x14ac:dyDescent="0.25">
      <c r="A404" s="840" t="s">
        <v>247</v>
      </c>
      <c r="B404" s="862" t="s">
        <v>55</v>
      </c>
      <c r="C404" s="68" t="s">
        <v>56</v>
      </c>
      <c r="D404" s="129" t="s">
        <v>57</v>
      </c>
      <c r="E404" s="128">
        <v>62</v>
      </c>
      <c r="F404" s="70">
        <v>62</v>
      </c>
      <c r="G404" s="71">
        <v>219</v>
      </c>
      <c r="H404" s="72">
        <v>4.1539999999999999</v>
      </c>
      <c r="I404" s="73">
        <v>0.248</v>
      </c>
      <c r="J404" s="73">
        <v>49.661999999999999</v>
      </c>
      <c r="K404" s="74">
        <v>5.58</v>
      </c>
      <c r="L404" s="71">
        <v>0.496</v>
      </c>
      <c r="M404" s="71">
        <v>1.24</v>
      </c>
    </row>
    <row r="405" spans="1:13" ht="15" customHeight="1" x14ac:dyDescent="0.25">
      <c r="A405" s="836"/>
      <c r="B405" s="836"/>
      <c r="C405" s="68" t="s">
        <v>44</v>
      </c>
      <c r="D405" s="129" t="s">
        <v>45</v>
      </c>
      <c r="E405" s="128">
        <v>0.8</v>
      </c>
      <c r="F405" s="70">
        <v>0.8</v>
      </c>
      <c r="G405" s="71">
        <v>0</v>
      </c>
      <c r="H405" s="72">
        <v>0</v>
      </c>
      <c r="I405" s="73">
        <v>0</v>
      </c>
      <c r="J405" s="73">
        <v>0</v>
      </c>
      <c r="K405" s="74">
        <v>0.192</v>
      </c>
      <c r="L405" s="71">
        <v>2.3999999999999998E-3</v>
      </c>
      <c r="M405" s="71">
        <v>310.24799999999999</v>
      </c>
    </row>
    <row r="406" spans="1:13" ht="15" customHeight="1" x14ac:dyDescent="0.25">
      <c r="A406" s="837"/>
      <c r="B406" s="837"/>
      <c r="C406" s="68" t="s">
        <v>52</v>
      </c>
      <c r="D406" s="129" t="s">
        <v>53</v>
      </c>
      <c r="E406" s="128">
        <v>10</v>
      </c>
      <c r="F406" s="70">
        <v>10</v>
      </c>
      <c r="G406" s="71">
        <v>90</v>
      </c>
      <c r="H406" s="72">
        <v>0</v>
      </c>
      <c r="I406" s="73">
        <v>10</v>
      </c>
      <c r="J406" s="73">
        <v>0</v>
      </c>
      <c r="K406" s="74">
        <v>0</v>
      </c>
      <c r="L406" s="71">
        <v>0</v>
      </c>
      <c r="M406" s="71">
        <v>0</v>
      </c>
    </row>
    <row r="407" spans="1:13" ht="15" customHeight="1" x14ac:dyDescent="0.25">
      <c r="A407" s="840" t="s">
        <v>46</v>
      </c>
      <c r="B407" s="860" t="s">
        <v>195</v>
      </c>
      <c r="C407" s="68" t="s">
        <v>98</v>
      </c>
      <c r="D407" s="129" t="s">
        <v>99</v>
      </c>
      <c r="E407" s="128">
        <v>160</v>
      </c>
      <c r="F407" s="70">
        <v>96</v>
      </c>
      <c r="G407" s="71">
        <v>127</v>
      </c>
      <c r="H407" s="72">
        <v>1.056</v>
      </c>
      <c r="I407" s="73">
        <v>0.192</v>
      </c>
      <c r="J407" s="73">
        <v>29.088000000000001</v>
      </c>
      <c r="K407" s="74">
        <v>2.88</v>
      </c>
      <c r="L407" s="71">
        <v>0.48</v>
      </c>
      <c r="M407" s="71">
        <v>6.4</v>
      </c>
    </row>
    <row r="408" spans="1:13" ht="15" customHeight="1" x14ac:dyDescent="0.25">
      <c r="A408" s="837"/>
      <c r="B408" s="837"/>
      <c r="C408" s="229" t="s">
        <v>116</v>
      </c>
      <c r="D408" s="129" t="s">
        <v>117</v>
      </c>
      <c r="E408" s="231">
        <v>6</v>
      </c>
      <c r="F408" s="232">
        <v>6</v>
      </c>
      <c r="G408" s="71">
        <v>44</v>
      </c>
      <c r="H408" s="72">
        <v>3.5999999999999997E-2</v>
      </c>
      <c r="I408" s="73">
        <v>4.8600000000000003</v>
      </c>
      <c r="J408" s="73">
        <v>0</v>
      </c>
      <c r="K408" s="74">
        <v>0.18</v>
      </c>
      <c r="L408" s="71">
        <v>6.0000000000000001E-3</v>
      </c>
      <c r="M408" s="71">
        <v>41.1</v>
      </c>
    </row>
    <row r="409" spans="1:13" ht="15" customHeight="1" x14ac:dyDescent="0.25">
      <c r="A409" s="840" t="s">
        <v>58</v>
      </c>
      <c r="B409" s="860" t="s">
        <v>196</v>
      </c>
      <c r="C409" s="223" t="s">
        <v>125</v>
      </c>
      <c r="D409" s="73" t="s">
        <v>126</v>
      </c>
      <c r="E409" s="225">
        <v>80</v>
      </c>
      <c r="F409" s="226">
        <v>60</v>
      </c>
      <c r="G409" s="71">
        <v>8</v>
      </c>
      <c r="H409" s="72">
        <v>0.3</v>
      </c>
      <c r="I409" s="73">
        <v>0.06</v>
      </c>
      <c r="J409" s="73">
        <v>1.38</v>
      </c>
      <c r="K409" s="74">
        <v>10.8</v>
      </c>
      <c r="L409" s="71">
        <v>0.18</v>
      </c>
      <c r="M409" s="71">
        <v>1.6</v>
      </c>
    </row>
    <row r="410" spans="1:13" ht="15" customHeight="1" x14ac:dyDescent="0.25">
      <c r="A410" s="836"/>
      <c r="B410" s="836"/>
      <c r="C410" s="68" t="s">
        <v>139</v>
      </c>
      <c r="D410" s="129" t="s">
        <v>140</v>
      </c>
      <c r="E410" s="128">
        <v>20</v>
      </c>
      <c r="F410" s="70">
        <v>20</v>
      </c>
      <c r="G410" s="71">
        <v>6</v>
      </c>
      <c r="H410" s="72">
        <v>0.2</v>
      </c>
      <c r="I410" s="73">
        <v>0.04</v>
      </c>
      <c r="J410" s="73">
        <v>0.94</v>
      </c>
      <c r="K410" s="74">
        <v>8.1999999999999993</v>
      </c>
      <c r="L410" s="71">
        <v>0.1</v>
      </c>
      <c r="M410" s="71">
        <v>1</v>
      </c>
    </row>
    <row r="411" spans="1:13" ht="15" customHeight="1" x14ac:dyDescent="0.25">
      <c r="A411" s="836"/>
      <c r="B411" s="836"/>
      <c r="C411" s="68" t="s">
        <v>36</v>
      </c>
      <c r="D411" s="129" t="s">
        <v>37</v>
      </c>
      <c r="E411" s="128">
        <v>6</v>
      </c>
      <c r="F411" s="70">
        <v>5.4</v>
      </c>
      <c r="G411" s="71">
        <v>2</v>
      </c>
      <c r="H411" s="72">
        <v>0.1242</v>
      </c>
      <c r="I411" s="73">
        <v>3.2399999999999998E-2</v>
      </c>
      <c r="J411" s="73">
        <v>0.31859999999999999</v>
      </c>
      <c r="K411" s="74">
        <v>4.4279999999999999</v>
      </c>
      <c r="L411" s="71">
        <v>9.7199999999999995E-2</v>
      </c>
      <c r="M411" s="71">
        <v>2.76</v>
      </c>
    </row>
    <row r="412" spans="1:13" ht="15" customHeight="1" x14ac:dyDescent="0.25">
      <c r="A412" s="836"/>
      <c r="B412" s="836"/>
      <c r="C412" s="68" t="s">
        <v>52</v>
      </c>
      <c r="D412" s="129" t="s">
        <v>53</v>
      </c>
      <c r="E412" s="128">
        <v>2</v>
      </c>
      <c r="F412" s="70">
        <v>2</v>
      </c>
      <c r="G412" s="71">
        <v>18</v>
      </c>
      <c r="H412" s="72">
        <v>0</v>
      </c>
      <c r="I412" s="73">
        <v>2</v>
      </c>
      <c r="J412" s="73">
        <v>0</v>
      </c>
      <c r="K412" s="74">
        <v>0</v>
      </c>
      <c r="L412" s="71">
        <v>0</v>
      </c>
      <c r="M412" s="71">
        <v>0</v>
      </c>
    </row>
    <row r="413" spans="1:13" ht="15" customHeight="1" x14ac:dyDescent="0.25">
      <c r="A413" s="837"/>
      <c r="B413" s="842"/>
      <c r="C413" s="68" t="s">
        <v>62</v>
      </c>
      <c r="D413" s="129" t="s">
        <v>63</v>
      </c>
      <c r="E413" s="128">
        <v>30</v>
      </c>
      <c r="F413" s="70">
        <v>15</v>
      </c>
      <c r="G413" s="71">
        <v>7</v>
      </c>
      <c r="H413" s="72">
        <v>4.4999999999999998E-2</v>
      </c>
      <c r="I413" s="73">
        <v>4.4999999999999998E-2</v>
      </c>
      <c r="J413" s="73">
        <v>1.395</v>
      </c>
      <c r="K413" s="74">
        <v>2.85</v>
      </c>
      <c r="L413" s="71">
        <v>7.4999999999999997E-2</v>
      </c>
      <c r="M413" s="71">
        <v>1.2</v>
      </c>
    </row>
    <row r="414" spans="1:13" ht="15" customHeight="1" x14ac:dyDescent="0.25">
      <c r="A414" s="75" t="s">
        <v>105</v>
      </c>
      <c r="B414" s="76" t="s">
        <v>401</v>
      </c>
      <c r="C414" s="77" t="s">
        <v>197</v>
      </c>
      <c r="D414" s="95" t="s">
        <v>198</v>
      </c>
      <c r="E414" s="92">
        <v>120</v>
      </c>
      <c r="F414" s="93">
        <v>100</v>
      </c>
      <c r="G414" s="94">
        <v>73</v>
      </c>
      <c r="H414" s="94">
        <v>0.30599999999999999</v>
      </c>
      <c r="I414" s="94">
        <v>0.20399999999999999</v>
      </c>
      <c r="J414" s="94">
        <v>16.829999999999998</v>
      </c>
      <c r="K414" s="94">
        <v>16.32</v>
      </c>
      <c r="L414" s="94">
        <v>0.30599999999999999</v>
      </c>
      <c r="M414" s="94">
        <v>2.4</v>
      </c>
    </row>
    <row r="415" spans="1:13" ht="15" customHeight="1" x14ac:dyDescent="0.25">
      <c r="A415" s="1541"/>
      <c r="B415" s="856"/>
      <c r="C415" s="856"/>
      <c r="D415" s="856"/>
      <c r="E415" s="856"/>
      <c r="F415" s="856"/>
      <c r="G415" s="856"/>
      <c r="H415" s="856"/>
      <c r="I415" s="856"/>
      <c r="J415" s="856"/>
      <c r="K415" s="856"/>
      <c r="L415" s="856"/>
      <c r="M415" s="857"/>
    </row>
    <row r="416" spans="1:13" ht="15" customHeight="1" x14ac:dyDescent="0.25">
      <c r="A416" s="1536" t="s">
        <v>78</v>
      </c>
      <c r="B416" s="828"/>
      <c r="C416" s="828"/>
      <c r="D416" s="828"/>
      <c r="E416" s="828"/>
      <c r="F416" s="829"/>
      <c r="G416" s="235">
        <v>895</v>
      </c>
      <c r="H416" s="236">
        <v>33.4</v>
      </c>
      <c r="I416" s="237">
        <v>28.9</v>
      </c>
      <c r="J416" s="237">
        <v>120.6</v>
      </c>
      <c r="K416" s="235">
        <v>104</v>
      </c>
      <c r="L416" s="238">
        <v>6</v>
      </c>
      <c r="M416" s="238">
        <v>957.5</v>
      </c>
    </row>
    <row r="417" spans="1:13" ht="15" customHeight="1" x14ac:dyDescent="0.25">
      <c r="A417" s="1536" t="s">
        <v>79</v>
      </c>
      <c r="B417" s="828"/>
      <c r="C417" s="828"/>
      <c r="D417" s="828"/>
      <c r="E417" s="828"/>
      <c r="F417" s="829"/>
      <c r="G417" s="239">
        <v>2900</v>
      </c>
      <c r="H417" s="240">
        <v>101.5</v>
      </c>
      <c r="I417" s="240">
        <v>96.7</v>
      </c>
      <c r="J417" s="240">
        <v>406</v>
      </c>
      <c r="K417" s="240">
        <v>1100</v>
      </c>
      <c r="L417" s="240">
        <v>11.8</v>
      </c>
      <c r="M417" s="240">
        <v>1500</v>
      </c>
    </row>
    <row r="418" spans="1:13" ht="15" customHeight="1" x14ac:dyDescent="0.25">
      <c r="A418" s="1536" t="s">
        <v>80</v>
      </c>
      <c r="B418" s="828"/>
      <c r="C418" s="828"/>
      <c r="D418" s="828"/>
      <c r="E418" s="828"/>
      <c r="F418" s="829"/>
      <c r="G418" s="241">
        <v>0.31</v>
      </c>
      <c r="H418" s="242">
        <v>0.33</v>
      </c>
      <c r="I418" s="242">
        <v>0.3</v>
      </c>
      <c r="J418" s="242">
        <v>0.3</v>
      </c>
      <c r="K418" s="242">
        <v>0.09</v>
      </c>
      <c r="L418" s="242">
        <v>0.51</v>
      </c>
      <c r="M418" s="242">
        <v>0.64</v>
      </c>
    </row>
    <row r="419" spans="1:13" ht="15" customHeight="1" x14ac:dyDescent="0.25">
      <c r="A419" s="44"/>
      <c r="B419" s="45"/>
      <c r="C419" s="45"/>
      <c r="D419" s="45"/>
      <c r="E419" s="47"/>
      <c r="F419" s="47"/>
      <c r="G419" s="47"/>
      <c r="H419" s="47"/>
      <c r="I419" s="47"/>
      <c r="J419" s="47"/>
      <c r="K419" s="47"/>
      <c r="L419" s="47"/>
      <c r="M419" s="47"/>
    </row>
    <row r="420" spans="1:13" ht="15" customHeight="1" x14ac:dyDescent="0.25">
      <c r="A420" s="1537" t="s">
        <v>81</v>
      </c>
      <c r="B420" s="825"/>
      <c r="C420" s="826"/>
      <c r="D420" s="827" t="s">
        <v>82</v>
      </c>
      <c r="E420" s="828"/>
      <c r="F420" s="828"/>
      <c r="G420" s="828"/>
      <c r="H420" s="828"/>
      <c r="I420" s="828"/>
      <c r="J420" s="828"/>
      <c r="K420" s="828"/>
      <c r="L420" s="828"/>
      <c r="M420" s="829"/>
    </row>
    <row r="421" spans="1:13" ht="15" customHeight="1" x14ac:dyDescent="0.25">
      <c r="A421" s="44"/>
      <c r="B421" s="45"/>
      <c r="C421" s="47"/>
      <c r="D421" s="47"/>
      <c r="E421" s="47"/>
      <c r="F421" s="47"/>
      <c r="G421" s="47"/>
      <c r="H421" s="47"/>
      <c r="I421" s="47"/>
      <c r="J421" s="47"/>
      <c r="K421" s="47"/>
      <c r="L421" s="47"/>
      <c r="M421" s="51"/>
    </row>
    <row r="422" spans="1:13" ht="30" customHeight="1" x14ac:dyDescent="0.25">
      <c r="A422" s="44" t="s">
        <v>83</v>
      </c>
      <c r="B422" s="1538"/>
      <c r="C422" s="828"/>
      <c r="D422" s="828"/>
      <c r="E422" s="829"/>
      <c r="F422" s="51"/>
      <c r="G422" s="1539" t="s">
        <v>84</v>
      </c>
      <c r="H422" s="825"/>
      <c r="I422" s="826"/>
      <c r="J422" s="827">
        <v>1088350061</v>
      </c>
      <c r="K422" s="828"/>
      <c r="L422" s="828"/>
      <c r="M422" s="829"/>
    </row>
    <row r="423" spans="1:13" ht="15" customHeight="1" x14ac:dyDescent="0.25">
      <c r="A423" s="53"/>
      <c r="B423" s="49"/>
      <c r="C423" s="49"/>
      <c r="D423" s="49"/>
      <c r="E423" s="51"/>
      <c r="F423" s="51"/>
      <c r="G423" s="51"/>
      <c r="H423" s="51"/>
      <c r="I423" s="51"/>
      <c r="J423" s="51"/>
      <c r="K423" s="51"/>
      <c r="L423" s="51"/>
      <c r="M423" s="51"/>
    </row>
    <row r="424" spans="1:13" ht="15" customHeight="1" x14ac:dyDescent="0.25">
      <c r="A424" s="54"/>
      <c r="B424" s="55"/>
      <c r="C424" s="55"/>
      <c r="D424" s="55"/>
      <c r="E424" s="56"/>
      <c r="F424" s="56"/>
      <c r="G424" s="56"/>
      <c r="H424" s="56"/>
      <c r="I424" s="56"/>
      <c r="J424" s="56"/>
      <c r="K424" s="56"/>
      <c r="L424" s="56"/>
      <c r="M424" s="56"/>
    </row>
    <row r="425" spans="1:13" ht="15" customHeight="1" x14ac:dyDescent="0.25">
      <c r="A425" s="52"/>
      <c r="B425" s="9"/>
      <c r="C425" s="9"/>
      <c r="D425" s="9"/>
      <c r="E425" s="1"/>
      <c r="F425" s="1"/>
      <c r="G425" s="1"/>
      <c r="H425" s="1"/>
      <c r="I425" s="1"/>
      <c r="J425" s="3"/>
      <c r="K425" s="3"/>
      <c r="L425" s="51"/>
      <c r="M425" s="51"/>
    </row>
    <row r="426" spans="1:13" ht="15" customHeight="1" x14ac:dyDescent="0.25">
      <c r="A426" s="366" t="s">
        <v>442</v>
      </c>
      <c r="B426" s="58"/>
      <c r="C426" s="58"/>
      <c r="D426" s="58"/>
      <c r="E426" s="3"/>
      <c r="F426" s="3"/>
      <c r="G426" s="3"/>
      <c r="H426" s="3"/>
      <c r="I426" s="3"/>
      <c r="J426" s="3"/>
      <c r="K426" s="3"/>
      <c r="L426" s="51"/>
      <c r="M426" s="51"/>
    </row>
    <row r="427" spans="1:13" ht="15" customHeight="1" x14ac:dyDescent="0.25">
      <c r="A427" s="52"/>
      <c r="B427" s="9"/>
      <c r="C427" s="9"/>
      <c r="D427" s="9"/>
      <c r="E427" s="1"/>
      <c r="F427" s="1"/>
      <c r="G427" s="1"/>
      <c r="H427" s="1"/>
      <c r="I427" s="1"/>
      <c r="J427" s="3"/>
      <c r="K427" s="3"/>
      <c r="L427" s="51"/>
      <c r="M427" s="51"/>
    </row>
    <row r="428" spans="1:13" ht="15" customHeight="1" x14ac:dyDescent="0.25">
      <c r="A428" s="840" t="s">
        <v>14</v>
      </c>
      <c r="B428" s="838" t="s">
        <v>15</v>
      </c>
      <c r="C428" s="838" t="s">
        <v>16</v>
      </c>
      <c r="D428" s="838" t="s">
        <v>17</v>
      </c>
      <c r="E428" s="838" t="s">
        <v>18</v>
      </c>
      <c r="F428" s="838" t="s">
        <v>19</v>
      </c>
      <c r="G428" s="827" t="s">
        <v>20</v>
      </c>
      <c r="H428" s="828"/>
      <c r="I428" s="828"/>
      <c r="J428" s="828"/>
      <c r="K428" s="828"/>
      <c r="L428" s="828"/>
      <c r="M428" s="829"/>
    </row>
    <row r="429" spans="1:13" ht="15" customHeight="1" x14ac:dyDescent="0.25">
      <c r="A429" s="837"/>
      <c r="B429" s="837"/>
      <c r="C429" s="837"/>
      <c r="D429" s="837"/>
      <c r="E429" s="837"/>
      <c r="F429" s="837"/>
      <c r="G429" s="16" t="s">
        <v>21</v>
      </c>
      <c r="H429" s="16" t="s">
        <v>22</v>
      </c>
      <c r="I429" s="16" t="s">
        <v>23</v>
      </c>
      <c r="J429" s="16" t="s">
        <v>24</v>
      </c>
      <c r="K429" s="16" t="s">
        <v>25</v>
      </c>
      <c r="L429" s="16" t="s">
        <v>26</v>
      </c>
      <c r="M429" s="16" t="s">
        <v>27</v>
      </c>
    </row>
    <row r="430" spans="1:13" ht="15" customHeight="1" x14ac:dyDescent="0.25">
      <c r="A430" s="840" t="s">
        <v>85</v>
      </c>
      <c r="B430" s="843" t="s">
        <v>402</v>
      </c>
      <c r="C430" s="223" t="s">
        <v>200</v>
      </c>
      <c r="D430" s="69" t="s">
        <v>201</v>
      </c>
      <c r="E430" s="226">
        <v>30</v>
      </c>
      <c r="F430" s="226">
        <v>25.5</v>
      </c>
      <c r="G430" s="227">
        <v>8</v>
      </c>
      <c r="H430" s="228">
        <v>0.20399999999999999</v>
      </c>
      <c r="I430" s="127">
        <v>5.0999999999999997E-2</v>
      </c>
      <c r="J430" s="127">
        <v>1.4790000000000001</v>
      </c>
      <c r="K430" s="224">
        <v>5.0999999999999996</v>
      </c>
      <c r="L430" s="227">
        <v>0.20399999999999999</v>
      </c>
      <c r="M430" s="227">
        <v>0.3</v>
      </c>
    </row>
    <row r="431" spans="1:13" ht="15" customHeight="1" x14ac:dyDescent="0.25">
      <c r="A431" s="836"/>
      <c r="B431" s="836"/>
      <c r="C431" s="68" t="s">
        <v>50</v>
      </c>
      <c r="D431" s="69" t="s">
        <v>51</v>
      </c>
      <c r="E431" s="70">
        <v>12</v>
      </c>
      <c r="F431" s="70">
        <v>10.199999999999999</v>
      </c>
      <c r="G431" s="71">
        <v>5</v>
      </c>
      <c r="H431" s="72">
        <v>7.1400000000000005E-2</v>
      </c>
      <c r="I431" s="73">
        <v>1.0200000000000001E-2</v>
      </c>
      <c r="J431" s="73">
        <v>0.96899999999999997</v>
      </c>
      <c r="K431" s="74">
        <v>2.754</v>
      </c>
      <c r="L431" s="71">
        <v>4.0800000000000003E-2</v>
      </c>
      <c r="M431" s="71">
        <v>4.2</v>
      </c>
    </row>
    <row r="432" spans="1:13" ht="15" customHeight="1" x14ac:dyDescent="0.25">
      <c r="A432" s="836"/>
      <c r="B432" s="836"/>
      <c r="C432" s="68" t="s">
        <v>91</v>
      </c>
      <c r="D432" s="69" t="s">
        <v>92</v>
      </c>
      <c r="E432" s="128">
        <v>15</v>
      </c>
      <c r="F432" s="70">
        <v>15</v>
      </c>
      <c r="G432" s="71">
        <v>14</v>
      </c>
      <c r="H432" s="72">
        <v>0.33</v>
      </c>
      <c r="I432" s="73">
        <v>1.4999999999999999E-2</v>
      </c>
      <c r="J432" s="73">
        <v>3.165</v>
      </c>
      <c r="K432" s="74">
        <v>1.65</v>
      </c>
      <c r="L432" s="71">
        <v>0.15</v>
      </c>
      <c r="M432" s="71">
        <v>2.7</v>
      </c>
    </row>
    <row r="433" spans="1:13" ht="15" customHeight="1" x14ac:dyDescent="0.25">
      <c r="A433" s="836"/>
      <c r="B433" s="836"/>
      <c r="C433" s="68" t="s">
        <v>114</v>
      </c>
      <c r="D433" s="69" t="s">
        <v>115</v>
      </c>
      <c r="E433" s="128">
        <v>15</v>
      </c>
      <c r="F433" s="70">
        <v>15</v>
      </c>
      <c r="G433" s="71">
        <v>15</v>
      </c>
      <c r="H433" s="72">
        <v>0.34499999999999997</v>
      </c>
      <c r="I433" s="73">
        <v>1.4999999999999999E-2</v>
      </c>
      <c r="J433" s="73">
        <v>3.15</v>
      </c>
      <c r="K433" s="74">
        <v>1.2</v>
      </c>
      <c r="L433" s="71">
        <v>0.12</v>
      </c>
      <c r="M433" s="71">
        <v>1.35</v>
      </c>
    </row>
    <row r="434" spans="1:13" ht="15" customHeight="1" x14ac:dyDescent="0.25">
      <c r="A434" s="836"/>
      <c r="B434" s="836"/>
      <c r="C434" s="68" t="s">
        <v>32</v>
      </c>
      <c r="D434" s="69" t="s">
        <v>33</v>
      </c>
      <c r="E434" s="70">
        <v>16</v>
      </c>
      <c r="F434" s="70">
        <v>15.2</v>
      </c>
      <c r="G434" s="71">
        <v>6</v>
      </c>
      <c r="H434" s="72">
        <v>0.21279999999999999</v>
      </c>
      <c r="I434" s="73">
        <v>1.52E-2</v>
      </c>
      <c r="J434" s="73">
        <v>1.1704000000000001</v>
      </c>
      <c r="K434" s="74">
        <v>3.6480000000000001</v>
      </c>
      <c r="L434" s="71">
        <v>4.5600000000000002E-2</v>
      </c>
      <c r="M434" s="71">
        <v>0.64</v>
      </c>
    </row>
    <row r="435" spans="1:13" ht="15" customHeight="1" x14ac:dyDescent="0.25">
      <c r="A435" s="836"/>
      <c r="B435" s="836"/>
      <c r="C435" s="68" t="s">
        <v>34</v>
      </c>
      <c r="D435" s="69" t="s">
        <v>35</v>
      </c>
      <c r="E435" s="70">
        <v>38</v>
      </c>
      <c r="F435" s="70">
        <v>15.2</v>
      </c>
      <c r="G435" s="71">
        <v>6</v>
      </c>
      <c r="H435" s="72">
        <v>0.18240000000000001</v>
      </c>
      <c r="I435" s="73">
        <v>1.52E-2</v>
      </c>
      <c r="J435" s="73">
        <v>1.0336000000000001</v>
      </c>
      <c r="K435" s="74">
        <v>8.6639999999999997</v>
      </c>
      <c r="L435" s="71">
        <v>7.5999999999999998E-2</v>
      </c>
      <c r="M435" s="71">
        <v>5.7</v>
      </c>
    </row>
    <row r="436" spans="1:13" ht="15" customHeight="1" x14ac:dyDescent="0.25">
      <c r="A436" s="836"/>
      <c r="B436" s="836"/>
      <c r="C436" s="68" t="s">
        <v>36</v>
      </c>
      <c r="D436" s="69" t="s">
        <v>37</v>
      </c>
      <c r="E436" s="70">
        <v>6</v>
      </c>
      <c r="F436" s="70">
        <v>5.4</v>
      </c>
      <c r="G436" s="71">
        <v>2</v>
      </c>
      <c r="H436" s="72">
        <v>0.1242</v>
      </c>
      <c r="I436" s="73">
        <v>3.2399999999999998E-2</v>
      </c>
      <c r="J436" s="73">
        <v>0.31859999999999999</v>
      </c>
      <c r="K436" s="74">
        <v>4.4279999999999999</v>
      </c>
      <c r="L436" s="71">
        <v>9.7199999999999995E-2</v>
      </c>
      <c r="M436" s="71">
        <v>2.76</v>
      </c>
    </row>
    <row r="437" spans="1:13" ht="15" customHeight="1" x14ac:dyDescent="0.25">
      <c r="A437" s="836"/>
      <c r="B437" s="836"/>
      <c r="C437" s="68" t="s">
        <v>42</v>
      </c>
      <c r="D437" s="69" t="s">
        <v>43</v>
      </c>
      <c r="E437" s="70">
        <v>1</v>
      </c>
      <c r="F437" s="70">
        <v>0.95</v>
      </c>
      <c r="G437" s="71">
        <v>1</v>
      </c>
      <c r="H437" s="72">
        <v>4.4650000000000002E-2</v>
      </c>
      <c r="I437" s="73">
        <v>2.8500000000000001E-3</v>
      </c>
      <c r="J437" s="73">
        <v>0.27834999999999999</v>
      </c>
      <c r="K437" s="74">
        <v>0.38</v>
      </c>
      <c r="L437" s="71">
        <v>1.235E-2</v>
      </c>
      <c r="M437" s="71">
        <v>0.19</v>
      </c>
    </row>
    <row r="438" spans="1:13" ht="15" customHeight="1" x14ac:dyDescent="0.25">
      <c r="A438" s="836"/>
      <c r="B438" s="836"/>
      <c r="C438" s="68" t="s">
        <v>44</v>
      </c>
      <c r="D438" s="69" t="s">
        <v>45</v>
      </c>
      <c r="E438" s="70">
        <v>0.5</v>
      </c>
      <c r="F438" s="70">
        <v>0.5</v>
      </c>
      <c r="G438" s="71">
        <v>0</v>
      </c>
      <c r="H438" s="72">
        <v>0</v>
      </c>
      <c r="I438" s="73">
        <v>0</v>
      </c>
      <c r="J438" s="73">
        <v>0</v>
      </c>
      <c r="K438" s="74">
        <v>0.12</v>
      </c>
      <c r="L438" s="71">
        <v>1.5E-3</v>
      </c>
      <c r="M438" s="71">
        <v>193.905</v>
      </c>
    </row>
    <row r="439" spans="1:13" ht="15" customHeight="1" x14ac:dyDescent="0.25">
      <c r="A439" s="836"/>
      <c r="B439" s="836"/>
      <c r="C439" s="68" t="s">
        <v>116</v>
      </c>
      <c r="D439" s="69" t="s">
        <v>117</v>
      </c>
      <c r="E439" s="70">
        <v>5</v>
      </c>
      <c r="F439" s="70">
        <v>5</v>
      </c>
      <c r="G439" s="71">
        <v>37</v>
      </c>
      <c r="H439" s="72">
        <v>0.03</v>
      </c>
      <c r="I439" s="73">
        <v>4.05</v>
      </c>
      <c r="J439" s="73">
        <v>0</v>
      </c>
      <c r="K439" s="74">
        <v>0.15</v>
      </c>
      <c r="L439" s="71">
        <v>5.0000000000000001E-3</v>
      </c>
      <c r="M439" s="71">
        <v>34.25</v>
      </c>
    </row>
    <row r="440" spans="1:13" ht="15" customHeight="1" x14ac:dyDescent="0.25">
      <c r="A440" s="837"/>
      <c r="B440" s="837"/>
      <c r="C440" s="68" t="s">
        <v>184</v>
      </c>
      <c r="D440" s="69" t="s">
        <v>185</v>
      </c>
      <c r="E440" s="70">
        <v>7</v>
      </c>
      <c r="F440" s="70">
        <v>7</v>
      </c>
      <c r="G440" s="71">
        <v>25</v>
      </c>
      <c r="H440" s="72">
        <v>0.875</v>
      </c>
      <c r="I440" s="73">
        <v>0.11899999999999999</v>
      </c>
      <c r="J440" s="73">
        <v>5.0609999999999999</v>
      </c>
      <c r="K440" s="74">
        <v>1.05</v>
      </c>
      <c r="L440" s="71">
        <v>0.30099999999999999</v>
      </c>
      <c r="M440" s="71">
        <v>0.14000000000000001</v>
      </c>
    </row>
    <row r="441" spans="1:13" ht="15" customHeight="1" x14ac:dyDescent="0.25">
      <c r="A441" s="1173" t="s">
        <v>28</v>
      </c>
      <c r="B441" s="860" t="s">
        <v>202</v>
      </c>
      <c r="C441" s="68" t="s">
        <v>94</v>
      </c>
      <c r="D441" s="69" t="s">
        <v>95</v>
      </c>
      <c r="E441" s="128">
        <v>83</v>
      </c>
      <c r="F441" s="70">
        <v>79</v>
      </c>
      <c r="G441" s="71">
        <v>111</v>
      </c>
      <c r="H441" s="72">
        <v>16.905999999999999</v>
      </c>
      <c r="I441" s="73">
        <v>4.74</v>
      </c>
      <c r="J441" s="73">
        <v>0.158</v>
      </c>
      <c r="K441" s="74">
        <v>13.43</v>
      </c>
      <c r="L441" s="71">
        <v>0.63200000000000001</v>
      </c>
      <c r="M441" s="71">
        <v>43.16</v>
      </c>
    </row>
    <row r="442" spans="1:13" ht="15" customHeight="1" x14ac:dyDescent="0.25">
      <c r="A442" s="859"/>
      <c r="B442" s="836"/>
      <c r="C442" s="68" t="s">
        <v>32</v>
      </c>
      <c r="D442" s="69" t="s">
        <v>33</v>
      </c>
      <c r="E442" s="70">
        <v>16</v>
      </c>
      <c r="F442" s="70">
        <v>15.2</v>
      </c>
      <c r="G442" s="71">
        <v>6</v>
      </c>
      <c r="H442" s="72">
        <v>0.21279999999999999</v>
      </c>
      <c r="I442" s="73">
        <v>1.52E-2</v>
      </c>
      <c r="J442" s="73">
        <v>1.1704000000000001</v>
      </c>
      <c r="K442" s="74">
        <v>3.6480000000000001</v>
      </c>
      <c r="L442" s="71">
        <v>4.5600000000000002E-2</v>
      </c>
      <c r="M442" s="71">
        <v>0.64</v>
      </c>
    </row>
    <row r="443" spans="1:13" ht="15" customHeight="1" x14ac:dyDescent="0.25">
      <c r="A443" s="859"/>
      <c r="B443" s="836"/>
      <c r="C443" s="68" t="s">
        <v>34</v>
      </c>
      <c r="D443" s="69" t="s">
        <v>35</v>
      </c>
      <c r="E443" s="70">
        <v>38</v>
      </c>
      <c r="F443" s="70">
        <v>15.2</v>
      </c>
      <c r="G443" s="71">
        <v>6</v>
      </c>
      <c r="H443" s="72">
        <v>0.18240000000000001</v>
      </c>
      <c r="I443" s="73">
        <v>1.52E-2</v>
      </c>
      <c r="J443" s="73">
        <v>1.0336000000000001</v>
      </c>
      <c r="K443" s="74">
        <v>8.6639999999999997</v>
      </c>
      <c r="L443" s="71">
        <v>7.5999999999999998E-2</v>
      </c>
      <c r="M443" s="71">
        <v>5.7</v>
      </c>
    </row>
    <row r="444" spans="1:13" ht="15" customHeight="1" x14ac:dyDescent="0.25">
      <c r="A444" s="859"/>
      <c r="B444" s="836"/>
      <c r="C444" s="68" t="s">
        <v>36</v>
      </c>
      <c r="D444" s="69" t="s">
        <v>37</v>
      </c>
      <c r="E444" s="70">
        <v>6</v>
      </c>
      <c r="F444" s="70">
        <v>5.4</v>
      </c>
      <c r="G444" s="71">
        <v>2</v>
      </c>
      <c r="H444" s="72">
        <v>0.1242</v>
      </c>
      <c r="I444" s="73">
        <v>3.2399999999999998E-2</v>
      </c>
      <c r="J444" s="73">
        <v>0.31859999999999999</v>
      </c>
      <c r="K444" s="74">
        <v>4.4279999999999999</v>
      </c>
      <c r="L444" s="71">
        <v>9.7199999999999995E-2</v>
      </c>
      <c r="M444" s="71">
        <v>2.76</v>
      </c>
    </row>
    <row r="445" spans="1:13" ht="15" customHeight="1" x14ac:dyDescent="0.25">
      <c r="A445" s="859"/>
      <c r="B445" s="836"/>
      <c r="C445" s="258" t="s">
        <v>38</v>
      </c>
      <c r="D445" s="69" t="s">
        <v>203</v>
      </c>
      <c r="E445" s="70">
        <v>3</v>
      </c>
      <c r="F445" s="70">
        <v>3</v>
      </c>
      <c r="G445" s="71">
        <v>0</v>
      </c>
      <c r="H445" s="72">
        <v>0</v>
      </c>
      <c r="I445" s="73">
        <v>0</v>
      </c>
      <c r="J445" s="73">
        <v>0.18</v>
      </c>
      <c r="K445" s="74">
        <v>0.21</v>
      </c>
      <c r="L445" s="71">
        <v>1.4999999999999999E-2</v>
      </c>
      <c r="M445" s="71">
        <v>0.15</v>
      </c>
    </row>
    <row r="446" spans="1:13" ht="15" customHeight="1" x14ac:dyDescent="0.25">
      <c r="A446" s="859"/>
      <c r="B446" s="836"/>
      <c r="C446" s="258" t="s">
        <v>204</v>
      </c>
      <c r="D446" s="69" t="s">
        <v>39</v>
      </c>
      <c r="E446" s="70">
        <v>3</v>
      </c>
      <c r="F446" s="70">
        <v>3</v>
      </c>
      <c r="G446" s="71">
        <v>0</v>
      </c>
      <c r="H446" s="72">
        <v>0</v>
      </c>
      <c r="I446" s="73">
        <v>0</v>
      </c>
      <c r="J446" s="73">
        <v>0.18</v>
      </c>
      <c r="K446" s="74">
        <v>0.21</v>
      </c>
      <c r="L446" s="71">
        <v>1.4999999999999999E-2</v>
      </c>
      <c r="M446" s="71">
        <v>0.15</v>
      </c>
    </row>
    <row r="447" spans="1:13" ht="15" customHeight="1" x14ac:dyDescent="0.25">
      <c r="A447" s="859"/>
      <c r="B447" s="836"/>
      <c r="C447" s="258" t="s">
        <v>40</v>
      </c>
      <c r="D447" s="69" t="s">
        <v>39</v>
      </c>
      <c r="E447" s="70">
        <v>3</v>
      </c>
      <c r="F447" s="70">
        <v>3</v>
      </c>
      <c r="G447" s="71">
        <v>0</v>
      </c>
      <c r="H447" s="72">
        <v>0</v>
      </c>
      <c r="I447" s="73">
        <v>0</v>
      </c>
      <c r="J447" s="73">
        <v>0.18</v>
      </c>
      <c r="K447" s="74">
        <v>0.21</v>
      </c>
      <c r="L447" s="71">
        <v>1.4999999999999999E-2</v>
      </c>
      <c r="M447" s="71">
        <v>0.15</v>
      </c>
    </row>
    <row r="448" spans="1:13" ht="15" customHeight="1" x14ac:dyDescent="0.25">
      <c r="A448" s="859"/>
      <c r="B448" s="836"/>
      <c r="C448" s="258" t="s">
        <v>41</v>
      </c>
      <c r="D448" s="69" t="s">
        <v>39</v>
      </c>
      <c r="E448" s="70">
        <v>3</v>
      </c>
      <c r="F448" s="70">
        <v>3</v>
      </c>
      <c r="G448" s="71">
        <v>0</v>
      </c>
      <c r="H448" s="72">
        <v>0</v>
      </c>
      <c r="I448" s="73">
        <v>0</v>
      </c>
      <c r="J448" s="73">
        <v>0.18</v>
      </c>
      <c r="K448" s="74">
        <v>0.21</v>
      </c>
      <c r="L448" s="71">
        <v>1.4999999999999999E-2</v>
      </c>
      <c r="M448" s="71">
        <v>0.15</v>
      </c>
    </row>
    <row r="449" spans="1:13" ht="15" customHeight="1" x14ac:dyDescent="0.25">
      <c r="A449" s="859"/>
      <c r="B449" s="836"/>
      <c r="C449" s="68" t="s">
        <v>42</v>
      </c>
      <c r="D449" s="69" t="s">
        <v>43</v>
      </c>
      <c r="E449" s="70">
        <v>1</v>
      </c>
      <c r="F449" s="70">
        <v>0.95</v>
      </c>
      <c r="G449" s="71">
        <v>1</v>
      </c>
      <c r="H449" s="72">
        <v>4.4650000000000002E-2</v>
      </c>
      <c r="I449" s="73">
        <v>2.8500000000000001E-3</v>
      </c>
      <c r="J449" s="73">
        <v>0.27834999999999999</v>
      </c>
      <c r="K449" s="74">
        <v>0.38</v>
      </c>
      <c r="L449" s="71">
        <v>1.235E-2</v>
      </c>
      <c r="M449" s="71">
        <v>0.19</v>
      </c>
    </row>
    <row r="450" spans="1:13" ht="15" customHeight="1" x14ac:dyDescent="0.25">
      <c r="A450" s="859"/>
      <c r="B450" s="836"/>
      <c r="C450" s="68" t="s">
        <v>44</v>
      </c>
      <c r="D450" s="69" t="s">
        <v>45</v>
      </c>
      <c r="E450" s="70">
        <v>0.5</v>
      </c>
      <c r="F450" s="70">
        <v>0.5</v>
      </c>
      <c r="G450" s="71">
        <v>0</v>
      </c>
      <c r="H450" s="72">
        <v>0</v>
      </c>
      <c r="I450" s="73">
        <v>0</v>
      </c>
      <c r="J450" s="73">
        <v>0</v>
      </c>
      <c r="K450" s="74">
        <v>0.12</v>
      </c>
      <c r="L450" s="71">
        <v>1.5E-3</v>
      </c>
      <c r="M450" s="71">
        <v>193.905</v>
      </c>
    </row>
    <row r="451" spans="1:13" ht="15" customHeight="1" x14ac:dyDescent="0.25">
      <c r="A451" s="859"/>
      <c r="B451" s="836"/>
      <c r="C451" s="68" t="s">
        <v>205</v>
      </c>
      <c r="D451" s="69" t="s">
        <v>206</v>
      </c>
      <c r="E451" s="128">
        <v>5</v>
      </c>
      <c r="F451" s="70">
        <v>5</v>
      </c>
      <c r="G451" s="71">
        <v>18</v>
      </c>
      <c r="H451" s="72">
        <v>0.03</v>
      </c>
      <c r="I451" s="73">
        <v>5.0000000000000001E-3</v>
      </c>
      <c r="J451" s="73">
        <v>4.51</v>
      </c>
      <c r="K451" s="74">
        <v>2.1</v>
      </c>
      <c r="L451" s="71">
        <v>0.245</v>
      </c>
      <c r="M451" s="71">
        <v>1.95</v>
      </c>
    </row>
    <row r="452" spans="1:13" ht="15" customHeight="1" x14ac:dyDescent="0.25">
      <c r="A452" s="859"/>
      <c r="B452" s="836"/>
      <c r="C452" s="68" t="s">
        <v>52</v>
      </c>
      <c r="D452" s="69" t="s">
        <v>53</v>
      </c>
      <c r="E452" s="70">
        <v>5</v>
      </c>
      <c r="F452" s="70">
        <v>5</v>
      </c>
      <c r="G452" s="71">
        <v>45</v>
      </c>
      <c r="H452" s="72">
        <v>0</v>
      </c>
      <c r="I452" s="73">
        <v>5</v>
      </c>
      <c r="J452" s="73">
        <v>0</v>
      </c>
      <c r="K452" s="74">
        <v>0</v>
      </c>
      <c r="L452" s="71">
        <v>0</v>
      </c>
      <c r="M452" s="71">
        <v>0</v>
      </c>
    </row>
    <row r="453" spans="1:13" ht="15" customHeight="1" x14ac:dyDescent="0.25">
      <c r="A453" s="877"/>
      <c r="B453" s="837"/>
      <c r="C453" s="68" t="s">
        <v>66</v>
      </c>
      <c r="D453" s="69" t="s">
        <v>67</v>
      </c>
      <c r="E453" s="70">
        <v>37</v>
      </c>
      <c r="F453" s="70">
        <v>20.350000000000001</v>
      </c>
      <c r="G453" s="71">
        <v>11</v>
      </c>
      <c r="H453" s="72">
        <v>0.1221</v>
      </c>
      <c r="I453" s="73">
        <v>2.035E-2</v>
      </c>
      <c r="J453" s="73">
        <v>2.5234000000000001</v>
      </c>
      <c r="K453" s="74">
        <v>3.2559999999999998</v>
      </c>
      <c r="L453" s="71">
        <v>0.10174999999999999</v>
      </c>
      <c r="M453" s="71">
        <v>1.1100000000000001</v>
      </c>
    </row>
    <row r="454" spans="1:13" ht="15" customHeight="1" x14ac:dyDescent="0.25">
      <c r="A454" s="840" t="s">
        <v>247</v>
      </c>
      <c r="B454" s="860" t="s">
        <v>55</v>
      </c>
      <c r="C454" s="68" t="s">
        <v>56</v>
      </c>
      <c r="D454" s="224" t="s">
        <v>57</v>
      </c>
      <c r="E454" s="128">
        <v>62</v>
      </c>
      <c r="F454" s="70">
        <v>62</v>
      </c>
      <c r="G454" s="71">
        <v>219</v>
      </c>
      <c r="H454" s="72">
        <v>4.1539999999999999</v>
      </c>
      <c r="I454" s="73">
        <v>0.248</v>
      </c>
      <c r="J454" s="73">
        <v>49.661999999999999</v>
      </c>
      <c r="K454" s="74">
        <v>5.58</v>
      </c>
      <c r="L454" s="71">
        <v>0.496</v>
      </c>
      <c r="M454" s="71">
        <v>1.24</v>
      </c>
    </row>
    <row r="455" spans="1:13" ht="15" customHeight="1" x14ac:dyDescent="0.25">
      <c r="A455" s="836"/>
      <c r="B455" s="836"/>
      <c r="C455" s="68" t="s">
        <v>52</v>
      </c>
      <c r="D455" s="224" t="s">
        <v>53</v>
      </c>
      <c r="E455" s="128">
        <v>10</v>
      </c>
      <c r="F455" s="70">
        <v>10</v>
      </c>
      <c r="G455" s="71">
        <v>90</v>
      </c>
      <c r="H455" s="72">
        <v>0</v>
      </c>
      <c r="I455" s="73">
        <v>10</v>
      </c>
      <c r="J455" s="73">
        <v>0</v>
      </c>
      <c r="K455" s="74">
        <v>0</v>
      </c>
      <c r="L455" s="71">
        <v>0</v>
      </c>
      <c r="M455" s="71">
        <v>0</v>
      </c>
    </row>
    <row r="456" spans="1:13" ht="15" customHeight="1" x14ac:dyDescent="0.25">
      <c r="A456" s="837"/>
      <c r="B456" s="837"/>
      <c r="C456" s="68" t="s">
        <v>44</v>
      </c>
      <c r="D456" s="224" t="s">
        <v>45</v>
      </c>
      <c r="E456" s="128">
        <v>0.8</v>
      </c>
      <c r="F456" s="70">
        <v>0.8</v>
      </c>
      <c r="G456" s="71">
        <v>0</v>
      </c>
      <c r="H456" s="72">
        <v>0</v>
      </c>
      <c r="I456" s="73">
        <v>0</v>
      </c>
      <c r="J456" s="73">
        <v>0</v>
      </c>
      <c r="K456" s="74">
        <v>0.192</v>
      </c>
      <c r="L456" s="71">
        <v>2.3999999999999998E-3</v>
      </c>
      <c r="M456" s="71">
        <v>310.24799999999999</v>
      </c>
    </row>
    <row r="457" spans="1:13" ht="15" customHeight="1" x14ac:dyDescent="0.25">
      <c r="A457" s="840" t="s">
        <v>46</v>
      </c>
      <c r="B457" s="860" t="s">
        <v>207</v>
      </c>
      <c r="C457" s="68" t="s">
        <v>114</v>
      </c>
      <c r="D457" s="224" t="s">
        <v>115</v>
      </c>
      <c r="E457" s="128">
        <v>124</v>
      </c>
      <c r="F457" s="70">
        <v>119</v>
      </c>
      <c r="G457" s="71">
        <v>99</v>
      </c>
      <c r="H457" s="72">
        <v>2.2999999999999998</v>
      </c>
      <c r="I457" s="73">
        <v>0.1</v>
      </c>
      <c r="J457" s="73">
        <v>21</v>
      </c>
      <c r="K457" s="74">
        <v>8</v>
      </c>
      <c r="L457" s="71">
        <v>0.8</v>
      </c>
      <c r="M457" s="71">
        <v>9</v>
      </c>
    </row>
    <row r="458" spans="1:13" ht="15" customHeight="1" x14ac:dyDescent="0.25">
      <c r="A458" s="837"/>
      <c r="B458" s="837"/>
      <c r="C458" s="229" t="s">
        <v>147</v>
      </c>
      <c r="D458" s="224">
        <v>1534</v>
      </c>
      <c r="E458" s="231">
        <v>0.5</v>
      </c>
      <c r="F458" s="232">
        <v>0.5</v>
      </c>
      <c r="G458" s="71">
        <v>2</v>
      </c>
      <c r="H458" s="72">
        <v>7.3999999999999996E-2</v>
      </c>
      <c r="I458" s="73">
        <v>6.5000000000000002E-2</v>
      </c>
      <c r="J458" s="73">
        <v>0.27850000000000003</v>
      </c>
      <c r="K458" s="74">
        <v>0.88500000000000001</v>
      </c>
      <c r="L458" s="71">
        <v>0.11799999999999999</v>
      </c>
      <c r="M458" s="71">
        <v>0.17</v>
      </c>
    </row>
    <row r="459" spans="1:13" ht="15" customHeight="1" x14ac:dyDescent="0.25">
      <c r="A459" s="840" t="s">
        <v>58</v>
      </c>
      <c r="B459" s="860" t="s">
        <v>208</v>
      </c>
      <c r="C459" s="223" t="s">
        <v>101</v>
      </c>
      <c r="D459" s="224" t="s">
        <v>102</v>
      </c>
      <c r="E459" s="225">
        <v>50</v>
      </c>
      <c r="F459" s="226">
        <v>40</v>
      </c>
      <c r="G459" s="71">
        <v>9</v>
      </c>
      <c r="H459" s="72">
        <v>0.36</v>
      </c>
      <c r="I459" s="73">
        <v>0.04</v>
      </c>
      <c r="J459" s="73">
        <v>1.64</v>
      </c>
      <c r="K459" s="74">
        <v>3.6</v>
      </c>
      <c r="L459" s="71">
        <v>0.2</v>
      </c>
      <c r="M459" s="71">
        <v>3</v>
      </c>
    </row>
    <row r="460" spans="1:13" ht="15" customHeight="1" x14ac:dyDescent="0.25">
      <c r="A460" s="836"/>
      <c r="B460" s="836"/>
      <c r="C460" s="68" t="s">
        <v>50</v>
      </c>
      <c r="D460" s="224" t="s">
        <v>51</v>
      </c>
      <c r="E460" s="128">
        <v>59</v>
      </c>
      <c r="F460" s="70">
        <v>50.15</v>
      </c>
      <c r="G460" s="71">
        <v>24</v>
      </c>
      <c r="H460" s="72">
        <v>0.35104999999999997</v>
      </c>
      <c r="I460" s="73">
        <v>5.015E-2</v>
      </c>
      <c r="J460" s="73">
        <v>4.7642499999999997</v>
      </c>
      <c r="K460" s="74">
        <v>13.5405</v>
      </c>
      <c r="L460" s="71">
        <v>0.2006</v>
      </c>
      <c r="M460" s="71">
        <v>20.65</v>
      </c>
    </row>
    <row r="461" spans="1:13" ht="15" customHeight="1" x14ac:dyDescent="0.25">
      <c r="A461" s="836"/>
      <c r="B461" s="836"/>
      <c r="C461" s="68" t="s">
        <v>36</v>
      </c>
      <c r="D461" s="224" t="s">
        <v>37</v>
      </c>
      <c r="E461" s="128">
        <v>10</v>
      </c>
      <c r="F461" s="70">
        <v>9</v>
      </c>
      <c r="G461" s="71">
        <v>4</v>
      </c>
      <c r="H461" s="72">
        <v>0.20699999999999999</v>
      </c>
      <c r="I461" s="73">
        <v>5.3999999999999999E-2</v>
      </c>
      <c r="J461" s="73">
        <v>0.53100000000000003</v>
      </c>
      <c r="K461" s="74">
        <v>7.38</v>
      </c>
      <c r="L461" s="71">
        <v>0.16200000000000001</v>
      </c>
      <c r="M461" s="71">
        <v>4.5999999999999996</v>
      </c>
    </row>
    <row r="462" spans="1:13" ht="15" customHeight="1" x14ac:dyDescent="0.25">
      <c r="A462" s="837"/>
      <c r="B462" s="837"/>
      <c r="C462" s="68" t="s">
        <v>62</v>
      </c>
      <c r="D462" s="224" t="s">
        <v>63</v>
      </c>
      <c r="E462" s="128">
        <v>30</v>
      </c>
      <c r="F462" s="70">
        <v>15</v>
      </c>
      <c r="G462" s="71">
        <v>7</v>
      </c>
      <c r="H462" s="72">
        <v>4.4999999999999998E-2</v>
      </c>
      <c r="I462" s="73">
        <v>4.4999999999999998E-2</v>
      </c>
      <c r="J462" s="73">
        <v>1.395</v>
      </c>
      <c r="K462" s="74">
        <v>2.85</v>
      </c>
      <c r="L462" s="71">
        <v>7.4999999999999997E-2</v>
      </c>
      <c r="M462" s="71">
        <v>1.2</v>
      </c>
    </row>
    <row r="463" spans="1:13" ht="15" customHeight="1" x14ac:dyDescent="0.25">
      <c r="A463" s="35" t="s">
        <v>105</v>
      </c>
      <c r="B463" s="860" t="s">
        <v>149</v>
      </c>
      <c r="C463" s="68" t="s">
        <v>150</v>
      </c>
      <c r="D463" s="224" t="s">
        <v>151</v>
      </c>
      <c r="E463" s="128">
        <v>80</v>
      </c>
      <c r="F463" s="70">
        <v>60</v>
      </c>
      <c r="G463" s="71">
        <v>43</v>
      </c>
      <c r="H463" s="72">
        <v>0.54</v>
      </c>
      <c r="I463" s="73">
        <v>0.18</v>
      </c>
      <c r="J463" s="73">
        <v>8.0399999999999991</v>
      </c>
      <c r="K463" s="74">
        <v>7.8</v>
      </c>
      <c r="L463" s="71">
        <v>0.18</v>
      </c>
      <c r="M463" s="71">
        <v>2.4</v>
      </c>
    </row>
    <row r="464" spans="1:13" ht="15" customHeight="1" x14ac:dyDescent="0.25">
      <c r="A464" s="35" t="s">
        <v>163</v>
      </c>
      <c r="B464" s="836"/>
      <c r="C464" s="68" t="s">
        <v>72</v>
      </c>
      <c r="D464" s="69" t="s">
        <v>73</v>
      </c>
      <c r="E464" s="128">
        <v>120</v>
      </c>
      <c r="F464" s="70">
        <v>120</v>
      </c>
      <c r="G464" s="71">
        <v>66</v>
      </c>
      <c r="H464" s="72">
        <v>3.84</v>
      </c>
      <c r="I464" s="73">
        <v>3.84</v>
      </c>
      <c r="J464" s="73">
        <v>4.08</v>
      </c>
      <c r="K464" s="74">
        <v>144</v>
      </c>
      <c r="L464" s="71">
        <v>0</v>
      </c>
      <c r="M464" s="71">
        <v>50.4</v>
      </c>
    </row>
    <row r="465" spans="1:25" ht="15" customHeight="1" x14ac:dyDescent="0.25">
      <c r="A465" s="35" t="s">
        <v>164</v>
      </c>
      <c r="B465" s="837"/>
      <c r="C465" s="68" t="s">
        <v>64</v>
      </c>
      <c r="D465" s="69" t="s">
        <v>65</v>
      </c>
      <c r="E465" s="128">
        <v>6</v>
      </c>
      <c r="F465" s="70">
        <v>6</v>
      </c>
      <c r="G465" s="71">
        <v>24</v>
      </c>
      <c r="H465" s="72">
        <v>0</v>
      </c>
      <c r="I465" s="73">
        <v>0</v>
      </c>
      <c r="J465" s="73">
        <v>5.9580000000000002</v>
      </c>
      <c r="K465" s="74">
        <v>0</v>
      </c>
      <c r="L465" s="71">
        <v>6.0000000000000001E-3</v>
      </c>
      <c r="M465" s="71">
        <v>0</v>
      </c>
      <c r="N465" s="49"/>
      <c r="O465" s="49"/>
      <c r="P465" s="49"/>
      <c r="Q465" s="49"/>
      <c r="R465" s="49"/>
      <c r="S465" s="49"/>
      <c r="T465" s="49"/>
      <c r="U465" s="49"/>
      <c r="V465" s="49"/>
      <c r="W465" s="49"/>
      <c r="X465" s="49"/>
      <c r="Y465" s="49"/>
    </row>
    <row r="466" spans="1:25" ht="15" customHeight="1" x14ac:dyDescent="0.25">
      <c r="A466" s="1541"/>
      <c r="B466" s="856"/>
      <c r="C466" s="856"/>
      <c r="D466" s="856"/>
      <c r="E466" s="856"/>
      <c r="F466" s="856"/>
      <c r="G466" s="856"/>
      <c r="H466" s="856"/>
      <c r="I466" s="856"/>
      <c r="J466" s="856"/>
      <c r="K466" s="856"/>
      <c r="L466" s="856"/>
      <c r="M466" s="857"/>
      <c r="N466" s="49"/>
      <c r="O466" s="49"/>
      <c r="P466" s="49"/>
      <c r="Q466" s="49"/>
      <c r="R466" s="49"/>
      <c r="S466" s="49"/>
      <c r="T466" s="49"/>
      <c r="U466" s="49"/>
      <c r="V466" s="49"/>
      <c r="W466" s="49"/>
      <c r="X466" s="49"/>
      <c r="Y466" s="49"/>
    </row>
    <row r="467" spans="1:25" ht="15" customHeight="1" x14ac:dyDescent="0.25">
      <c r="A467" s="1536" t="s">
        <v>78</v>
      </c>
      <c r="B467" s="828"/>
      <c r="C467" s="828"/>
      <c r="D467" s="828"/>
      <c r="E467" s="828"/>
      <c r="F467" s="829"/>
      <c r="G467" s="235">
        <v>906</v>
      </c>
      <c r="H467" s="236">
        <v>31.9</v>
      </c>
      <c r="I467" s="237">
        <v>28.8</v>
      </c>
      <c r="J467" s="237">
        <v>124.7</v>
      </c>
      <c r="K467" s="235">
        <v>259.8</v>
      </c>
      <c r="L467" s="238">
        <v>4.5999999999999996</v>
      </c>
      <c r="M467" s="238">
        <v>899.1</v>
      </c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49"/>
      <c r="Y467" s="49"/>
    </row>
    <row r="468" spans="1:25" ht="15" customHeight="1" x14ac:dyDescent="0.25">
      <c r="A468" s="1536" t="s">
        <v>79</v>
      </c>
      <c r="B468" s="828"/>
      <c r="C468" s="828"/>
      <c r="D468" s="828"/>
      <c r="E468" s="828"/>
      <c r="F468" s="829"/>
      <c r="G468" s="239">
        <v>2900</v>
      </c>
      <c r="H468" s="240">
        <v>101.5</v>
      </c>
      <c r="I468" s="240">
        <v>96.7</v>
      </c>
      <c r="J468" s="240">
        <v>406</v>
      </c>
      <c r="K468" s="240">
        <v>1100</v>
      </c>
      <c r="L468" s="240">
        <v>11.8</v>
      </c>
      <c r="M468" s="240">
        <v>1500</v>
      </c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49"/>
      <c r="Y468" s="49"/>
    </row>
    <row r="469" spans="1:25" ht="15" customHeight="1" x14ac:dyDescent="0.25">
      <c r="A469" s="1536" t="s">
        <v>80</v>
      </c>
      <c r="B469" s="828"/>
      <c r="C469" s="828"/>
      <c r="D469" s="828"/>
      <c r="E469" s="828"/>
      <c r="F469" s="829"/>
      <c r="G469" s="241">
        <v>0.31</v>
      </c>
      <c r="H469" s="242">
        <v>0.31</v>
      </c>
      <c r="I469" s="242">
        <v>0.3</v>
      </c>
      <c r="J469" s="242">
        <v>0.31</v>
      </c>
      <c r="K469" s="242">
        <v>0.24</v>
      </c>
      <c r="L469" s="242">
        <v>0.39</v>
      </c>
      <c r="M469" s="242">
        <v>0.6</v>
      </c>
      <c r="N469" s="49"/>
      <c r="O469" s="49"/>
      <c r="P469" s="49"/>
      <c r="Q469" s="49"/>
      <c r="R469" s="49"/>
      <c r="S469" s="49"/>
      <c r="T469" s="49"/>
      <c r="U469" s="49"/>
      <c r="V469" s="49"/>
      <c r="W469" s="49"/>
      <c r="X469" s="49"/>
      <c r="Y469" s="49"/>
    </row>
    <row r="470" spans="1:25" ht="15" customHeight="1" x14ac:dyDescent="0.25">
      <c r="A470" s="44"/>
      <c r="B470" s="45"/>
      <c r="C470" s="45"/>
      <c r="D470" s="45"/>
      <c r="E470" s="47"/>
      <c r="F470" s="47"/>
      <c r="G470" s="47"/>
      <c r="H470" s="47"/>
      <c r="I470" s="47"/>
      <c r="J470" s="47"/>
      <c r="K470" s="47"/>
      <c r="L470" s="47"/>
      <c r="M470" s="47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49"/>
      <c r="Y470" s="49"/>
    </row>
    <row r="471" spans="1:25" ht="15" customHeight="1" x14ac:dyDescent="0.25">
      <c r="A471" s="44"/>
      <c r="B471" s="45"/>
      <c r="C471" s="47"/>
      <c r="D471" s="47"/>
      <c r="E471" s="47"/>
      <c r="F471" s="47"/>
      <c r="G471" s="47"/>
      <c r="H471" s="47"/>
      <c r="I471" s="47"/>
      <c r="J471" s="47"/>
      <c r="K471" s="47"/>
      <c r="L471" s="47"/>
      <c r="M471" s="51"/>
      <c r="N471" s="49"/>
      <c r="O471" s="49"/>
      <c r="P471" s="49"/>
      <c r="Q471" s="49"/>
      <c r="R471" s="49"/>
      <c r="S471" s="49"/>
      <c r="T471" s="49"/>
      <c r="U471" s="49"/>
      <c r="V471" s="49"/>
      <c r="W471" s="49"/>
      <c r="X471" s="49"/>
      <c r="Y471" s="49"/>
    </row>
    <row r="472" spans="1:25" ht="15" customHeight="1" x14ac:dyDescent="0.25">
      <c r="A472" s="1537" t="s">
        <v>81</v>
      </c>
      <c r="B472" s="825"/>
      <c r="C472" s="826"/>
      <c r="D472" s="827" t="s">
        <v>82</v>
      </c>
      <c r="E472" s="828"/>
      <c r="F472" s="828"/>
      <c r="G472" s="828"/>
      <c r="H472" s="828"/>
      <c r="I472" s="828"/>
      <c r="J472" s="828"/>
      <c r="K472" s="828"/>
      <c r="L472" s="828"/>
      <c r="M472" s="829"/>
      <c r="N472" s="49"/>
      <c r="O472" s="49"/>
      <c r="P472" s="49"/>
      <c r="Q472" s="49"/>
      <c r="R472" s="49"/>
      <c r="S472" s="49"/>
      <c r="T472" s="49"/>
      <c r="U472" s="49"/>
      <c r="V472" s="49"/>
      <c r="W472" s="49"/>
      <c r="X472" s="49"/>
      <c r="Y472" s="49"/>
    </row>
    <row r="473" spans="1:25" ht="15" customHeight="1" x14ac:dyDescent="0.25">
      <c r="A473" s="44"/>
      <c r="B473" s="45"/>
      <c r="C473" s="47"/>
      <c r="D473" s="47"/>
      <c r="E473" s="47"/>
      <c r="F473" s="47"/>
      <c r="G473" s="47"/>
      <c r="H473" s="47"/>
      <c r="I473" s="47"/>
      <c r="J473" s="47"/>
      <c r="K473" s="47"/>
      <c r="L473" s="47"/>
      <c r="M473" s="51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49"/>
      <c r="Y473" s="49"/>
    </row>
    <row r="474" spans="1:25" ht="30" customHeight="1" x14ac:dyDescent="0.25">
      <c r="A474" s="44" t="s">
        <v>83</v>
      </c>
      <c r="B474" s="1602"/>
      <c r="C474" s="828"/>
      <c r="D474" s="828"/>
      <c r="E474" s="829"/>
      <c r="F474" s="51"/>
      <c r="G474" s="1539" t="s">
        <v>84</v>
      </c>
      <c r="H474" s="825"/>
      <c r="I474" s="826"/>
      <c r="J474" s="827">
        <v>1088350061</v>
      </c>
      <c r="K474" s="828"/>
      <c r="L474" s="828"/>
      <c r="M474" s="829"/>
      <c r="N474" s="49"/>
      <c r="O474" s="49"/>
      <c r="P474" s="49"/>
      <c r="Q474" s="49"/>
      <c r="R474" s="49"/>
      <c r="S474" s="49"/>
      <c r="T474" s="49"/>
      <c r="U474" s="49"/>
      <c r="V474" s="49"/>
      <c r="W474" s="49"/>
      <c r="X474" s="49"/>
      <c r="Y474" s="49"/>
    </row>
    <row r="475" spans="1:25" ht="15" customHeight="1" x14ac:dyDescent="0.25">
      <c r="A475" s="1164"/>
      <c r="B475" s="825"/>
      <c r="C475" s="825"/>
      <c r="D475" s="825"/>
      <c r="E475" s="825"/>
      <c r="F475" s="825"/>
      <c r="G475" s="825"/>
      <c r="H475" s="825"/>
      <c r="I475" s="825"/>
      <c r="J475" s="825"/>
      <c r="K475" s="825"/>
      <c r="L475" s="825"/>
      <c r="M475" s="825"/>
      <c r="N475" s="825"/>
      <c r="O475" s="825"/>
      <c r="P475" s="825"/>
      <c r="Q475" s="825"/>
      <c r="R475" s="825"/>
      <c r="S475" s="825"/>
      <c r="T475" s="825"/>
      <c r="U475" s="825"/>
      <c r="V475" s="825"/>
      <c r="W475" s="825"/>
      <c r="X475" s="825"/>
      <c r="Y475" s="873"/>
    </row>
    <row r="476" spans="1:25" ht="15" customHeight="1" x14ac:dyDescent="0.25">
      <c r="A476" s="259"/>
      <c r="B476" s="263"/>
      <c r="C476" s="260"/>
      <c r="D476" s="260"/>
      <c r="E476" s="261"/>
      <c r="F476" s="261"/>
      <c r="G476" s="261"/>
      <c r="H476" s="261"/>
      <c r="I476" s="261"/>
      <c r="J476" s="261"/>
      <c r="K476" s="261"/>
      <c r="L476" s="261"/>
      <c r="M476" s="261"/>
      <c r="N476" s="260"/>
      <c r="O476" s="260"/>
      <c r="P476" s="260"/>
      <c r="Q476" s="260"/>
      <c r="R476" s="260"/>
      <c r="S476" s="260"/>
      <c r="T476" s="260"/>
      <c r="U476" s="260"/>
      <c r="V476" s="260"/>
      <c r="W476" s="260"/>
      <c r="X476" s="260"/>
      <c r="Y476" s="260"/>
    </row>
    <row r="477" spans="1:25" ht="15" customHeight="1" x14ac:dyDescent="0.25">
      <c r="A477" s="366" t="s">
        <v>443</v>
      </c>
      <c r="B477" s="58"/>
      <c r="C477" s="58"/>
      <c r="D477" s="58"/>
      <c r="E477" s="3"/>
      <c r="F477" s="3"/>
      <c r="G477" s="3"/>
      <c r="H477" s="3"/>
      <c r="I477" s="3"/>
      <c r="J477" s="3"/>
      <c r="K477" s="3"/>
      <c r="L477" s="51"/>
      <c r="M477" s="51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49"/>
      <c r="Y477" s="49"/>
    </row>
    <row r="478" spans="1:25" ht="15" customHeight="1" x14ac:dyDescent="0.25">
      <c r="A478" s="52"/>
      <c r="B478" s="9"/>
      <c r="C478" s="9"/>
      <c r="D478" s="9"/>
      <c r="E478" s="1"/>
      <c r="F478" s="1"/>
      <c r="G478" s="1"/>
      <c r="H478" s="1"/>
      <c r="I478" s="1"/>
      <c r="J478" s="3"/>
      <c r="K478" s="3"/>
      <c r="L478" s="51"/>
      <c r="M478" s="51"/>
      <c r="N478" s="49"/>
      <c r="O478" s="49"/>
      <c r="P478" s="45"/>
      <c r="Q478" s="45"/>
      <c r="R478" s="45"/>
      <c r="S478" s="45"/>
      <c r="T478" s="45"/>
      <c r="U478" s="45"/>
      <c r="V478" s="45"/>
      <c r="W478" s="45"/>
      <c r="X478" s="45"/>
      <c r="Y478" s="45"/>
    </row>
    <row r="479" spans="1:25" ht="15" customHeight="1" x14ac:dyDescent="0.25">
      <c r="A479" s="840" t="s">
        <v>14</v>
      </c>
      <c r="B479" s="838" t="s">
        <v>15</v>
      </c>
      <c r="C479" s="838" t="s">
        <v>16</v>
      </c>
      <c r="D479" s="838" t="s">
        <v>17</v>
      </c>
      <c r="E479" s="838" t="s">
        <v>18</v>
      </c>
      <c r="F479" s="838" t="s">
        <v>19</v>
      </c>
      <c r="G479" s="827" t="s">
        <v>20</v>
      </c>
      <c r="H479" s="828"/>
      <c r="I479" s="828"/>
      <c r="J479" s="828"/>
      <c r="K479" s="828"/>
      <c r="L479" s="828"/>
      <c r="M479" s="829"/>
      <c r="N479" s="49"/>
      <c r="O479" s="49"/>
      <c r="P479" s="49"/>
      <c r="Q479" s="49"/>
      <c r="R479" s="49"/>
      <c r="S479" s="49"/>
      <c r="T479" s="49"/>
      <c r="U479" s="49"/>
      <c r="V479" s="49"/>
      <c r="W479" s="49"/>
      <c r="X479" s="49"/>
      <c r="Y479" s="49"/>
    </row>
    <row r="480" spans="1:25" ht="15" customHeight="1" x14ac:dyDescent="0.25">
      <c r="A480" s="837"/>
      <c r="B480" s="837"/>
      <c r="C480" s="837"/>
      <c r="D480" s="837"/>
      <c r="E480" s="837"/>
      <c r="F480" s="837"/>
      <c r="G480" s="16" t="s">
        <v>21</v>
      </c>
      <c r="H480" s="16" t="s">
        <v>22</v>
      </c>
      <c r="I480" s="16" t="s">
        <v>23</v>
      </c>
      <c r="J480" s="16" t="s">
        <v>24</v>
      </c>
      <c r="K480" s="16" t="s">
        <v>25</v>
      </c>
      <c r="L480" s="16" t="s">
        <v>26</v>
      </c>
      <c r="M480" s="16" t="s">
        <v>27</v>
      </c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49"/>
      <c r="Y480" s="49"/>
    </row>
    <row r="481" spans="1:13" ht="15" customHeight="1" x14ac:dyDescent="0.25">
      <c r="A481" s="1173" t="s">
        <v>28</v>
      </c>
      <c r="B481" s="844" t="s">
        <v>209</v>
      </c>
      <c r="C481" s="223" t="s">
        <v>398</v>
      </c>
      <c r="D481" s="497" t="s">
        <v>120</v>
      </c>
      <c r="E481" s="498">
        <v>114</v>
      </c>
      <c r="F481" s="499">
        <v>96</v>
      </c>
      <c r="G481" s="500">
        <v>159</v>
      </c>
      <c r="H481" s="501">
        <v>19.872</v>
      </c>
      <c r="I481" s="502">
        <v>8.8320000000000007</v>
      </c>
      <c r="J481" s="502">
        <v>9.6000000000000002E-2</v>
      </c>
      <c r="K481" s="503">
        <v>10.56</v>
      </c>
      <c r="L481" s="500">
        <v>0.67200000000000004</v>
      </c>
      <c r="M481" s="500">
        <v>71.819999999999993</v>
      </c>
    </row>
    <row r="482" spans="1:13" ht="15" customHeight="1" x14ac:dyDescent="0.25">
      <c r="A482" s="859"/>
      <c r="B482" s="836"/>
      <c r="C482" s="68" t="s">
        <v>32</v>
      </c>
      <c r="D482" s="497" t="s">
        <v>33</v>
      </c>
      <c r="E482" s="416">
        <v>16</v>
      </c>
      <c r="F482" s="417">
        <v>15.2</v>
      </c>
      <c r="G482" s="504">
        <v>6</v>
      </c>
      <c r="H482" s="505">
        <v>0.21279999999999999</v>
      </c>
      <c r="I482" s="506">
        <v>1.52E-2</v>
      </c>
      <c r="J482" s="506">
        <v>1.1704000000000001</v>
      </c>
      <c r="K482" s="507">
        <v>3.6480000000000001</v>
      </c>
      <c r="L482" s="504">
        <v>4.5600000000000002E-2</v>
      </c>
      <c r="M482" s="504">
        <v>0.64</v>
      </c>
    </row>
    <row r="483" spans="1:13" ht="15" customHeight="1" x14ac:dyDescent="0.25">
      <c r="A483" s="859"/>
      <c r="B483" s="836"/>
      <c r="C483" s="68" t="s">
        <v>34</v>
      </c>
      <c r="D483" s="497" t="s">
        <v>35</v>
      </c>
      <c r="E483" s="416">
        <v>38</v>
      </c>
      <c r="F483" s="417">
        <v>15.2</v>
      </c>
      <c r="G483" s="504">
        <v>6</v>
      </c>
      <c r="H483" s="505">
        <v>0.18240000000000001</v>
      </c>
      <c r="I483" s="506">
        <v>1.52E-2</v>
      </c>
      <c r="J483" s="506">
        <v>1.0336000000000001</v>
      </c>
      <c r="K483" s="507">
        <v>8.6639999999999997</v>
      </c>
      <c r="L483" s="504">
        <v>7.5999999999999998E-2</v>
      </c>
      <c r="M483" s="504">
        <v>5.7</v>
      </c>
    </row>
    <row r="484" spans="1:13" ht="15" customHeight="1" x14ac:dyDescent="0.25">
      <c r="A484" s="859"/>
      <c r="B484" s="836"/>
      <c r="C484" s="68" t="s">
        <v>36</v>
      </c>
      <c r="D484" s="497" t="s">
        <v>37</v>
      </c>
      <c r="E484" s="416">
        <v>6</v>
      </c>
      <c r="F484" s="417">
        <v>5.4</v>
      </c>
      <c r="G484" s="504">
        <v>2</v>
      </c>
      <c r="H484" s="505">
        <v>0.1242</v>
      </c>
      <c r="I484" s="506">
        <v>3.2399999999999998E-2</v>
      </c>
      <c r="J484" s="506">
        <v>0.31859999999999999</v>
      </c>
      <c r="K484" s="507">
        <v>4.4279999999999999</v>
      </c>
      <c r="L484" s="504">
        <v>9.7199999999999995E-2</v>
      </c>
      <c r="M484" s="504">
        <v>2.76</v>
      </c>
    </row>
    <row r="485" spans="1:13" ht="15" customHeight="1" x14ac:dyDescent="0.25">
      <c r="A485" s="859"/>
      <c r="B485" s="836"/>
      <c r="C485" s="68" t="s">
        <v>228</v>
      </c>
      <c r="D485" s="497" t="s">
        <v>39</v>
      </c>
      <c r="E485" s="416">
        <v>1</v>
      </c>
      <c r="F485" s="417">
        <v>1</v>
      </c>
      <c r="G485" s="504">
        <v>0</v>
      </c>
      <c r="H485" s="505">
        <v>0</v>
      </c>
      <c r="I485" s="506">
        <v>0</v>
      </c>
      <c r="J485" s="506">
        <v>0.06</v>
      </c>
      <c r="K485" s="507">
        <v>7.0000000000000007E-2</v>
      </c>
      <c r="L485" s="504">
        <v>5.0000000000000001E-3</v>
      </c>
      <c r="M485" s="504">
        <v>0.05</v>
      </c>
    </row>
    <row r="486" spans="1:13" ht="15" customHeight="1" x14ac:dyDescent="0.25">
      <c r="A486" s="859"/>
      <c r="B486" s="836"/>
      <c r="C486" s="68" t="s">
        <v>38</v>
      </c>
      <c r="D486" s="497" t="s">
        <v>39</v>
      </c>
      <c r="E486" s="416">
        <v>3</v>
      </c>
      <c r="F486" s="417">
        <v>3</v>
      </c>
      <c r="G486" s="504">
        <v>0</v>
      </c>
      <c r="H486" s="505">
        <v>0</v>
      </c>
      <c r="I486" s="506">
        <v>0</v>
      </c>
      <c r="J486" s="506">
        <v>0.18</v>
      </c>
      <c r="K486" s="507">
        <v>0.21</v>
      </c>
      <c r="L486" s="504">
        <v>1.4999999999999999E-2</v>
      </c>
      <c r="M486" s="504">
        <v>0.15</v>
      </c>
    </row>
    <row r="487" spans="1:13" ht="15" customHeight="1" x14ac:dyDescent="0.25">
      <c r="A487" s="859"/>
      <c r="B487" s="836"/>
      <c r="C487" s="68" t="s">
        <v>40</v>
      </c>
      <c r="D487" s="497" t="s">
        <v>39</v>
      </c>
      <c r="E487" s="416">
        <v>3</v>
      </c>
      <c r="F487" s="417">
        <v>3</v>
      </c>
      <c r="G487" s="504">
        <v>0</v>
      </c>
      <c r="H487" s="505">
        <v>0</v>
      </c>
      <c r="I487" s="506">
        <v>0</v>
      </c>
      <c r="J487" s="506">
        <v>0.18</v>
      </c>
      <c r="K487" s="507">
        <v>0.21</v>
      </c>
      <c r="L487" s="504">
        <v>1.4999999999999999E-2</v>
      </c>
      <c r="M487" s="504">
        <v>0.15</v>
      </c>
    </row>
    <row r="488" spans="1:13" ht="15" customHeight="1" x14ac:dyDescent="0.25">
      <c r="A488" s="859"/>
      <c r="B488" s="836"/>
      <c r="C488" s="68" t="s">
        <v>41</v>
      </c>
      <c r="D488" s="497" t="s">
        <v>39</v>
      </c>
      <c r="E488" s="416">
        <v>3</v>
      </c>
      <c r="F488" s="417">
        <v>3</v>
      </c>
      <c r="G488" s="504">
        <v>0</v>
      </c>
      <c r="H488" s="505">
        <v>0</v>
      </c>
      <c r="I488" s="506">
        <v>0</v>
      </c>
      <c r="J488" s="506">
        <v>0.18</v>
      </c>
      <c r="K488" s="507">
        <v>0.21</v>
      </c>
      <c r="L488" s="504">
        <v>1.4999999999999999E-2</v>
      </c>
      <c r="M488" s="504">
        <v>0.15</v>
      </c>
    </row>
    <row r="489" spans="1:13" ht="15" customHeight="1" x14ac:dyDescent="0.25">
      <c r="A489" s="859"/>
      <c r="B489" s="836"/>
      <c r="C489" s="68" t="s">
        <v>42</v>
      </c>
      <c r="D489" s="497" t="s">
        <v>43</v>
      </c>
      <c r="E489" s="416">
        <v>3</v>
      </c>
      <c r="F489" s="417">
        <v>2.85</v>
      </c>
      <c r="G489" s="504">
        <v>4</v>
      </c>
      <c r="H489" s="505">
        <v>0.13395000000000001</v>
      </c>
      <c r="I489" s="506">
        <v>8.5500000000000003E-3</v>
      </c>
      <c r="J489" s="506">
        <v>0.83504999999999996</v>
      </c>
      <c r="K489" s="507">
        <v>1.1399999999999999</v>
      </c>
      <c r="L489" s="504">
        <v>3.705E-2</v>
      </c>
      <c r="M489" s="504">
        <v>0.56999999999999995</v>
      </c>
    </row>
    <row r="490" spans="1:13" ht="15" customHeight="1" x14ac:dyDescent="0.25">
      <c r="A490" s="859"/>
      <c r="B490" s="837"/>
      <c r="C490" s="68" t="s">
        <v>44</v>
      </c>
      <c r="D490" s="497" t="s">
        <v>45</v>
      </c>
      <c r="E490" s="416">
        <v>0.5</v>
      </c>
      <c r="F490" s="417">
        <v>0.5</v>
      </c>
      <c r="G490" s="504">
        <v>0</v>
      </c>
      <c r="H490" s="505">
        <v>0</v>
      </c>
      <c r="I490" s="506">
        <v>0</v>
      </c>
      <c r="J490" s="506">
        <v>0</v>
      </c>
      <c r="K490" s="507">
        <v>0.12</v>
      </c>
      <c r="L490" s="504">
        <v>1.5E-3</v>
      </c>
      <c r="M490" s="504">
        <v>193.905</v>
      </c>
    </row>
    <row r="491" spans="1:13" ht="15" customHeight="1" x14ac:dyDescent="0.25">
      <c r="A491" s="840" t="s">
        <v>46</v>
      </c>
      <c r="B491" s="843" t="s">
        <v>210</v>
      </c>
      <c r="C491" s="68" t="s">
        <v>48</v>
      </c>
      <c r="D491" s="497" t="s">
        <v>49</v>
      </c>
      <c r="E491" s="416">
        <v>148</v>
      </c>
      <c r="F491" s="417">
        <v>136</v>
      </c>
      <c r="G491" s="504">
        <v>121</v>
      </c>
      <c r="H491" s="505">
        <v>2.8559999999999999</v>
      </c>
      <c r="I491" s="506">
        <v>0.13600000000000001</v>
      </c>
      <c r="J491" s="506">
        <v>25.704000000000001</v>
      </c>
      <c r="K491" s="507">
        <v>16.32</v>
      </c>
      <c r="L491" s="504">
        <v>1.0880000000000001</v>
      </c>
      <c r="M491" s="504">
        <v>8.8800000000000008</v>
      </c>
    </row>
    <row r="492" spans="1:13" ht="15" customHeight="1" x14ac:dyDescent="0.25">
      <c r="A492" s="836"/>
      <c r="B492" s="836"/>
      <c r="C492" s="68" t="s">
        <v>50</v>
      </c>
      <c r="D492" s="497" t="s">
        <v>51</v>
      </c>
      <c r="E492" s="416">
        <v>12</v>
      </c>
      <c r="F492" s="417">
        <v>10.199999999999999</v>
      </c>
      <c r="G492" s="504">
        <v>5</v>
      </c>
      <c r="H492" s="505">
        <v>7.1400000000000005E-2</v>
      </c>
      <c r="I492" s="506">
        <v>1.0200000000000001E-2</v>
      </c>
      <c r="J492" s="506">
        <v>0.96899999999999997</v>
      </c>
      <c r="K492" s="507">
        <v>2.754</v>
      </c>
      <c r="L492" s="504">
        <v>4.0800000000000003E-2</v>
      </c>
      <c r="M492" s="504">
        <v>4.2</v>
      </c>
    </row>
    <row r="493" spans="1:13" ht="15" customHeight="1" x14ac:dyDescent="0.25">
      <c r="A493" s="836"/>
      <c r="B493" s="836"/>
      <c r="C493" s="68" t="s">
        <v>42</v>
      </c>
      <c r="D493" s="497" t="s">
        <v>43</v>
      </c>
      <c r="E493" s="416">
        <v>1</v>
      </c>
      <c r="F493" s="417">
        <v>0.95</v>
      </c>
      <c r="G493" s="504">
        <v>1</v>
      </c>
      <c r="H493" s="505">
        <v>4.4650000000000002E-2</v>
      </c>
      <c r="I493" s="506">
        <v>2.8500000000000001E-3</v>
      </c>
      <c r="J493" s="506">
        <v>0.27834999999999999</v>
      </c>
      <c r="K493" s="507">
        <v>0.38</v>
      </c>
      <c r="L493" s="504">
        <v>1.235E-2</v>
      </c>
      <c r="M493" s="504">
        <v>0.19</v>
      </c>
    </row>
    <row r="494" spans="1:13" ht="15" customHeight="1" x14ac:dyDescent="0.25">
      <c r="A494" s="836"/>
      <c r="B494" s="836"/>
      <c r="C494" s="68" t="s">
        <v>32</v>
      </c>
      <c r="D494" s="497" t="s">
        <v>33</v>
      </c>
      <c r="E494" s="416">
        <v>16</v>
      </c>
      <c r="F494" s="417">
        <v>15.2</v>
      </c>
      <c r="G494" s="504">
        <v>6</v>
      </c>
      <c r="H494" s="505">
        <v>0.21279999999999999</v>
      </c>
      <c r="I494" s="506">
        <v>1.52E-2</v>
      </c>
      <c r="J494" s="506">
        <v>1.1704000000000001</v>
      </c>
      <c r="K494" s="507">
        <v>3.6480000000000001</v>
      </c>
      <c r="L494" s="504">
        <v>4.5600000000000002E-2</v>
      </c>
      <c r="M494" s="504">
        <v>0.64</v>
      </c>
    </row>
    <row r="495" spans="1:13" ht="15" customHeight="1" x14ac:dyDescent="0.25">
      <c r="A495" s="836"/>
      <c r="B495" s="836"/>
      <c r="C495" s="68" t="s">
        <v>34</v>
      </c>
      <c r="D495" s="497" t="s">
        <v>35</v>
      </c>
      <c r="E495" s="416">
        <v>38</v>
      </c>
      <c r="F495" s="417">
        <v>15.2</v>
      </c>
      <c r="G495" s="504">
        <v>6</v>
      </c>
      <c r="H495" s="505">
        <v>0.18240000000000001</v>
      </c>
      <c r="I495" s="506">
        <v>1.52E-2</v>
      </c>
      <c r="J495" s="506">
        <v>1.0336000000000001</v>
      </c>
      <c r="K495" s="507">
        <v>8.6639999999999997</v>
      </c>
      <c r="L495" s="504">
        <v>7.5999999999999998E-2</v>
      </c>
      <c r="M495" s="504">
        <v>5.7</v>
      </c>
    </row>
    <row r="496" spans="1:13" ht="15" customHeight="1" x14ac:dyDescent="0.25">
      <c r="A496" s="836"/>
      <c r="B496" s="836"/>
      <c r="C496" s="68" t="s">
        <v>36</v>
      </c>
      <c r="D496" s="497" t="s">
        <v>37</v>
      </c>
      <c r="E496" s="416">
        <v>6</v>
      </c>
      <c r="F496" s="417">
        <v>5.4</v>
      </c>
      <c r="G496" s="504">
        <v>2</v>
      </c>
      <c r="H496" s="505">
        <v>0.1242</v>
      </c>
      <c r="I496" s="506">
        <v>3.2399999999999998E-2</v>
      </c>
      <c r="J496" s="506">
        <v>0.31859999999999999</v>
      </c>
      <c r="K496" s="507">
        <v>4.4279999999999999</v>
      </c>
      <c r="L496" s="504">
        <v>9.7199999999999995E-2</v>
      </c>
      <c r="M496" s="504">
        <v>2.76</v>
      </c>
    </row>
    <row r="497" spans="1:13" ht="15" customHeight="1" x14ac:dyDescent="0.25">
      <c r="A497" s="836"/>
      <c r="B497" s="836"/>
      <c r="C497" s="68" t="s">
        <v>44</v>
      </c>
      <c r="D497" s="497" t="s">
        <v>45</v>
      </c>
      <c r="E497" s="416">
        <v>0.5</v>
      </c>
      <c r="F497" s="417">
        <v>0.5</v>
      </c>
      <c r="G497" s="504">
        <v>0</v>
      </c>
      <c r="H497" s="505">
        <v>0</v>
      </c>
      <c r="I497" s="506">
        <v>0</v>
      </c>
      <c r="J497" s="506">
        <v>0</v>
      </c>
      <c r="K497" s="507">
        <v>0.12</v>
      </c>
      <c r="L497" s="504">
        <v>1.5E-3</v>
      </c>
      <c r="M497" s="504">
        <v>193.905</v>
      </c>
    </row>
    <row r="498" spans="1:13" ht="15" customHeight="1" x14ac:dyDescent="0.25">
      <c r="A498" s="837"/>
      <c r="B498" s="837"/>
      <c r="C498" s="68" t="s">
        <v>52</v>
      </c>
      <c r="D498" s="497" t="s">
        <v>53</v>
      </c>
      <c r="E498" s="416">
        <v>4</v>
      </c>
      <c r="F498" s="417">
        <v>4</v>
      </c>
      <c r="G498" s="504">
        <v>36</v>
      </c>
      <c r="H498" s="505">
        <v>0</v>
      </c>
      <c r="I498" s="506">
        <v>4</v>
      </c>
      <c r="J498" s="506">
        <v>0</v>
      </c>
      <c r="K498" s="507">
        <v>0</v>
      </c>
      <c r="L498" s="504">
        <v>0</v>
      </c>
      <c r="M498" s="504">
        <v>0</v>
      </c>
    </row>
    <row r="499" spans="1:13" ht="15" customHeight="1" x14ac:dyDescent="0.25">
      <c r="A499" s="840" t="s">
        <v>247</v>
      </c>
      <c r="B499" s="843" t="s">
        <v>55</v>
      </c>
      <c r="C499" s="68" t="s">
        <v>56</v>
      </c>
      <c r="D499" s="497" t="s">
        <v>57</v>
      </c>
      <c r="E499" s="416">
        <v>62</v>
      </c>
      <c r="F499" s="417">
        <v>62</v>
      </c>
      <c r="G499" s="504">
        <v>219</v>
      </c>
      <c r="H499" s="505">
        <v>4.1539999999999999</v>
      </c>
      <c r="I499" s="506">
        <v>0.248</v>
      </c>
      <c r="J499" s="506">
        <v>49.661999999999999</v>
      </c>
      <c r="K499" s="507">
        <v>5.58</v>
      </c>
      <c r="L499" s="504">
        <v>0.496</v>
      </c>
      <c r="M499" s="504">
        <v>1.24</v>
      </c>
    </row>
    <row r="500" spans="1:13" ht="15" customHeight="1" x14ac:dyDescent="0.25">
      <c r="A500" s="836"/>
      <c r="B500" s="836"/>
      <c r="C500" s="68" t="s">
        <v>44</v>
      </c>
      <c r="D500" s="497" t="s">
        <v>45</v>
      </c>
      <c r="E500" s="416">
        <v>0.8</v>
      </c>
      <c r="F500" s="417">
        <v>0.8</v>
      </c>
      <c r="G500" s="504">
        <v>0</v>
      </c>
      <c r="H500" s="505">
        <v>0</v>
      </c>
      <c r="I500" s="506">
        <v>0</v>
      </c>
      <c r="J500" s="506">
        <v>0</v>
      </c>
      <c r="K500" s="507">
        <v>0.192</v>
      </c>
      <c r="L500" s="504">
        <v>2.3999999999999998E-3</v>
      </c>
      <c r="M500" s="504">
        <v>310.24799999999999</v>
      </c>
    </row>
    <row r="501" spans="1:13" ht="15" customHeight="1" x14ac:dyDescent="0.25">
      <c r="A501" s="837"/>
      <c r="B501" s="837"/>
      <c r="C501" s="68" t="s">
        <v>52</v>
      </c>
      <c r="D501" s="497" t="s">
        <v>53</v>
      </c>
      <c r="E501" s="416">
        <v>10</v>
      </c>
      <c r="F501" s="417">
        <v>10</v>
      </c>
      <c r="G501" s="504">
        <v>90</v>
      </c>
      <c r="H501" s="505">
        <v>0</v>
      </c>
      <c r="I501" s="506">
        <v>10</v>
      </c>
      <c r="J501" s="506">
        <v>0</v>
      </c>
      <c r="K501" s="507">
        <v>0</v>
      </c>
      <c r="L501" s="504">
        <v>0</v>
      </c>
      <c r="M501" s="504">
        <v>0</v>
      </c>
    </row>
    <row r="502" spans="1:13" ht="15" customHeight="1" x14ac:dyDescent="0.25">
      <c r="A502" s="840" t="s">
        <v>58</v>
      </c>
      <c r="B502" s="843" t="s">
        <v>211</v>
      </c>
      <c r="C502" s="68" t="s">
        <v>125</v>
      </c>
      <c r="D502" s="497" t="s">
        <v>126</v>
      </c>
      <c r="E502" s="416">
        <v>67</v>
      </c>
      <c r="F502" s="417">
        <v>50.25</v>
      </c>
      <c r="G502" s="504">
        <v>7</v>
      </c>
      <c r="H502" s="505">
        <v>0.25124999999999997</v>
      </c>
      <c r="I502" s="506">
        <v>5.0250000000000003E-2</v>
      </c>
      <c r="J502" s="506">
        <v>1.1557500000000001</v>
      </c>
      <c r="K502" s="507">
        <v>9.0449999999999999</v>
      </c>
      <c r="L502" s="504">
        <v>0.15075</v>
      </c>
      <c r="M502" s="504">
        <v>1.34</v>
      </c>
    </row>
    <row r="503" spans="1:13" ht="15" customHeight="1" x14ac:dyDescent="0.25">
      <c r="A503" s="836"/>
      <c r="B503" s="836"/>
      <c r="C503" s="68" t="s">
        <v>103</v>
      </c>
      <c r="D503" s="497" t="s">
        <v>104</v>
      </c>
      <c r="E503" s="416">
        <v>60</v>
      </c>
      <c r="F503" s="417">
        <v>30</v>
      </c>
      <c r="G503" s="504">
        <v>24</v>
      </c>
      <c r="H503" s="505">
        <v>0.18</v>
      </c>
      <c r="I503" s="506">
        <v>0</v>
      </c>
      <c r="J503" s="506">
        <v>5.13</v>
      </c>
      <c r="K503" s="507">
        <v>4.5</v>
      </c>
      <c r="L503" s="504">
        <v>0.15</v>
      </c>
      <c r="M503" s="504">
        <v>2.4</v>
      </c>
    </row>
    <row r="504" spans="1:13" ht="15" customHeight="1" x14ac:dyDescent="0.25">
      <c r="A504" s="836"/>
      <c r="B504" s="836"/>
      <c r="C504" s="68" t="s">
        <v>52</v>
      </c>
      <c r="D504" s="497" t="s">
        <v>53</v>
      </c>
      <c r="E504" s="416">
        <v>3</v>
      </c>
      <c r="F504" s="417">
        <v>3</v>
      </c>
      <c r="G504" s="504">
        <v>27</v>
      </c>
      <c r="H504" s="505">
        <v>0</v>
      </c>
      <c r="I504" s="506">
        <v>3</v>
      </c>
      <c r="J504" s="506">
        <v>0</v>
      </c>
      <c r="K504" s="507">
        <v>0</v>
      </c>
      <c r="L504" s="504">
        <v>0</v>
      </c>
      <c r="M504" s="504">
        <v>0</v>
      </c>
    </row>
    <row r="505" spans="1:13" ht="15" customHeight="1" x14ac:dyDescent="0.25">
      <c r="A505" s="836"/>
      <c r="B505" s="836"/>
      <c r="C505" s="68" t="s">
        <v>127</v>
      </c>
      <c r="D505" s="497" t="s">
        <v>128</v>
      </c>
      <c r="E505" s="416">
        <v>3</v>
      </c>
      <c r="F505" s="417">
        <v>3</v>
      </c>
      <c r="G505" s="504">
        <v>1</v>
      </c>
      <c r="H505" s="505">
        <v>0</v>
      </c>
      <c r="I505" s="506">
        <v>0</v>
      </c>
      <c r="J505" s="506">
        <v>0.18</v>
      </c>
      <c r="K505" s="507">
        <v>0.21</v>
      </c>
      <c r="L505" s="504">
        <v>1.4999999999999999E-2</v>
      </c>
      <c r="M505" s="504">
        <v>0.15</v>
      </c>
    </row>
    <row r="506" spans="1:13" ht="15" customHeight="1" x14ac:dyDescent="0.25">
      <c r="A506" s="836"/>
      <c r="B506" s="836"/>
      <c r="C506" s="68" t="s">
        <v>64</v>
      </c>
      <c r="D506" s="497" t="s">
        <v>65</v>
      </c>
      <c r="E506" s="416">
        <v>3</v>
      </c>
      <c r="F506" s="417">
        <v>3</v>
      </c>
      <c r="G506" s="504">
        <v>12</v>
      </c>
      <c r="H506" s="505">
        <v>0</v>
      </c>
      <c r="I506" s="506">
        <v>0</v>
      </c>
      <c r="J506" s="506">
        <v>2.9790000000000001</v>
      </c>
      <c r="K506" s="507">
        <v>0</v>
      </c>
      <c r="L506" s="504">
        <v>3.0000000000000001E-3</v>
      </c>
      <c r="M506" s="504">
        <v>0</v>
      </c>
    </row>
    <row r="507" spans="1:13" ht="15" customHeight="1" x14ac:dyDescent="0.25">
      <c r="A507" s="836"/>
      <c r="B507" s="836"/>
      <c r="C507" s="68" t="s">
        <v>44</v>
      </c>
      <c r="D507" s="497" t="s">
        <v>45</v>
      </c>
      <c r="E507" s="416">
        <v>0.5</v>
      </c>
      <c r="F507" s="417">
        <v>0.5</v>
      </c>
      <c r="G507" s="504">
        <v>0</v>
      </c>
      <c r="H507" s="505">
        <v>0</v>
      </c>
      <c r="I507" s="506">
        <v>0</v>
      </c>
      <c r="J507" s="506">
        <v>0</v>
      </c>
      <c r="K507" s="507">
        <v>0.12</v>
      </c>
      <c r="L507" s="504">
        <v>1.5E-3</v>
      </c>
      <c r="M507" s="504">
        <v>193.905</v>
      </c>
    </row>
    <row r="508" spans="1:13" ht="15" customHeight="1" x14ac:dyDescent="0.25">
      <c r="A508" s="837"/>
      <c r="B508" s="837"/>
      <c r="C508" s="68" t="s">
        <v>212</v>
      </c>
      <c r="D508" s="497" t="s">
        <v>39</v>
      </c>
      <c r="E508" s="416">
        <v>0.5</v>
      </c>
      <c r="F508" s="417">
        <v>0.2</v>
      </c>
      <c r="G508" s="504">
        <v>0</v>
      </c>
      <c r="H508" s="505">
        <v>0</v>
      </c>
      <c r="I508" s="506">
        <v>0</v>
      </c>
      <c r="J508" s="506">
        <v>1.2E-2</v>
      </c>
      <c r="K508" s="507">
        <v>1.4E-2</v>
      </c>
      <c r="L508" s="504">
        <v>1E-3</v>
      </c>
      <c r="M508" s="504">
        <v>2.5000000000000001E-2</v>
      </c>
    </row>
    <row r="509" spans="1:13" ht="15" customHeight="1" x14ac:dyDescent="0.25">
      <c r="A509" s="100" t="s">
        <v>105</v>
      </c>
      <c r="B509" s="844" t="s">
        <v>69</v>
      </c>
      <c r="C509" s="68" t="s">
        <v>70</v>
      </c>
      <c r="D509" s="497" t="s">
        <v>71</v>
      </c>
      <c r="E509" s="416">
        <v>30</v>
      </c>
      <c r="F509" s="417">
        <v>30</v>
      </c>
      <c r="G509" s="504">
        <v>89</v>
      </c>
      <c r="H509" s="505">
        <v>2.1749999999999998</v>
      </c>
      <c r="I509" s="506">
        <v>0.22500000000000001</v>
      </c>
      <c r="J509" s="506">
        <v>19.475000000000001</v>
      </c>
      <c r="K509" s="507">
        <v>2.5</v>
      </c>
      <c r="L509" s="504">
        <v>0.5</v>
      </c>
      <c r="M509" s="504">
        <v>1.5</v>
      </c>
    </row>
    <row r="510" spans="1:13" ht="15" customHeight="1" x14ac:dyDescent="0.25">
      <c r="A510" s="508" t="s">
        <v>285</v>
      </c>
      <c r="B510" s="837"/>
      <c r="C510" s="68" t="s">
        <v>72</v>
      </c>
      <c r="D510" s="497" t="s">
        <v>73</v>
      </c>
      <c r="E510" s="416">
        <v>120</v>
      </c>
      <c r="F510" s="417">
        <v>120</v>
      </c>
      <c r="G510" s="504">
        <v>66</v>
      </c>
      <c r="H510" s="505">
        <v>3.84</v>
      </c>
      <c r="I510" s="506">
        <v>3.84</v>
      </c>
      <c r="J510" s="506">
        <v>4.08</v>
      </c>
      <c r="K510" s="507">
        <v>144</v>
      </c>
      <c r="L510" s="504">
        <v>0</v>
      </c>
      <c r="M510" s="504">
        <v>50.4</v>
      </c>
    </row>
    <row r="511" spans="1:13" ht="15" customHeight="1" x14ac:dyDescent="0.25">
      <c r="A511" s="509" t="s">
        <v>444</v>
      </c>
      <c r="B511" s="36" t="s">
        <v>213</v>
      </c>
      <c r="C511" s="68" t="s">
        <v>214</v>
      </c>
      <c r="D511" s="497" t="s">
        <v>215</v>
      </c>
      <c r="E511" s="416">
        <v>10</v>
      </c>
      <c r="F511" s="417">
        <v>10</v>
      </c>
      <c r="G511" s="504">
        <v>33</v>
      </c>
      <c r="H511" s="505">
        <v>0.04</v>
      </c>
      <c r="I511" s="506">
        <v>0.05</v>
      </c>
      <c r="J511" s="506">
        <v>7.96</v>
      </c>
      <c r="K511" s="507">
        <v>2.5</v>
      </c>
      <c r="L511" s="504">
        <v>0.12</v>
      </c>
      <c r="M511" s="504">
        <v>0</v>
      </c>
    </row>
    <row r="512" spans="1:13" ht="15" customHeight="1" x14ac:dyDescent="0.25">
      <c r="A512" s="1164"/>
      <c r="B512" s="825"/>
      <c r="C512" s="825"/>
      <c r="D512" s="825"/>
      <c r="E512" s="825"/>
      <c r="F512" s="825"/>
      <c r="G512" s="825"/>
      <c r="H512" s="825"/>
      <c r="I512" s="825"/>
      <c r="J512" s="825"/>
      <c r="K512" s="826"/>
      <c r="L512" s="234"/>
      <c r="M512" s="234"/>
    </row>
    <row r="513" spans="1:25" ht="15" customHeight="1" x14ac:dyDescent="0.25">
      <c r="A513" s="1536" t="s">
        <v>78</v>
      </c>
      <c r="B513" s="828"/>
      <c r="C513" s="828"/>
      <c r="D513" s="828"/>
      <c r="E513" s="828"/>
      <c r="F513" s="829"/>
      <c r="G513" s="135">
        <v>922</v>
      </c>
      <c r="H513" s="135">
        <v>34.6</v>
      </c>
      <c r="I513" s="135">
        <v>30.5</v>
      </c>
      <c r="J513" s="135">
        <v>124</v>
      </c>
      <c r="K513" s="135">
        <v>234</v>
      </c>
      <c r="L513" s="510">
        <v>3.7</v>
      </c>
      <c r="M513" s="510">
        <v>1053</v>
      </c>
      <c r="N513" s="49"/>
      <c r="O513" s="49"/>
      <c r="P513" s="49"/>
      <c r="Q513" s="49"/>
      <c r="R513" s="49"/>
      <c r="S513" s="49"/>
      <c r="T513" s="49"/>
      <c r="U513" s="49"/>
      <c r="V513" s="49"/>
      <c r="W513" s="49"/>
      <c r="X513" s="49"/>
      <c r="Y513" s="49"/>
    </row>
    <row r="514" spans="1:25" ht="15" customHeight="1" x14ac:dyDescent="0.25">
      <c r="A514" s="1536" t="s">
        <v>79</v>
      </c>
      <c r="B514" s="828"/>
      <c r="C514" s="828"/>
      <c r="D514" s="828"/>
      <c r="E514" s="828"/>
      <c r="F514" s="829"/>
      <c r="G514" s="135">
        <v>2900</v>
      </c>
      <c r="H514" s="135">
        <v>101.5</v>
      </c>
      <c r="I514" s="135">
        <v>96.7</v>
      </c>
      <c r="J514" s="135">
        <v>406</v>
      </c>
      <c r="K514" s="135">
        <v>1100</v>
      </c>
      <c r="L514" s="510">
        <v>11.8</v>
      </c>
      <c r="M514" s="510">
        <v>1500</v>
      </c>
      <c r="N514" s="49"/>
      <c r="O514" s="49"/>
      <c r="P514" s="49"/>
      <c r="Q514" s="49"/>
      <c r="R514" s="49"/>
      <c r="S514" s="49"/>
      <c r="T514" s="49"/>
      <c r="U514" s="49"/>
      <c r="V514" s="49"/>
      <c r="W514" s="49"/>
      <c r="X514" s="49"/>
      <c r="Y514" s="49"/>
    </row>
    <row r="515" spans="1:25" ht="15" customHeight="1" x14ac:dyDescent="0.25">
      <c r="A515" s="1536" t="s">
        <v>80</v>
      </c>
      <c r="B515" s="828"/>
      <c r="C515" s="828"/>
      <c r="D515" s="828"/>
      <c r="E515" s="828"/>
      <c r="F515" s="829"/>
      <c r="G515" s="137">
        <v>0.32</v>
      </c>
      <c r="H515" s="137">
        <v>0.34</v>
      </c>
      <c r="I515" s="137">
        <v>0.32</v>
      </c>
      <c r="J515" s="137">
        <v>0.31</v>
      </c>
      <c r="K515" s="137">
        <v>0.21</v>
      </c>
      <c r="L515" s="511">
        <v>0.31</v>
      </c>
      <c r="M515" s="511">
        <v>0.7</v>
      </c>
      <c r="N515" s="49"/>
      <c r="O515" s="49"/>
      <c r="P515" s="49"/>
      <c r="Q515" s="49"/>
      <c r="R515" s="49"/>
      <c r="S515" s="49"/>
      <c r="T515" s="49"/>
      <c r="U515" s="49"/>
      <c r="V515" s="49"/>
      <c r="W515" s="49"/>
      <c r="X515" s="49"/>
      <c r="Y515" s="49"/>
    </row>
    <row r="516" spans="1:25" ht="15" customHeight="1" x14ac:dyDescent="0.25">
      <c r="A516" s="44"/>
      <c r="B516" s="45"/>
      <c r="C516" s="45"/>
      <c r="D516" s="45"/>
      <c r="E516" s="47"/>
      <c r="F516" s="47"/>
      <c r="G516" s="47"/>
      <c r="H516" s="47"/>
      <c r="I516" s="47"/>
      <c r="J516" s="47"/>
      <c r="K516" s="47"/>
      <c r="L516" s="47"/>
      <c r="M516" s="47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</row>
    <row r="517" spans="1:25" ht="15" customHeight="1" x14ac:dyDescent="0.25">
      <c r="A517" s="44"/>
      <c r="B517" s="45"/>
      <c r="C517" s="47"/>
      <c r="D517" s="47"/>
      <c r="E517" s="47"/>
      <c r="F517" s="47"/>
      <c r="G517" s="47"/>
      <c r="H517" s="47"/>
      <c r="I517" s="47"/>
      <c r="J517" s="47"/>
      <c r="K517" s="47"/>
      <c r="L517" s="47"/>
      <c r="M517" s="51"/>
      <c r="N517" s="49"/>
      <c r="O517" s="49"/>
      <c r="P517" s="49"/>
      <c r="Q517" s="49"/>
      <c r="R517" s="49"/>
      <c r="S517" s="49"/>
      <c r="T517" s="49"/>
      <c r="U517" s="49"/>
      <c r="V517" s="49"/>
      <c r="W517" s="49"/>
      <c r="X517" s="49"/>
      <c r="Y517" s="49"/>
    </row>
    <row r="518" spans="1:25" ht="15" customHeight="1" x14ac:dyDescent="0.25">
      <c r="A518" s="1537" t="s">
        <v>81</v>
      </c>
      <c r="B518" s="825"/>
      <c r="C518" s="826"/>
      <c r="D518" s="827" t="s">
        <v>82</v>
      </c>
      <c r="E518" s="828"/>
      <c r="F518" s="828"/>
      <c r="G518" s="828"/>
      <c r="H518" s="828"/>
      <c r="I518" s="828"/>
      <c r="J518" s="828"/>
      <c r="K518" s="828"/>
      <c r="L518" s="828"/>
      <c r="M518" s="829"/>
      <c r="N518" s="49"/>
      <c r="O518" s="49"/>
      <c r="P518" s="49"/>
      <c r="Q518" s="49"/>
      <c r="R518" s="49"/>
      <c r="S518" s="49"/>
      <c r="T518" s="49"/>
      <c r="U518" s="49"/>
      <c r="V518" s="49"/>
      <c r="W518" s="49"/>
      <c r="X518" s="49"/>
      <c r="Y518" s="49"/>
    </row>
    <row r="519" spans="1:25" ht="15" customHeight="1" x14ac:dyDescent="0.25">
      <c r="A519" s="44"/>
      <c r="B519" s="45"/>
      <c r="C519" s="47"/>
      <c r="D519" s="47"/>
      <c r="E519" s="47"/>
      <c r="F519" s="47"/>
      <c r="G519" s="47"/>
      <c r="H519" s="47"/>
      <c r="I519" s="47"/>
      <c r="J519" s="47"/>
      <c r="K519" s="47"/>
      <c r="L519" s="47"/>
      <c r="M519" s="51"/>
      <c r="N519" s="49"/>
      <c r="O519" s="49"/>
      <c r="P519" s="49"/>
      <c r="Q519" s="49"/>
      <c r="R519" s="49"/>
      <c r="S519" s="49"/>
      <c r="T519" s="49"/>
      <c r="U519" s="49"/>
      <c r="V519" s="49"/>
      <c r="W519" s="49"/>
      <c r="X519" s="49"/>
      <c r="Y519" s="49"/>
    </row>
    <row r="520" spans="1:25" ht="30" customHeight="1" x14ac:dyDescent="0.25">
      <c r="A520" s="44" t="s">
        <v>83</v>
      </c>
      <c r="B520" s="1538"/>
      <c r="C520" s="828"/>
      <c r="D520" s="828"/>
      <c r="E520" s="829"/>
      <c r="F520" s="51"/>
      <c r="G520" s="1539" t="s">
        <v>84</v>
      </c>
      <c r="H520" s="825"/>
      <c r="I520" s="826"/>
      <c r="J520" s="827">
        <v>1088350061</v>
      </c>
      <c r="K520" s="828"/>
      <c r="L520" s="828"/>
      <c r="M520" s="829"/>
      <c r="N520" s="49"/>
      <c r="O520" s="49"/>
      <c r="P520" s="49"/>
      <c r="Q520" s="49"/>
      <c r="R520" s="49"/>
      <c r="S520" s="49"/>
      <c r="T520" s="49"/>
      <c r="U520" s="49"/>
      <c r="V520" s="49"/>
      <c r="W520" s="49"/>
      <c r="X520" s="49"/>
      <c r="Y520" s="49"/>
    </row>
    <row r="521" spans="1:25" ht="15" customHeight="1" x14ac:dyDescent="0.25">
      <c r="A521" s="824"/>
      <c r="B521" s="825"/>
      <c r="C521" s="825"/>
      <c r="D521" s="825"/>
      <c r="E521" s="825"/>
      <c r="F521" s="825"/>
      <c r="G521" s="825"/>
      <c r="H521" s="825"/>
      <c r="I521" s="825"/>
      <c r="J521" s="825"/>
      <c r="K521" s="825"/>
      <c r="L521" s="825"/>
      <c r="M521" s="825"/>
      <c r="N521" s="825"/>
      <c r="O521" s="825"/>
      <c r="P521" s="825"/>
      <c r="Q521" s="825"/>
      <c r="R521" s="825"/>
      <c r="S521" s="825"/>
      <c r="T521" s="825"/>
      <c r="U521" s="825"/>
      <c r="V521" s="825"/>
      <c r="W521" s="825"/>
      <c r="X521" s="825"/>
      <c r="Y521" s="873"/>
    </row>
    <row r="522" spans="1:25" ht="15" customHeight="1" x14ac:dyDescent="0.25">
      <c r="A522" s="262"/>
      <c r="B522" s="263"/>
      <c r="C522" s="263"/>
      <c r="D522" s="263"/>
      <c r="E522" s="264"/>
      <c r="F522" s="264"/>
      <c r="G522" s="264"/>
      <c r="H522" s="264"/>
      <c r="I522" s="264"/>
      <c r="J522" s="265"/>
      <c r="K522" s="265"/>
      <c r="L522" s="261"/>
      <c r="M522" s="261"/>
      <c r="N522" s="260"/>
      <c r="O522" s="260"/>
      <c r="P522" s="260"/>
      <c r="Q522" s="260"/>
      <c r="R522" s="260"/>
      <c r="S522" s="260"/>
      <c r="T522" s="260"/>
      <c r="U522" s="260"/>
      <c r="V522" s="260"/>
      <c r="W522" s="260"/>
      <c r="X522" s="260"/>
      <c r="Y522" s="260"/>
    </row>
    <row r="523" spans="1:25" ht="15" customHeight="1" x14ac:dyDescent="0.25">
      <c r="A523" s="366" t="s">
        <v>445</v>
      </c>
      <c r="B523" s="58"/>
      <c r="C523" s="58"/>
      <c r="D523" s="58"/>
      <c r="E523" s="3"/>
      <c r="F523" s="3"/>
      <c r="G523" s="3"/>
      <c r="H523" s="3"/>
      <c r="I523" s="3"/>
      <c r="J523" s="3"/>
      <c r="K523" s="3"/>
      <c r="L523" s="51"/>
      <c r="M523" s="51"/>
      <c r="N523" s="49"/>
      <c r="O523" s="49"/>
      <c r="P523" s="49"/>
      <c r="Q523" s="49"/>
      <c r="R523" s="49"/>
      <c r="S523" s="49"/>
      <c r="T523" s="49"/>
      <c r="U523" s="49"/>
      <c r="V523" s="49"/>
      <c r="W523" s="49"/>
      <c r="X523" s="49"/>
      <c r="Y523" s="49"/>
    </row>
    <row r="524" spans="1:25" ht="15" customHeight="1" x14ac:dyDescent="0.25">
      <c r="A524" s="52"/>
      <c r="B524" s="9"/>
      <c r="C524" s="9"/>
      <c r="D524" s="9"/>
      <c r="E524" s="1"/>
      <c r="F524" s="1"/>
      <c r="G524" s="1"/>
      <c r="H524" s="1"/>
      <c r="I524" s="1"/>
      <c r="J524" s="3"/>
      <c r="K524" s="3"/>
      <c r="L524" s="51"/>
      <c r="M524" s="51"/>
      <c r="N524" s="49"/>
      <c r="O524" s="49"/>
      <c r="P524" s="49"/>
      <c r="Q524" s="49"/>
      <c r="R524" s="49"/>
      <c r="S524" s="49"/>
      <c r="T524" s="49"/>
      <c r="U524" s="49"/>
      <c r="V524" s="49"/>
      <c r="W524" s="49"/>
      <c r="X524" s="49"/>
      <c r="Y524" s="49"/>
    </row>
    <row r="525" spans="1:25" ht="15" customHeight="1" x14ac:dyDescent="0.25">
      <c r="A525" s="840" t="s">
        <v>14</v>
      </c>
      <c r="B525" s="838" t="s">
        <v>15</v>
      </c>
      <c r="C525" s="838" t="s">
        <v>16</v>
      </c>
      <c r="D525" s="838" t="s">
        <v>17</v>
      </c>
      <c r="E525" s="838" t="s">
        <v>18</v>
      </c>
      <c r="F525" s="838" t="s">
        <v>19</v>
      </c>
      <c r="G525" s="827" t="s">
        <v>20</v>
      </c>
      <c r="H525" s="828"/>
      <c r="I525" s="828"/>
      <c r="J525" s="828"/>
      <c r="K525" s="828"/>
      <c r="L525" s="828"/>
      <c r="M525" s="829"/>
      <c r="N525" s="49"/>
      <c r="O525" s="49"/>
      <c r="P525" s="49"/>
      <c r="Q525" s="49"/>
      <c r="R525" s="49"/>
      <c r="S525" s="49"/>
      <c r="T525" s="49"/>
      <c r="U525" s="49"/>
      <c r="V525" s="49"/>
      <c r="W525" s="49"/>
      <c r="X525" s="49"/>
      <c r="Y525" s="49"/>
    </row>
    <row r="526" spans="1:25" ht="15" customHeight="1" x14ac:dyDescent="0.25">
      <c r="A526" s="837"/>
      <c r="B526" s="837"/>
      <c r="C526" s="837"/>
      <c r="D526" s="837"/>
      <c r="E526" s="837"/>
      <c r="F526" s="837"/>
      <c r="G526" s="16" t="s">
        <v>21</v>
      </c>
      <c r="H526" s="16" t="s">
        <v>22</v>
      </c>
      <c r="I526" s="16" t="s">
        <v>23</v>
      </c>
      <c r="J526" s="16" t="s">
        <v>24</v>
      </c>
      <c r="K526" s="16" t="s">
        <v>25</v>
      </c>
      <c r="L526" s="16" t="s">
        <v>26</v>
      </c>
      <c r="M526" s="16" t="s">
        <v>27</v>
      </c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49"/>
      <c r="Y526" s="49"/>
    </row>
    <row r="527" spans="1:25" ht="15" customHeight="1" x14ac:dyDescent="0.25">
      <c r="A527" s="840" t="s">
        <v>85</v>
      </c>
      <c r="B527" s="843" t="s">
        <v>216</v>
      </c>
      <c r="C527" s="223" t="s">
        <v>87</v>
      </c>
      <c r="D527" s="497" t="s">
        <v>88</v>
      </c>
      <c r="E527" s="419">
        <v>40</v>
      </c>
      <c r="F527" s="420">
        <v>40</v>
      </c>
      <c r="G527" s="500">
        <v>154</v>
      </c>
      <c r="H527" s="501">
        <v>9.1199999999999992</v>
      </c>
      <c r="I527" s="502">
        <v>0.6</v>
      </c>
      <c r="J527" s="502">
        <v>24.16</v>
      </c>
      <c r="K527" s="503">
        <v>47.6</v>
      </c>
      <c r="L527" s="500">
        <v>2.12</v>
      </c>
      <c r="M527" s="227">
        <v>2.5</v>
      </c>
      <c r="N527" s="49"/>
      <c r="O527" s="49"/>
      <c r="P527" s="49"/>
      <c r="Q527" s="49"/>
      <c r="R527" s="49"/>
      <c r="S527" s="49"/>
      <c r="T527" s="49"/>
      <c r="U527" s="49"/>
      <c r="V527" s="49"/>
      <c r="W527" s="49"/>
      <c r="X527" s="49"/>
      <c r="Y527" s="49"/>
    </row>
    <row r="528" spans="1:25" ht="15" customHeight="1" x14ac:dyDescent="0.25">
      <c r="A528" s="836"/>
      <c r="B528" s="836"/>
      <c r="C528" s="68" t="s">
        <v>98</v>
      </c>
      <c r="D528" s="497" t="s">
        <v>99</v>
      </c>
      <c r="E528" s="421">
        <v>42</v>
      </c>
      <c r="F528" s="422">
        <v>30.24</v>
      </c>
      <c r="G528" s="504">
        <v>40</v>
      </c>
      <c r="H528" s="505">
        <v>0.33263999999999999</v>
      </c>
      <c r="I528" s="506">
        <v>6.0479999999999999E-2</v>
      </c>
      <c r="J528" s="506">
        <v>9.1627200000000002</v>
      </c>
      <c r="K528" s="507">
        <v>0.90720000000000001</v>
      </c>
      <c r="L528" s="504">
        <v>0.1512</v>
      </c>
      <c r="M528" s="71">
        <v>1.68</v>
      </c>
      <c r="N528" s="49"/>
      <c r="O528" s="49"/>
      <c r="P528" s="49"/>
      <c r="Q528" s="49"/>
      <c r="R528" s="49"/>
      <c r="S528" s="49"/>
      <c r="T528" s="49"/>
      <c r="U528" s="49"/>
      <c r="V528" s="49"/>
      <c r="W528" s="49"/>
      <c r="X528" s="49"/>
      <c r="Y528" s="49"/>
    </row>
    <row r="529" spans="1:13" ht="15" customHeight="1" x14ac:dyDescent="0.25">
      <c r="A529" s="836"/>
      <c r="B529" s="836"/>
      <c r="C529" s="68" t="s">
        <v>50</v>
      </c>
      <c r="D529" s="497" t="s">
        <v>51</v>
      </c>
      <c r="E529" s="421">
        <v>12</v>
      </c>
      <c r="F529" s="422">
        <v>10.199999999999999</v>
      </c>
      <c r="G529" s="504">
        <v>5</v>
      </c>
      <c r="H529" s="505">
        <v>7.1400000000000005E-2</v>
      </c>
      <c r="I529" s="506">
        <v>1.0200000000000001E-2</v>
      </c>
      <c r="J529" s="506">
        <v>0.96899999999999997</v>
      </c>
      <c r="K529" s="507">
        <v>2.754</v>
      </c>
      <c r="L529" s="504">
        <v>4.0800000000000003E-2</v>
      </c>
      <c r="M529" s="71">
        <v>4.2</v>
      </c>
    </row>
    <row r="530" spans="1:13" ht="15" customHeight="1" x14ac:dyDescent="0.25">
      <c r="A530" s="836"/>
      <c r="B530" s="836"/>
      <c r="C530" s="68" t="s">
        <v>91</v>
      </c>
      <c r="D530" s="497" t="s">
        <v>92</v>
      </c>
      <c r="E530" s="421">
        <v>5</v>
      </c>
      <c r="F530" s="422">
        <v>5</v>
      </c>
      <c r="G530" s="504">
        <v>5</v>
      </c>
      <c r="H530" s="505">
        <v>0.11</v>
      </c>
      <c r="I530" s="506">
        <v>5.0000000000000001E-3</v>
      </c>
      <c r="J530" s="506">
        <v>1.0549999999999999</v>
      </c>
      <c r="K530" s="507">
        <v>0.55000000000000004</v>
      </c>
      <c r="L530" s="504">
        <v>0.05</v>
      </c>
      <c r="M530" s="71">
        <v>0.9</v>
      </c>
    </row>
    <row r="531" spans="1:13" ht="15" customHeight="1" x14ac:dyDescent="0.25">
      <c r="A531" s="836"/>
      <c r="B531" s="836"/>
      <c r="C531" s="68" t="s">
        <v>38</v>
      </c>
      <c r="D531" s="497" t="s">
        <v>39</v>
      </c>
      <c r="E531" s="421">
        <v>3</v>
      </c>
      <c r="F531" s="422">
        <v>3</v>
      </c>
      <c r="G531" s="504">
        <v>0</v>
      </c>
      <c r="H531" s="505">
        <v>0</v>
      </c>
      <c r="I531" s="506">
        <v>0</v>
      </c>
      <c r="J531" s="506">
        <v>0.18</v>
      </c>
      <c r="K531" s="507">
        <v>0.21</v>
      </c>
      <c r="L531" s="504">
        <v>1.4999999999999999E-2</v>
      </c>
      <c r="M531" s="71">
        <v>0.15</v>
      </c>
    </row>
    <row r="532" spans="1:13" ht="15" customHeight="1" x14ac:dyDescent="0.25">
      <c r="A532" s="836"/>
      <c r="B532" s="836"/>
      <c r="C532" s="68" t="s">
        <v>40</v>
      </c>
      <c r="D532" s="497" t="s">
        <v>39</v>
      </c>
      <c r="E532" s="421">
        <v>3</v>
      </c>
      <c r="F532" s="422">
        <v>3</v>
      </c>
      <c r="G532" s="504">
        <v>0</v>
      </c>
      <c r="H532" s="505">
        <v>0</v>
      </c>
      <c r="I532" s="506">
        <v>0</v>
      </c>
      <c r="J532" s="506">
        <v>0.18</v>
      </c>
      <c r="K532" s="507">
        <v>0.21</v>
      </c>
      <c r="L532" s="504">
        <v>1.4999999999999999E-2</v>
      </c>
      <c r="M532" s="71">
        <v>0.15</v>
      </c>
    </row>
    <row r="533" spans="1:13" ht="15" customHeight="1" x14ac:dyDescent="0.25">
      <c r="A533" s="836"/>
      <c r="B533" s="836"/>
      <c r="C533" s="68" t="s">
        <v>36</v>
      </c>
      <c r="D533" s="497" t="s">
        <v>37</v>
      </c>
      <c r="E533" s="421">
        <v>6</v>
      </c>
      <c r="F533" s="422">
        <v>5.4</v>
      </c>
      <c r="G533" s="504">
        <v>2</v>
      </c>
      <c r="H533" s="505">
        <v>0.1242</v>
      </c>
      <c r="I533" s="506">
        <v>3.2399999999999998E-2</v>
      </c>
      <c r="J533" s="506">
        <v>0.31859999999999999</v>
      </c>
      <c r="K533" s="507">
        <v>4.4279999999999999</v>
      </c>
      <c r="L533" s="504">
        <v>9.7199999999999995E-2</v>
      </c>
      <c r="M533" s="71">
        <v>2.76</v>
      </c>
    </row>
    <row r="534" spans="1:13" ht="15" customHeight="1" x14ac:dyDescent="0.25">
      <c r="A534" s="836"/>
      <c r="B534" s="836"/>
      <c r="C534" s="68" t="s">
        <v>34</v>
      </c>
      <c r="D534" s="497" t="s">
        <v>35</v>
      </c>
      <c r="E534" s="421">
        <v>38</v>
      </c>
      <c r="F534" s="422">
        <v>15.2</v>
      </c>
      <c r="G534" s="504">
        <v>6</v>
      </c>
      <c r="H534" s="505">
        <v>0.18240000000000001</v>
      </c>
      <c r="I534" s="506">
        <v>1.52E-2</v>
      </c>
      <c r="J534" s="506">
        <v>1.0336000000000001</v>
      </c>
      <c r="K534" s="507">
        <v>8.6639999999999997</v>
      </c>
      <c r="L534" s="504">
        <v>7.5999999999999998E-2</v>
      </c>
      <c r="M534" s="71">
        <v>5.7</v>
      </c>
    </row>
    <row r="535" spans="1:13" ht="15" customHeight="1" x14ac:dyDescent="0.25">
      <c r="A535" s="836"/>
      <c r="B535" s="836"/>
      <c r="C535" s="68" t="s">
        <v>205</v>
      </c>
      <c r="D535" s="497" t="s">
        <v>206</v>
      </c>
      <c r="E535" s="421">
        <v>3</v>
      </c>
      <c r="F535" s="422">
        <v>3</v>
      </c>
      <c r="G535" s="504">
        <v>11</v>
      </c>
      <c r="H535" s="505">
        <v>1.7999999999999999E-2</v>
      </c>
      <c r="I535" s="506">
        <v>3.0000000000000001E-3</v>
      </c>
      <c r="J535" s="506">
        <v>2.706</v>
      </c>
      <c r="K535" s="507">
        <v>1.26</v>
      </c>
      <c r="L535" s="504">
        <v>0.14699999999999999</v>
      </c>
      <c r="M535" s="71">
        <v>1.17</v>
      </c>
    </row>
    <row r="536" spans="1:13" ht="15" customHeight="1" x14ac:dyDescent="0.25">
      <c r="A536" s="837"/>
      <c r="B536" s="842"/>
      <c r="C536" s="68" t="s">
        <v>44</v>
      </c>
      <c r="D536" s="497" t="s">
        <v>45</v>
      </c>
      <c r="E536" s="421">
        <v>0.8</v>
      </c>
      <c r="F536" s="422">
        <v>0.8</v>
      </c>
      <c r="G536" s="504">
        <v>0</v>
      </c>
      <c r="H536" s="505">
        <v>0</v>
      </c>
      <c r="I536" s="506">
        <v>0</v>
      </c>
      <c r="J536" s="506">
        <v>0</v>
      </c>
      <c r="K536" s="507">
        <v>0.192</v>
      </c>
      <c r="L536" s="504">
        <v>2.3999999999999998E-3</v>
      </c>
      <c r="M536" s="71">
        <v>310.24799999999999</v>
      </c>
    </row>
    <row r="537" spans="1:13" ht="15" customHeight="1" x14ac:dyDescent="0.25">
      <c r="A537" s="840" t="s">
        <v>485</v>
      </c>
      <c r="B537" s="843" t="s">
        <v>217</v>
      </c>
      <c r="C537" s="68" t="s">
        <v>94</v>
      </c>
      <c r="D537" s="497" t="s">
        <v>95</v>
      </c>
      <c r="E537" s="421">
        <v>92</v>
      </c>
      <c r="F537" s="422">
        <v>88</v>
      </c>
      <c r="G537" s="504">
        <v>123</v>
      </c>
      <c r="H537" s="505">
        <v>18.832000000000001</v>
      </c>
      <c r="I537" s="506">
        <v>5.28</v>
      </c>
      <c r="J537" s="506">
        <v>0.17599999999999999</v>
      </c>
      <c r="K537" s="507">
        <v>14.96</v>
      </c>
      <c r="L537" s="504">
        <v>0.70399999999999996</v>
      </c>
      <c r="M537" s="71">
        <v>47.84</v>
      </c>
    </row>
    <row r="538" spans="1:13" ht="15" customHeight="1" x14ac:dyDescent="0.25">
      <c r="A538" s="836"/>
      <c r="B538" s="836"/>
      <c r="C538" s="68" t="s">
        <v>34</v>
      </c>
      <c r="D538" s="497" t="s">
        <v>35</v>
      </c>
      <c r="E538" s="421">
        <v>38</v>
      </c>
      <c r="F538" s="422">
        <v>15.2</v>
      </c>
      <c r="G538" s="504">
        <v>6</v>
      </c>
      <c r="H538" s="505">
        <v>0.18240000000000001</v>
      </c>
      <c r="I538" s="506">
        <v>1.52E-2</v>
      </c>
      <c r="J538" s="506">
        <v>1.0336000000000001</v>
      </c>
      <c r="K538" s="507">
        <v>8.6639999999999997</v>
      </c>
      <c r="L538" s="504">
        <v>7.5999999999999998E-2</v>
      </c>
      <c r="M538" s="71">
        <v>5.7</v>
      </c>
    </row>
    <row r="539" spans="1:13" ht="15" customHeight="1" x14ac:dyDescent="0.25">
      <c r="A539" s="836"/>
      <c r="B539" s="836"/>
      <c r="C539" s="68" t="s">
        <v>36</v>
      </c>
      <c r="D539" s="497" t="s">
        <v>37</v>
      </c>
      <c r="E539" s="421">
        <v>6</v>
      </c>
      <c r="F539" s="422">
        <v>5.4</v>
      </c>
      <c r="G539" s="504">
        <v>2</v>
      </c>
      <c r="H539" s="505">
        <v>0.1242</v>
      </c>
      <c r="I539" s="506">
        <v>3.2399999999999998E-2</v>
      </c>
      <c r="J539" s="506">
        <v>0.31859999999999999</v>
      </c>
      <c r="K539" s="507">
        <v>4.4279999999999999</v>
      </c>
      <c r="L539" s="504">
        <v>9.7199999999999995E-2</v>
      </c>
      <c r="M539" s="71">
        <v>2.76</v>
      </c>
    </row>
    <row r="540" spans="1:13" ht="15" customHeight="1" x14ac:dyDescent="0.25">
      <c r="A540" s="836"/>
      <c r="B540" s="836"/>
      <c r="C540" s="68" t="s">
        <v>38</v>
      </c>
      <c r="D540" s="497" t="s">
        <v>39</v>
      </c>
      <c r="E540" s="421">
        <v>3</v>
      </c>
      <c r="F540" s="422">
        <v>3</v>
      </c>
      <c r="G540" s="504">
        <v>0</v>
      </c>
      <c r="H540" s="505">
        <v>0</v>
      </c>
      <c r="I540" s="506">
        <v>0</v>
      </c>
      <c r="J540" s="506">
        <v>0.18</v>
      </c>
      <c r="K540" s="507">
        <v>0.21</v>
      </c>
      <c r="L540" s="504">
        <v>1.4999999999999999E-2</v>
      </c>
      <c r="M540" s="71">
        <v>0.15</v>
      </c>
    </row>
    <row r="541" spans="1:13" ht="15" customHeight="1" x14ac:dyDescent="0.25">
      <c r="A541" s="836"/>
      <c r="B541" s="836"/>
      <c r="C541" s="68" t="s">
        <v>40</v>
      </c>
      <c r="D541" s="497" t="s">
        <v>39</v>
      </c>
      <c r="E541" s="421">
        <v>3</v>
      </c>
      <c r="F541" s="422">
        <v>3</v>
      </c>
      <c r="G541" s="504">
        <v>0</v>
      </c>
      <c r="H541" s="505">
        <v>0</v>
      </c>
      <c r="I541" s="506">
        <v>0</v>
      </c>
      <c r="J541" s="506">
        <v>0.18</v>
      </c>
      <c r="K541" s="507">
        <v>0.21</v>
      </c>
      <c r="L541" s="504">
        <v>1.4999999999999999E-2</v>
      </c>
      <c r="M541" s="71">
        <v>0.15</v>
      </c>
    </row>
    <row r="542" spans="1:13" ht="15" customHeight="1" x14ac:dyDescent="0.25">
      <c r="A542" s="836"/>
      <c r="B542" s="836"/>
      <c r="C542" s="68" t="s">
        <v>41</v>
      </c>
      <c r="D542" s="497" t="s">
        <v>39</v>
      </c>
      <c r="E542" s="421">
        <v>3</v>
      </c>
      <c r="F542" s="422">
        <v>3</v>
      </c>
      <c r="G542" s="504">
        <v>0</v>
      </c>
      <c r="H542" s="505">
        <v>0</v>
      </c>
      <c r="I542" s="506">
        <v>0</v>
      </c>
      <c r="J542" s="506">
        <v>0.18</v>
      </c>
      <c r="K542" s="507">
        <v>0.21</v>
      </c>
      <c r="L542" s="504">
        <v>1.4999999999999999E-2</v>
      </c>
      <c r="M542" s="71">
        <v>0.15</v>
      </c>
    </row>
    <row r="543" spans="1:13" ht="15" customHeight="1" x14ac:dyDescent="0.25">
      <c r="A543" s="836"/>
      <c r="B543" s="836"/>
      <c r="C543" s="68" t="s">
        <v>96</v>
      </c>
      <c r="D543" s="497" t="s">
        <v>39</v>
      </c>
      <c r="E543" s="421">
        <v>3</v>
      </c>
      <c r="F543" s="422">
        <v>3</v>
      </c>
      <c r="G543" s="504">
        <v>0</v>
      </c>
      <c r="H543" s="505">
        <v>0</v>
      </c>
      <c r="I543" s="506">
        <v>0</v>
      </c>
      <c r="J543" s="506">
        <v>0.18</v>
      </c>
      <c r="K543" s="507">
        <v>0.21</v>
      </c>
      <c r="L543" s="504">
        <v>1.4999999999999999E-2</v>
      </c>
      <c r="M543" s="71">
        <v>0.15</v>
      </c>
    </row>
    <row r="544" spans="1:13" ht="15" customHeight="1" x14ac:dyDescent="0.25">
      <c r="A544" s="836"/>
      <c r="B544" s="836"/>
      <c r="C544" s="68" t="s">
        <v>44</v>
      </c>
      <c r="D544" s="497" t="s">
        <v>45</v>
      </c>
      <c r="E544" s="421">
        <v>0.5</v>
      </c>
      <c r="F544" s="422">
        <v>0.5</v>
      </c>
      <c r="G544" s="504">
        <v>0</v>
      </c>
      <c r="H544" s="505">
        <v>0</v>
      </c>
      <c r="I544" s="506">
        <v>0</v>
      </c>
      <c r="J544" s="506">
        <v>0</v>
      </c>
      <c r="K544" s="507">
        <v>0.12</v>
      </c>
      <c r="L544" s="504">
        <v>1.5E-3</v>
      </c>
      <c r="M544" s="71">
        <v>193.905</v>
      </c>
    </row>
    <row r="545" spans="1:13" ht="15" customHeight="1" x14ac:dyDescent="0.25">
      <c r="A545" s="837"/>
      <c r="B545" s="837"/>
      <c r="C545" s="68" t="s">
        <v>116</v>
      </c>
      <c r="D545" s="497" t="s">
        <v>117</v>
      </c>
      <c r="E545" s="421">
        <v>6</v>
      </c>
      <c r="F545" s="422">
        <v>6</v>
      </c>
      <c r="G545" s="504">
        <v>44</v>
      </c>
      <c r="H545" s="505">
        <v>3.5999999999999997E-2</v>
      </c>
      <c r="I545" s="506">
        <v>4.8600000000000003</v>
      </c>
      <c r="J545" s="506">
        <v>0</v>
      </c>
      <c r="K545" s="507">
        <v>0.18</v>
      </c>
      <c r="L545" s="504">
        <v>6.0000000000000001E-3</v>
      </c>
      <c r="M545" s="71">
        <v>34.25</v>
      </c>
    </row>
    <row r="546" spans="1:13" ht="15" customHeight="1" x14ac:dyDescent="0.25">
      <c r="A546" s="840" t="s">
        <v>247</v>
      </c>
      <c r="B546" s="843" t="s">
        <v>55</v>
      </c>
      <c r="C546" s="68" t="s">
        <v>56</v>
      </c>
      <c r="D546" s="497" t="s">
        <v>57</v>
      </c>
      <c r="E546" s="421">
        <v>62</v>
      </c>
      <c r="F546" s="422">
        <v>62</v>
      </c>
      <c r="G546" s="504">
        <v>219</v>
      </c>
      <c r="H546" s="505">
        <v>4.1539999999999999</v>
      </c>
      <c r="I546" s="506">
        <v>0.248</v>
      </c>
      <c r="J546" s="506">
        <v>49.661999999999999</v>
      </c>
      <c r="K546" s="507">
        <v>5.58</v>
      </c>
      <c r="L546" s="504">
        <v>0.496</v>
      </c>
      <c r="M546" s="71">
        <v>1.1200000000000001</v>
      </c>
    </row>
    <row r="547" spans="1:13" ht="15" customHeight="1" x14ac:dyDescent="0.25">
      <c r="A547" s="836"/>
      <c r="B547" s="836"/>
      <c r="C547" s="68" t="s">
        <v>44</v>
      </c>
      <c r="D547" s="497" t="s">
        <v>45</v>
      </c>
      <c r="E547" s="421">
        <v>0.8</v>
      </c>
      <c r="F547" s="422">
        <v>0.8</v>
      </c>
      <c r="G547" s="504">
        <v>0</v>
      </c>
      <c r="H547" s="505">
        <v>0</v>
      </c>
      <c r="I547" s="506">
        <v>0</v>
      </c>
      <c r="J547" s="506">
        <v>0</v>
      </c>
      <c r="K547" s="507">
        <v>0.192</v>
      </c>
      <c r="L547" s="504">
        <v>2.3999999999999998E-3</v>
      </c>
      <c r="M547" s="71">
        <v>310.24799999999999</v>
      </c>
    </row>
    <row r="548" spans="1:13" ht="15" customHeight="1" x14ac:dyDescent="0.25">
      <c r="A548" s="837"/>
      <c r="B548" s="837"/>
      <c r="C548" s="68" t="s">
        <v>52</v>
      </c>
      <c r="D548" s="497" t="s">
        <v>53</v>
      </c>
      <c r="E548" s="421">
        <v>10</v>
      </c>
      <c r="F548" s="422">
        <v>10</v>
      </c>
      <c r="G548" s="504">
        <v>90</v>
      </c>
      <c r="H548" s="505">
        <v>0</v>
      </c>
      <c r="I548" s="506">
        <v>10</v>
      </c>
      <c r="J548" s="506">
        <v>0</v>
      </c>
      <c r="K548" s="507">
        <v>0</v>
      </c>
      <c r="L548" s="504">
        <v>0</v>
      </c>
      <c r="M548" s="71">
        <v>0</v>
      </c>
    </row>
    <row r="549" spans="1:13" ht="15" customHeight="1" x14ac:dyDescent="0.25">
      <c r="A549" s="840" t="s">
        <v>46</v>
      </c>
      <c r="B549" s="843" t="s">
        <v>218</v>
      </c>
      <c r="C549" s="68" t="s">
        <v>98</v>
      </c>
      <c r="D549" s="497" t="s">
        <v>99</v>
      </c>
      <c r="E549" s="421">
        <v>140</v>
      </c>
      <c r="F549" s="422">
        <v>100.8</v>
      </c>
      <c r="G549" s="504">
        <v>133</v>
      </c>
      <c r="H549" s="505">
        <v>1.1088</v>
      </c>
      <c r="I549" s="506">
        <v>0.2016</v>
      </c>
      <c r="J549" s="506">
        <v>30.542400000000001</v>
      </c>
      <c r="K549" s="507">
        <v>3.024</v>
      </c>
      <c r="L549" s="504">
        <v>0.504</v>
      </c>
      <c r="M549" s="71">
        <v>4</v>
      </c>
    </row>
    <row r="550" spans="1:13" ht="15" customHeight="1" x14ac:dyDescent="0.25">
      <c r="A550" s="837"/>
      <c r="B550" s="837"/>
      <c r="C550" s="68" t="s">
        <v>52</v>
      </c>
      <c r="D550" s="497" t="s">
        <v>53</v>
      </c>
      <c r="E550" s="421">
        <v>8</v>
      </c>
      <c r="F550" s="422">
        <v>8</v>
      </c>
      <c r="G550" s="504">
        <v>72</v>
      </c>
      <c r="H550" s="505">
        <v>0</v>
      </c>
      <c r="I550" s="506">
        <v>8</v>
      </c>
      <c r="J550" s="506">
        <v>0</v>
      </c>
      <c r="K550" s="507">
        <v>0</v>
      </c>
      <c r="L550" s="504">
        <v>0</v>
      </c>
      <c r="M550" s="71">
        <v>0</v>
      </c>
    </row>
    <row r="551" spans="1:13" ht="15" customHeight="1" x14ac:dyDescent="0.25">
      <c r="A551" s="840" t="s">
        <v>58</v>
      </c>
      <c r="B551" s="843" t="s">
        <v>219</v>
      </c>
      <c r="C551" s="68" t="s">
        <v>50</v>
      </c>
      <c r="D551" s="497" t="s">
        <v>51</v>
      </c>
      <c r="E551" s="421">
        <v>48</v>
      </c>
      <c r="F551" s="422">
        <v>40.799999999999997</v>
      </c>
      <c r="G551" s="504">
        <v>19</v>
      </c>
      <c r="H551" s="505">
        <v>0.28560000000000002</v>
      </c>
      <c r="I551" s="506">
        <v>4.0800000000000003E-2</v>
      </c>
      <c r="J551" s="506">
        <v>3.8759999999999999</v>
      </c>
      <c r="K551" s="507">
        <v>11.016</v>
      </c>
      <c r="L551" s="504">
        <v>0.16320000000000001</v>
      </c>
      <c r="M551" s="71">
        <v>12.6</v>
      </c>
    </row>
    <row r="552" spans="1:13" ht="15" customHeight="1" x14ac:dyDescent="0.25">
      <c r="A552" s="836"/>
      <c r="B552" s="836"/>
      <c r="C552" s="68" t="s">
        <v>101</v>
      </c>
      <c r="D552" s="497" t="s">
        <v>102</v>
      </c>
      <c r="E552" s="421">
        <v>50</v>
      </c>
      <c r="F552" s="422">
        <v>40</v>
      </c>
      <c r="G552" s="504">
        <v>9</v>
      </c>
      <c r="H552" s="505">
        <v>0.36</v>
      </c>
      <c r="I552" s="506">
        <v>0.04</v>
      </c>
      <c r="J552" s="506">
        <v>1.64</v>
      </c>
      <c r="K552" s="507">
        <v>3.6</v>
      </c>
      <c r="L552" s="504">
        <v>0.2</v>
      </c>
      <c r="M552" s="71">
        <v>2.2799999999999998</v>
      </c>
    </row>
    <row r="553" spans="1:13" ht="15" customHeight="1" x14ac:dyDescent="0.25">
      <c r="A553" s="836"/>
      <c r="B553" s="836"/>
      <c r="C553" s="68" t="s">
        <v>62</v>
      </c>
      <c r="D553" s="497" t="s">
        <v>63</v>
      </c>
      <c r="E553" s="421">
        <v>30</v>
      </c>
      <c r="F553" s="422">
        <v>15</v>
      </c>
      <c r="G553" s="504">
        <v>7</v>
      </c>
      <c r="H553" s="505">
        <v>4.4999999999999998E-2</v>
      </c>
      <c r="I553" s="506">
        <v>4.4999999999999998E-2</v>
      </c>
      <c r="J553" s="506">
        <v>1.395</v>
      </c>
      <c r="K553" s="507">
        <v>2.85</v>
      </c>
      <c r="L553" s="504">
        <v>7.4999999999999997E-2</v>
      </c>
      <c r="M553" s="71">
        <v>1.2</v>
      </c>
    </row>
    <row r="554" spans="1:13" ht="15" customHeight="1" x14ac:dyDescent="0.25">
      <c r="A554" s="836"/>
      <c r="B554" s="837"/>
      <c r="C554" s="68" t="s">
        <v>36</v>
      </c>
      <c r="D554" s="497" t="s">
        <v>37</v>
      </c>
      <c r="E554" s="421">
        <v>6</v>
      </c>
      <c r="F554" s="422">
        <v>5.4</v>
      </c>
      <c r="G554" s="504">
        <v>2</v>
      </c>
      <c r="H554" s="505">
        <v>0.1242</v>
      </c>
      <c r="I554" s="506">
        <v>3.2399999999999998E-2</v>
      </c>
      <c r="J554" s="506">
        <v>0.31859999999999999</v>
      </c>
      <c r="K554" s="507">
        <v>4.4279999999999999</v>
      </c>
      <c r="L554" s="504">
        <v>9.7199999999999995E-2</v>
      </c>
      <c r="M554" s="71">
        <v>2.76</v>
      </c>
    </row>
    <row r="555" spans="1:13" ht="15" customHeight="1" x14ac:dyDescent="0.25">
      <c r="A555" s="837"/>
      <c r="B555" s="843" t="s">
        <v>220</v>
      </c>
      <c r="C555" s="68" t="s">
        <v>62</v>
      </c>
      <c r="D555" s="497" t="s">
        <v>63</v>
      </c>
      <c r="E555" s="421">
        <v>120</v>
      </c>
      <c r="F555" s="422">
        <v>60</v>
      </c>
      <c r="G555" s="512">
        <v>26</v>
      </c>
      <c r="H555" s="513">
        <v>0.18</v>
      </c>
      <c r="I555" s="514">
        <v>0.18</v>
      </c>
      <c r="J555" s="514">
        <v>5.58</v>
      </c>
      <c r="K555" s="515">
        <v>11.4</v>
      </c>
      <c r="L555" s="504">
        <v>0.3</v>
      </c>
      <c r="M555" s="71">
        <v>4.8</v>
      </c>
    </row>
    <row r="556" spans="1:13" ht="15" customHeight="1" x14ac:dyDescent="0.25">
      <c r="A556" s="840" t="s">
        <v>444</v>
      </c>
      <c r="B556" s="836"/>
      <c r="C556" s="229" t="s">
        <v>205</v>
      </c>
      <c r="D556" s="516" t="s">
        <v>206</v>
      </c>
      <c r="E556" s="517">
        <v>10</v>
      </c>
      <c r="F556" s="518">
        <v>10</v>
      </c>
      <c r="G556" s="503">
        <v>36</v>
      </c>
      <c r="H556" s="503">
        <v>0.06</v>
      </c>
      <c r="I556" s="503">
        <v>0.01</v>
      </c>
      <c r="J556" s="503">
        <v>9.02</v>
      </c>
      <c r="K556" s="503">
        <v>4.2</v>
      </c>
      <c r="L556" s="504">
        <v>0.49</v>
      </c>
      <c r="M556" s="71">
        <v>3.9</v>
      </c>
    </row>
    <row r="557" spans="1:13" ht="15" customHeight="1" x14ac:dyDescent="0.25">
      <c r="A557" s="837"/>
      <c r="B557" s="837"/>
      <c r="C557" s="223" t="s">
        <v>110</v>
      </c>
      <c r="D557" s="497" t="s">
        <v>39</v>
      </c>
      <c r="E557" s="419">
        <v>2</v>
      </c>
      <c r="F557" s="519">
        <v>2</v>
      </c>
      <c r="G557" s="503">
        <v>0</v>
      </c>
      <c r="H557" s="503">
        <v>0</v>
      </c>
      <c r="I557" s="503">
        <v>0</v>
      </c>
      <c r="J557" s="503">
        <v>0.12</v>
      </c>
      <c r="K557" s="503">
        <v>0.14000000000000001</v>
      </c>
      <c r="L557" s="504">
        <v>0.01</v>
      </c>
      <c r="M557" s="71">
        <v>0.1</v>
      </c>
    </row>
    <row r="558" spans="1:13" ht="15" customHeight="1" x14ac:dyDescent="0.25">
      <c r="A558" s="1164"/>
      <c r="B558" s="825"/>
      <c r="C558" s="825"/>
      <c r="D558" s="825"/>
      <c r="E558" s="825"/>
      <c r="F558" s="825"/>
      <c r="G558" s="825"/>
      <c r="H558" s="825"/>
      <c r="I558" s="825"/>
      <c r="J558" s="825"/>
      <c r="K558" s="826"/>
      <c r="L558" s="234"/>
      <c r="M558" s="234"/>
    </row>
    <row r="559" spans="1:13" ht="15" customHeight="1" x14ac:dyDescent="0.25">
      <c r="A559" s="1536" t="s">
        <v>78</v>
      </c>
      <c r="B559" s="828"/>
      <c r="C559" s="828"/>
      <c r="D559" s="828"/>
      <c r="E559" s="828"/>
      <c r="F559" s="829"/>
      <c r="G559" s="135">
        <v>1011</v>
      </c>
      <c r="H559" s="135">
        <v>35.4</v>
      </c>
      <c r="I559" s="135">
        <v>29.7</v>
      </c>
      <c r="J559" s="135">
        <v>144.1</v>
      </c>
      <c r="K559" s="135">
        <v>142</v>
      </c>
      <c r="L559" s="510">
        <v>6</v>
      </c>
      <c r="M559" s="510">
        <v>957</v>
      </c>
    </row>
    <row r="560" spans="1:13" ht="15" customHeight="1" x14ac:dyDescent="0.25">
      <c r="A560" s="1536" t="s">
        <v>79</v>
      </c>
      <c r="B560" s="828"/>
      <c r="C560" s="828"/>
      <c r="D560" s="828"/>
      <c r="E560" s="828"/>
      <c r="F560" s="829"/>
      <c r="G560" s="135">
        <v>2900</v>
      </c>
      <c r="H560" s="135">
        <v>101.5</v>
      </c>
      <c r="I560" s="135">
        <v>96.7</v>
      </c>
      <c r="J560" s="135">
        <v>406</v>
      </c>
      <c r="K560" s="135">
        <v>1100</v>
      </c>
      <c r="L560" s="510">
        <v>11.8</v>
      </c>
      <c r="M560" s="510">
        <v>1500</v>
      </c>
    </row>
    <row r="561" spans="1:13" ht="15" customHeight="1" x14ac:dyDescent="0.25">
      <c r="A561" s="1536" t="s">
        <v>80</v>
      </c>
      <c r="B561" s="828"/>
      <c r="C561" s="828"/>
      <c r="D561" s="828"/>
      <c r="E561" s="828"/>
      <c r="F561" s="829"/>
      <c r="G561" s="137">
        <v>0.35</v>
      </c>
      <c r="H561" s="137">
        <v>0.35</v>
      </c>
      <c r="I561" s="137">
        <v>0.31</v>
      </c>
      <c r="J561" s="137">
        <v>0.35</v>
      </c>
      <c r="K561" s="137">
        <v>0.13</v>
      </c>
      <c r="L561" s="511">
        <v>0.51</v>
      </c>
      <c r="M561" s="511">
        <v>0.64</v>
      </c>
    </row>
    <row r="562" spans="1:13" ht="15" customHeight="1" x14ac:dyDescent="0.25">
      <c r="A562" s="44"/>
      <c r="B562" s="45"/>
      <c r="C562" s="45"/>
      <c r="D562" s="45"/>
      <c r="E562" s="47"/>
      <c r="F562" s="47"/>
      <c r="G562" s="47"/>
      <c r="H562" s="47"/>
      <c r="I562" s="47"/>
      <c r="J562" s="47"/>
      <c r="K562" s="47"/>
      <c r="L562" s="47"/>
      <c r="M562" s="47"/>
    </row>
    <row r="563" spans="1:13" ht="15" customHeight="1" x14ac:dyDescent="0.25">
      <c r="A563" s="1537" t="s">
        <v>81</v>
      </c>
      <c r="B563" s="825"/>
      <c r="C563" s="826"/>
      <c r="D563" s="827" t="s">
        <v>82</v>
      </c>
      <c r="E563" s="828"/>
      <c r="F563" s="828"/>
      <c r="G563" s="828"/>
      <c r="H563" s="828"/>
      <c r="I563" s="828"/>
      <c r="J563" s="828"/>
      <c r="K563" s="828"/>
      <c r="L563" s="828"/>
      <c r="M563" s="829"/>
    </row>
    <row r="564" spans="1:13" ht="15" customHeight="1" x14ac:dyDescent="0.25">
      <c r="A564" s="44"/>
      <c r="B564" s="45"/>
      <c r="C564" s="47"/>
      <c r="D564" s="47"/>
      <c r="E564" s="47"/>
      <c r="F564" s="47"/>
      <c r="G564" s="47"/>
      <c r="H564" s="47"/>
      <c r="I564" s="47"/>
      <c r="J564" s="47"/>
      <c r="K564" s="47"/>
      <c r="L564" s="47"/>
      <c r="M564" s="51"/>
    </row>
    <row r="565" spans="1:13" ht="30" customHeight="1" x14ac:dyDescent="0.25">
      <c r="A565" s="44" t="s">
        <v>83</v>
      </c>
      <c r="B565" s="1538"/>
      <c r="C565" s="828"/>
      <c r="D565" s="828"/>
      <c r="E565" s="829"/>
      <c r="F565" s="51"/>
      <c r="G565" s="1539" t="s">
        <v>84</v>
      </c>
      <c r="H565" s="825"/>
      <c r="I565" s="826"/>
      <c r="J565" s="827">
        <v>1088350061</v>
      </c>
      <c r="K565" s="828"/>
      <c r="L565" s="828"/>
      <c r="M565" s="829"/>
    </row>
    <row r="566" spans="1:13" ht="15" customHeight="1" x14ac:dyDescent="0.25">
      <c r="A566" s="53"/>
      <c r="B566" s="49"/>
      <c r="C566" s="49"/>
      <c r="D566" s="49"/>
      <c r="E566" s="51"/>
      <c r="F566" s="51"/>
      <c r="G566" s="51"/>
      <c r="H566" s="51"/>
      <c r="I566" s="51"/>
      <c r="J566" s="51"/>
      <c r="K566" s="51"/>
      <c r="L566" s="51"/>
      <c r="M566" s="51"/>
    </row>
    <row r="567" spans="1:13" ht="15" customHeight="1" x14ac:dyDescent="0.25">
      <c r="A567" s="54"/>
      <c r="B567" s="55"/>
      <c r="C567" s="55"/>
      <c r="D567" s="55"/>
      <c r="E567" s="56"/>
      <c r="F567" s="56"/>
      <c r="G567" s="56"/>
      <c r="H567" s="56"/>
      <c r="I567" s="56"/>
      <c r="J567" s="56"/>
      <c r="K567" s="56"/>
      <c r="L567" s="56"/>
      <c r="M567" s="56"/>
    </row>
    <row r="568" spans="1:13" ht="15" customHeight="1" x14ac:dyDescent="0.25">
      <c r="A568" s="52"/>
      <c r="B568" s="9"/>
      <c r="C568" s="9"/>
      <c r="D568" s="9"/>
      <c r="E568" s="1"/>
      <c r="F568" s="1"/>
      <c r="G568" s="1"/>
      <c r="H568" s="1"/>
      <c r="I568" s="1"/>
      <c r="J568" s="3"/>
      <c r="K568" s="3"/>
      <c r="L568" s="51"/>
      <c r="M568" s="51"/>
    </row>
    <row r="569" spans="1:13" ht="15" customHeight="1" x14ac:dyDescent="0.25">
      <c r="A569" s="366" t="s">
        <v>486</v>
      </c>
      <c r="B569" s="58"/>
      <c r="C569" s="58"/>
      <c r="D569" s="58"/>
      <c r="E569" s="3"/>
      <c r="F569" s="3"/>
      <c r="G569" s="3"/>
      <c r="H569" s="3"/>
      <c r="I569" s="3"/>
      <c r="J569" s="3"/>
      <c r="K569" s="3"/>
      <c r="L569" s="51"/>
      <c r="M569" s="51"/>
    </row>
    <row r="570" spans="1:13" ht="15" customHeight="1" x14ac:dyDescent="0.25">
      <c r="A570" s="52"/>
      <c r="B570" s="9"/>
      <c r="C570" s="9"/>
      <c r="D570" s="9"/>
      <c r="E570" s="1"/>
      <c r="F570" s="1"/>
      <c r="G570" s="1"/>
      <c r="H570" s="1"/>
      <c r="I570" s="1"/>
      <c r="J570" s="3"/>
      <c r="K570" s="3"/>
      <c r="L570" s="51"/>
      <c r="M570" s="51"/>
    </row>
    <row r="571" spans="1:13" ht="15" customHeight="1" x14ac:dyDescent="0.25">
      <c r="A571" s="840" t="s">
        <v>14</v>
      </c>
      <c r="B571" s="838" t="s">
        <v>15</v>
      </c>
      <c r="C571" s="838" t="s">
        <v>16</v>
      </c>
      <c r="D571" s="838" t="s">
        <v>17</v>
      </c>
      <c r="E571" s="838" t="s">
        <v>18</v>
      </c>
      <c r="F571" s="838" t="s">
        <v>19</v>
      </c>
      <c r="G571" s="827" t="s">
        <v>20</v>
      </c>
      <c r="H571" s="828"/>
      <c r="I571" s="828"/>
      <c r="J571" s="828"/>
      <c r="K571" s="828"/>
      <c r="L571" s="828"/>
      <c r="M571" s="829"/>
    </row>
    <row r="572" spans="1:13" ht="15" customHeight="1" x14ac:dyDescent="0.25">
      <c r="A572" s="837"/>
      <c r="B572" s="842"/>
      <c r="C572" s="837"/>
      <c r="D572" s="837"/>
      <c r="E572" s="837"/>
      <c r="F572" s="837"/>
      <c r="G572" s="16" t="s">
        <v>21</v>
      </c>
      <c r="H572" s="16" t="s">
        <v>22</v>
      </c>
      <c r="I572" s="16" t="s">
        <v>23</v>
      </c>
      <c r="J572" s="16" t="s">
        <v>24</v>
      </c>
      <c r="K572" s="16" t="s">
        <v>25</v>
      </c>
      <c r="L572" s="16" t="s">
        <v>26</v>
      </c>
      <c r="M572" s="16" t="s">
        <v>27</v>
      </c>
    </row>
    <row r="573" spans="1:13" ht="15" customHeight="1" x14ac:dyDescent="0.25">
      <c r="A573" s="840" t="s">
        <v>221</v>
      </c>
      <c r="B573" s="843" t="s">
        <v>222</v>
      </c>
      <c r="C573" s="223" t="s">
        <v>398</v>
      </c>
      <c r="D573" s="497" t="s">
        <v>120</v>
      </c>
      <c r="E573" s="419">
        <v>114</v>
      </c>
      <c r="F573" s="420">
        <v>96</v>
      </c>
      <c r="G573" s="227">
        <v>159</v>
      </c>
      <c r="H573" s="228">
        <v>19.872</v>
      </c>
      <c r="I573" s="127">
        <v>8.8320000000000007</v>
      </c>
      <c r="J573" s="127">
        <v>9.6000000000000002E-2</v>
      </c>
      <c r="K573" s="224">
        <v>10.56</v>
      </c>
      <c r="L573" s="227">
        <v>0.67200000000000004</v>
      </c>
      <c r="M573" s="227">
        <v>71.819999999999993</v>
      </c>
    </row>
    <row r="574" spans="1:13" ht="15" customHeight="1" x14ac:dyDescent="0.25">
      <c r="A574" s="836"/>
      <c r="B574" s="836"/>
      <c r="C574" s="68" t="s">
        <v>32</v>
      </c>
      <c r="D574" s="497" t="s">
        <v>33</v>
      </c>
      <c r="E574" s="421">
        <v>16</v>
      </c>
      <c r="F574" s="422">
        <v>15.2</v>
      </c>
      <c r="G574" s="71">
        <v>6</v>
      </c>
      <c r="H574" s="72">
        <v>0.21279999999999999</v>
      </c>
      <c r="I574" s="73">
        <v>1.52E-2</v>
      </c>
      <c r="J574" s="73">
        <v>1.1704000000000001</v>
      </c>
      <c r="K574" s="74">
        <v>3.6480000000000001</v>
      </c>
      <c r="L574" s="71">
        <v>4.5600000000000002E-2</v>
      </c>
      <c r="M574" s="71">
        <v>0.64</v>
      </c>
    </row>
    <row r="575" spans="1:13" ht="15" customHeight="1" x14ac:dyDescent="0.25">
      <c r="A575" s="836"/>
      <c r="B575" s="836"/>
      <c r="C575" s="68" t="s">
        <v>34</v>
      </c>
      <c r="D575" s="497" t="s">
        <v>35</v>
      </c>
      <c r="E575" s="421">
        <v>38</v>
      </c>
      <c r="F575" s="422">
        <v>15.2</v>
      </c>
      <c r="G575" s="71">
        <v>6</v>
      </c>
      <c r="H575" s="72">
        <v>0.18240000000000001</v>
      </c>
      <c r="I575" s="73">
        <v>1.52E-2</v>
      </c>
      <c r="J575" s="73">
        <v>1.0336000000000001</v>
      </c>
      <c r="K575" s="74">
        <v>8.6639999999999997</v>
      </c>
      <c r="L575" s="71">
        <v>7.5999999999999998E-2</v>
      </c>
      <c r="M575" s="71">
        <v>5.7</v>
      </c>
    </row>
    <row r="576" spans="1:13" ht="15" customHeight="1" x14ac:dyDescent="0.25">
      <c r="A576" s="836"/>
      <c r="B576" s="836"/>
      <c r="C576" s="68" t="s">
        <v>36</v>
      </c>
      <c r="D576" s="497" t="s">
        <v>37</v>
      </c>
      <c r="E576" s="421">
        <v>6</v>
      </c>
      <c r="F576" s="422">
        <v>5.4</v>
      </c>
      <c r="G576" s="71">
        <v>2</v>
      </c>
      <c r="H576" s="72">
        <v>0.1242</v>
      </c>
      <c r="I576" s="73">
        <v>3.2399999999999998E-2</v>
      </c>
      <c r="J576" s="73">
        <v>0.31859999999999999</v>
      </c>
      <c r="K576" s="74">
        <v>4.4279999999999999</v>
      </c>
      <c r="L576" s="71">
        <v>9.7199999999999995E-2</v>
      </c>
      <c r="M576" s="71">
        <v>2.76</v>
      </c>
    </row>
    <row r="577" spans="1:13" ht="15" customHeight="1" x14ac:dyDescent="0.25">
      <c r="A577" s="836"/>
      <c r="B577" s="836"/>
      <c r="C577" s="68" t="s">
        <v>38</v>
      </c>
      <c r="D577" s="497" t="s">
        <v>39</v>
      </c>
      <c r="E577" s="421">
        <v>3</v>
      </c>
      <c r="F577" s="422">
        <v>3</v>
      </c>
      <c r="G577" s="71">
        <v>0</v>
      </c>
      <c r="H577" s="72">
        <v>0</v>
      </c>
      <c r="I577" s="73">
        <v>0</v>
      </c>
      <c r="J577" s="73">
        <v>0.18</v>
      </c>
      <c r="K577" s="74">
        <v>0.21</v>
      </c>
      <c r="L577" s="71">
        <v>1.4999999999999999E-2</v>
      </c>
      <c r="M577" s="71">
        <v>0.15</v>
      </c>
    </row>
    <row r="578" spans="1:13" ht="15" customHeight="1" x14ac:dyDescent="0.25">
      <c r="A578" s="836"/>
      <c r="B578" s="836"/>
      <c r="C578" s="68" t="s">
        <v>40</v>
      </c>
      <c r="D578" s="497" t="s">
        <v>39</v>
      </c>
      <c r="E578" s="421">
        <v>3</v>
      </c>
      <c r="F578" s="422">
        <v>3</v>
      </c>
      <c r="G578" s="71">
        <v>0</v>
      </c>
      <c r="H578" s="72">
        <v>0</v>
      </c>
      <c r="I578" s="73">
        <v>0</v>
      </c>
      <c r="J578" s="73">
        <v>0.18</v>
      </c>
      <c r="K578" s="74">
        <v>0.21</v>
      </c>
      <c r="L578" s="71">
        <v>1.4999999999999999E-2</v>
      </c>
      <c r="M578" s="71">
        <v>0.15</v>
      </c>
    </row>
    <row r="579" spans="1:13" ht="15" customHeight="1" x14ac:dyDescent="0.25">
      <c r="A579" s="836"/>
      <c r="B579" s="836"/>
      <c r="C579" s="68" t="s">
        <v>41</v>
      </c>
      <c r="D579" s="497" t="s">
        <v>39</v>
      </c>
      <c r="E579" s="421">
        <v>3</v>
      </c>
      <c r="F579" s="422">
        <v>3</v>
      </c>
      <c r="G579" s="71">
        <v>0</v>
      </c>
      <c r="H579" s="72">
        <v>0</v>
      </c>
      <c r="I579" s="73">
        <v>0</v>
      </c>
      <c r="J579" s="73">
        <v>0.18</v>
      </c>
      <c r="K579" s="74">
        <v>0.21</v>
      </c>
      <c r="L579" s="71">
        <v>1.4999999999999999E-2</v>
      </c>
      <c r="M579" s="71">
        <v>0.15</v>
      </c>
    </row>
    <row r="580" spans="1:13" ht="15" customHeight="1" x14ac:dyDescent="0.25">
      <c r="A580" s="836"/>
      <c r="B580" s="836"/>
      <c r="C580" s="68" t="s">
        <v>223</v>
      </c>
      <c r="D580" s="497" t="s">
        <v>224</v>
      </c>
      <c r="E580" s="421">
        <v>3</v>
      </c>
      <c r="F580" s="422">
        <v>1.05</v>
      </c>
      <c r="G580" s="71">
        <v>1</v>
      </c>
      <c r="H580" s="72">
        <v>3.3599999999999998E-2</v>
      </c>
      <c r="I580" s="73">
        <v>5.2500000000000003E-3</v>
      </c>
      <c r="J580" s="73">
        <v>8.7150000000000005E-2</v>
      </c>
      <c r="K580" s="74">
        <v>2.5724999999999998</v>
      </c>
      <c r="L580" s="71">
        <v>7.4550000000000005E-2</v>
      </c>
      <c r="M580" s="71">
        <v>0</v>
      </c>
    </row>
    <row r="581" spans="1:13" ht="15" customHeight="1" x14ac:dyDescent="0.25">
      <c r="A581" s="836"/>
      <c r="B581" s="836"/>
      <c r="C581" s="68" t="s">
        <v>42</v>
      </c>
      <c r="D581" s="497" t="s">
        <v>43</v>
      </c>
      <c r="E581" s="421">
        <v>1</v>
      </c>
      <c r="F581" s="422">
        <v>0.95</v>
      </c>
      <c r="G581" s="71">
        <v>1</v>
      </c>
      <c r="H581" s="72">
        <v>4.4650000000000002E-2</v>
      </c>
      <c r="I581" s="73">
        <v>2.8500000000000001E-3</v>
      </c>
      <c r="J581" s="73">
        <v>0.27834999999999999</v>
      </c>
      <c r="K581" s="74">
        <v>0.38</v>
      </c>
      <c r="L581" s="71">
        <v>1.235E-2</v>
      </c>
      <c r="M581" s="71">
        <v>0.19</v>
      </c>
    </row>
    <row r="582" spans="1:13" ht="15" customHeight="1" x14ac:dyDescent="0.25">
      <c r="A582" s="837"/>
      <c r="B582" s="837"/>
      <c r="C582" s="68" t="s">
        <v>44</v>
      </c>
      <c r="D582" s="497" t="s">
        <v>45</v>
      </c>
      <c r="E582" s="421">
        <v>0.5</v>
      </c>
      <c r="F582" s="422">
        <v>0.5</v>
      </c>
      <c r="G582" s="71">
        <v>0</v>
      </c>
      <c r="H582" s="72">
        <v>0</v>
      </c>
      <c r="I582" s="73">
        <v>0</v>
      </c>
      <c r="J582" s="73">
        <v>0</v>
      </c>
      <c r="K582" s="74">
        <v>0.12</v>
      </c>
      <c r="L582" s="71">
        <v>1.5E-3</v>
      </c>
      <c r="M582" s="71">
        <v>193.905</v>
      </c>
    </row>
    <row r="583" spans="1:13" ht="15" customHeight="1" x14ac:dyDescent="0.25">
      <c r="A583" s="840" t="s">
        <v>46</v>
      </c>
      <c r="B583" s="843" t="s">
        <v>225</v>
      </c>
      <c r="C583" s="68" t="s">
        <v>114</v>
      </c>
      <c r="D583" s="497" t="s">
        <v>115</v>
      </c>
      <c r="E583" s="421">
        <v>50</v>
      </c>
      <c r="F583" s="422">
        <v>50</v>
      </c>
      <c r="G583" s="71">
        <v>50</v>
      </c>
      <c r="H583" s="72">
        <v>1.1499999999999999</v>
      </c>
      <c r="I583" s="73">
        <v>0.05</v>
      </c>
      <c r="J583" s="73">
        <v>10.5</v>
      </c>
      <c r="K583" s="74">
        <v>4</v>
      </c>
      <c r="L583" s="71">
        <v>0.4</v>
      </c>
      <c r="M583" s="71">
        <v>4.5</v>
      </c>
    </row>
    <row r="584" spans="1:13" ht="15" customHeight="1" x14ac:dyDescent="0.25">
      <c r="A584" s="836"/>
      <c r="B584" s="836"/>
      <c r="C584" s="68" t="s">
        <v>48</v>
      </c>
      <c r="D584" s="497" t="s">
        <v>49</v>
      </c>
      <c r="E584" s="421">
        <v>50</v>
      </c>
      <c r="F584" s="422">
        <v>50</v>
      </c>
      <c r="G584" s="71">
        <v>45</v>
      </c>
      <c r="H584" s="72">
        <v>1.05</v>
      </c>
      <c r="I584" s="73">
        <v>0.05</v>
      </c>
      <c r="J584" s="73">
        <v>9.4499999999999993</v>
      </c>
      <c r="K584" s="74">
        <v>6</v>
      </c>
      <c r="L584" s="71">
        <v>0.4</v>
      </c>
      <c r="M584" s="71">
        <v>3</v>
      </c>
    </row>
    <row r="585" spans="1:13" ht="15" customHeight="1" x14ac:dyDescent="0.25">
      <c r="A585" s="836"/>
      <c r="B585" s="836"/>
      <c r="C585" s="68" t="s">
        <v>91</v>
      </c>
      <c r="D585" s="497" t="s">
        <v>92</v>
      </c>
      <c r="E585" s="421">
        <v>30</v>
      </c>
      <c r="F585" s="422">
        <v>30</v>
      </c>
      <c r="G585" s="71">
        <v>29</v>
      </c>
      <c r="H585" s="72">
        <v>0.66</v>
      </c>
      <c r="I585" s="73">
        <v>0.03</v>
      </c>
      <c r="J585" s="73">
        <v>6.33</v>
      </c>
      <c r="K585" s="74">
        <v>3.3</v>
      </c>
      <c r="L585" s="71">
        <v>0.3</v>
      </c>
      <c r="M585" s="71">
        <v>5.4</v>
      </c>
    </row>
    <row r="586" spans="1:13" ht="15" customHeight="1" x14ac:dyDescent="0.25">
      <c r="A586" s="836"/>
      <c r="B586" s="836"/>
      <c r="C586" s="68" t="s">
        <v>50</v>
      </c>
      <c r="D586" s="497" t="s">
        <v>51</v>
      </c>
      <c r="E586" s="421">
        <v>12</v>
      </c>
      <c r="F586" s="422">
        <v>10.199999999999999</v>
      </c>
      <c r="G586" s="71">
        <v>5</v>
      </c>
      <c r="H586" s="72">
        <v>7.1400000000000005E-2</v>
      </c>
      <c r="I586" s="73">
        <v>1.0200000000000001E-2</v>
      </c>
      <c r="J586" s="73">
        <v>0.96899999999999997</v>
      </c>
      <c r="K586" s="74">
        <v>2.754</v>
      </c>
      <c r="L586" s="71">
        <v>4.0800000000000003E-2</v>
      </c>
      <c r="M586" s="71">
        <v>4.2</v>
      </c>
    </row>
    <row r="587" spans="1:13" ht="15" customHeight="1" x14ac:dyDescent="0.25">
      <c r="A587" s="836"/>
      <c r="B587" s="836"/>
      <c r="C587" s="68" t="s">
        <v>223</v>
      </c>
      <c r="D587" s="497" t="s">
        <v>224</v>
      </c>
      <c r="E587" s="421">
        <v>5</v>
      </c>
      <c r="F587" s="422">
        <v>1.75</v>
      </c>
      <c r="G587" s="71">
        <v>1</v>
      </c>
      <c r="H587" s="72">
        <v>5.6000000000000001E-2</v>
      </c>
      <c r="I587" s="73">
        <v>8.7500000000000008E-3</v>
      </c>
      <c r="J587" s="73">
        <v>0.14524999999999999</v>
      </c>
      <c r="K587" s="74">
        <v>4.2874999999999996</v>
      </c>
      <c r="L587" s="71">
        <v>0.12425</v>
      </c>
      <c r="M587" s="71">
        <v>0</v>
      </c>
    </row>
    <row r="588" spans="1:13" ht="15" customHeight="1" x14ac:dyDescent="0.25">
      <c r="A588" s="836"/>
      <c r="B588" s="836"/>
      <c r="C588" s="68" t="s">
        <v>34</v>
      </c>
      <c r="D588" s="497" t="s">
        <v>35</v>
      </c>
      <c r="E588" s="421">
        <v>38</v>
      </c>
      <c r="F588" s="422">
        <v>15.2</v>
      </c>
      <c r="G588" s="71">
        <v>6</v>
      </c>
      <c r="H588" s="72">
        <v>0.18240000000000001</v>
      </c>
      <c r="I588" s="73">
        <v>1.52E-2</v>
      </c>
      <c r="J588" s="73">
        <v>1.0336000000000001</v>
      </c>
      <c r="K588" s="74">
        <v>8.6639999999999997</v>
      </c>
      <c r="L588" s="71">
        <v>7.5999999999999998E-2</v>
      </c>
      <c r="M588" s="71">
        <v>5.7</v>
      </c>
    </row>
    <row r="589" spans="1:13" ht="15" customHeight="1" x14ac:dyDescent="0.25">
      <c r="A589" s="836"/>
      <c r="B589" s="836"/>
      <c r="C589" s="68" t="s">
        <v>32</v>
      </c>
      <c r="D589" s="497" t="s">
        <v>33</v>
      </c>
      <c r="E589" s="421">
        <v>16</v>
      </c>
      <c r="F589" s="422">
        <v>15.2</v>
      </c>
      <c r="G589" s="71">
        <v>6</v>
      </c>
      <c r="H589" s="72">
        <v>0.21279999999999999</v>
      </c>
      <c r="I589" s="73">
        <v>1.52E-2</v>
      </c>
      <c r="J589" s="73">
        <v>1.1704000000000001</v>
      </c>
      <c r="K589" s="74">
        <v>3.6480000000000001</v>
      </c>
      <c r="L589" s="71">
        <v>4.5600000000000002E-2</v>
      </c>
      <c r="M589" s="71">
        <v>0.64</v>
      </c>
    </row>
    <row r="590" spans="1:13" ht="15" customHeight="1" x14ac:dyDescent="0.25">
      <c r="A590" s="836"/>
      <c r="B590" s="836"/>
      <c r="C590" s="68" t="s">
        <v>36</v>
      </c>
      <c r="D590" s="497" t="s">
        <v>37</v>
      </c>
      <c r="E590" s="421">
        <v>6</v>
      </c>
      <c r="F590" s="422">
        <v>5.4</v>
      </c>
      <c r="G590" s="71">
        <v>2</v>
      </c>
      <c r="H590" s="72">
        <v>0.1242</v>
      </c>
      <c r="I590" s="73">
        <v>3.2399999999999998E-2</v>
      </c>
      <c r="J590" s="73">
        <v>0.31859999999999999</v>
      </c>
      <c r="K590" s="74">
        <v>4.4279999999999999</v>
      </c>
      <c r="L590" s="71">
        <v>9.7199999999999995E-2</v>
      </c>
      <c r="M590" s="71">
        <v>2.76</v>
      </c>
    </row>
    <row r="591" spans="1:13" ht="15" customHeight="1" x14ac:dyDescent="0.25">
      <c r="A591" s="836"/>
      <c r="B591" s="836"/>
      <c r="C591" s="68" t="s">
        <v>42</v>
      </c>
      <c r="D591" s="497" t="s">
        <v>43</v>
      </c>
      <c r="E591" s="421">
        <v>1</v>
      </c>
      <c r="F591" s="422">
        <v>0.95</v>
      </c>
      <c r="G591" s="71">
        <v>1</v>
      </c>
      <c r="H591" s="72">
        <v>4.4650000000000002E-2</v>
      </c>
      <c r="I591" s="73">
        <v>2.8500000000000001E-3</v>
      </c>
      <c r="J591" s="73">
        <v>0.27834999999999999</v>
      </c>
      <c r="K591" s="74">
        <v>0.38</v>
      </c>
      <c r="L591" s="71">
        <v>1.235E-2</v>
      </c>
      <c r="M591" s="71">
        <v>0.19</v>
      </c>
    </row>
    <row r="592" spans="1:13" ht="15" customHeight="1" x14ac:dyDescent="0.25">
      <c r="A592" s="836"/>
      <c r="B592" s="836"/>
      <c r="C592" s="68" t="s">
        <v>44</v>
      </c>
      <c r="D592" s="497" t="s">
        <v>45</v>
      </c>
      <c r="E592" s="421">
        <v>0.8</v>
      </c>
      <c r="F592" s="422">
        <v>0.8</v>
      </c>
      <c r="G592" s="71">
        <v>0</v>
      </c>
      <c r="H592" s="72">
        <v>0</v>
      </c>
      <c r="I592" s="73">
        <v>0</v>
      </c>
      <c r="J592" s="73">
        <v>0</v>
      </c>
      <c r="K592" s="74">
        <v>0.192</v>
      </c>
      <c r="L592" s="71">
        <v>2.3999999999999998E-3</v>
      </c>
      <c r="M592" s="71">
        <v>310.24799999999999</v>
      </c>
    </row>
    <row r="593" spans="1:13" ht="15" customHeight="1" x14ac:dyDescent="0.25">
      <c r="A593" s="837"/>
      <c r="B593" s="837"/>
      <c r="C593" s="68" t="s">
        <v>226</v>
      </c>
      <c r="D593" s="497" t="s">
        <v>227</v>
      </c>
      <c r="E593" s="421">
        <v>5</v>
      </c>
      <c r="F593" s="422">
        <v>5</v>
      </c>
      <c r="G593" s="71">
        <v>17</v>
      </c>
      <c r="H593" s="72">
        <v>0.105</v>
      </c>
      <c r="I593" s="73">
        <v>1.75</v>
      </c>
      <c r="J593" s="73">
        <v>8.5000000000000006E-2</v>
      </c>
      <c r="K593" s="74">
        <v>3.4</v>
      </c>
      <c r="L593" s="71">
        <v>0</v>
      </c>
      <c r="M593" s="71">
        <v>2.2999999999999998</v>
      </c>
    </row>
    <row r="594" spans="1:13" ht="15" customHeight="1" x14ac:dyDescent="0.25">
      <c r="A594" s="840" t="s">
        <v>247</v>
      </c>
      <c r="B594" s="860" t="s">
        <v>169</v>
      </c>
      <c r="C594" s="68" t="s">
        <v>56</v>
      </c>
      <c r="D594" s="497" t="s">
        <v>57</v>
      </c>
      <c r="E594" s="421">
        <v>62</v>
      </c>
      <c r="F594" s="422">
        <v>62</v>
      </c>
      <c r="G594" s="71">
        <v>219</v>
      </c>
      <c r="H594" s="72">
        <v>4.1539999999999999</v>
      </c>
      <c r="I594" s="73">
        <v>0.248</v>
      </c>
      <c r="J594" s="73">
        <v>49.661999999999999</v>
      </c>
      <c r="K594" s="74">
        <v>5.58</v>
      </c>
      <c r="L594" s="71">
        <v>0.496</v>
      </c>
      <c r="M594" s="71">
        <v>1.24</v>
      </c>
    </row>
    <row r="595" spans="1:13" ht="15" customHeight="1" x14ac:dyDescent="0.25">
      <c r="A595" s="836"/>
      <c r="B595" s="836"/>
      <c r="C595" s="68" t="s">
        <v>228</v>
      </c>
      <c r="D595" s="497" t="s">
        <v>39</v>
      </c>
      <c r="E595" s="421">
        <v>1</v>
      </c>
      <c r="F595" s="422">
        <v>1</v>
      </c>
      <c r="G595" s="71">
        <v>0</v>
      </c>
      <c r="H595" s="72">
        <v>0</v>
      </c>
      <c r="I595" s="73">
        <v>0</v>
      </c>
      <c r="J595" s="73">
        <v>0.06</v>
      </c>
      <c r="K595" s="74">
        <v>7.0000000000000007E-2</v>
      </c>
      <c r="L595" s="71">
        <v>5.0000000000000001E-3</v>
      </c>
      <c r="M595" s="71">
        <v>0.05</v>
      </c>
    </row>
    <row r="596" spans="1:13" ht="15" customHeight="1" x14ac:dyDescent="0.25">
      <c r="A596" s="836"/>
      <c r="B596" s="836"/>
      <c r="C596" s="68" t="s">
        <v>44</v>
      </c>
      <c r="D596" s="497" t="s">
        <v>45</v>
      </c>
      <c r="E596" s="421">
        <v>0.8</v>
      </c>
      <c r="F596" s="422">
        <v>0.8</v>
      </c>
      <c r="G596" s="71">
        <v>0</v>
      </c>
      <c r="H596" s="72">
        <v>0</v>
      </c>
      <c r="I596" s="73">
        <v>0</v>
      </c>
      <c r="J596" s="73">
        <v>0</v>
      </c>
      <c r="K596" s="74">
        <v>0.192</v>
      </c>
      <c r="L596" s="71">
        <v>2.3999999999999998E-3</v>
      </c>
      <c r="M596" s="71">
        <v>310.24799999999999</v>
      </c>
    </row>
    <row r="597" spans="1:13" ht="15" customHeight="1" x14ac:dyDescent="0.25">
      <c r="A597" s="837"/>
      <c r="B597" s="837"/>
      <c r="C597" s="68" t="s">
        <v>52</v>
      </c>
      <c r="D597" s="497" t="s">
        <v>53</v>
      </c>
      <c r="E597" s="421">
        <v>10</v>
      </c>
      <c r="F597" s="422">
        <v>10</v>
      </c>
      <c r="G597" s="71">
        <v>90</v>
      </c>
      <c r="H597" s="72">
        <v>0</v>
      </c>
      <c r="I597" s="73">
        <v>10</v>
      </c>
      <c r="J597" s="73">
        <v>0</v>
      </c>
      <c r="K597" s="74">
        <v>0</v>
      </c>
      <c r="L597" s="71">
        <v>0</v>
      </c>
      <c r="M597" s="71">
        <v>0</v>
      </c>
    </row>
    <row r="598" spans="1:13" ht="15" customHeight="1" x14ac:dyDescent="0.25">
      <c r="A598" s="840" t="s">
        <v>58</v>
      </c>
      <c r="B598" s="835" t="s">
        <v>229</v>
      </c>
      <c r="C598" s="68" t="s">
        <v>50</v>
      </c>
      <c r="D598" s="497" t="s">
        <v>51</v>
      </c>
      <c r="E598" s="422">
        <v>48</v>
      </c>
      <c r="F598" s="422">
        <v>40.799999999999997</v>
      </c>
      <c r="G598" s="71">
        <v>19</v>
      </c>
      <c r="H598" s="72">
        <v>0.28560000000000002</v>
      </c>
      <c r="I598" s="73">
        <v>4.0800000000000003E-2</v>
      </c>
      <c r="J598" s="73">
        <v>3.8759999999999999</v>
      </c>
      <c r="K598" s="74">
        <v>11.016</v>
      </c>
      <c r="L598" s="71">
        <v>0.16320000000000001</v>
      </c>
      <c r="M598" s="71">
        <v>16.8</v>
      </c>
    </row>
    <row r="599" spans="1:13" ht="15" customHeight="1" x14ac:dyDescent="0.25">
      <c r="A599" s="836"/>
      <c r="B599" s="836"/>
      <c r="C599" s="68" t="s">
        <v>60</v>
      </c>
      <c r="D599" s="497" t="s">
        <v>61</v>
      </c>
      <c r="E599" s="421">
        <v>58</v>
      </c>
      <c r="F599" s="422">
        <v>40.6</v>
      </c>
      <c r="G599" s="71">
        <v>16</v>
      </c>
      <c r="H599" s="72">
        <v>0.73080000000000001</v>
      </c>
      <c r="I599" s="73">
        <v>0.12180000000000001</v>
      </c>
      <c r="J599" s="73">
        <v>2.5983999999999998</v>
      </c>
      <c r="K599" s="74">
        <v>17.864000000000001</v>
      </c>
      <c r="L599" s="71">
        <v>0.20300000000000001</v>
      </c>
      <c r="M599" s="71">
        <v>10.44</v>
      </c>
    </row>
    <row r="600" spans="1:13" ht="15" customHeight="1" x14ac:dyDescent="0.25">
      <c r="A600" s="836"/>
      <c r="B600" s="836"/>
      <c r="C600" s="68" t="s">
        <v>174</v>
      </c>
      <c r="D600" s="497" t="s">
        <v>175</v>
      </c>
      <c r="E600" s="421">
        <v>6</v>
      </c>
      <c r="F600" s="422">
        <v>6</v>
      </c>
      <c r="G600" s="71">
        <v>20</v>
      </c>
      <c r="H600" s="72">
        <v>5.3999999999999999E-2</v>
      </c>
      <c r="I600" s="73">
        <v>2.004</v>
      </c>
      <c r="J600" s="73">
        <v>0.32400000000000001</v>
      </c>
      <c r="K600" s="74">
        <v>0.84</v>
      </c>
      <c r="L600" s="71">
        <v>1.2E-2</v>
      </c>
      <c r="M600" s="71">
        <v>42.66</v>
      </c>
    </row>
    <row r="601" spans="1:13" ht="15" customHeight="1" x14ac:dyDescent="0.25">
      <c r="A601" s="837"/>
      <c r="B601" s="842"/>
      <c r="C601" s="68" t="s">
        <v>127</v>
      </c>
      <c r="D601" s="497" t="s">
        <v>128</v>
      </c>
      <c r="E601" s="421">
        <v>5</v>
      </c>
      <c r="F601" s="422">
        <v>5</v>
      </c>
      <c r="G601" s="71">
        <v>1</v>
      </c>
      <c r="H601" s="72">
        <v>0</v>
      </c>
      <c r="I601" s="73">
        <v>0</v>
      </c>
      <c r="J601" s="73">
        <v>0.3</v>
      </c>
      <c r="K601" s="74">
        <v>0.35</v>
      </c>
      <c r="L601" s="71">
        <v>2.5000000000000001E-2</v>
      </c>
      <c r="M601" s="71">
        <v>0.25</v>
      </c>
    </row>
    <row r="602" spans="1:13" ht="15" customHeight="1" x14ac:dyDescent="0.25">
      <c r="A602" s="35" t="s">
        <v>68</v>
      </c>
      <c r="B602" s="36" t="s">
        <v>230</v>
      </c>
      <c r="C602" s="68" t="s">
        <v>72</v>
      </c>
      <c r="D602" s="497" t="s">
        <v>73</v>
      </c>
      <c r="E602" s="421">
        <v>200</v>
      </c>
      <c r="F602" s="422">
        <v>200</v>
      </c>
      <c r="G602" s="71">
        <v>99</v>
      </c>
      <c r="H602" s="72">
        <v>5.76</v>
      </c>
      <c r="I602" s="73">
        <v>5.76</v>
      </c>
      <c r="J602" s="73">
        <v>6.12</v>
      </c>
      <c r="K602" s="74">
        <v>216</v>
      </c>
      <c r="L602" s="71">
        <v>0</v>
      </c>
      <c r="M602" s="71">
        <v>75.599999999999994</v>
      </c>
    </row>
    <row r="603" spans="1:13" ht="15" customHeight="1" x14ac:dyDescent="0.25">
      <c r="A603" s="35" t="s">
        <v>105</v>
      </c>
      <c r="B603" s="114" t="s">
        <v>231</v>
      </c>
      <c r="C603" s="68" t="s">
        <v>161</v>
      </c>
      <c r="D603" s="497" t="s">
        <v>162</v>
      </c>
      <c r="E603" s="421">
        <v>86</v>
      </c>
      <c r="F603" s="422">
        <v>60.2</v>
      </c>
      <c r="G603" s="71">
        <v>61</v>
      </c>
      <c r="H603" s="72">
        <v>0.90300000000000002</v>
      </c>
      <c r="I603" s="73">
        <v>6.0199999999999997E-2</v>
      </c>
      <c r="J603" s="73">
        <v>13.4246</v>
      </c>
      <c r="K603" s="74">
        <v>4.8159999999999998</v>
      </c>
      <c r="L603" s="71">
        <v>0.54179999999999995</v>
      </c>
      <c r="M603" s="71">
        <v>2.58</v>
      </c>
    </row>
    <row r="604" spans="1:13" ht="15" customHeight="1" x14ac:dyDescent="0.25">
      <c r="A604" s="1164"/>
      <c r="B604" s="825"/>
      <c r="C604" s="825"/>
      <c r="D604" s="825"/>
      <c r="E604" s="825"/>
      <c r="F604" s="825"/>
      <c r="G604" s="825"/>
      <c r="H604" s="825"/>
      <c r="I604" s="825"/>
      <c r="J604" s="825"/>
      <c r="K604" s="826"/>
      <c r="L604" s="510"/>
      <c r="M604" s="510"/>
    </row>
    <row r="605" spans="1:13" ht="15" customHeight="1" x14ac:dyDescent="0.25">
      <c r="A605" s="1536" t="s">
        <v>78</v>
      </c>
      <c r="B605" s="828"/>
      <c r="C605" s="828"/>
      <c r="D605" s="828"/>
      <c r="E605" s="828"/>
      <c r="F605" s="829"/>
      <c r="G605" s="135">
        <v>860.8</v>
      </c>
      <c r="H605" s="135">
        <v>36</v>
      </c>
      <c r="I605" s="135">
        <v>29.1</v>
      </c>
      <c r="J605" s="135">
        <v>110.2</v>
      </c>
      <c r="K605" s="135">
        <v>328.8</v>
      </c>
      <c r="L605" s="510">
        <v>4</v>
      </c>
      <c r="M605" s="510">
        <v>1074.3</v>
      </c>
    </row>
    <row r="606" spans="1:13" ht="15" customHeight="1" x14ac:dyDescent="0.25">
      <c r="A606" s="1536" t="s">
        <v>79</v>
      </c>
      <c r="B606" s="828"/>
      <c r="C606" s="828"/>
      <c r="D606" s="828"/>
      <c r="E606" s="828"/>
      <c r="F606" s="829"/>
      <c r="G606" s="135">
        <v>2900</v>
      </c>
      <c r="H606" s="135">
        <v>101.5</v>
      </c>
      <c r="I606" s="135">
        <v>96.7</v>
      </c>
      <c r="J606" s="135">
        <v>406</v>
      </c>
      <c r="K606" s="135">
        <v>1100</v>
      </c>
      <c r="L606" s="510">
        <v>11.8</v>
      </c>
      <c r="M606" s="510">
        <v>1500</v>
      </c>
    </row>
    <row r="607" spans="1:13" ht="15" customHeight="1" x14ac:dyDescent="0.25">
      <c r="A607" s="1536" t="s">
        <v>80</v>
      </c>
      <c r="B607" s="828"/>
      <c r="C607" s="828"/>
      <c r="D607" s="828"/>
      <c r="E607" s="828"/>
      <c r="F607" s="829"/>
      <c r="G607" s="137">
        <v>0.3</v>
      </c>
      <c r="H607" s="137">
        <v>0.35</v>
      </c>
      <c r="I607" s="137">
        <v>0.3</v>
      </c>
      <c r="J607" s="137">
        <v>0.27</v>
      </c>
      <c r="K607" s="137">
        <v>0.3</v>
      </c>
      <c r="L607" s="520">
        <v>0.34</v>
      </c>
      <c r="M607" s="520">
        <v>0.72</v>
      </c>
    </row>
    <row r="609" spans="1:25" ht="15" customHeight="1" x14ac:dyDescent="0.25">
      <c r="A609" s="1537" t="s">
        <v>81</v>
      </c>
      <c r="B609" s="825"/>
      <c r="C609" s="826"/>
      <c r="D609" s="827" t="s">
        <v>82</v>
      </c>
      <c r="E609" s="828"/>
      <c r="F609" s="828"/>
      <c r="G609" s="828"/>
      <c r="H609" s="828"/>
      <c r="I609" s="828"/>
      <c r="J609" s="828"/>
      <c r="K609" s="828"/>
      <c r="L609" s="828"/>
      <c r="M609" s="829"/>
      <c r="N609" s="49"/>
      <c r="O609" s="49"/>
      <c r="P609" s="49"/>
      <c r="Q609" s="49"/>
      <c r="R609" s="49"/>
      <c r="S609" s="49"/>
      <c r="T609" s="49"/>
      <c r="U609" s="49"/>
      <c r="V609" s="49"/>
      <c r="W609" s="49"/>
      <c r="X609" s="49"/>
      <c r="Y609" s="49"/>
    </row>
    <row r="610" spans="1:25" ht="15" customHeight="1" x14ac:dyDescent="0.25">
      <c r="A610" s="44"/>
      <c r="B610" s="45"/>
      <c r="C610" s="47"/>
      <c r="D610" s="47"/>
      <c r="E610" s="47"/>
      <c r="F610" s="47"/>
      <c r="G610" s="47"/>
      <c r="H610" s="47"/>
      <c r="I610" s="47"/>
      <c r="J610" s="47"/>
      <c r="K610" s="47"/>
      <c r="L610" s="47"/>
      <c r="M610" s="51"/>
      <c r="N610" s="49"/>
      <c r="O610" s="49"/>
      <c r="P610" s="49"/>
      <c r="Q610" s="49"/>
      <c r="R610" s="49"/>
      <c r="S610" s="49"/>
      <c r="T610" s="49"/>
      <c r="U610" s="49"/>
      <c r="V610" s="49"/>
      <c r="W610" s="49"/>
      <c r="X610" s="49"/>
      <c r="Y610" s="49"/>
    </row>
    <row r="611" spans="1:25" ht="30" customHeight="1" x14ac:dyDescent="0.25">
      <c r="A611" s="44" t="s">
        <v>83</v>
      </c>
      <c r="B611" s="1538"/>
      <c r="C611" s="828"/>
      <c r="D611" s="828"/>
      <c r="E611" s="829"/>
      <c r="F611" s="51"/>
      <c r="G611" s="1539" t="s">
        <v>84</v>
      </c>
      <c r="H611" s="825"/>
      <c r="I611" s="826"/>
      <c r="J611" s="827">
        <v>1088350061</v>
      </c>
      <c r="K611" s="828"/>
      <c r="L611" s="828"/>
      <c r="M611" s="829"/>
      <c r="N611" s="49"/>
      <c r="O611" s="49"/>
      <c r="P611" s="49"/>
      <c r="Q611" s="49"/>
      <c r="R611" s="49"/>
      <c r="S611" s="49"/>
      <c r="T611" s="49"/>
      <c r="U611" s="49"/>
      <c r="V611" s="49"/>
      <c r="W611" s="49"/>
      <c r="X611" s="49"/>
      <c r="Y611" s="49"/>
    </row>
    <row r="612" spans="1:25" ht="15" customHeight="1" x14ac:dyDescent="0.25">
      <c r="A612" s="52"/>
      <c r="B612" s="49"/>
      <c r="C612" s="9"/>
      <c r="D612" s="9"/>
      <c r="E612" s="1"/>
      <c r="F612" s="1"/>
      <c r="G612" s="1"/>
      <c r="H612" s="1"/>
      <c r="I612" s="1"/>
      <c r="J612" s="3"/>
      <c r="K612" s="3"/>
      <c r="L612" s="51"/>
      <c r="M612" s="51"/>
      <c r="N612" s="49"/>
      <c r="O612" s="49"/>
      <c r="P612" s="49"/>
      <c r="Q612" s="49"/>
      <c r="R612" s="49"/>
      <c r="S612" s="49"/>
      <c r="T612" s="49"/>
      <c r="U612" s="49"/>
      <c r="V612" s="49"/>
      <c r="W612" s="49"/>
      <c r="X612" s="49"/>
      <c r="Y612" s="49"/>
    </row>
    <row r="613" spans="1:25" ht="15" customHeight="1" x14ac:dyDescent="0.25">
      <c r="A613" s="262"/>
      <c r="B613" s="260"/>
      <c r="C613" s="263"/>
      <c r="D613" s="263"/>
      <c r="E613" s="264"/>
      <c r="F613" s="264"/>
      <c r="G613" s="264"/>
      <c r="H613" s="264"/>
      <c r="I613" s="264"/>
      <c r="J613" s="265"/>
      <c r="K613" s="265"/>
      <c r="L613" s="261"/>
      <c r="M613" s="261"/>
      <c r="N613" s="260"/>
      <c r="O613" s="260"/>
      <c r="P613" s="260"/>
      <c r="Q613" s="260"/>
      <c r="R613" s="260"/>
      <c r="S613" s="260"/>
      <c r="T613" s="260"/>
      <c r="U613" s="260"/>
      <c r="V613" s="260"/>
      <c r="W613" s="260"/>
      <c r="X613" s="260"/>
      <c r="Y613" s="260"/>
    </row>
    <row r="614" spans="1:25" ht="15" customHeight="1" x14ac:dyDescent="0.25">
      <c r="A614" s="1170"/>
      <c r="B614" s="832"/>
      <c r="C614" s="832"/>
      <c r="D614" s="832"/>
      <c r="E614" s="832"/>
      <c r="F614" s="832"/>
      <c r="G614" s="832"/>
      <c r="H614" s="832"/>
      <c r="I614" s="832"/>
      <c r="J614" s="832"/>
      <c r="K614" s="832"/>
      <c r="L614" s="832"/>
      <c r="M614" s="832"/>
      <c r="N614" s="832"/>
      <c r="O614" s="832"/>
      <c r="P614" s="832"/>
      <c r="Q614" s="832"/>
      <c r="R614" s="832"/>
      <c r="S614" s="832"/>
      <c r="T614" s="832"/>
      <c r="U614" s="832"/>
      <c r="V614" s="832"/>
      <c r="W614" s="832"/>
      <c r="X614" s="832"/>
      <c r="Y614" s="832"/>
    </row>
    <row r="615" spans="1:25" ht="15" customHeight="1" x14ac:dyDescent="0.25">
      <c r="A615" s="366" t="s">
        <v>475</v>
      </c>
      <c r="B615" s="58"/>
      <c r="C615" s="58"/>
      <c r="D615" s="58"/>
      <c r="E615" s="3"/>
      <c r="F615" s="3"/>
      <c r="G615" s="3"/>
      <c r="H615" s="3"/>
      <c r="I615" s="3"/>
      <c r="J615" s="3"/>
      <c r="K615" s="3"/>
      <c r="L615" s="51"/>
      <c r="M615" s="51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49"/>
      <c r="Y615" s="49"/>
    </row>
    <row r="616" spans="1:25" ht="15" customHeight="1" x14ac:dyDescent="0.25">
      <c r="A616" s="52"/>
      <c r="B616" s="9"/>
      <c r="C616" s="9"/>
      <c r="D616" s="9"/>
      <c r="E616" s="1"/>
      <c r="F616" s="1"/>
      <c r="G616" s="1"/>
      <c r="H616" s="1"/>
      <c r="I616" s="1"/>
      <c r="J616" s="3"/>
      <c r="K616" s="3"/>
      <c r="L616" s="51"/>
      <c r="M616" s="51"/>
      <c r="N616" s="49"/>
      <c r="O616" s="49"/>
      <c r="P616" s="49"/>
      <c r="Q616" s="49"/>
      <c r="R616" s="49"/>
      <c r="S616" s="49"/>
      <c r="T616" s="49"/>
      <c r="U616" s="49"/>
      <c r="V616" s="49"/>
      <c r="W616" s="49"/>
      <c r="X616" s="49"/>
      <c r="Y616" s="49"/>
    </row>
    <row r="617" spans="1:25" ht="15" customHeight="1" x14ac:dyDescent="0.25">
      <c r="A617" s="840" t="s">
        <v>14</v>
      </c>
      <c r="B617" s="838" t="s">
        <v>15</v>
      </c>
      <c r="C617" s="838" t="s">
        <v>16</v>
      </c>
      <c r="D617" s="838" t="s">
        <v>17</v>
      </c>
      <c r="E617" s="838" t="s">
        <v>18</v>
      </c>
      <c r="F617" s="838" t="s">
        <v>19</v>
      </c>
      <c r="G617" s="827" t="s">
        <v>20</v>
      </c>
      <c r="H617" s="828"/>
      <c r="I617" s="828"/>
      <c r="J617" s="828"/>
      <c r="K617" s="828"/>
      <c r="L617" s="828"/>
      <c r="M617" s="829"/>
      <c r="N617" s="49"/>
      <c r="O617" s="49"/>
      <c r="P617" s="49"/>
      <c r="Q617" s="49"/>
      <c r="R617" s="49"/>
      <c r="S617" s="49"/>
      <c r="T617" s="49"/>
      <c r="U617" s="49"/>
      <c r="V617" s="49"/>
      <c r="W617" s="49"/>
      <c r="X617" s="49"/>
      <c r="Y617" s="49"/>
    </row>
    <row r="618" spans="1:25" ht="15" customHeight="1" x14ac:dyDescent="0.25">
      <c r="A618" s="837"/>
      <c r="B618" s="837"/>
      <c r="C618" s="837"/>
      <c r="D618" s="837"/>
      <c r="E618" s="837"/>
      <c r="F618" s="837"/>
      <c r="G618" s="16" t="s">
        <v>21</v>
      </c>
      <c r="H618" s="16" t="s">
        <v>22</v>
      </c>
      <c r="I618" s="16" t="s">
        <v>23</v>
      </c>
      <c r="J618" s="16" t="s">
        <v>24</v>
      </c>
      <c r="K618" s="16" t="s">
        <v>25</v>
      </c>
      <c r="L618" s="16" t="s">
        <v>26</v>
      </c>
      <c r="M618" s="16" t="s">
        <v>27</v>
      </c>
      <c r="N618" s="49"/>
      <c r="O618" s="49"/>
      <c r="P618" s="49"/>
      <c r="Q618" s="49"/>
      <c r="R618" s="49"/>
      <c r="S618" s="49"/>
      <c r="T618" s="49"/>
      <c r="U618" s="49"/>
      <c r="V618" s="49"/>
      <c r="W618" s="49"/>
      <c r="X618" s="49"/>
      <c r="Y618" s="49"/>
    </row>
    <row r="619" spans="1:25" ht="15" customHeight="1" x14ac:dyDescent="0.25">
      <c r="A619" s="845" t="s">
        <v>232</v>
      </c>
      <c r="B619" s="854" t="s">
        <v>503</v>
      </c>
      <c r="C619" s="31" t="s">
        <v>505</v>
      </c>
      <c r="D619" s="544" t="s">
        <v>506</v>
      </c>
      <c r="E619" s="26">
        <v>12</v>
      </c>
      <c r="F619" s="29">
        <v>10.8</v>
      </c>
      <c r="G619" s="28">
        <v>5</v>
      </c>
      <c r="H619" s="62">
        <v>0.22600000000000001</v>
      </c>
      <c r="I619" s="61">
        <v>0</v>
      </c>
      <c r="J619" s="61">
        <v>0.77</v>
      </c>
      <c r="K619" s="24">
        <v>4.32</v>
      </c>
      <c r="L619" s="28">
        <v>0.108</v>
      </c>
      <c r="M619" s="28">
        <v>0.64800000000000002</v>
      </c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5"/>
    </row>
    <row r="620" spans="1:25" ht="15" customHeight="1" x14ac:dyDescent="0.25">
      <c r="A620" s="836"/>
      <c r="B620" s="836"/>
      <c r="C620" s="31" t="s">
        <v>133</v>
      </c>
      <c r="D620" s="18" t="s">
        <v>134</v>
      </c>
      <c r="E620" s="88">
        <v>13</v>
      </c>
      <c r="F620" s="89">
        <v>10.4</v>
      </c>
      <c r="G620" s="90">
        <v>8</v>
      </c>
      <c r="H620" s="90">
        <v>0.1976</v>
      </c>
      <c r="I620" s="90">
        <v>1.04E-2</v>
      </c>
      <c r="J620" s="90">
        <v>1.5911999999999999</v>
      </c>
      <c r="K620" s="90">
        <v>1.456</v>
      </c>
      <c r="L620" s="90">
        <v>3.1199999999999999E-2</v>
      </c>
      <c r="M620" s="91">
        <v>1.43</v>
      </c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5"/>
    </row>
    <row r="621" spans="1:25" ht="15" customHeight="1" x14ac:dyDescent="0.25">
      <c r="A621" s="836"/>
      <c r="B621" s="836"/>
      <c r="C621" s="31" t="s">
        <v>91</v>
      </c>
      <c r="D621" s="23" t="s">
        <v>92</v>
      </c>
      <c r="E621" s="92">
        <v>10</v>
      </c>
      <c r="F621" s="93">
        <v>10</v>
      </c>
      <c r="G621" s="94">
        <v>10</v>
      </c>
      <c r="H621" s="94">
        <v>0.22</v>
      </c>
      <c r="I621" s="94">
        <v>0.01</v>
      </c>
      <c r="J621" s="94">
        <v>2.11</v>
      </c>
      <c r="K621" s="94">
        <v>1.1000000000000001</v>
      </c>
      <c r="L621" s="94">
        <v>0.1</v>
      </c>
      <c r="M621" s="91">
        <v>1.8</v>
      </c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5"/>
    </row>
    <row r="622" spans="1:25" ht="15" customHeight="1" x14ac:dyDescent="0.25">
      <c r="A622" s="836"/>
      <c r="B622" s="836"/>
      <c r="C622" s="31" t="s">
        <v>50</v>
      </c>
      <c r="D622" s="23" t="s">
        <v>51</v>
      </c>
      <c r="E622" s="92">
        <v>12</v>
      </c>
      <c r="F622" s="93">
        <v>10.199999999999999</v>
      </c>
      <c r="G622" s="94">
        <v>5</v>
      </c>
      <c r="H622" s="94">
        <v>7.1400000000000005E-2</v>
      </c>
      <c r="I622" s="94">
        <v>1.0200000000000001E-2</v>
      </c>
      <c r="J622" s="94">
        <v>0.96899999999999997</v>
      </c>
      <c r="K622" s="94">
        <v>2.754</v>
      </c>
      <c r="L622" s="94">
        <v>4.0800000000000003E-2</v>
      </c>
      <c r="M622" s="91">
        <v>4.2</v>
      </c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5"/>
    </row>
    <row r="623" spans="1:25" ht="15" customHeight="1" x14ac:dyDescent="0.25">
      <c r="A623" s="836"/>
      <c r="B623" s="836"/>
      <c r="C623" s="31" t="s">
        <v>36</v>
      </c>
      <c r="D623" s="23" t="s">
        <v>37</v>
      </c>
      <c r="E623" s="92">
        <v>6</v>
      </c>
      <c r="F623" s="93">
        <v>5.4</v>
      </c>
      <c r="G623" s="94">
        <v>2</v>
      </c>
      <c r="H623" s="94">
        <v>0.1242</v>
      </c>
      <c r="I623" s="94">
        <v>3.2399999999999998E-2</v>
      </c>
      <c r="J623" s="94">
        <v>0.31859999999999999</v>
      </c>
      <c r="K623" s="94">
        <v>4.4279999999999999</v>
      </c>
      <c r="L623" s="94">
        <v>9.7199999999999995E-2</v>
      </c>
      <c r="M623" s="91">
        <v>2.76</v>
      </c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5"/>
    </row>
    <row r="624" spans="1:25" ht="15" customHeight="1" x14ac:dyDescent="0.25">
      <c r="A624" s="836"/>
      <c r="B624" s="836"/>
      <c r="C624" s="31" t="s">
        <v>34</v>
      </c>
      <c r="D624" s="23" t="s">
        <v>35</v>
      </c>
      <c r="E624" s="92">
        <v>38</v>
      </c>
      <c r="F624" s="93">
        <v>15.2</v>
      </c>
      <c r="G624" s="94">
        <v>6</v>
      </c>
      <c r="H624" s="94">
        <v>0.18240000000000001</v>
      </c>
      <c r="I624" s="94">
        <v>1.52E-2</v>
      </c>
      <c r="J624" s="94">
        <v>1.0336000000000001</v>
      </c>
      <c r="K624" s="94">
        <v>8.6639999999999997</v>
      </c>
      <c r="L624" s="94">
        <v>7.5999999999999998E-2</v>
      </c>
      <c r="M624" s="91">
        <v>5.7</v>
      </c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5"/>
    </row>
    <row r="625" spans="1:13" ht="15" customHeight="1" x14ac:dyDescent="0.25">
      <c r="A625" s="836"/>
      <c r="B625" s="836"/>
      <c r="C625" s="31" t="s">
        <v>32</v>
      </c>
      <c r="D625" s="23" t="s">
        <v>33</v>
      </c>
      <c r="E625" s="92">
        <v>16</v>
      </c>
      <c r="F625" s="93">
        <v>15.2</v>
      </c>
      <c r="G625" s="94">
        <v>6</v>
      </c>
      <c r="H625" s="94">
        <v>0.21279999999999999</v>
      </c>
      <c r="I625" s="94">
        <v>1.52E-2</v>
      </c>
      <c r="J625" s="94">
        <v>1.1704000000000001</v>
      </c>
      <c r="K625" s="94">
        <v>3.6480000000000001</v>
      </c>
      <c r="L625" s="94">
        <v>4.5600000000000002E-2</v>
      </c>
      <c r="M625" s="91">
        <v>0.64</v>
      </c>
    </row>
    <row r="626" spans="1:13" ht="15" customHeight="1" x14ac:dyDescent="0.25">
      <c r="A626" s="836"/>
      <c r="B626" s="836"/>
      <c r="C626" s="31" t="s">
        <v>44</v>
      </c>
      <c r="D626" s="23" t="s">
        <v>45</v>
      </c>
      <c r="E626" s="92">
        <v>0.8</v>
      </c>
      <c r="F626" s="93">
        <v>0.8</v>
      </c>
      <c r="G626" s="94">
        <v>0</v>
      </c>
      <c r="H626" s="94">
        <v>0</v>
      </c>
      <c r="I626" s="94">
        <v>0</v>
      </c>
      <c r="J626" s="94">
        <v>0</v>
      </c>
      <c r="K626" s="94">
        <v>0.192</v>
      </c>
      <c r="L626" s="94">
        <v>2.3999999999999998E-3</v>
      </c>
      <c r="M626" s="91">
        <v>310.24799999999999</v>
      </c>
    </row>
    <row r="627" spans="1:13" ht="15" customHeight="1" x14ac:dyDescent="0.25">
      <c r="A627" s="836"/>
      <c r="B627" s="836"/>
      <c r="C627" s="31" t="s">
        <v>42</v>
      </c>
      <c r="D627" s="87" t="s">
        <v>43</v>
      </c>
      <c r="E627" s="88">
        <v>1</v>
      </c>
      <c r="F627" s="89">
        <v>0.95</v>
      </c>
      <c r="G627" s="90">
        <v>1</v>
      </c>
      <c r="H627" s="90">
        <v>4.4650000000000002E-2</v>
      </c>
      <c r="I627" s="90">
        <v>2.8500000000000001E-3</v>
      </c>
      <c r="J627" s="90">
        <v>0.27834999999999999</v>
      </c>
      <c r="K627" s="90">
        <v>0.38</v>
      </c>
      <c r="L627" s="90">
        <v>1.235E-2</v>
      </c>
      <c r="M627" s="94">
        <v>0.19</v>
      </c>
    </row>
    <row r="628" spans="1:13" ht="15" customHeight="1" x14ac:dyDescent="0.25">
      <c r="A628" s="837"/>
      <c r="B628" s="842"/>
      <c r="C628" s="116" t="s">
        <v>116</v>
      </c>
      <c r="D628" s="117" t="s">
        <v>117</v>
      </c>
      <c r="E628" s="118">
        <v>2</v>
      </c>
      <c r="F628" s="118">
        <v>2</v>
      </c>
      <c r="G628" s="119">
        <v>15</v>
      </c>
      <c r="H628" s="120">
        <v>1.2E-2</v>
      </c>
      <c r="I628" s="121">
        <v>1.62</v>
      </c>
      <c r="J628" s="121">
        <v>0</v>
      </c>
      <c r="K628" s="96">
        <v>0.06</v>
      </c>
      <c r="L628" s="119">
        <v>2E-3</v>
      </c>
      <c r="M628" s="119">
        <v>13.7</v>
      </c>
    </row>
    <row r="629" spans="1:13" ht="15" customHeight="1" x14ac:dyDescent="0.25">
      <c r="A629" s="840" t="s">
        <v>28</v>
      </c>
      <c r="B629" s="843" t="s">
        <v>233</v>
      </c>
      <c r="C629" s="223" t="s">
        <v>30</v>
      </c>
      <c r="D629" s="497" t="s">
        <v>31</v>
      </c>
      <c r="E629" s="419">
        <v>109</v>
      </c>
      <c r="F629" s="420">
        <v>102</v>
      </c>
      <c r="G629" s="227">
        <v>142</v>
      </c>
      <c r="H629" s="228">
        <v>22.236000000000001</v>
      </c>
      <c r="I629" s="127">
        <v>5.8140000000000001</v>
      </c>
      <c r="J629" s="127">
        <v>0</v>
      </c>
      <c r="K629" s="224">
        <v>6.12</v>
      </c>
      <c r="L629" s="227">
        <v>2.754</v>
      </c>
      <c r="M629" s="227">
        <v>55.59</v>
      </c>
    </row>
    <row r="630" spans="1:13" ht="15" customHeight="1" x14ac:dyDescent="0.25">
      <c r="A630" s="836"/>
      <c r="B630" s="836"/>
      <c r="C630" s="68" t="s">
        <v>32</v>
      </c>
      <c r="D630" s="497" t="s">
        <v>33</v>
      </c>
      <c r="E630" s="421">
        <v>16</v>
      </c>
      <c r="F630" s="422">
        <v>15.2</v>
      </c>
      <c r="G630" s="71">
        <v>6</v>
      </c>
      <c r="H630" s="72">
        <v>0.21279999999999999</v>
      </c>
      <c r="I630" s="73">
        <v>1.52E-2</v>
      </c>
      <c r="J630" s="73">
        <v>1.1704000000000001</v>
      </c>
      <c r="K630" s="74">
        <v>3.6480000000000001</v>
      </c>
      <c r="L630" s="71">
        <v>4.5600000000000002E-2</v>
      </c>
      <c r="M630" s="71">
        <v>0.64</v>
      </c>
    </row>
    <row r="631" spans="1:13" ht="15" customHeight="1" x14ac:dyDescent="0.25">
      <c r="A631" s="836"/>
      <c r="B631" s="836"/>
      <c r="C631" s="68" t="s">
        <v>34</v>
      </c>
      <c r="D631" s="497" t="s">
        <v>35</v>
      </c>
      <c r="E631" s="421">
        <v>38</v>
      </c>
      <c r="F631" s="422">
        <v>15.2</v>
      </c>
      <c r="G631" s="71">
        <v>6</v>
      </c>
      <c r="H631" s="72">
        <v>0.18240000000000001</v>
      </c>
      <c r="I631" s="73">
        <v>1.52E-2</v>
      </c>
      <c r="J631" s="73">
        <v>1.0336000000000001</v>
      </c>
      <c r="K631" s="74">
        <v>8.6639999999999997</v>
      </c>
      <c r="L631" s="71">
        <v>7.5999999999999998E-2</v>
      </c>
      <c r="M631" s="71">
        <v>5.7</v>
      </c>
    </row>
    <row r="632" spans="1:13" ht="15" customHeight="1" x14ac:dyDescent="0.25">
      <c r="A632" s="836"/>
      <c r="B632" s="836"/>
      <c r="C632" s="68" t="s">
        <v>36</v>
      </c>
      <c r="D632" s="497" t="s">
        <v>37</v>
      </c>
      <c r="E632" s="421">
        <v>6</v>
      </c>
      <c r="F632" s="422">
        <v>5.4</v>
      </c>
      <c r="G632" s="71">
        <v>2</v>
      </c>
      <c r="H632" s="72">
        <v>0.1242</v>
      </c>
      <c r="I632" s="73">
        <v>3.2399999999999998E-2</v>
      </c>
      <c r="J632" s="73">
        <v>0.31859999999999999</v>
      </c>
      <c r="K632" s="74">
        <v>4.4279999999999999</v>
      </c>
      <c r="L632" s="71">
        <v>9.7199999999999995E-2</v>
      </c>
      <c r="M632" s="71">
        <v>2.76</v>
      </c>
    </row>
    <row r="633" spans="1:13" ht="15" customHeight="1" x14ac:dyDescent="0.25">
      <c r="A633" s="836"/>
      <c r="B633" s="836"/>
      <c r="C633" s="68" t="s">
        <v>38</v>
      </c>
      <c r="D633" s="497" t="s">
        <v>39</v>
      </c>
      <c r="E633" s="421">
        <v>3</v>
      </c>
      <c r="F633" s="422">
        <v>3</v>
      </c>
      <c r="G633" s="71">
        <v>0</v>
      </c>
      <c r="H633" s="72">
        <v>0</v>
      </c>
      <c r="I633" s="73">
        <v>0</v>
      </c>
      <c r="J633" s="73">
        <v>0.18</v>
      </c>
      <c r="K633" s="74">
        <v>0.21</v>
      </c>
      <c r="L633" s="71">
        <v>1.4999999999999999E-2</v>
      </c>
      <c r="M633" s="71">
        <v>0.15</v>
      </c>
    </row>
    <row r="634" spans="1:13" ht="15" customHeight="1" x14ac:dyDescent="0.25">
      <c r="A634" s="836"/>
      <c r="B634" s="836"/>
      <c r="C634" s="68" t="s">
        <v>40</v>
      </c>
      <c r="D634" s="497" t="s">
        <v>39</v>
      </c>
      <c r="E634" s="421">
        <v>3</v>
      </c>
      <c r="F634" s="422">
        <v>3</v>
      </c>
      <c r="G634" s="71">
        <v>0</v>
      </c>
      <c r="H634" s="72">
        <v>0</v>
      </c>
      <c r="I634" s="73">
        <v>0</v>
      </c>
      <c r="J634" s="73">
        <v>0.18</v>
      </c>
      <c r="K634" s="74">
        <v>0.21</v>
      </c>
      <c r="L634" s="71">
        <v>1.4999999999999999E-2</v>
      </c>
      <c r="M634" s="71">
        <v>0.15</v>
      </c>
    </row>
    <row r="635" spans="1:13" ht="15" customHeight="1" x14ac:dyDescent="0.25">
      <c r="A635" s="836"/>
      <c r="B635" s="836"/>
      <c r="C635" s="68" t="s">
        <v>41</v>
      </c>
      <c r="D635" s="497" t="s">
        <v>39</v>
      </c>
      <c r="E635" s="421">
        <v>3</v>
      </c>
      <c r="F635" s="422">
        <v>3</v>
      </c>
      <c r="G635" s="71">
        <v>0</v>
      </c>
      <c r="H635" s="72">
        <v>0</v>
      </c>
      <c r="I635" s="73">
        <v>0</v>
      </c>
      <c r="J635" s="73">
        <v>0.18</v>
      </c>
      <c r="K635" s="74">
        <v>0.21</v>
      </c>
      <c r="L635" s="71">
        <v>1.4999999999999999E-2</v>
      </c>
      <c r="M635" s="71">
        <v>0.15</v>
      </c>
    </row>
    <row r="636" spans="1:13" ht="15" customHeight="1" x14ac:dyDescent="0.25">
      <c r="A636" s="836"/>
      <c r="B636" s="836"/>
      <c r="C636" s="68" t="s">
        <v>42</v>
      </c>
      <c r="D636" s="497" t="s">
        <v>43</v>
      </c>
      <c r="E636" s="421">
        <v>3</v>
      </c>
      <c r="F636" s="422">
        <v>2.85</v>
      </c>
      <c r="G636" s="71">
        <v>4</v>
      </c>
      <c r="H636" s="72">
        <v>0.13395000000000001</v>
      </c>
      <c r="I636" s="73">
        <v>8.5500000000000003E-3</v>
      </c>
      <c r="J636" s="73">
        <v>0.83504999999999996</v>
      </c>
      <c r="K636" s="74">
        <v>1.1399999999999999</v>
      </c>
      <c r="L636" s="71">
        <v>3.705E-2</v>
      </c>
      <c r="M636" s="71">
        <v>0.56999999999999995</v>
      </c>
    </row>
    <row r="637" spans="1:13" ht="15" customHeight="1" x14ac:dyDescent="0.25">
      <c r="A637" s="836"/>
      <c r="B637" s="836"/>
      <c r="C637" s="68" t="s">
        <v>44</v>
      </c>
      <c r="D637" s="497" t="s">
        <v>45</v>
      </c>
      <c r="E637" s="421">
        <v>0.5</v>
      </c>
      <c r="F637" s="422">
        <v>0.5</v>
      </c>
      <c r="G637" s="71">
        <v>0</v>
      </c>
      <c r="H637" s="72">
        <v>0</v>
      </c>
      <c r="I637" s="73">
        <v>0</v>
      </c>
      <c r="J637" s="73">
        <v>0</v>
      </c>
      <c r="K637" s="74">
        <v>0.12</v>
      </c>
      <c r="L637" s="71">
        <v>1.5E-3</v>
      </c>
      <c r="M637" s="71">
        <v>193.905</v>
      </c>
    </row>
    <row r="638" spans="1:13" ht="15" customHeight="1" x14ac:dyDescent="0.25">
      <c r="A638" s="837"/>
      <c r="B638" s="842"/>
      <c r="C638" s="68" t="s">
        <v>52</v>
      </c>
      <c r="D638" s="497" t="s">
        <v>53</v>
      </c>
      <c r="E638" s="421">
        <v>5</v>
      </c>
      <c r="F638" s="422">
        <v>5</v>
      </c>
      <c r="G638" s="71">
        <v>45</v>
      </c>
      <c r="H638" s="72">
        <v>0</v>
      </c>
      <c r="I638" s="73">
        <v>5</v>
      </c>
      <c r="J638" s="73">
        <v>0</v>
      </c>
      <c r="K638" s="74">
        <v>0</v>
      </c>
      <c r="L638" s="71">
        <v>0</v>
      </c>
      <c r="M638" s="71">
        <v>0</v>
      </c>
    </row>
    <row r="639" spans="1:13" ht="15" customHeight="1" x14ac:dyDescent="0.25">
      <c r="A639" s="840" t="s">
        <v>247</v>
      </c>
      <c r="B639" s="843" t="s">
        <v>55</v>
      </c>
      <c r="C639" s="68" t="s">
        <v>56</v>
      </c>
      <c r="D639" s="497" t="s">
        <v>57</v>
      </c>
      <c r="E639" s="421">
        <v>62</v>
      </c>
      <c r="F639" s="422">
        <v>62</v>
      </c>
      <c r="G639" s="71">
        <v>219</v>
      </c>
      <c r="H639" s="72">
        <v>4.1539999999999999</v>
      </c>
      <c r="I639" s="73">
        <v>0.248</v>
      </c>
      <c r="J639" s="73">
        <v>49.661999999999999</v>
      </c>
      <c r="K639" s="74">
        <v>5.58</v>
      </c>
      <c r="L639" s="71">
        <v>0.496</v>
      </c>
      <c r="M639" s="71">
        <v>1.24</v>
      </c>
    </row>
    <row r="640" spans="1:13" ht="15" customHeight="1" x14ac:dyDescent="0.25">
      <c r="A640" s="836"/>
      <c r="B640" s="836"/>
      <c r="C640" s="68" t="s">
        <v>52</v>
      </c>
      <c r="D640" s="497" t="s">
        <v>53</v>
      </c>
      <c r="E640" s="421">
        <v>10</v>
      </c>
      <c r="F640" s="422">
        <v>10</v>
      </c>
      <c r="G640" s="71">
        <v>90</v>
      </c>
      <c r="H640" s="72">
        <v>0</v>
      </c>
      <c r="I640" s="73">
        <v>10</v>
      </c>
      <c r="J640" s="73">
        <v>0</v>
      </c>
      <c r="K640" s="74">
        <v>0</v>
      </c>
      <c r="L640" s="71">
        <v>0</v>
      </c>
      <c r="M640" s="71">
        <v>0</v>
      </c>
    </row>
    <row r="641" spans="1:13" ht="15" customHeight="1" x14ac:dyDescent="0.25">
      <c r="A641" s="837"/>
      <c r="B641" s="837"/>
      <c r="C641" s="68" t="s">
        <v>44</v>
      </c>
      <c r="D641" s="497" t="s">
        <v>45</v>
      </c>
      <c r="E641" s="421">
        <v>0.8</v>
      </c>
      <c r="F641" s="422">
        <v>0.8</v>
      </c>
      <c r="G641" s="71">
        <v>0</v>
      </c>
      <c r="H641" s="72">
        <v>0</v>
      </c>
      <c r="I641" s="73">
        <v>0</v>
      </c>
      <c r="J641" s="73">
        <v>0</v>
      </c>
      <c r="K641" s="74">
        <v>0.192</v>
      </c>
      <c r="L641" s="71">
        <v>2.3999999999999998E-3</v>
      </c>
      <c r="M641" s="71">
        <v>310.24799999999999</v>
      </c>
    </row>
    <row r="642" spans="1:13" ht="15" customHeight="1" x14ac:dyDescent="0.25">
      <c r="A642" s="840" t="s">
        <v>46</v>
      </c>
      <c r="B642" s="860" t="s">
        <v>234</v>
      </c>
      <c r="C642" s="68" t="s">
        <v>98</v>
      </c>
      <c r="D642" s="497" t="s">
        <v>99</v>
      </c>
      <c r="E642" s="421">
        <v>160</v>
      </c>
      <c r="F642" s="422">
        <v>96</v>
      </c>
      <c r="G642" s="71">
        <v>127</v>
      </c>
      <c r="H642" s="72">
        <v>1.056</v>
      </c>
      <c r="I642" s="73">
        <v>0.192</v>
      </c>
      <c r="J642" s="73">
        <v>29.088000000000001</v>
      </c>
      <c r="K642" s="74">
        <v>2.88</v>
      </c>
      <c r="L642" s="71">
        <v>0.48</v>
      </c>
      <c r="M642" s="71">
        <v>6.4</v>
      </c>
    </row>
    <row r="643" spans="1:13" ht="15" customHeight="1" x14ac:dyDescent="0.25">
      <c r="A643" s="836"/>
      <c r="B643" s="836"/>
      <c r="C643" s="68" t="s">
        <v>235</v>
      </c>
      <c r="D643" s="497" t="s">
        <v>236</v>
      </c>
      <c r="E643" s="421">
        <v>6</v>
      </c>
      <c r="F643" s="422">
        <v>6</v>
      </c>
      <c r="G643" s="71">
        <v>44</v>
      </c>
      <c r="H643" s="72">
        <v>3.5999999999999997E-2</v>
      </c>
      <c r="I643" s="73">
        <v>4.8659999999999997</v>
      </c>
      <c r="J643" s="73">
        <v>0</v>
      </c>
      <c r="K643" s="74">
        <v>0.84</v>
      </c>
      <c r="L643" s="71">
        <v>0</v>
      </c>
      <c r="M643" s="71">
        <v>52.62</v>
      </c>
    </row>
    <row r="644" spans="1:13" ht="15" customHeight="1" x14ac:dyDescent="0.25">
      <c r="A644" s="837"/>
      <c r="B644" s="837"/>
      <c r="C644" s="68" t="s">
        <v>205</v>
      </c>
      <c r="D644" s="497" t="s">
        <v>206</v>
      </c>
      <c r="E644" s="421">
        <v>5</v>
      </c>
      <c r="F644" s="422">
        <v>5</v>
      </c>
      <c r="G644" s="71">
        <v>18</v>
      </c>
      <c r="H644" s="72">
        <v>0.03</v>
      </c>
      <c r="I644" s="73">
        <v>5.0000000000000001E-3</v>
      </c>
      <c r="J644" s="73">
        <v>4.51</v>
      </c>
      <c r="K644" s="74">
        <v>2.1</v>
      </c>
      <c r="L644" s="71">
        <v>0.245</v>
      </c>
      <c r="M644" s="71">
        <v>1.95</v>
      </c>
    </row>
    <row r="645" spans="1:13" ht="15" customHeight="1" x14ac:dyDescent="0.25">
      <c r="A645" s="1171"/>
      <c r="B645" s="860" t="s">
        <v>449</v>
      </c>
      <c r="C645" s="223" t="s">
        <v>101</v>
      </c>
      <c r="D645" s="497" t="s">
        <v>102</v>
      </c>
      <c r="E645" s="419">
        <v>38</v>
      </c>
      <c r="F645" s="419">
        <v>30.4</v>
      </c>
      <c r="G645" s="224">
        <v>7</v>
      </c>
      <c r="H645" s="224">
        <v>0.27360000000000001</v>
      </c>
      <c r="I645" s="224">
        <v>3.04E-2</v>
      </c>
      <c r="J645" s="224">
        <v>1.2464</v>
      </c>
      <c r="K645" s="224">
        <v>2.7360000000000002</v>
      </c>
      <c r="L645" s="224">
        <v>0.152</v>
      </c>
      <c r="M645" s="71">
        <v>2.2799999999999998</v>
      </c>
    </row>
    <row r="646" spans="1:13" ht="15" customHeight="1" x14ac:dyDescent="0.25">
      <c r="A646" s="836"/>
      <c r="B646" s="836"/>
      <c r="C646" s="223" t="s">
        <v>125</v>
      </c>
      <c r="D646" s="497" t="s">
        <v>126</v>
      </c>
      <c r="E646" s="419">
        <v>40</v>
      </c>
      <c r="F646" s="419">
        <v>30</v>
      </c>
      <c r="G646" s="224">
        <v>4</v>
      </c>
      <c r="H646" s="224">
        <v>0.15</v>
      </c>
      <c r="I646" s="224">
        <v>0.03</v>
      </c>
      <c r="J646" s="224">
        <v>0.69</v>
      </c>
      <c r="K646" s="224">
        <v>5.4</v>
      </c>
      <c r="L646" s="224">
        <v>0.09</v>
      </c>
      <c r="M646" s="71">
        <v>0.8</v>
      </c>
    </row>
    <row r="647" spans="1:13" ht="15" customHeight="1" x14ac:dyDescent="0.25">
      <c r="A647" s="836"/>
      <c r="B647" s="836"/>
      <c r="C647" s="223" t="s">
        <v>487</v>
      </c>
      <c r="D647" s="497" t="s">
        <v>33</v>
      </c>
      <c r="E647" s="419">
        <v>22</v>
      </c>
      <c r="F647" s="419">
        <v>20.9</v>
      </c>
      <c r="G647" s="224">
        <v>8</v>
      </c>
      <c r="H647" s="224">
        <v>0.29260000000000003</v>
      </c>
      <c r="I647" s="224">
        <v>2.0899999999999998E-2</v>
      </c>
      <c r="J647" s="224">
        <v>1.6093</v>
      </c>
      <c r="K647" s="224">
        <v>5.016</v>
      </c>
      <c r="L647" s="224">
        <v>6.2700000000000006E-2</v>
      </c>
      <c r="M647" s="71">
        <v>0.88</v>
      </c>
    </row>
    <row r="648" spans="1:13" ht="15" customHeight="1" x14ac:dyDescent="0.25">
      <c r="A648" s="836"/>
      <c r="B648" s="836"/>
      <c r="C648" s="223" t="s">
        <v>52</v>
      </c>
      <c r="D648" s="497" t="s">
        <v>53</v>
      </c>
      <c r="E648" s="419">
        <v>3</v>
      </c>
      <c r="F648" s="419">
        <v>3</v>
      </c>
      <c r="G648" s="224">
        <v>27</v>
      </c>
      <c r="H648" s="224">
        <v>0</v>
      </c>
      <c r="I648" s="224">
        <v>3</v>
      </c>
      <c r="J648" s="224">
        <v>0</v>
      </c>
      <c r="K648" s="224">
        <v>0</v>
      </c>
      <c r="L648" s="224">
        <v>0</v>
      </c>
      <c r="M648" s="71">
        <v>0</v>
      </c>
    </row>
    <row r="649" spans="1:13" ht="15" customHeight="1" x14ac:dyDescent="0.25">
      <c r="A649" s="836"/>
      <c r="B649" s="836"/>
      <c r="C649" s="223" t="s">
        <v>44</v>
      </c>
      <c r="D649" s="497" t="s">
        <v>45</v>
      </c>
      <c r="E649" s="419">
        <v>0.5</v>
      </c>
      <c r="F649" s="419">
        <v>0.5</v>
      </c>
      <c r="G649" s="224">
        <v>0</v>
      </c>
      <c r="H649" s="224">
        <v>0</v>
      </c>
      <c r="I649" s="224">
        <v>0</v>
      </c>
      <c r="J649" s="224">
        <v>0</v>
      </c>
      <c r="K649" s="224">
        <v>0.12</v>
      </c>
      <c r="L649" s="224">
        <v>1.5E-3</v>
      </c>
      <c r="M649" s="71">
        <v>193.905</v>
      </c>
    </row>
    <row r="650" spans="1:13" ht="15" customHeight="1" x14ac:dyDescent="0.25">
      <c r="A650" s="836"/>
      <c r="B650" s="836"/>
      <c r="C650" s="223" t="s">
        <v>62</v>
      </c>
      <c r="D650" s="497" t="s">
        <v>63</v>
      </c>
      <c r="E650" s="419">
        <v>30</v>
      </c>
      <c r="F650" s="419">
        <v>15</v>
      </c>
      <c r="G650" s="224">
        <v>7</v>
      </c>
      <c r="H650" s="224">
        <v>4.4999999999999998E-2</v>
      </c>
      <c r="I650" s="224">
        <v>4.4999999999999998E-2</v>
      </c>
      <c r="J650" s="224">
        <v>1.395</v>
      </c>
      <c r="K650" s="224">
        <v>2.85</v>
      </c>
      <c r="L650" s="224">
        <v>7.4999999999999997E-2</v>
      </c>
      <c r="M650" s="71">
        <v>1.2</v>
      </c>
    </row>
    <row r="651" spans="1:13" ht="15" customHeight="1" x14ac:dyDescent="0.25">
      <c r="A651" s="837"/>
      <c r="B651" s="837"/>
      <c r="C651" s="223" t="s">
        <v>36</v>
      </c>
      <c r="D651" s="497" t="s">
        <v>37</v>
      </c>
      <c r="E651" s="419">
        <v>6</v>
      </c>
      <c r="F651" s="419">
        <v>5.4</v>
      </c>
      <c r="G651" s="224">
        <v>2</v>
      </c>
      <c r="H651" s="224">
        <v>0.1242</v>
      </c>
      <c r="I651" s="224">
        <v>3.2399999999999998E-2</v>
      </c>
      <c r="J651" s="224">
        <v>0.31859999999999999</v>
      </c>
      <c r="K651" s="224">
        <v>4.4279999999999999</v>
      </c>
      <c r="L651" s="224">
        <v>9.7199999999999995E-2</v>
      </c>
      <c r="M651" s="71">
        <v>2.76</v>
      </c>
    </row>
    <row r="652" spans="1:13" ht="15" customHeight="1" x14ac:dyDescent="0.25">
      <c r="A652" s="75" t="s">
        <v>105</v>
      </c>
      <c r="B652" s="76" t="s">
        <v>239</v>
      </c>
      <c r="C652" s="77" t="s">
        <v>240</v>
      </c>
      <c r="D652" s="18" t="s">
        <v>178</v>
      </c>
      <c r="E652" s="26">
        <v>100</v>
      </c>
      <c r="F652" s="29">
        <v>60</v>
      </c>
      <c r="G652" s="28">
        <v>35</v>
      </c>
      <c r="H652" s="62">
        <v>1.02</v>
      </c>
      <c r="I652" s="61">
        <v>0.06</v>
      </c>
      <c r="J652" s="61">
        <v>7.5</v>
      </c>
      <c r="K652" s="24">
        <v>6</v>
      </c>
      <c r="L652" s="28">
        <v>0.48</v>
      </c>
      <c r="M652" s="28">
        <v>1</v>
      </c>
    </row>
    <row r="653" spans="1:13" ht="15" customHeight="1" x14ac:dyDescent="0.25">
      <c r="A653" s="1164"/>
      <c r="B653" s="825"/>
      <c r="C653" s="825"/>
      <c r="D653" s="825"/>
      <c r="E653" s="825"/>
      <c r="F653" s="825"/>
      <c r="G653" s="825"/>
      <c r="H653" s="825"/>
      <c r="I653" s="825"/>
      <c r="J653" s="825"/>
      <c r="K653" s="826"/>
      <c r="L653" s="234"/>
      <c r="M653" s="234"/>
    </row>
    <row r="654" spans="1:13" ht="15" customHeight="1" x14ac:dyDescent="0.25">
      <c r="A654" s="1536" t="s">
        <v>78</v>
      </c>
      <c r="B654" s="828"/>
      <c r="C654" s="828"/>
      <c r="D654" s="828"/>
      <c r="E654" s="828"/>
      <c r="F654" s="829"/>
      <c r="G654" s="135">
        <v>1003</v>
      </c>
      <c r="H654" s="135">
        <v>39</v>
      </c>
      <c r="I654" s="135">
        <v>33</v>
      </c>
      <c r="J654" s="135">
        <v>131</v>
      </c>
      <c r="K654" s="135">
        <v>133.6</v>
      </c>
      <c r="L654" s="510">
        <v>8.1999999999999993</v>
      </c>
      <c r="M654" s="510">
        <v>1187</v>
      </c>
    </row>
    <row r="655" spans="1:13" ht="15" customHeight="1" x14ac:dyDescent="0.25">
      <c r="A655" s="1536" t="s">
        <v>79</v>
      </c>
      <c r="B655" s="828"/>
      <c r="C655" s="828"/>
      <c r="D655" s="828"/>
      <c r="E655" s="828"/>
      <c r="F655" s="829"/>
      <c r="G655" s="135">
        <v>2900</v>
      </c>
      <c r="H655" s="135">
        <v>101.5</v>
      </c>
      <c r="I655" s="135">
        <v>96.7</v>
      </c>
      <c r="J655" s="135">
        <v>406</v>
      </c>
      <c r="K655" s="135">
        <v>1100</v>
      </c>
      <c r="L655" s="510">
        <v>11.8</v>
      </c>
      <c r="M655" s="510">
        <v>1500</v>
      </c>
    </row>
    <row r="656" spans="1:13" ht="15" customHeight="1" x14ac:dyDescent="0.25">
      <c r="A656" s="1536" t="s">
        <v>80</v>
      </c>
      <c r="B656" s="828"/>
      <c r="C656" s="828"/>
      <c r="D656" s="828"/>
      <c r="E656" s="828"/>
      <c r="F656" s="829"/>
      <c r="G656" s="137">
        <v>0.35</v>
      </c>
      <c r="H656" s="137">
        <v>0.38</v>
      </c>
      <c r="I656" s="137">
        <v>0.34</v>
      </c>
      <c r="J656" s="137">
        <v>0.32</v>
      </c>
      <c r="K656" s="137">
        <v>0.12</v>
      </c>
      <c r="L656" s="511">
        <v>0.69</v>
      </c>
      <c r="M656" s="511">
        <v>0.79</v>
      </c>
    </row>
    <row r="659" spans="1:25" ht="15" customHeight="1" x14ac:dyDescent="0.25">
      <c r="A659" s="1537" t="s">
        <v>81</v>
      </c>
      <c r="B659" s="825"/>
      <c r="C659" s="826"/>
      <c r="D659" s="827" t="s">
        <v>82</v>
      </c>
      <c r="E659" s="828"/>
      <c r="F659" s="828"/>
      <c r="G659" s="828"/>
      <c r="H659" s="828"/>
      <c r="I659" s="828"/>
      <c r="J659" s="828"/>
      <c r="K659" s="828"/>
      <c r="L659" s="828"/>
      <c r="M659" s="829"/>
      <c r="N659" s="49"/>
      <c r="O659" s="49"/>
      <c r="P659" s="49"/>
      <c r="Q659" s="49"/>
      <c r="R659" s="49"/>
      <c r="S659" s="49"/>
      <c r="T659" s="49"/>
      <c r="U659" s="49"/>
      <c r="V659" s="49"/>
      <c r="W659" s="49"/>
      <c r="X659" s="49"/>
      <c r="Y659" s="49"/>
    </row>
    <row r="660" spans="1:25" ht="15" customHeight="1" x14ac:dyDescent="0.25">
      <c r="A660" s="44"/>
      <c r="B660" s="45"/>
      <c r="C660" s="47"/>
      <c r="D660" s="47"/>
      <c r="E660" s="47"/>
      <c r="F660" s="47"/>
      <c r="G660" s="47"/>
      <c r="H660" s="47"/>
      <c r="I660" s="47"/>
      <c r="J660" s="47"/>
      <c r="K660" s="47"/>
      <c r="L660" s="47"/>
      <c r="M660" s="51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49"/>
      <c r="Y660" s="49"/>
    </row>
    <row r="661" spans="1:25" ht="30" customHeight="1" x14ac:dyDescent="0.25">
      <c r="A661" s="44" t="s">
        <v>83</v>
      </c>
      <c r="B661" s="1538"/>
      <c r="C661" s="828"/>
      <c r="D661" s="828"/>
      <c r="E661" s="829"/>
      <c r="F661" s="51"/>
      <c r="G661" s="1539" t="s">
        <v>84</v>
      </c>
      <c r="H661" s="825"/>
      <c r="I661" s="826"/>
      <c r="J661" s="827">
        <v>1088350061</v>
      </c>
      <c r="K661" s="828"/>
      <c r="L661" s="828"/>
      <c r="M661" s="829"/>
      <c r="N661" s="49"/>
      <c r="O661" s="49"/>
      <c r="P661" s="49"/>
      <c r="Q661" s="49"/>
      <c r="R661" s="49"/>
      <c r="S661" s="49"/>
      <c r="T661" s="49"/>
      <c r="U661" s="49"/>
      <c r="V661" s="49"/>
      <c r="W661" s="49"/>
      <c r="X661" s="49"/>
      <c r="Y661" s="49"/>
    </row>
    <row r="662" spans="1:25" ht="15" customHeight="1" x14ac:dyDescent="0.25">
      <c r="A662" s="1164"/>
      <c r="B662" s="825"/>
      <c r="C662" s="825"/>
      <c r="D662" s="825"/>
      <c r="E662" s="825"/>
      <c r="F662" s="825"/>
      <c r="G662" s="825"/>
      <c r="H662" s="825"/>
      <c r="I662" s="825"/>
      <c r="J662" s="825"/>
      <c r="K662" s="825"/>
      <c r="L662" s="825"/>
      <c r="M662" s="825"/>
      <c r="N662" s="825"/>
      <c r="O662" s="825"/>
      <c r="P662" s="825"/>
      <c r="Q662" s="825"/>
      <c r="R662" s="825"/>
      <c r="S662" s="825"/>
      <c r="T662" s="825"/>
      <c r="U662" s="825"/>
      <c r="V662" s="825"/>
      <c r="W662" s="825"/>
      <c r="X662" s="825"/>
      <c r="Y662" s="873"/>
    </row>
    <row r="663" spans="1:25" ht="15" customHeight="1" x14ac:dyDescent="0.25">
      <c r="A663" s="521"/>
      <c r="B663" s="263"/>
      <c r="C663" s="522"/>
      <c r="D663" s="522"/>
      <c r="E663" s="523"/>
      <c r="F663" s="523"/>
      <c r="G663" s="523"/>
      <c r="H663" s="523"/>
      <c r="I663" s="523"/>
      <c r="J663" s="523"/>
      <c r="K663" s="523"/>
      <c r="L663" s="523"/>
      <c r="M663" s="523"/>
      <c r="N663" s="522"/>
      <c r="O663" s="522"/>
      <c r="P663" s="522"/>
      <c r="Q663" s="522"/>
      <c r="R663" s="522"/>
      <c r="S663" s="522"/>
      <c r="T663" s="522"/>
      <c r="U663" s="522"/>
      <c r="V663" s="522"/>
      <c r="W663" s="522"/>
      <c r="X663" s="522"/>
      <c r="Y663" s="522"/>
    </row>
    <row r="664" spans="1:25" ht="15" customHeight="1" x14ac:dyDescent="0.25">
      <c r="A664" s="366" t="s">
        <v>451</v>
      </c>
      <c r="B664" s="58"/>
      <c r="C664" s="58"/>
      <c r="D664" s="58"/>
      <c r="E664" s="3"/>
      <c r="F664" s="3"/>
      <c r="G664" s="3"/>
      <c r="H664" s="3"/>
      <c r="I664" s="3"/>
      <c r="J664" s="3"/>
      <c r="K664" s="3"/>
      <c r="L664" s="51"/>
      <c r="M664" s="51"/>
      <c r="N664" s="49"/>
      <c r="O664" s="49"/>
      <c r="P664" s="49"/>
      <c r="Q664" s="49"/>
      <c r="R664" s="49"/>
      <c r="S664" s="49"/>
      <c r="T664" s="49"/>
      <c r="U664" s="49"/>
      <c r="V664" s="49"/>
      <c r="W664" s="49"/>
      <c r="X664" s="49"/>
      <c r="Y664" s="49"/>
    </row>
    <row r="665" spans="1:25" ht="15" customHeight="1" x14ac:dyDescent="0.25">
      <c r="A665" s="52"/>
      <c r="B665" s="9"/>
      <c r="C665" s="9"/>
      <c r="D665" s="9"/>
      <c r="E665" s="1"/>
      <c r="F665" s="1"/>
      <c r="G665" s="1"/>
      <c r="H665" s="1"/>
      <c r="I665" s="1"/>
      <c r="J665" s="3"/>
      <c r="K665" s="3"/>
      <c r="L665" s="51"/>
      <c r="M665" s="51"/>
      <c r="N665" s="49"/>
      <c r="O665" s="49"/>
      <c r="P665" s="49"/>
      <c r="Q665" s="49"/>
      <c r="R665" s="49"/>
      <c r="S665" s="49"/>
      <c r="T665" s="49"/>
      <c r="U665" s="49"/>
      <c r="V665" s="49"/>
      <c r="W665" s="49"/>
      <c r="X665" s="49"/>
      <c r="Y665" s="49"/>
    </row>
    <row r="666" spans="1:25" ht="15" customHeight="1" x14ac:dyDescent="0.25">
      <c r="A666" s="840" t="s">
        <v>14</v>
      </c>
      <c r="B666" s="838" t="s">
        <v>15</v>
      </c>
      <c r="C666" s="838" t="s">
        <v>16</v>
      </c>
      <c r="D666" s="838" t="s">
        <v>17</v>
      </c>
      <c r="E666" s="838" t="s">
        <v>18</v>
      </c>
      <c r="F666" s="838" t="s">
        <v>19</v>
      </c>
      <c r="G666" s="827" t="s">
        <v>20</v>
      </c>
      <c r="H666" s="828"/>
      <c r="I666" s="828"/>
      <c r="J666" s="828"/>
      <c r="K666" s="828"/>
      <c r="L666" s="828"/>
      <c r="M666" s="829"/>
      <c r="N666" s="49"/>
      <c r="O666" s="49"/>
      <c r="P666" s="49"/>
      <c r="Q666" s="49"/>
      <c r="R666" s="49"/>
      <c r="S666" s="49"/>
      <c r="T666" s="49"/>
      <c r="U666" s="49"/>
      <c r="V666" s="49"/>
      <c r="W666" s="49"/>
      <c r="X666" s="49"/>
      <c r="Y666" s="49"/>
    </row>
    <row r="667" spans="1:25" ht="15" customHeight="1" x14ac:dyDescent="0.25">
      <c r="A667" s="837"/>
      <c r="B667" s="837"/>
      <c r="C667" s="837"/>
      <c r="D667" s="837"/>
      <c r="E667" s="837"/>
      <c r="F667" s="837"/>
      <c r="G667" s="16" t="s">
        <v>21</v>
      </c>
      <c r="H667" s="16" t="s">
        <v>22</v>
      </c>
      <c r="I667" s="16" t="s">
        <v>23</v>
      </c>
      <c r="J667" s="16" t="s">
        <v>24</v>
      </c>
      <c r="K667" s="16" t="s">
        <v>25</v>
      </c>
      <c r="L667" s="16" t="s">
        <v>26</v>
      </c>
      <c r="M667" s="16" t="s">
        <v>27</v>
      </c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49"/>
      <c r="Y667" s="49"/>
    </row>
    <row r="668" spans="1:25" ht="15" customHeight="1" x14ac:dyDescent="0.25">
      <c r="A668" s="840" t="s">
        <v>28</v>
      </c>
      <c r="B668" s="843" t="s">
        <v>241</v>
      </c>
      <c r="C668" s="223" t="s">
        <v>94</v>
      </c>
      <c r="D668" s="497" t="s">
        <v>95</v>
      </c>
      <c r="E668" s="419">
        <v>103</v>
      </c>
      <c r="F668" s="420">
        <v>98</v>
      </c>
      <c r="G668" s="227">
        <v>137</v>
      </c>
      <c r="H668" s="228">
        <v>20.972000000000001</v>
      </c>
      <c r="I668" s="127">
        <v>5.88</v>
      </c>
      <c r="J668" s="127">
        <v>0.19600000000000001</v>
      </c>
      <c r="K668" s="224">
        <v>16.66</v>
      </c>
      <c r="L668" s="227">
        <v>0.78400000000000003</v>
      </c>
      <c r="M668" s="227">
        <v>53.56</v>
      </c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49"/>
      <c r="Y668" s="49"/>
    </row>
    <row r="669" spans="1:25" ht="15" customHeight="1" x14ac:dyDescent="0.25">
      <c r="A669" s="836"/>
      <c r="B669" s="836"/>
      <c r="C669" s="68" t="s">
        <v>32</v>
      </c>
      <c r="D669" s="497" t="s">
        <v>33</v>
      </c>
      <c r="E669" s="421">
        <v>16</v>
      </c>
      <c r="F669" s="422">
        <v>15.2</v>
      </c>
      <c r="G669" s="71">
        <v>6</v>
      </c>
      <c r="H669" s="72">
        <v>0.21279999999999999</v>
      </c>
      <c r="I669" s="73">
        <v>1.52E-2</v>
      </c>
      <c r="J669" s="73">
        <v>1.1704000000000001</v>
      </c>
      <c r="K669" s="74">
        <v>3.6480000000000001</v>
      </c>
      <c r="L669" s="71">
        <v>4.5600000000000002E-2</v>
      </c>
      <c r="M669" s="71">
        <v>0.64</v>
      </c>
      <c r="N669" s="49"/>
      <c r="O669" s="49"/>
      <c r="P669" s="49"/>
      <c r="Q669" s="49"/>
      <c r="R669" s="49"/>
      <c r="S669" s="49"/>
      <c r="T669" s="49"/>
      <c r="U669" s="49"/>
      <c r="V669" s="49"/>
      <c r="W669" s="49"/>
      <c r="X669" s="49"/>
      <c r="Y669" s="49"/>
    </row>
    <row r="670" spans="1:25" ht="15" customHeight="1" x14ac:dyDescent="0.25">
      <c r="A670" s="836"/>
      <c r="B670" s="836"/>
      <c r="C670" s="68" t="s">
        <v>34</v>
      </c>
      <c r="D670" s="497" t="s">
        <v>35</v>
      </c>
      <c r="E670" s="421">
        <v>38</v>
      </c>
      <c r="F670" s="422">
        <v>15.2</v>
      </c>
      <c r="G670" s="71">
        <v>6</v>
      </c>
      <c r="H670" s="72">
        <v>0.18240000000000001</v>
      </c>
      <c r="I670" s="73">
        <v>1.52E-2</v>
      </c>
      <c r="J670" s="73">
        <v>1.0336000000000001</v>
      </c>
      <c r="K670" s="74">
        <v>8.6639999999999997</v>
      </c>
      <c r="L670" s="71">
        <v>7.5999999999999998E-2</v>
      </c>
      <c r="M670" s="71">
        <v>5.7</v>
      </c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49"/>
      <c r="Y670" s="49"/>
    </row>
    <row r="671" spans="1:25" ht="15" customHeight="1" x14ac:dyDescent="0.25">
      <c r="A671" s="836"/>
      <c r="B671" s="836"/>
      <c r="C671" s="68" t="s">
        <v>36</v>
      </c>
      <c r="D671" s="497" t="s">
        <v>37</v>
      </c>
      <c r="E671" s="421">
        <v>6</v>
      </c>
      <c r="F671" s="422">
        <v>5.4</v>
      </c>
      <c r="G671" s="71">
        <v>2</v>
      </c>
      <c r="H671" s="72">
        <v>0.1242</v>
      </c>
      <c r="I671" s="73">
        <v>3.2399999999999998E-2</v>
      </c>
      <c r="J671" s="73">
        <v>0.31859999999999999</v>
      </c>
      <c r="K671" s="74">
        <v>4.4279999999999999</v>
      </c>
      <c r="L671" s="71">
        <v>9.7199999999999995E-2</v>
      </c>
      <c r="M671" s="71">
        <v>2.76</v>
      </c>
      <c r="N671" s="49"/>
      <c r="O671" s="49"/>
      <c r="P671" s="49"/>
      <c r="Q671" s="49"/>
      <c r="R671" s="49"/>
      <c r="S671" s="49"/>
      <c r="T671" s="49"/>
      <c r="U671" s="49"/>
      <c r="V671" s="49"/>
      <c r="W671" s="49"/>
      <c r="X671" s="49"/>
      <c r="Y671" s="49"/>
    </row>
    <row r="672" spans="1:25" ht="15" customHeight="1" x14ac:dyDescent="0.25">
      <c r="A672" s="836"/>
      <c r="B672" s="836"/>
      <c r="C672" s="68" t="s">
        <v>38</v>
      </c>
      <c r="D672" s="497" t="s">
        <v>39</v>
      </c>
      <c r="E672" s="421">
        <v>3</v>
      </c>
      <c r="F672" s="422">
        <v>3</v>
      </c>
      <c r="G672" s="71">
        <v>0</v>
      </c>
      <c r="H672" s="72">
        <v>0</v>
      </c>
      <c r="I672" s="73">
        <v>0</v>
      </c>
      <c r="J672" s="73">
        <v>0.18</v>
      </c>
      <c r="K672" s="74">
        <v>0.21</v>
      </c>
      <c r="L672" s="71">
        <v>1.4999999999999999E-2</v>
      </c>
      <c r="M672" s="71">
        <v>0.15</v>
      </c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49"/>
      <c r="Y672" s="49"/>
    </row>
    <row r="673" spans="1:13" ht="15" customHeight="1" x14ac:dyDescent="0.25">
      <c r="A673" s="836"/>
      <c r="B673" s="836"/>
      <c r="C673" s="68" t="s">
        <v>40</v>
      </c>
      <c r="D673" s="497" t="s">
        <v>39</v>
      </c>
      <c r="E673" s="421">
        <v>3</v>
      </c>
      <c r="F673" s="422">
        <v>3</v>
      </c>
      <c r="G673" s="71">
        <v>0</v>
      </c>
      <c r="H673" s="72">
        <v>0</v>
      </c>
      <c r="I673" s="73">
        <v>0</v>
      </c>
      <c r="J673" s="73">
        <v>0.18</v>
      </c>
      <c r="K673" s="74">
        <v>0.21</v>
      </c>
      <c r="L673" s="71">
        <v>1.4999999999999999E-2</v>
      </c>
      <c r="M673" s="71">
        <v>0.15</v>
      </c>
    </row>
    <row r="674" spans="1:13" ht="15" customHeight="1" x14ac:dyDescent="0.25">
      <c r="A674" s="836"/>
      <c r="B674" s="836"/>
      <c r="C674" s="68" t="s">
        <v>41</v>
      </c>
      <c r="D674" s="497" t="s">
        <v>39</v>
      </c>
      <c r="E674" s="421">
        <v>3</v>
      </c>
      <c r="F674" s="422">
        <v>3</v>
      </c>
      <c r="G674" s="71">
        <v>0</v>
      </c>
      <c r="H674" s="72">
        <v>0</v>
      </c>
      <c r="I674" s="73">
        <v>0</v>
      </c>
      <c r="J674" s="73">
        <v>0.18</v>
      </c>
      <c r="K674" s="74">
        <v>0.21</v>
      </c>
      <c r="L674" s="71">
        <v>1.4999999999999999E-2</v>
      </c>
      <c r="M674" s="71">
        <v>0.15</v>
      </c>
    </row>
    <row r="675" spans="1:13" ht="15" customHeight="1" x14ac:dyDescent="0.25">
      <c r="A675" s="836"/>
      <c r="B675" s="836"/>
      <c r="C675" s="68" t="s">
        <v>42</v>
      </c>
      <c r="D675" s="497" t="s">
        <v>43</v>
      </c>
      <c r="E675" s="421">
        <v>1</v>
      </c>
      <c r="F675" s="422">
        <v>0.95</v>
      </c>
      <c r="G675" s="71">
        <v>1</v>
      </c>
      <c r="H675" s="72">
        <v>4.4650000000000002E-2</v>
      </c>
      <c r="I675" s="73">
        <v>2.8500000000000001E-3</v>
      </c>
      <c r="J675" s="73">
        <v>0.27834999999999999</v>
      </c>
      <c r="K675" s="74">
        <v>0.38</v>
      </c>
      <c r="L675" s="71">
        <v>1.235E-2</v>
      </c>
      <c r="M675" s="71">
        <v>0.19</v>
      </c>
    </row>
    <row r="676" spans="1:13" ht="15" customHeight="1" x14ac:dyDescent="0.25">
      <c r="A676" s="836"/>
      <c r="B676" s="836"/>
      <c r="C676" s="68" t="s">
        <v>44</v>
      </c>
      <c r="D676" s="497" t="s">
        <v>45</v>
      </c>
      <c r="E676" s="421">
        <v>0.5</v>
      </c>
      <c r="F676" s="422">
        <v>0.5</v>
      </c>
      <c r="G676" s="71">
        <v>0</v>
      </c>
      <c r="H676" s="72">
        <v>0</v>
      </c>
      <c r="I676" s="73">
        <v>0</v>
      </c>
      <c r="J676" s="73">
        <v>0</v>
      </c>
      <c r="K676" s="74">
        <v>0.12</v>
      </c>
      <c r="L676" s="71">
        <v>1.5E-3</v>
      </c>
      <c r="M676" s="71">
        <v>193.905</v>
      </c>
    </row>
    <row r="677" spans="1:13" ht="15" customHeight="1" x14ac:dyDescent="0.25">
      <c r="A677" s="836"/>
      <c r="B677" s="836"/>
      <c r="C677" s="68" t="s">
        <v>142</v>
      </c>
      <c r="D677" s="497" t="s">
        <v>143</v>
      </c>
      <c r="E677" s="421">
        <v>12</v>
      </c>
      <c r="F677" s="422">
        <v>12</v>
      </c>
      <c r="G677" s="71">
        <v>44</v>
      </c>
      <c r="H677" s="72">
        <v>1.5840000000000001</v>
      </c>
      <c r="I677" s="73">
        <v>0.22800000000000001</v>
      </c>
      <c r="J677" s="73">
        <v>8.6519999999999992</v>
      </c>
      <c r="K677" s="74">
        <v>2.16</v>
      </c>
      <c r="L677" s="71">
        <v>0.61199999999999999</v>
      </c>
      <c r="M677" s="71">
        <v>0.24</v>
      </c>
    </row>
    <row r="678" spans="1:13" ht="15" customHeight="1" x14ac:dyDescent="0.25">
      <c r="A678" s="836"/>
      <c r="B678" s="836"/>
      <c r="C678" s="68" t="s">
        <v>52</v>
      </c>
      <c r="D678" s="497" t="s">
        <v>53</v>
      </c>
      <c r="E678" s="421">
        <v>5</v>
      </c>
      <c r="F678" s="422">
        <v>5</v>
      </c>
      <c r="G678" s="71">
        <v>45</v>
      </c>
      <c r="H678" s="72">
        <v>0</v>
      </c>
      <c r="I678" s="73">
        <v>5</v>
      </c>
      <c r="J678" s="73">
        <v>0</v>
      </c>
      <c r="K678" s="74">
        <v>0</v>
      </c>
      <c r="L678" s="71">
        <v>0</v>
      </c>
      <c r="M678" s="71">
        <v>0</v>
      </c>
    </row>
    <row r="679" spans="1:13" ht="15" customHeight="1" x14ac:dyDescent="0.25">
      <c r="A679" s="837"/>
      <c r="B679" s="837"/>
      <c r="C679" s="68" t="s">
        <v>144</v>
      </c>
      <c r="D679" s="497" t="s">
        <v>145</v>
      </c>
      <c r="E679" s="421">
        <v>17</v>
      </c>
      <c r="F679" s="422">
        <v>15.3</v>
      </c>
      <c r="G679" s="71">
        <v>23</v>
      </c>
      <c r="H679" s="72">
        <v>1.9278</v>
      </c>
      <c r="I679" s="73">
        <v>1.6524000000000001</v>
      </c>
      <c r="J679" s="73">
        <v>4.5900000000000003E-2</v>
      </c>
      <c r="K679" s="74">
        <v>8.109</v>
      </c>
      <c r="L679" s="71">
        <v>0.2601</v>
      </c>
      <c r="M679" s="71">
        <v>23.63</v>
      </c>
    </row>
    <row r="680" spans="1:13" ht="15" customHeight="1" x14ac:dyDescent="0.25">
      <c r="A680" s="840" t="s">
        <v>247</v>
      </c>
      <c r="B680" s="843" t="s">
        <v>55</v>
      </c>
      <c r="C680" s="68" t="s">
        <v>56</v>
      </c>
      <c r="D680" s="497" t="s">
        <v>57</v>
      </c>
      <c r="E680" s="421">
        <v>62</v>
      </c>
      <c r="F680" s="422">
        <v>62</v>
      </c>
      <c r="G680" s="71">
        <v>219</v>
      </c>
      <c r="H680" s="72">
        <v>4.1539999999999999</v>
      </c>
      <c r="I680" s="73">
        <v>0.248</v>
      </c>
      <c r="J680" s="73">
        <v>49.661999999999999</v>
      </c>
      <c r="K680" s="74">
        <v>5.58</v>
      </c>
      <c r="L680" s="71">
        <v>0.496</v>
      </c>
      <c r="M680" s="71">
        <v>1.24</v>
      </c>
    </row>
    <row r="681" spans="1:13" ht="15" customHeight="1" x14ac:dyDescent="0.25">
      <c r="A681" s="836"/>
      <c r="B681" s="836"/>
      <c r="C681" s="68" t="s">
        <v>52</v>
      </c>
      <c r="D681" s="497" t="s">
        <v>53</v>
      </c>
      <c r="E681" s="421">
        <v>10</v>
      </c>
      <c r="F681" s="422">
        <v>10</v>
      </c>
      <c r="G681" s="71">
        <v>90</v>
      </c>
      <c r="H681" s="72">
        <v>0</v>
      </c>
      <c r="I681" s="73">
        <v>10</v>
      </c>
      <c r="J681" s="73">
        <v>0</v>
      </c>
      <c r="K681" s="74">
        <v>0</v>
      </c>
      <c r="L681" s="71">
        <v>0</v>
      </c>
      <c r="M681" s="71">
        <v>0</v>
      </c>
    </row>
    <row r="682" spans="1:13" ht="15" customHeight="1" x14ac:dyDescent="0.25">
      <c r="A682" s="837"/>
      <c r="B682" s="837"/>
      <c r="C682" s="229" t="s">
        <v>44</v>
      </c>
      <c r="D682" s="497" t="s">
        <v>45</v>
      </c>
      <c r="E682" s="517">
        <v>0.8</v>
      </c>
      <c r="F682" s="524">
        <v>0.8</v>
      </c>
      <c r="G682" s="71">
        <v>0</v>
      </c>
      <c r="H682" s="72">
        <v>0</v>
      </c>
      <c r="I682" s="73">
        <v>0</v>
      </c>
      <c r="J682" s="73">
        <v>0</v>
      </c>
      <c r="K682" s="74">
        <v>0.192</v>
      </c>
      <c r="L682" s="71">
        <v>2.3999999999999998E-3</v>
      </c>
      <c r="M682" s="71">
        <v>310.24799999999999</v>
      </c>
    </row>
    <row r="683" spans="1:13" ht="15" customHeight="1" x14ac:dyDescent="0.25">
      <c r="A683" s="840" t="s">
        <v>46</v>
      </c>
      <c r="B683" s="844" t="s">
        <v>242</v>
      </c>
      <c r="C683" s="223" t="s">
        <v>91</v>
      </c>
      <c r="D683" s="497" t="s">
        <v>92</v>
      </c>
      <c r="E683" s="419">
        <v>149</v>
      </c>
      <c r="F683" s="420">
        <v>131</v>
      </c>
      <c r="G683" s="71">
        <v>126</v>
      </c>
      <c r="H683" s="72">
        <v>2.88</v>
      </c>
      <c r="I683" s="73">
        <v>0.13100000000000001</v>
      </c>
      <c r="J683" s="73">
        <v>27.640999999999998</v>
      </c>
      <c r="K683" s="74">
        <v>14.41</v>
      </c>
      <c r="L683" s="71">
        <v>1.31</v>
      </c>
      <c r="M683" s="71">
        <v>26.82</v>
      </c>
    </row>
    <row r="684" spans="1:13" ht="15" customHeight="1" x14ac:dyDescent="0.25">
      <c r="A684" s="836"/>
      <c r="B684" s="836"/>
      <c r="C684" s="180" t="s">
        <v>116</v>
      </c>
      <c r="D684" s="497" t="s">
        <v>117</v>
      </c>
      <c r="E684" s="421">
        <v>6</v>
      </c>
      <c r="F684" s="422">
        <v>6</v>
      </c>
      <c r="G684" s="71">
        <v>44</v>
      </c>
      <c r="H684" s="72">
        <v>3.5999999999999997E-2</v>
      </c>
      <c r="I684" s="73">
        <v>4.8600000000000003</v>
      </c>
      <c r="J684" s="73">
        <v>0</v>
      </c>
      <c r="K684" s="74">
        <v>0.18</v>
      </c>
      <c r="L684" s="71">
        <v>6.0000000000000001E-3</v>
      </c>
      <c r="M684" s="71">
        <v>41.1</v>
      </c>
    </row>
    <row r="685" spans="1:13" ht="15" customHeight="1" x14ac:dyDescent="0.25">
      <c r="A685" s="837"/>
      <c r="B685" s="837"/>
      <c r="C685" s="68" t="s">
        <v>36</v>
      </c>
      <c r="D685" s="497" t="s">
        <v>37</v>
      </c>
      <c r="E685" s="421">
        <v>6</v>
      </c>
      <c r="F685" s="422">
        <v>5.4</v>
      </c>
      <c r="G685" s="71">
        <v>2</v>
      </c>
      <c r="H685" s="72">
        <v>0.1242</v>
      </c>
      <c r="I685" s="73">
        <v>3.2399999999999998E-2</v>
      </c>
      <c r="J685" s="73">
        <v>0.31859999999999999</v>
      </c>
      <c r="K685" s="74">
        <v>4.4279999999999999</v>
      </c>
      <c r="L685" s="71">
        <v>9.7199999999999995E-2</v>
      </c>
      <c r="M685" s="71">
        <v>2.76</v>
      </c>
    </row>
    <row r="686" spans="1:13" ht="15" customHeight="1" x14ac:dyDescent="0.25">
      <c r="A686" s="840" t="s">
        <v>58</v>
      </c>
      <c r="B686" s="843" t="s">
        <v>243</v>
      </c>
      <c r="C686" s="223" t="s">
        <v>50</v>
      </c>
      <c r="D686" s="497" t="s">
        <v>51</v>
      </c>
      <c r="E686" s="419">
        <v>59</v>
      </c>
      <c r="F686" s="419">
        <v>50.15</v>
      </c>
      <c r="G686" s="224">
        <v>24</v>
      </c>
      <c r="H686" s="224">
        <v>0.35104999999999997</v>
      </c>
      <c r="I686" s="224">
        <v>5.015E-2</v>
      </c>
      <c r="J686" s="224">
        <v>4.7642499999999997</v>
      </c>
      <c r="K686" s="224">
        <v>13.5405</v>
      </c>
      <c r="L686" s="71">
        <v>0.2006</v>
      </c>
      <c r="M686" s="71">
        <v>20.65</v>
      </c>
    </row>
    <row r="687" spans="1:13" ht="15" customHeight="1" x14ac:dyDescent="0.25">
      <c r="A687" s="836"/>
      <c r="B687" s="836"/>
      <c r="C687" s="223" t="s">
        <v>103</v>
      </c>
      <c r="D687" s="497" t="s">
        <v>104</v>
      </c>
      <c r="E687" s="419">
        <v>60</v>
      </c>
      <c r="F687" s="419">
        <v>30</v>
      </c>
      <c r="G687" s="224">
        <v>24</v>
      </c>
      <c r="H687" s="224">
        <v>0.18</v>
      </c>
      <c r="I687" s="224">
        <v>0</v>
      </c>
      <c r="J687" s="224">
        <v>5.13</v>
      </c>
      <c r="K687" s="224">
        <v>4.5</v>
      </c>
      <c r="L687" s="71">
        <v>0.15</v>
      </c>
      <c r="M687" s="71">
        <v>2.4</v>
      </c>
    </row>
    <row r="688" spans="1:13" ht="15" customHeight="1" x14ac:dyDescent="0.25">
      <c r="A688" s="836"/>
      <c r="B688" s="836"/>
      <c r="C688" s="223" t="s">
        <v>62</v>
      </c>
      <c r="D688" s="497" t="s">
        <v>63</v>
      </c>
      <c r="E688" s="419">
        <v>30</v>
      </c>
      <c r="F688" s="419">
        <v>15</v>
      </c>
      <c r="G688" s="224">
        <v>7</v>
      </c>
      <c r="H688" s="224">
        <v>4.4999999999999998E-2</v>
      </c>
      <c r="I688" s="224">
        <v>4.4999999999999998E-2</v>
      </c>
      <c r="J688" s="224">
        <v>1.395</v>
      </c>
      <c r="K688" s="224">
        <v>2.85</v>
      </c>
      <c r="L688" s="71">
        <v>7.4999999999999997E-2</v>
      </c>
      <c r="M688" s="71">
        <v>1.2</v>
      </c>
    </row>
    <row r="689" spans="1:25" ht="15" customHeight="1" x14ac:dyDescent="0.25">
      <c r="A689" s="837"/>
      <c r="B689" s="837"/>
      <c r="C689" s="223" t="s">
        <v>64</v>
      </c>
      <c r="D689" s="497" t="s">
        <v>65</v>
      </c>
      <c r="E689" s="419">
        <v>2</v>
      </c>
      <c r="F689" s="419">
        <v>2</v>
      </c>
      <c r="G689" s="224">
        <v>8</v>
      </c>
      <c r="H689" s="224">
        <v>0</v>
      </c>
      <c r="I689" s="224">
        <v>0</v>
      </c>
      <c r="J689" s="224">
        <v>1.986</v>
      </c>
      <c r="K689" s="224">
        <v>0</v>
      </c>
      <c r="L689" s="71">
        <v>2E-3</v>
      </c>
      <c r="M689" s="71">
        <v>0</v>
      </c>
      <c r="N689" s="49"/>
      <c r="O689" s="49"/>
      <c r="P689" s="49"/>
      <c r="Q689" s="49"/>
      <c r="R689" s="49"/>
      <c r="S689" s="49"/>
      <c r="T689" s="49"/>
      <c r="U689" s="49"/>
      <c r="V689" s="49"/>
      <c r="W689" s="49"/>
      <c r="X689" s="49"/>
      <c r="Y689" s="49"/>
    </row>
    <row r="690" spans="1:25" ht="15" customHeight="1" x14ac:dyDescent="0.25">
      <c r="A690" s="35" t="s">
        <v>105</v>
      </c>
      <c r="B690" s="843" t="s">
        <v>149</v>
      </c>
      <c r="C690" s="68" t="s">
        <v>150</v>
      </c>
      <c r="D690" s="127" t="s">
        <v>151</v>
      </c>
      <c r="E690" s="128">
        <v>80</v>
      </c>
      <c r="F690" s="70">
        <v>60</v>
      </c>
      <c r="G690" s="71">
        <v>43</v>
      </c>
      <c r="H690" s="72">
        <v>0.54</v>
      </c>
      <c r="I690" s="73">
        <v>0.18</v>
      </c>
      <c r="J690" s="73">
        <v>8.0399999999999991</v>
      </c>
      <c r="K690" s="74">
        <v>7.8</v>
      </c>
      <c r="L690" s="71">
        <v>0.18</v>
      </c>
      <c r="M690" s="71">
        <v>2.4</v>
      </c>
      <c r="N690" s="49"/>
      <c r="O690" s="49"/>
      <c r="P690" s="49"/>
      <c r="Q690" s="49"/>
      <c r="R690" s="49"/>
      <c r="S690" s="49"/>
      <c r="T690" s="49"/>
      <c r="U690" s="49"/>
      <c r="V690" s="49"/>
      <c r="W690" s="49"/>
      <c r="X690" s="49"/>
      <c r="Y690" s="49"/>
    </row>
    <row r="691" spans="1:25" ht="15" customHeight="1" x14ac:dyDescent="0.25">
      <c r="A691" s="35" t="s">
        <v>163</v>
      </c>
      <c r="B691" s="836"/>
      <c r="C691" s="68" t="s">
        <v>72</v>
      </c>
      <c r="D691" s="129" t="s">
        <v>73</v>
      </c>
      <c r="E691" s="128">
        <v>120</v>
      </c>
      <c r="F691" s="70">
        <v>120</v>
      </c>
      <c r="G691" s="71">
        <v>66</v>
      </c>
      <c r="H691" s="72">
        <v>3.84</v>
      </c>
      <c r="I691" s="73">
        <v>3.84</v>
      </c>
      <c r="J691" s="73">
        <v>4.08</v>
      </c>
      <c r="K691" s="74">
        <v>144</v>
      </c>
      <c r="L691" s="71">
        <v>0</v>
      </c>
      <c r="M691" s="71">
        <v>50.4</v>
      </c>
      <c r="N691" s="49"/>
      <c r="O691" s="49"/>
      <c r="P691" s="49"/>
      <c r="Q691" s="49"/>
      <c r="R691" s="49"/>
      <c r="S691" s="49"/>
      <c r="T691" s="49"/>
      <c r="U691" s="49"/>
      <c r="V691" s="49"/>
      <c r="W691" s="49"/>
      <c r="X691" s="49"/>
      <c r="Y691" s="49"/>
    </row>
    <row r="692" spans="1:25" ht="15" customHeight="1" x14ac:dyDescent="0.25">
      <c r="A692" s="35" t="s">
        <v>164</v>
      </c>
      <c r="B692" s="837"/>
      <c r="C692" s="68" t="s">
        <v>64</v>
      </c>
      <c r="D692" s="129" t="s">
        <v>65</v>
      </c>
      <c r="E692" s="128">
        <v>6</v>
      </c>
      <c r="F692" s="70">
        <v>6</v>
      </c>
      <c r="G692" s="71">
        <v>24</v>
      </c>
      <c r="H692" s="72">
        <v>0</v>
      </c>
      <c r="I692" s="73">
        <v>0</v>
      </c>
      <c r="J692" s="73">
        <v>5.9580000000000002</v>
      </c>
      <c r="K692" s="74">
        <v>0</v>
      </c>
      <c r="L692" s="71">
        <v>6.0000000000000001E-3</v>
      </c>
      <c r="M692" s="71">
        <v>0</v>
      </c>
      <c r="N692" s="49"/>
      <c r="O692" s="49"/>
      <c r="P692" s="49"/>
      <c r="Q692" s="49"/>
      <c r="R692" s="49"/>
      <c r="S692" s="49"/>
      <c r="T692" s="49"/>
      <c r="U692" s="49"/>
      <c r="V692" s="49"/>
      <c r="W692" s="49"/>
      <c r="X692" s="49"/>
      <c r="Y692" s="49"/>
    </row>
    <row r="693" spans="1:25" ht="15" customHeight="1" x14ac:dyDescent="0.25">
      <c r="A693" s="1164"/>
      <c r="B693" s="825"/>
      <c r="C693" s="825"/>
      <c r="D693" s="825"/>
      <c r="E693" s="825"/>
      <c r="F693" s="825"/>
      <c r="G693" s="825"/>
      <c r="H693" s="825"/>
      <c r="I693" s="825"/>
      <c r="J693" s="825"/>
      <c r="K693" s="826"/>
      <c r="L693" s="234"/>
      <c r="M693" s="234"/>
      <c r="N693" s="49"/>
      <c r="O693" s="49"/>
      <c r="P693" s="49"/>
      <c r="Q693" s="49"/>
      <c r="R693" s="49"/>
      <c r="S693" s="49"/>
      <c r="T693" s="49"/>
      <c r="U693" s="49"/>
      <c r="V693" s="49"/>
      <c r="W693" s="49"/>
      <c r="X693" s="49"/>
      <c r="Y693" s="49"/>
    </row>
    <row r="694" spans="1:25" ht="15" customHeight="1" x14ac:dyDescent="0.25">
      <c r="A694" s="1536" t="s">
        <v>78</v>
      </c>
      <c r="B694" s="828"/>
      <c r="C694" s="828"/>
      <c r="D694" s="828"/>
      <c r="E694" s="828"/>
      <c r="F694" s="829"/>
      <c r="G694" s="135">
        <v>941</v>
      </c>
      <c r="H694" s="135">
        <v>37</v>
      </c>
      <c r="I694" s="135">
        <v>32.200000000000003</v>
      </c>
      <c r="J694" s="135">
        <v>121.2</v>
      </c>
      <c r="K694" s="135">
        <v>242</v>
      </c>
      <c r="L694" s="510">
        <v>4.45</v>
      </c>
      <c r="M694" s="510">
        <v>740</v>
      </c>
      <c r="N694" s="49"/>
      <c r="O694" s="49"/>
      <c r="P694" s="49"/>
      <c r="Q694" s="49"/>
      <c r="R694" s="49"/>
      <c r="S694" s="49"/>
      <c r="T694" s="49"/>
      <c r="U694" s="49"/>
      <c r="V694" s="49"/>
      <c r="W694" s="49"/>
      <c r="X694" s="49"/>
      <c r="Y694" s="49"/>
    </row>
    <row r="695" spans="1:25" ht="15" customHeight="1" x14ac:dyDescent="0.25">
      <c r="A695" s="1536" t="s">
        <v>79</v>
      </c>
      <c r="B695" s="828"/>
      <c r="C695" s="828"/>
      <c r="D695" s="828"/>
      <c r="E695" s="828"/>
      <c r="F695" s="829"/>
      <c r="G695" s="135">
        <v>2900</v>
      </c>
      <c r="H695" s="135">
        <v>101.5</v>
      </c>
      <c r="I695" s="135">
        <v>96.7</v>
      </c>
      <c r="J695" s="135">
        <v>406</v>
      </c>
      <c r="K695" s="135">
        <v>1100</v>
      </c>
      <c r="L695" s="510">
        <v>11.8</v>
      </c>
      <c r="M695" s="510">
        <v>1500</v>
      </c>
      <c r="N695" s="49"/>
      <c r="O695" s="49"/>
      <c r="P695" s="49"/>
      <c r="Q695" s="49"/>
      <c r="R695" s="49"/>
      <c r="S695" s="49"/>
      <c r="T695" s="49"/>
      <c r="U695" s="49"/>
      <c r="V695" s="49"/>
      <c r="W695" s="49"/>
      <c r="X695" s="49"/>
      <c r="Y695" s="49"/>
    </row>
    <row r="696" spans="1:25" ht="15" customHeight="1" x14ac:dyDescent="0.25">
      <c r="A696" s="1536" t="s">
        <v>80</v>
      </c>
      <c r="B696" s="828"/>
      <c r="C696" s="828"/>
      <c r="D696" s="828"/>
      <c r="E696" s="828"/>
      <c r="F696" s="829"/>
      <c r="G696" s="137">
        <v>0.32</v>
      </c>
      <c r="H696" s="137">
        <v>0.36</v>
      </c>
      <c r="I696" s="137">
        <v>0.33</v>
      </c>
      <c r="J696" s="137">
        <v>0.3</v>
      </c>
      <c r="K696" s="137">
        <v>0.22</v>
      </c>
      <c r="L696" s="511">
        <v>0.38</v>
      </c>
      <c r="M696" s="511">
        <v>0.49</v>
      </c>
      <c r="N696" s="49"/>
      <c r="O696" s="49"/>
      <c r="P696" s="49"/>
      <c r="Q696" s="49"/>
      <c r="R696" s="49"/>
      <c r="S696" s="49"/>
      <c r="T696" s="49"/>
      <c r="U696" s="49"/>
      <c r="V696" s="49"/>
      <c r="W696" s="49"/>
      <c r="X696" s="49"/>
      <c r="Y696" s="49"/>
    </row>
    <row r="697" spans="1:25" ht="15" customHeight="1" x14ac:dyDescent="0.25">
      <c r="A697" s="44"/>
      <c r="B697" s="45"/>
      <c r="C697" s="45"/>
      <c r="D697" s="45"/>
      <c r="E697" s="47"/>
      <c r="F697" s="47"/>
      <c r="G697" s="47"/>
      <c r="H697" s="47"/>
      <c r="I697" s="47"/>
      <c r="J697" s="47"/>
      <c r="K697" s="47"/>
      <c r="L697" s="47"/>
      <c r="M697" s="47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49"/>
      <c r="Y697" s="49"/>
    </row>
    <row r="698" spans="1:25" ht="15" customHeight="1" x14ac:dyDescent="0.25">
      <c r="A698" s="44"/>
      <c r="B698" s="45"/>
      <c r="C698" s="47"/>
      <c r="D698" s="47"/>
      <c r="E698" s="47"/>
      <c r="F698" s="47"/>
      <c r="G698" s="47"/>
      <c r="H698" s="47"/>
      <c r="I698" s="47"/>
      <c r="J698" s="47"/>
      <c r="K698" s="47"/>
      <c r="L698" s="47"/>
      <c r="M698" s="51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  <c r="Y698" s="49"/>
    </row>
    <row r="699" spans="1:25" ht="15" customHeight="1" x14ac:dyDescent="0.25">
      <c r="A699" s="1537" t="s">
        <v>81</v>
      </c>
      <c r="B699" s="825"/>
      <c r="C699" s="826"/>
      <c r="D699" s="827" t="s">
        <v>82</v>
      </c>
      <c r="E699" s="828"/>
      <c r="F699" s="828"/>
      <c r="G699" s="828"/>
      <c r="H699" s="828"/>
      <c r="I699" s="828"/>
      <c r="J699" s="828"/>
      <c r="K699" s="828"/>
      <c r="L699" s="828"/>
      <c r="M699" s="829"/>
      <c r="N699" s="49"/>
      <c r="O699" s="49"/>
      <c r="P699" s="49"/>
      <c r="Q699" s="49"/>
      <c r="R699" s="49"/>
      <c r="S699" s="49"/>
      <c r="T699" s="49"/>
      <c r="U699" s="49"/>
      <c r="V699" s="49"/>
      <c r="W699" s="49"/>
      <c r="X699" s="49"/>
      <c r="Y699" s="49"/>
    </row>
    <row r="700" spans="1:25" ht="15" customHeight="1" x14ac:dyDescent="0.25">
      <c r="A700" s="44"/>
      <c r="B700" s="45"/>
      <c r="C700" s="47"/>
      <c r="D700" s="47"/>
      <c r="E700" s="47"/>
      <c r="F700" s="47"/>
      <c r="G700" s="47"/>
      <c r="H700" s="47"/>
      <c r="I700" s="47"/>
      <c r="J700" s="47"/>
      <c r="K700" s="47"/>
      <c r="L700" s="47"/>
      <c r="M700" s="51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49"/>
      <c r="Y700" s="49"/>
    </row>
    <row r="701" spans="1:25" ht="30" customHeight="1" x14ac:dyDescent="0.25">
      <c r="A701" s="44" t="s">
        <v>83</v>
      </c>
      <c r="B701" s="1538"/>
      <c r="C701" s="828"/>
      <c r="D701" s="828"/>
      <c r="E701" s="829"/>
      <c r="F701" s="51"/>
      <c r="G701" s="1539" t="s">
        <v>84</v>
      </c>
      <c r="H701" s="825"/>
      <c r="I701" s="826"/>
      <c r="J701" s="827">
        <v>1088350061</v>
      </c>
      <c r="K701" s="828"/>
      <c r="L701" s="828"/>
      <c r="M701" s="829"/>
      <c r="N701" s="49"/>
      <c r="O701" s="49"/>
      <c r="P701" s="49"/>
      <c r="Q701" s="49"/>
      <c r="R701" s="49"/>
      <c r="S701" s="49"/>
      <c r="T701" s="49"/>
      <c r="U701" s="49"/>
      <c r="V701" s="49"/>
      <c r="W701" s="49"/>
      <c r="X701" s="49"/>
      <c r="Y701" s="49"/>
    </row>
    <row r="702" spans="1:25" ht="15" customHeight="1" x14ac:dyDescent="0.25">
      <c r="A702" s="824"/>
      <c r="B702" s="825"/>
      <c r="C702" s="825"/>
      <c r="D702" s="825"/>
      <c r="E702" s="825"/>
      <c r="F702" s="825"/>
      <c r="G702" s="825"/>
      <c r="H702" s="825"/>
      <c r="I702" s="825"/>
      <c r="J702" s="825"/>
      <c r="K702" s="825"/>
      <c r="L702" s="825"/>
      <c r="M702" s="825"/>
      <c r="N702" s="825"/>
      <c r="O702" s="825"/>
      <c r="P702" s="825"/>
      <c r="Q702" s="825"/>
      <c r="R702" s="825"/>
      <c r="S702" s="825"/>
      <c r="T702" s="825"/>
      <c r="U702" s="825"/>
      <c r="V702" s="825"/>
      <c r="W702" s="825"/>
      <c r="X702" s="825"/>
      <c r="Y702" s="873"/>
    </row>
    <row r="703" spans="1:25" ht="15" customHeight="1" x14ac:dyDescent="0.25">
      <c r="A703" s="262"/>
      <c r="B703" s="263"/>
      <c r="C703" s="263"/>
      <c r="D703" s="263"/>
      <c r="E703" s="264"/>
      <c r="F703" s="264"/>
      <c r="G703" s="264"/>
      <c r="H703" s="264"/>
      <c r="I703" s="264"/>
      <c r="J703" s="265"/>
      <c r="K703" s="265"/>
      <c r="L703" s="261"/>
      <c r="M703" s="261"/>
      <c r="N703" s="260"/>
      <c r="O703" s="260"/>
      <c r="P703" s="260"/>
      <c r="Q703" s="260"/>
      <c r="R703" s="260"/>
      <c r="S703" s="260"/>
      <c r="T703" s="260"/>
      <c r="U703" s="260"/>
      <c r="V703" s="260"/>
      <c r="W703" s="260"/>
      <c r="X703" s="260"/>
      <c r="Y703" s="260"/>
    </row>
    <row r="704" spans="1:25" ht="15" customHeight="1" x14ac:dyDescent="0.25">
      <c r="A704" s="366" t="s">
        <v>452</v>
      </c>
      <c r="B704" s="58"/>
      <c r="C704" s="58"/>
      <c r="D704" s="58"/>
      <c r="E704" s="3"/>
      <c r="F704" s="3"/>
      <c r="G704" s="3"/>
      <c r="H704" s="3"/>
      <c r="I704" s="3"/>
      <c r="J704" s="3"/>
      <c r="K704" s="3"/>
      <c r="L704" s="51"/>
      <c r="M704" s="51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49"/>
      <c r="Y704" s="49"/>
    </row>
    <row r="706" spans="1:13" ht="15" customHeight="1" x14ac:dyDescent="0.25">
      <c r="A706" s="840" t="s">
        <v>14</v>
      </c>
      <c r="B706" s="838" t="s">
        <v>15</v>
      </c>
      <c r="C706" s="838" t="s">
        <v>16</v>
      </c>
      <c r="D706" s="838" t="s">
        <v>17</v>
      </c>
      <c r="E706" s="838" t="s">
        <v>18</v>
      </c>
      <c r="F706" s="838" t="s">
        <v>19</v>
      </c>
      <c r="G706" s="827" t="s">
        <v>20</v>
      </c>
      <c r="H706" s="828"/>
      <c r="I706" s="828"/>
      <c r="J706" s="828"/>
      <c r="K706" s="828"/>
      <c r="L706" s="828"/>
      <c r="M706" s="829"/>
    </row>
    <row r="707" spans="1:13" ht="15" customHeight="1" x14ac:dyDescent="0.25">
      <c r="A707" s="837"/>
      <c r="B707" s="837"/>
      <c r="C707" s="837"/>
      <c r="D707" s="837"/>
      <c r="E707" s="837"/>
      <c r="F707" s="837"/>
      <c r="G707" s="16" t="s">
        <v>21</v>
      </c>
      <c r="H707" s="16" t="s">
        <v>22</v>
      </c>
      <c r="I707" s="16" t="s">
        <v>23</v>
      </c>
      <c r="J707" s="16" t="s">
        <v>24</v>
      </c>
      <c r="K707" s="16" t="s">
        <v>25</v>
      </c>
      <c r="L707" s="16" t="s">
        <v>26</v>
      </c>
      <c r="M707" s="16" t="s">
        <v>27</v>
      </c>
    </row>
    <row r="708" spans="1:13" ht="15" customHeight="1" x14ac:dyDescent="0.25">
      <c r="A708" s="840" t="s">
        <v>221</v>
      </c>
      <c r="B708" s="844" t="s">
        <v>244</v>
      </c>
      <c r="C708" s="223" t="s">
        <v>398</v>
      </c>
      <c r="D708" s="497" t="s">
        <v>120</v>
      </c>
      <c r="E708" s="420">
        <v>114</v>
      </c>
      <c r="F708" s="420">
        <v>96</v>
      </c>
      <c r="G708" s="227">
        <v>159</v>
      </c>
      <c r="H708" s="228">
        <v>19.872</v>
      </c>
      <c r="I708" s="127">
        <v>8.8320000000000007</v>
      </c>
      <c r="J708" s="127">
        <v>9.6000000000000002E-2</v>
      </c>
      <c r="K708" s="224">
        <v>10.56</v>
      </c>
      <c r="L708" s="227">
        <v>0.67200000000000004</v>
      </c>
      <c r="M708" s="227">
        <v>71.819999999999993</v>
      </c>
    </row>
    <row r="709" spans="1:13" ht="15" customHeight="1" x14ac:dyDescent="0.25">
      <c r="A709" s="836"/>
      <c r="B709" s="836"/>
      <c r="C709" s="68" t="s">
        <v>32</v>
      </c>
      <c r="D709" s="497" t="s">
        <v>33</v>
      </c>
      <c r="E709" s="422">
        <v>16</v>
      </c>
      <c r="F709" s="422">
        <v>15.2</v>
      </c>
      <c r="G709" s="71">
        <v>6</v>
      </c>
      <c r="H709" s="72">
        <v>0.21279999999999999</v>
      </c>
      <c r="I709" s="73">
        <v>1.52E-2</v>
      </c>
      <c r="J709" s="73">
        <v>1.1704000000000001</v>
      </c>
      <c r="K709" s="74">
        <v>3.6480000000000001</v>
      </c>
      <c r="L709" s="71">
        <v>4.5600000000000002E-2</v>
      </c>
      <c r="M709" s="71">
        <v>0.64</v>
      </c>
    </row>
    <row r="710" spans="1:13" ht="15" customHeight="1" x14ac:dyDescent="0.25">
      <c r="A710" s="836"/>
      <c r="B710" s="836"/>
      <c r="C710" s="68" t="s">
        <v>34</v>
      </c>
      <c r="D710" s="497" t="s">
        <v>35</v>
      </c>
      <c r="E710" s="422">
        <v>38</v>
      </c>
      <c r="F710" s="422">
        <v>15.2</v>
      </c>
      <c r="G710" s="71">
        <v>6</v>
      </c>
      <c r="H710" s="72">
        <v>0.18240000000000001</v>
      </c>
      <c r="I710" s="73">
        <v>1.52E-2</v>
      </c>
      <c r="J710" s="73">
        <v>1.0336000000000001</v>
      </c>
      <c r="K710" s="74">
        <v>8.6639999999999997</v>
      </c>
      <c r="L710" s="71">
        <v>7.5999999999999998E-2</v>
      </c>
      <c r="M710" s="71">
        <v>5.7</v>
      </c>
    </row>
    <row r="711" spans="1:13" ht="15" customHeight="1" x14ac:dyDescent="0.25">
      <c r="A711" s="836"/>
      <c r="B711" s="836"/>
      <c r="C711" s="68" t="s">
        <v>38</v>
      </c>
      <c r="D711" s="497" t="s">
        <v>39</v>
      </c>
      <c r="E711" s="422">
        <v>3</v>
      </c>
      <c r="F711" s="422">
        <v>3</v>
      </c>
      <c r="G711" s="71">
        <v>0</v>
      </c>
      <c r="H711" s="72">
        <v>0</v>
      </c>
      <c r="I711" s="73">
        <v>0</v>
      </c>
      <c r="J711" s="73">
        <v>0.18</v>
      </c>
      <c r="K711" s="74">
        <v>0.21</v>
      </c>
      <c r="L711" s="71">
        <v>1.4999999999999999E-2</v>
      </c>
      <c r="M711" s="71">
        <v>0.15</v>
      </c>
    </row>
    <row r="712" spans="1:13" ht="15" customHeight="1" x14ac:dyDescent="0.25">
      <c r="A712" s="836"/>
      <c r="B712" s="836"/>
      <c r="C712" s="68" t="s">
        <v>40</v>
      </c>
      <c r="D712" s="497" t="s">
        <v>39</v>
      </c>
      <c r="E712" s="422">
        <v>3</v>
      </c>
      <c r="F712" s="422">
        <v>3</v>
      </c>
      <c r="G712" s="71">
        <v>0</v>
      </c>
      <c r="H712" s="72">
        <v>0</v>
      </c>
      <c r="I712" s="73">
        <v>0</v>
      </c>
      <c r="J712" s="73">
        <v>0.18</v>
      </c>
      <c r="K712" s="74">
        <v>0.21</v>
      </c>
      <c r="L712" s="71">
        <v>1.4999999999999999E-2</v>
      </c>
      <c r="M712" s="71">
        <v>0.15</v>
      </c>
    </row>
    <row r="713" spans="1:13" ht="15" customHeight="1" x14ac:dyDescent="0.25">
      <c r="A713" s="836"/>
      <c r="B713" s="836"/>
      <c r="C713" s="68" t="s">
        <v>41</v>
      </c>
      <c r="D713" s="497" t="s">
        <v>39</v>
      </c>
      <c r="E713" s="422">
        <v>3</v>
      </c>
      <c r="F713" s="422">
        <v>3</v>
      </c>
      <c r="G713" s="71">
        <v>0</v>
      </c>
      <c r="H713" s="72">
        <v>0</v>
      </c>
      <c r="I713" s="73">
        <v>0</v>
      </c>
      <c r="J713" s="73">
        <v>0.18</v>
      </c>
      <c r="K713" s="74">
        <v>0.21</v>
      </c>
      <c r="L713" s="71">
        <v>1.4999999999999999E-2</v>
      </c>
      <c r="M713" s="71">
        <v>0.15</v>
      </c>
    </row>
    <row r="714" spans="1:13" ht="15" customHeight="1" x14ac:dyDescent="0.25">
      <c r="A714" s="836"/>
      <c r="B714" s="836"/>
      <c r="C714" s="68" t="s">
        <v>42</v>
      </c>
      <c r="D714" s="497" t="s">
        <v>43</v>
      </c>
      <c r="E714" s="422">
        <v>1</v>
      </c>
      <c r="F714" s="422">
        <v>0.95</v>
      </c>
      <c r="G714" s="71">
        <v>1</v>
      </c>
      <c r="H714" s="72">
        <v>4.4650000000000002E-2</v>
      </c>
      <c r="I714" s="73">
        <v>2.8500000000000001E-3</v>
      </c>
      <c r="J714" s="73">
        <v>0.27834999999999999</v>
      </c>
      <c r="K714" s="74">
        <v>0.38</v>
      </c>
      <c r="L714" s="71">
        <v>1.235E-2</v>
      </c>
      <c r="M714" s="71">
        <v>0.19</v>
      </c>
    </row>
    <row r="715" spans="1:13" ht="15" customHeight="1" x14ac:dyDescent="0.25">
      <c r="A715" s="836"/>
      <c r="B715" s="836"/>
      <c r="C715" s="68" t="s">
        <v>36</v>
      </c>
      <c r="D715" s="497" t="s">
        <v>37</v>
      </c>
      <c r="E715" s="422">
        <v>6</v>
      </c>
      <c r="F715" s="422">
        <v>5.4</v>
      </c>
      <c r="G715" s="71">
        <v>2</v>
      </c>
      <c r="H715" s="72">
        <v>0.1242</v>
      </c>
      <c r="I715" s="73">
        <v>3.2399999999999998E-2</v>
      </c>
      <c r="J715" s="73">
        <v>0.31859999999999999</v>
      </c>
      <c r="K715" s="74">
        <v>4.4279999999999999</v>
      </c>
      <c r="L715" s="71">
        <v>9.7199999999999995E-2</v>
      </c>
      <c r="M715" s="71">
        <v>2.76</v>
      </c>
    </row>
    <row r="716" spans="1:13" ht="15" customHeight="1" x14ac:dyDescent="0.25">
      <c r="A716" s="837"/>
      <c r="B716" s="837"/>
      <c r="C716" s="68" t="s">
        <v>44</v>
      </c>
      <c r="D716" s="497" t="s">
        <v>45</v>
      </c>
      <c r="E716" s="422">
        <v>0.5</v>
      </c>
      <c r="F716" s="422">
        <v>0.5</v>
      </c>
      <c r="G716" s="71">
        <v>0</v>
      </c>
      <c r="H716" s="72">
        <v>0</v>
      </c>
      <c r="I716" s="73">
        <v>0</v>
      </c>
      <c r="J716" s="73">
        <v>0</v>
      </c>
      <c r="K716" s="74">
        <v>0.12</v>
      </c>
      <c r="L716" s="71">
        <v>1.5E-3</v>
      </c>
      <c r="M716" s="71">
        <v>193.905</v>
      </c>
    </row>
    <row r="717" spans="1:13" ht="15" customHeight="1" x14ac:dyDescent="0.25">
      <c r="A717" s="840" t="s">
        <v>46</v>
      </c>
      <c r="B717" s="844" t="s">
        <v>246</v>
      </c>
      <c r="C717" s="68" t="s">
        <v>114</v>
      </c>
      <c r="D717" s="497" t="s">
        <v>115</v>
      </c>
      <c r="E717" s="421">
        <v>70</v>
      </c>
      <c r="F717" s="422">
        <v>70</v>
      </c>
      <c r="G717" s="71">
        <v>69</v>
      </c>
      <c r="H717" s="72">
        <v>1.61</v>
      </c>
      <c r="I717" s="73">
        <v>7.0000000000000007E-2</v>
      </c>
      <c r="J717" s="73">
        <v>14.7</v>
      </c>
      <c r="K717" s="74">
        <v>5.6</v>
      </c>
      <c r="L717" s="71">
        <v>0.56000000000000005</v>
      </c>
      <c r="M717" s="71">
        <v>6.3</v>
      </c>
    </row>
    <row r="718" spans="1:13" ht="15" customHeight="1" x14ac:dyDescent="0.25">
      <c r="A718" s="836"/>
      <c r="B718" s="836"/>
      <c r="C718" s="68" t="s">
        <v>155</v>
      </c>
      <c r="D718" s="497" t="s">
        <v>156</v>
      </c>
      <c r="E718" s="422">
        <v>5</v>
      </c>
      <c r="F718" s="422">
        <v>4</v>
      </c>
      <c r="G718" s="71">
        <v>4</v>
      </c>
      <c r="H718" s="72">
        <v>3.5999999999999997E-2</v>
      </c>
      <c r="I718" s="73">
        <v>4.0000000000000001E-3</v>
      </c>
      <c r="J718" s="73">
        <v>1.052</v>
      </c>
      <c r="K718" s="74">
        <v>0.84</v>
      </c>
      <c r="L718" s="71">
        <v>3.5999999999999997E-2</v>
      </c>
      <c r="M718" s="71">
        <v>0.05</v>
      </c>
    </row>
    <row r="719" spans="1:13" ht="15" customHeight="1" x14ac:dyDescent="0.25">
      <c r="A719" s="836"/>
      <c r="B719" s="836"/>
      <c r="C719" s="68" t="s">
        <v>157</v>
      </c>
      <c r="D719" s="497" t="s">
        <v>158</v>
      </c>
      <c r="E719" s="421">
        <v>38</v>
      </c>
      <c r="F719" s="422">
        <v>30.4</v>
      </c>
      <c r="G719" s="71">
        <v>48</v>
      </c>
      <c r="H719" s="72">
        <v>0.27360000000000001</v>
      </c>
      <c r="I719" s="73">
        <v>9.1200000000000003E-2</v>
      </c>
      <c r="J719" s="73">
        <v>11.3696</v>
      </c>
      <c r="K719" s="74">
        <v>4.8639999999999999</v>
      </c>
      <c r="L719" s="71">
        <v>9.1200000000000003E-2</v>
      </c>
      <c r="M719" s="71">
        <v>5.32</v>
      </c>
    </row>
    <row r="720" spans="1:13" ht="15" customHeight="1" x14ac:dyDescent="0.25">
      <c r="A720" s="836"/>
      <c r="B720" s="836"/>
      <c r="C720" s="68" t="s">
        <v>89</v>
      </c>
      <c r="D720" s="497" t="s">
        <v>90</v>
      </c>
      <c r="E720" s="421">
        <v>45</v>
      </c>
      <c r="F720" s="422">
        <v>30.6</v>
      </c>
      <c r="G720" s="71">
        <v>51</v>
      </c>
      <c r="H720" s="72">
        <v>0.36720000000000003</v>
      </c>
      <c r="I720" s="73">
        <v>6.1199999999999997E-2</v>
      </c>
      <c r="J720" s="73">
        <v>12.0258</v>
      </c>
      <c r="K720" s="74">
        <v>2.448</v>
      </c>
      <c r="L720" s="71">
        <v>0.12239999999999999</v>
      </c>
      <c r="M720" s="71">
        <v>11.7</v>
      </c>
    </row>
    <row r="721" spans="1:13" ht="15" customHeight="1" x14ac:dyDescent="0.25">
      <c r="A721" s="836"/>
      <c r="B721" s="836"/>
      <c r="C721" s="68" t="s">
        <v>50</v>
      </c>
      <c r="D721" s="497" t="s">
        <v>51</v>
      </c>
      <c r="E721" s="421">
        <v>12</v>
      </c>
      <c r="F721" s="422">
        <v>10.199999999999999</v>
      </c>
      <c r="G721" s="71">
        <v>5</v>
      </c>
      <c r="H721" s="72">
        <v>7.1400000000000005E-2</v>
      </c>
      <c r="I721" s="73">
        <v>1.0200000000000001E-2</v>
      </c>
      <c r="J721" s="73">
        <v>0.96899999999999997</v>
      </c>
      <c r="K721" s="74">
        <v>2.754</v>
      </c>
      <c r="L721" s="71">
        <v>4.0800000000000003E-2</v>
      </c>
      <c r="M721" s="71">
        <v>4.2</v>
      </c>
    </row>
    <row r="722" spans="1:13" ht="15" customHeight="1" x14ac:dyDescent="0.25">
      <c r="A722" s="836"/>
      <c r="B722" s="836"/>
      <c r="C722" s="68" t="s">
        <v>32</v>
      </c>
      <c r="D722" s="497" t="s">
        <v>33</v>
      </c>
      <c r="E722" s="422">
        <v>11</v>
      </c>
      <c r="F722" s="422">
        <v>10.45</v>
      </c>
      <c r="G722" s="71">
        <v>4</v>
      </c>
      <c r="H722" s="72">
        <v>0.14630000000000001</v>
      </c>
      <c r="I722" s="73">
        <v>1.0449999999999999E-2</v>
      </c>
      <c r="J722" s="73">
        <v>0.80464999999999998</v>
      </c>
      <c r="K722" s="74">
        <v>2.508</v>
      </c>
      <c r="L722" s="71">
        <v>3.1350000000000003E-2</v>
      </c>
      <c r="M722" s="71">
        <v>0.44</v>
      </c>
    </row>
    <row r="723" spans="1:13" ht="15" customHeight="1" x14ac:dyDescent="0.25">
      <c r="A723" s="836"/>
      <c r="B723" s="836"/>
      <c r="C723" s="68" t="s">
        <v>34</v>
      </c>
      <c r="D723" s="497" t="s">
        <v>35</v>
      </c>
      <c r="E723" s="422">
        <v>25</v>
      </c>
      <c r="F723" s="422">
        <v>10</v>
      </c>
      <c r="G723" s="71">
        <v>4</v>
      </c>
      <c r="H723" s="72">
        <v>0.12</v>
      </c>
      <c r="I723" s="73">
        <v>0.01</v>
      </c>
      <c r="J723" s="73">
        <v>0.68</v>
      </c>
      <c r="K723" s="74">
        <v>5.7</v>
      </c>
      <c r="L723" s="71">
        <v>0.05</v>
      </c>
      <c r="M723" s="71">
        <v>3.75</v>
      </c>
    </row>
    <row r="724" spans="1:13" ht="15" customHeight="1" x14ac:dyDescent="0.25">
      <c r="A724" s="836"/>
      <c r="B724" s="836"/>
      <c r="C724" s="68" t="s">
        <v>36</v>
      </c>
      <c r="D724" s="497" t="s">
        <v>37</v>
      </c>
      <c r="E724" s="422">
        <v>5</v>
      </c>
      <c r="F724" s="422">
        <v>4.5</v>
      </c>
      <c r="G724" s="71">
        <v>2</v>
      </c>
      <c r="H724" s="72">
        <v>0.10349999999999999</v>
      </c>
      <c r="I724" s="73">
        <v>2.7E-2</v>
      </c>
      <c r="J724" s="73">
        <v>0.26550000000000001</v>
      </c>
      <c r="K724" s="74">
        <v>3.69</v>
      </c>
      <c r="L724" s="71">
        <v>8.1000000000000003E-2</v>
      </c>
      <c r="M724" s="71">
        <v>2.2999999999999998</v>
      </c>
    </row>
    <row r="725" spans="1:13" ht="15" customHeight="1" x14ac:dyDescent="0.25">
      <c r="A725" s="836"/>
      <c r="B725" s="836"/>
      <c r="C725" s="68" t="s">
        <v>42</v>
      </c>
      <c r="D725" s="497" t="s">
        <v>43</v>
      </c>
      <c r="E725" s="422">
        <v>1</v>
      </c>
      <c r="F725" s="422">
        <v>0.95</v>
      </c>
      <c r="G725" s="71">
        <v>1</v>
      </c>
      <c r="H725" s="72">
        <v>4.4650000000000002E-2</v>
      </c>
      <c r="I725" s="73">
        <v>2.8500000000000001E-3</v>
      </c>
      <c r="J725" s="73">
        <v>0.27834999999999999</v>
      </c>
      <c r="K725" s="74">
        <v>0.38</v>
      </c>
      <c r="L725" s="71">
        <v>1.235E-2</v>
      </c>
      <c r="M725" s="71">
        <v>0.19</v>
      </c>
    </row>
    <row r="726" spans="1:13" ht="15" customHeight="1" x14ac:dyDescent="0.25">
      <c r="A726" s="836"/>
      <c r="B726" s="836"/>
      <c r="C726" s="68" t="s">
        <v>52</v>
      </c>
      <c r="D726" s="497" t="s">
        <v>53</v>
      </c>
      <c r="E726" s="421">
        <v>3</v>
      </c>
      <c r="F726" s="422">
        <v>3</v>
      </c>
      <c r="G726" s="71">
        <v>27</v>
      </c>
      <c r="H726" s="72">
        <v>0</v>
      </c>
      <c r="I726" s="73">
        <v>3</v>
      </c>
      <c r="J726" s="73">
        <v>0</v>
      </c>
      <c r="K726" s="74">
        <v>0</v>
      </c>
      <c r="L726" s="71">
        <v>0</v>
      </c>
      <c r="M726" s="71">
        <v>0</v>
      </c>
    </row>
    <row r="727" spans="1:13" ht="15" customHeight="1" x14ac:dyDescent="0.25">
      <c r="A727" s="837"/>
      <c r="B727" s="837"/>
      <c r="C727" s="68" t="s">
        <v>44</v>
      </c>
      <c r="D727" s="497" t="s">
        <v>45</v>
      </c>
      <c r="E727" s="422">
        <v>0.5</v>
      </c>
      <c r="F727" s="422">
        <v>0.5</v>
      </c>
      <c r="G727" s="71">
        <v>0</v>
      </c>
      <c r="H727" s="72">
        <v>0</v>
      </c>
      <c r="I727" s="73">
        <v>0</v>
      </c>
      <c r="J727" s="73">
        <v>0</v>
      </c>
      <c r="K727" s="74">
        <v>0.12</v>
      </c>
      <c r="L727" s="71">
        <v>1.5E-3</v>
      </c>
      <c r="M727" s="71">
        <v>193.905</v>
      </c>
    </row>
    <row r="728" spans="1:13" ht="15" customHeight="1" x14ac:dyDescent="0.25">
      <c r="A728" s="840" t="s">
        <v>247</v>
      </c>
      <c r="B728" s="843" t="s">
        <v>248</v>
      </c>
      <c r="C728" s="68" t="s">
        <v>56</v>
      </c>
      <c r="D728" s="497" t="s">
        <v>57</v>
      </c>
      <c r="E728" s="422">
        <v>62</v>
      </c>
      <c r="F728" s="422">
        <v>62</v>
      </c>
      <c r="G728" s="71">
        <v>219</v>
      </c>
      <c r="H728" s="72">
        <v>4.1539999999999999</v>
      </c>
      <c r="I728" s="73">
        <v>0.248</v>
      </c>
      <c r="J728" s="73">
        <v>49.661999999999999</v>
      </c>
      <c r="K728" s="74">
        <v>5.58</v>
      </c>
      <c r="L728" s="71">
        <v>0.496</v>
      </c>
      <c r="M728" s="71">
        <v>1.24</v>
      </c>
    </row>
    <row r="729" spans="1:13" ht="15" customHeight="1" x14ac:dyDescent="0.25">
      <c r="A729" s="836"/>
      <c r="B729" s="836"/>
      <c r="C729" s="68" t="s">
        <v>44</v>
      </c>
      <c r="D729" s="497" t="s">
        <v>45</v>
      </c>
      <c r="E729" s="422">
        <v>0.8</v>
      </c>
      <c r="F729" s="422">
        <v>0.8</v>
      </c>
      <c r="G729" s="71">
        <v>0</v>
      </c>
      <c r="H729" s="72">
        <v>0</v>
      </c>
      <c r="I729" s="73">
        <v>0</v>
      </c>
      <c r="J729" s="73">
        <v>0</v>
      </c>
      <c r="K729" s="74">
        <v>0.192</v>
      </c>
      <c r="L729" s="71">
        <v>2.3999999999999998E-3</v>
      </c>
      <c r="M729" s="71">
        <v>310.24799999999999</v>
      </c>
    </row>
    <row r="730" spans="1:13" ht="15" customHeight="1" x14ac:dyDescent="0.25">
      <c r="A730" s="836"/>
      <c r="B730" s="836"/>
      <c r="C730" s="68" t="s">
        <v>52</v>
      </c>
      <c r="D730" s="497" t="s">
        <v>53</v>
      </c>
      <c r="E730" s="421">
        <v>10</v>
      </c>
      <c r="F730" s="422">
        <v>10</v>
      </c>
      <c r="G730" s="71">
        <v>90</v>
      </c>
      <c r="H730" s="72">
        <v>0</v>
      </c>
      <c r="I730" s="73">
        <v>10</v>
      </c>
      <c r="J730" s="73">
        <v>0</v>
      </c>
      <c r="K730" s="74">
        <v>0</v>
      </c>
      <c r="L730" s="71">
        <v>0</v>
      </c>
      <c r="M730" s="71">
        <v>0</v>
      </c>
    </row>
    <row r="731" spans="1:13" ht="15" customHeight="1" x14ac:dyDescent="0.25">
      <c r="A731" s="837"/>
      <c r="B731" s="837"/>
      <c r="C731" s="68" t="s">
        <v>249</v>
      </c>
      <c r="D731" s="497" t="s">
        <v>250</v>
      </c>
      <c r="E731" s="421">
        <v>5</v>
      </c>
      <c r="F731" s="422">
        <v>4.5</v>
      </c>
      <c r="G731" s="71">
        <v>2</v>
      </c>
      <c r="H731" s="72">
        <v>0.1305</v>
      </c>
      <c r="I731" s="73">
        <v>4.4999999999999998E-2</v>
      </c>
      <c r="J731" s="73">
        <v>0.3105</v>
      </c>
      <c r="K731" s="74">
        <v>6.21</v>
      </c>
      <c r="L731" s="71">
        <v>0.29699999999999999</v>
      </c>
      <c r="M731" s="71">
        <v>2.8</v>
      </c>
    </row>
    <row r="732" spans="1:13" ht="15" customHeight="1" x14ac:dyDescent="0.25">
      <c r="A732" s="840" t="s">
        <v>58</v>
      </c>
      <c r="B732" s="843" t="s">
        <v>251</v>
      </c>
      <c r="C732" s="68" t="s">
        <v>50</v>
      </c>
      <c r="D732" s="497" t="s">
        <v>51</v>
      </c>
      <c r="E732" s="421">
        <v>59</v>
      </c>
      <c r="F732" s="422">
        <v>50.15</v>
      </c>
      <c r="G732" s="71">
        <v>24</v>
      </c>
      <c r="H732" s="72">
        <v>0.35104999999999997</v>
      </c>
      <c r="I732" s="73">
        <v>5.015E-2</v>
      </c>
      <c r="J732" s="73">
        <v>4.7642499999999997</v>
      </c>
      <c r="K732" s="74">
        <v>13.5405</v>
      </c>
      <c r="L732" s="71">
        <v>0.2006</v>
      </c>
      <c r="M732" s="71">
        <v>20.65</v>
      </c>
    </row>
    <row r="733" spans="1:13" ht="15" customHeight="1" x14ac:dyDescent="0.25">
      <c r="A733" s="836"/>
      <c r="B733" s="836"/>
      <c r="C733" s="68" t="s">
        <v>139</v>
      </c>
      <c r="D733" s="497" t="s">
        <v>140</v>
      </c>
      <c r="E733" s="421">
        <v>30</v>
      </c>
      <c r="F733" s="422">
        <v>30</v>
      </c>
      <c r="G733" s="71">
        <v>9</v>
      </c>
      <c r="H733" s="72">
        <v>0.3</v>
      </c>
      <c r="I733" s="73">
        <v>0.06</v>
      </c>
      <c r="J733" s="73">
        <v>1.41</v>
      </c>
      <c r="K733" s="74">
        <v>12.3</v>
      </c>
      <c r="L733" s="71">
        <v>0.15</v>
      </c>
      <c r="M733" s="71">
        <v>1.5</v>
      </c>
    </row>
    <row r="734" spans="1:13" ht="15" customHeight="1" x14ac:dyDescent="0.25">
      <c r="A734" s="836"/>
      <c r="B734" s="836"/>
      <c r="C734" s="68" t="s">
        <v>174</v>
      </c>
      <c r="D734" s="497" t="s">
        <v>175</v>
      </c>
      <c r="E734" s="421">
        <v>6</v>
      </c>
      <c r="F734" s="422">
        <v>6</v>
      </c>
      <c r="G734" s="71">
        <v>20</v>
      </c>
      <c r="H734" s="72">
        <v>5.3999999999999999E-2</v>
      </c>
      <c r="I734" s="73">
        <v>2.004</v>
      </c>
      <c r="J734" s="73">
        <v>0.32400000000000001</v>
      </c>
      <c r="K734" s="74">
        <v>0.84</v>
      </c>
      <c r="L734" s="71">
        <v>1.2E-2</v>
      </c>
      <c r="M734" s="71">
        <v>42.66</v>
      </c>
    </row>
    <row r="735" spans="1:13" ht="15" customHeight="1" x14ac:dyDescent="0.25">
      <c r="A735" s="837"/>
      <c r="B735" s="837"/>
      <c r="C735" s="68" t="s">
        <v>62</v>
      </c>
      <c r="D735" s="497" t="s">
        <v>63</v>
      </c>
      <c r="E735" s="421">
        <v>30</v>
      </c>
      <c r="F735" s="422">
        <v>15</v>
      </c>
      <c r="G735" s="71">
        <v>7</v>
      </c>
      <c r="H735" s="72">
        <v>4.4999999999999998E-2</v>
      </c>
      <c r="I735" s="73">
        <v>4.4999999999999998E-2</v>
      </c>
      <c r="J735" s="73">
        <v>1.395</v>
      </c>
      <c r="K735" s="74">
        <v>2.85</v>
      </c>
      <c r="L735" s="71">
        <v>7.4999999999999997E-2</v>
      </c>
      <c r="M735" s="71">
        <v>1.2</v>
      </c>
    </row>
    <row r="736" spans="1:13" ht="15" customHeight="1" x14ac:dyDescent="0.25">
      <c r="A736" s="35" t="s">
        <v>105</v>
      </c>
      <c r="B736" s="843" t="s">
        <v>129</v>
      </c>
      <c r="C736" s="68" t="s">
        <v>103</v>
      </c>
      <c r="D736" s="497" t="s">
        <v>104</v>
      </c>
      <c r="E736" s="421">
        <v>120</v>
      </c>
      <c r="F736" s="422">
        <v>60</v>
      </c>
      <c r="G736" s="71">
        <v>47</v>
      </c>
      <c r="H736" s="72">
        <v>0.36</v>
      </c>
      <c r="I736" s="73">
        <v>0</v>
      </c>
      <c r="J736" s="73">
        <v>10.26</v>
      </c>
      <c r="K736" s="74">
        <v>9</v>
      </c>
      <c r="L736" s="71">
        <v>0.3</v>
      </c>
      <c r="M736" s="71">
        <v>4.8</v>
      </c>
    </row>
    <row r="737" spans="1:13" ht="15" customHeight="1" x14ac:dyDescent="0.25">
      <c r="A737" s="35" t="s">
        <v>68</v>
      </c>
      <c r="B737" s="836"/>
      <c r="C737" s="68" t="s">
        <v>72</v>
      </c>
      <c r="D737" s="497" t="s">
        <v>73</v>
      </c>
      <c r="E737" s="421">
        <v>120</v>
      </c>
      <c r="F737" s="422">
        <v>120</v>
      </c>
      <c r="G737" s="71">
        <v>55</v>
      </c>
      <c r="H737" s="72">
        <v>3.2</v>
      </c>
      <c r="I737" s="73">
        <v>3.2</v>
      </c>
      <c r="J737" s="73">
        <v>3.4</v>
      </c>
      <c r="K737" s="74">
        <v>120</v>
      </c>
      <c r="L737" s="71">
        <v>0</v>
      </c>
      <c r="M737" s="71">
        <v>42</v>
      </c>
    </row>
    <row r="738" spans="1:13" ht="15" customHeight="1" x14ac:dyDescent="0.25">
      <c r="A738" s="35" t="s">
        <v>109</v>
      </c>
      <c r="B738" s="837"/>
      <c r="C738" s="223" t="s">
        <v>64</v>
      </c>
      <c r="D738" s="497" t="s">
        <v>65</v>
      </c>
      <c r="E738" s="419">
        <v>6</v>
      </c>
      <c r="F738" s="420">
        <v>6</v>
      </c>
      <c r="G738" s="227">
        <v>24</v>
      </c>
      <c r="H738" s="228">
        <v>0</v>
      </c>
      <c r="I738" s="127">
        <v>0</v>
      </c>
      <c r="J738" s="127">
        <v>5.9580000000000002</v>
      </c>
      <c r="K738" s="224">
        <v>0</v>
      </c>
      <c r="L738" s="227">
        <v>6.0000000000000001E-3</v>
      </c>
      <c r="M738" s="227">
        <v>0</v>
      </c>
    </row>
    <row r="739" spans="1:13" ht="15" customHeight="1" x14ac:dyDescent="0.25">
      <c r="A739" s="1164"/>
      <c r="B739" s="825"/>
      <c r="C739" s="825"/>
      <c r="D739" s="825"/>
      <c r="E739" s="825"/>
      <c r="F739" s="825"/>
      <c r="G739" s="825"/>
      <c r="H739" s="825"/>
      <c r="I739" s="825"/>
      <c r="J739" s="825"/>
      <c r="K739" s="826"/>
      <c r="L739" s="525"/>
      <c r="M739" s="525"/>
    </row>
    <row r="740" spans="1:13" ht="15" customHeight="1" x14ac:dyDescent="0.25">
      <c r="A740" s="1536" t="s">
        <v>78</v>
      </c>
      <c r="B740" s="828"/>
      <c r="C740" s="828"/>
      <c r="D740" s="828"/>
      <c r="E740" s="828"/>
      <c r="F740" s="829"/>
      <c r="G740" s="135">
        <v>887</v>
      </c>
      <c r="H740" s="135">
        <v>31.8</v>
      </c>
      <c r="I740" s="135">
        <v>27.8</v>
      </c>
      <c r="J740" s="135">
        <v>123.1</v>
      </c>
      <c r="K740" s="135">
        <v>227.8</v>
      </c>
      <c r="L740" s="510">
        <v>3.5</v>
      </c>
      <c r="M740" s="510">
        <v>930.7</v>
      </c>
    </row>
    <row r="741" spans="1:13" ht="15" customHeight="1" x14ac:dyDescent="0.25">
      <c r="A741" s="1536" t="s">
        <v>79</v>
      </c>
      <c r="B741" s="828"/>
      <c r="C741" s="828"/>
      <c r="D741" s="828"/>
      <c r="E741" s="828"/>
      <c r="F741" s="829"/>
      <c r="G741" s="135">
        <v>2900</v>
      </c>
      <c r="H741" s="135">
        <v>101.5</v>
      </c>
      <c r="I741" s="135">
        <v>96.7</v>
      </c>
      <c r="J741" s="135">
        <v>406</v>
      </c>
      <c r="K741" s="135">
        <v>1100</v>
      </c>
      <c r="L741" s="510">
        <v>11.8</v>
      </c>
      <c r="M741" s="510">
        <v>1500</v>
      </c>
    </row>
    <row r="742" spans="1:13" ht="15" customHeight="1" x14ac:dyDescent="0.25">
      <c r="A742" s="1536" t="s">
        <v>80</v>
      </c>
      <c r="B742" s="828"/>
      <c r="C742" s="828"/>
      <c r="D742" s="828"/>
      <c r="E742" s="828"/>
      <c r="F742" s="829"/>
      <c r="G742" s="137">
        <v>0.31</v>
      </c>
      <c r="H742" s="137">
        <v>0.31</v>
      </c>
      <c r="I742" s="137">
        <v>0.28999999999999998</v>
      </c>
      <c r="J742" s="137">
        <v>0.3</v>
      </c>
      <c r="K742" s="137">
        <v>0.21</v>
      </c>
      <c r="L742" s="511">
        <v>0.3</v>
      </c>
      <c r="M742" s="511">
        <v>0.62</v>
      </c>
    </row>
    <row r="743" spans="1:13" ht="15" customHeight="1" x14ac:dyDescent="0.25">
      <c r="A743" s="44"/>
      <c r="B743" s="45"/>
      <c r="C743" s="45"/>
      <c r="D743" s="45"/>
      <c r="E743" s="47"/>
      <c r="F743" s="47"/>
      <c r="G743" s="47"/>
      <c r="H743" s="47"/>
      <c r="I743" s="47"/>
      <c r="J743" s="47"/>
      <c r="K743" s="47"/>
      <c r="L743" s="47"/>
      <c r="M743" s="47"/>
    </row>
    <row r="744" spans="1:13" ht="15" customHeight="1" x14ac:dyDescent="0.25">
      <c r="A744" s="1537" t="s">
        <v>81</v>
      </c>
      <c r="B744" s="825"/>
      <c r="C744" s="826"/>
      <c r="D744" s="827" t="s">
        <v>82</v>
      </c>
      <c r="E744" s="828"/>
      <c r="F744" s="828"/>
      <c r="G744" s="828"/>
      <c r="H744" s="828"/>
      <c r="I744" s="828"/>
      <c r="J744" s="828"/>
      <c r="K744" s="828"/>
      <c r="L744" s="828"/>
      <c r="M744" s="829"/>
    </row>
    <row r="745" spans="1:13" ht="15" customHeight="1" x14ac:dyDescent="0.25">
      <c r="A745" s="44"/>
      <c r="B745" s="45"/>
      <c r="C745" s="47"/>
      <c r="D745" s="47"/>
      <c r="E745" s="47"/>
      <c r="F745" s="47"/>
      <c r="G745" s="47"/>
      <c r="H745" s="47"/>
      <c r="I745" s="47"/>
      <c r="J745" s="47"/>
      <c r="K745" s="47"/>
      <c r="L745" s="47"/>
      <c r="M745" s="51"/>
    </row>
    <row r="746" spans="1:13" ht="30" customHeight="1" x14ac:dyDescent="0.25">
      <c r="A746" s="44" t="s">
        <v>83</v>
      </c>
      <c r="B746" s="1538"/>
      <c r="C746" s="828"/>
      <c r="D746" s="828"/>
      <c r="E746" s="829"/>
      <c r="F746" s="51"/>
      <c r="G746" s="1539" t="s">
        <v>84</v>
      </c>
      <c r="H746" s="825"/>
      <c r="I746" s="826"/>
      <c r="J746" s="827">
        <v>1088350061</v>
      </c>
      <c r="K746" s="828"/>
      <c r="L746" s="828"/>
      <c r="M746" s="829"/>
    </row>
    <row r="747" spans="1:13" ht="15" customHeight="1" x14ac:dyDescent="0.25">
      <c r="A747" s="53"/>
      <c r="B747" s="49"/>
      <c r="C747" s="49"/>
      <c r="D747" s="49"/>
      <c r="E747" s="51"/>
      <c r="F747" s="51"/>
      <c r="G747" s="51"/>
      <c r="H747" s="51"/>
      <c r="I747" s="51"/>
      <c r="J747" s="51"/>
      <c r="K747" s="51"/>
      <c r="L747" s="51"/>
      <c r="M747" s="51"/>
    </row>
    <row r="748" spans="1:13" ht="15" customHeight="1" x14ac:dyDescent="0.25">
      <c r="A748" s="54"/>
      <c r="B748" s="55"/>
      <c r="C748" s="55"/>
      <c r="D748" s="55"/>
      <c r="E748" s="56"/>
      <c r="F748" s="56"/>
      <c r="G748" s="56"/>
      <c r="H748" s="56"/>
      <c r="I748" s="56"/>
      <c r="J748" s="56"/>
      <c r="K748" s="56"/>
      <c r="L748" s="56"/>
      <c r="M748" s="56"/>
    </row>
    <row r="749" spans="1:13" ht="15" customHeight="1" x14ac:dyDescent="0.25">
      <c r="A749" s="52"/>
      <c r="B749" s="9"/>
      <c r="C749" s="9"/>
      <c r="D749" s="9"/>
      <c r="E749" s="1"/>
      <c r="F749" s="1"/>
      <c r="G749" s="1"/>
      <c r="H749" s="1"/>
      <c r="I749" s="1"/>
      <c r="J749" s="3"/>
      <c r="K749" s="3"/>
      <c r="L749" s="51"/>
      <c r="M749" s="51"/>
    </row>
    <row r="750" spans="1:13" ht="15" customHeight="1" x14ac:dyDescent="0.25">
      <c r="A750" s="366" t="s">
        <v>453</v>
      </c>
      <c r="B750" s="58"/>
      <c r="C750" s="58"/>
      <c r="D750" s="58"/>
      <c r="E750" s="3"/>
      <c r="F750" s="3"/>
      <c r="G750" s="3"/>
      <c r="H750" s="3"/>
      <c r="I750" s="3"/>
      <c r="J750" s="3"/>
      <c r="K750" s="3"/>
      <c r="L750" s="51"/>
      <c r="M750" s="51"/>
    </row>
    <row r="751" spans="1:13" ht="15" customHeight="1" x14ac:dyDescent="0.25">
      <c r="A751" s="52"/>
      <c r="B751" s="9"/>
      <c r="C751" s="9"/>
      <c r="D751" s="9"/>
      <c r="E751" s="1"/>
      <c r="F751" s="1"/>
      <c r="G751" s="1"/>
      <c r="H751" s="1"/>
      <c r="I751" s="1"/>
      <c r="J751" s="3"/>
      <c r="K751" s="3"/>
      <c r="L751" s="51"/>
      <c r="M751" s="51"/>
    </row>
    <row r="752" spans="1:13" ht="15" customHeight="1" x14ac:dyDescent="0.25">
      <c r="A752" s="840" t="s">
        <v>14</v>
      </c>
      <c r="B752" s="838" t="s">
        <v>15</v>
      </c>
      <c r="C752" s="838" t="s">
        <v>16</v>
      </c>
      <c r="D752" s="838" t="s">
        <v>17</v>
      </c>
      <c r="E752" s="838" t="s">
        <v>18</v>
      </c>
      <c r="F752" s="838" t="s">
        <v>19</v>
      </c>
      <c r="G752" s="827" t="s">
        <v>20</v>
      </c>
      <c r="H752" s="828"/>
      <c r="I752" s="828"/>
      <c r="J752" s="828"/>
      <c r="K752" s="828"/>
      <c r="L752" s="828"/>
      <c r="M752" s="829"/>
    </row>
    <row r="753" spans="1:13" ht="15" customHeight="1" x14ac:dyDescent="0.25">
      <c r="A753" s="837"/>
      <c r="B753" s="837"/>
      <c r="C753" s="837"/>
      <c r="D753" s="837"/>
      <c r="E753" s="837"/>
      <c r="F753" s="837"/>
      <c r="G753" s="16" t="s">
        <v>21</v>
      </c>
      <c r="H753" s="16" t="s">
        <v>22</v>
      </c>
      <c r="I753" s="16" t="s">
        <v>23</v>
      </c>
      <c r="J753" s="16" t="s">
        <v>24</v>
      </c>
      <c r="K753" s="16" t="s">
        <v>25</v>
      </c>
      <c r="L753" s="16" t="s">
        <v>26</v>
      </c>
      <c r="M753" s="16" t="s">
        <v>27</v>
      </c>
    </row>
    <row r="754" spans="1:13" ht="15" customHeight="1" x14ac:dyDescent="0.25">
      <c r="A754" s="840" t="s">
        <v>488</v>
      </c>
      <c r="B754" s="844" t="s">
        <v>252</v>
      </c>
      <c r="C754" s="223" t="s">
        <v>193</v>
      </c>
      <c r="D754" s="497" t="s">
        <v>194</v>
      </c>
      <c r="E754" s="419">
        <v>40</v>
      </c>
      <c r="F754" s="420">
        <v>40</v>
      </c>
      <c r="G754" s="227">
        <v>49</v>
      </c>
      <c r="H754" s="228">
        <v>3.08</v>
      </c>
      <c r="I754" s="127">
        <v>0.2</v>
      </c>
      <c r="J754" s="127">
        <v>7.4</v>
      </c>
      <c r="K754" s="224">
        <v>5.6</v>
      </c>
      <c r="L754" s="227">
        <v>0.68</v>
      </c>
      <c r="M754" s="227">
        <v>2.4</v>
      </c>
    </row>
    <row r="755" spans="1:13" ht="15" customHeight="1" x14ac:dyDescent="0.25">
      <c r="A755" s="836"/>
      <c r="B755" s="836"/>
      <c r="C755" s="68" t="s">
        <v>114</v>
      </c>
      <c r="D755" s="497" t="s">
        <v>115</v>
      </c>
      <c r="E755" s="421">
        <v>15</v>
      </c>
      <c r="F755" s="422">
        <v>15</v>
      </c>
      <c r="G755" s="71">
        <v>15</v>
      </c>
      <c r="H755" s="72">
        <v>0.34499999999999997</v>
      </c>
      <c r="I755" s="73">
        <v>1.4999999999999999E-2</v>
      </c>
      <c r="J755" s="73">
        <v>3.15</v>
      </c>
      <c r="K755" s="74">
        <v>1.2</v>
      </c>
      <c r="L755" s="71">
        <v>0.12</v>
      </c>
      <c r="M755" s="71">
        <v>1.35</v>
      </c>
    </row>
    <row r="756" spans="1:13" ht="15" customHeight="1" x14ac:dyDescent="0.25">
      <c r="A756" s="836"/>
      <c r="B756" s="836"/>
      <c r="C756" s="68" t="s">
        <v>91</v>
      </c>
      <c r="D756" s="497" t="s">
        <v>92</v>
      </c>
      <c r="E756" s="421">
        <v>15</v>
      </c>
      <c r="F756" s="422">
        <v>15</v>
      </c>
      <c r="G756" s="71">
        <v>14</v>
      </c>
      <c r="H756" s="72">
        <v>0.33</v>
      </c>
      <c r="I756" s="73">
        <v>1.4999999999999999E-2</v>
      </c>
      <c r="J756" s="73">
        <v>3.165</v>
      </c>
      <c r="K756" s="74">
        <v>1.65</v>
      </c>
      <c r="L756" s="71">
        <v>0.15</v>
      </c>
      <c r="M756" s="71">
        <v>2.7</v>
      </c>
    </row>
    <row r="757" spans="1:13" ht="15" customHeight="1" x14ac:dyDescent="0.25">
      <c r="A757" s="836"/>
      <c r="B757" s="836"/>
      <c r="C757" s="68" t="s">
        <v>50</v>
      </c>
      <c r="D757" s="497" t="s">
        <v>51</v>
      </c>
      <c r="E757" s="421">
        <v>12</v>
      </c>
      <c r="F757" s="422">
        <v>10.199999999999999</v>
      </c>
      <c r="G757" s="71">
        <v>5</v>
      </c>
      <c r="H757" s="72">
        <v>7.1400000000000005E-2</v>
      </c>
      <c r="I757" s="73">
        <v>1.0200000000000001E-2</v>
      </c>
      <c r="J757" s="73">
        <v>0.96899999999999997</v>
      </c>
      <c r="K757" s="74">
        <v>2.754</v>
      </c>
      <c r="L757" s="71">
        <v>4.0800000000000003E-2</v>
      </c>
      <c r="M757" s="71">
        <v>4.2</v>
      </c>
    </row>
    <row r="758" spans="1:13" ht="15" customHeight="1" x14ac:dyDescent="0.25">
      <c r="A758" s="836"/>
      <c r="B758" s="836"/>
      <c r="C758" s="68" t="s">
        <v>36</v>
      </c>
      <c r="D758" s="497" t="s">
        <v>37</v>
      </c>
      <c r="E758" s="421">
        <v>6</v>
      </c>
      <c r="F758" s="422">
        <v>5.4</v>
      </c>
      <c r="G758" s="71">
        <v>2</v>
      </c>
      <c r="H758" s="72">
        <v>0.1242</v>
      </c>
      <c r="I758" s="73">
        <v>3.2399999999999998E-2</v>
      </c>
      <c r="J758" s="73">
        <v>0.31859999999999999</v>
      </c>
      <c r="K758" s="74">
        <v>4.4279999999999999</v>
      </c>
      <c r="L758" s="71">
        <v>9.7199999999999995E-2</v>
      </c>
      <c r="M758" s="71">
        <v>2.76</v>
      </c>
    </row>
    <row r="759" spans="1:13" ht="15" customHeight="1" x14ac:dyDescent="0.25">
      <c r="A759" s="836"/>
      <c r="B759" s="836"/>
      <c r="C759" s="68" t="s">
        <v>34</v>
      </c>
      <c r="D759" s="497" t="s">
        <v>35</v>
      </c>
      <c r="E759" s="421">
        <v>38</v>
      </c>
      <c r="F759" s="422">
        <v>15.2</v>
      </c>
      <c r="G759" s="71">
        <v>6</v>
      </c>
      <c r="H759" s="72">
        <v>0.18240000000000001</v>
      </c>
      <c r="I759" s="73">
        <v>1.52E-2</v>
      </c>
      <c r="J759" s="73">
        <v>1.0336000000000001</v>
      </c>
      <c r="K759" s="74">
        <v>8.6639999999999997</v>
      </c>
      <c r="L759" s="71">
        <v>7.5999999999999998E-2</v>
      </c>
      <c r="M759" s="71">
        <v>5.7</v>
      </c>
    </row>
    <row r="760" spans="1:13" ht="15" customHeight="1" x14ac:dyDescent="0.25">
      <c r="A760" s="836"/>
      <c r="B760" s="836"/>
      <c r="C760" s="68" t="s">
        <v>32</v>
      </c>
      <c r="D760" s="497" t="s">
        <v>33</v>
      </c>
      <c r="E760" s="421">
        <v>16</v>
      </c>
      <c r="F760" s="422">
        <v>15.2</v>
      </c>
      <c r="G760" s="71">
        <v>6</v>
      </c>
      <c r="H760" s="72">
        <v>0.21279999999999999</v>
      </c>
      <c r="I760" s="73">
        <v>1.52E-2</v>
      </c>
      <c r="J760" s="73">
        <v>1.1704000000000001</v>
      </c>
      <c r="K760" s="74">
        <v>3.6480000000000001</v>
      </c>
      <c r="L760" s="71">
        <v>4.5600000000000002E-2</v>
      </c>
      <c r="M760" s="71">
        <v>0.64</v>
      </c>
    </row>
    <row r="761" spans="1:13" ht="15" customHeight="1" x14ac:dyDescent="0.25">
      <c r="A761" s="836"/>
      <c r="B761" s="836"/>
      <c r="C761" s="68" t="s">
        <v>44</v>
      </c>
      <c r="D761" s="497" t="s">
        <v>45</v>
      </c>
      <c r="E761" s="421">
        <v>0.8</v>
      </c>
      <c r="F761" s="422">
        <v>0.8</v>
      </c>
      <c r="G761" s="71">
        <v>0</v>
      </c>
      <c r="H761" s="72">
        <v>0</v>
      </c>
      <c r="I761" s="73">
        <v>0</v>
      </c>
      <c r="J761" s="73">
        <v>0</v>
      </c>
      <c r="K761" s="74">
        <v>0.192</v>
      </c>
      <c r="L761" s="71">
        <v>2.3999999999999998E-3</v>
      </c>
      <c r="M761" s="71">
        <v>310.24799999999999</v>
      </c>
    </row>
    <row r="762" spans="1:13" ht="15" customHeight="1" x14ac:dyDescent="0.25">
      <c r="A762" s="837"/>
      <c r="B762" s="837"/>
      <c r="C762" s="68" t="s">
        <v>42</v>
      </c>
      <c r="D762" s="497" t="s">
        <v>43</v>
      </c>
      <c r="E762" s="421">
        <v>1</v>
      </c>
      <c r="F762" s="422">
        <v>0.95</v>
      </c>
      <c r="G762" s="71">
        <v>1</v>
      </c>
      <c r="H762" s="72">
        <v>4.4650000000000002E-2</v>
      </c>
      <c r="I762" s="73">
        <v>2.8500000000000001E-3</v>
      </c>
      <c r="J762" s="73">
        <v>0.27834999999999999</v>
      </c>
      <c r="K762" s="74">
        <v>0.38</v>
      </c>
      <c r="L762" s="71">
        <v>1.235E-2</v>
      </c>
      <c r="M762" s="71">
        <v>0.19</v>
      </c>
    </row>
    <row r="763" spans="1:13" ht="15" customHeight="1" x14ac:dyDescent="0.25">
      <c r="A763" s="840" t="s">
        <v>28</v>
      </c>
      <c r="B763" s="843" t="s">
        <v>217</v>
      </c>
      <c r="C763" s="571" t="s">
        <v>94</v>
      </c>
      <c r="D763" s="572" t="s">
        <v>95</v>
      </c>
      <c r="E763" s="573">
        <v>46</v>
      </c>
      <c r="F763" s="574">
        <v>43</v>
      </c>
      <c r="G763" s="575">
        <v>60</v>
      </c>
      <c r="H763" s="575">
        <v>9.202</v>
      </c>
      <c r="I763" s="575">
        <v>2.58</v>
      </c>
      <c r="J763" s="575">
        <v>8.5999999999999993E-2</v>
      </c>
      <c r="K763" s="575">
        <v>8.33</v>
      </c>
      <c r="L763" s="575">
        <v>0.39200000000000002</v>
      </c>
      <c r="M763" s="575">
        <v>27.04</v>
      </c>
    </row>
    <row r="764" spans="1:13" ht="15" customHeight="1" x14ac:dyDescent="0.25">
      <c r="A764" s="836"/>
      <c r="B764" s="836"/>
      <c r="C764" s="68" t="s">
        <v>32</v>
      </c>
      <c r="D764" s="497" t="s">
        <v>33</v>
      </c>
      <c r="E764" s="421">
        <v>16</v>
      </c>
      <c r="F764" s="422">
        <v>15.2</v>
      </c>
      <c r="G764" s="71">
        <v>6</v>
      </c>
      <c r="H764" s="72">
        <v>0.21279999999999999</v>
      </c>
      <c r="I764" s="73">
        <v>1.52E-2</v>
      </c>
      <c r="J764" s="73">
        <v>1.1704000000000001</v>
      </c>
      <c r="K764" s="74">
        <v>3.6480000000000001</v>
      </c>
      <c r="L764" s="71">
        <v>4.5600000000000002E-2</v>
      </c>
      <c r="M764" s="71">
        <v>0.64</v>
      </c>
    </row>
    <row r="765" spans="1:13" ht="15" customHeight="1" x14ac:dyDescent="0.25">
      <c r="A765" s="836"/>
      <c r="B765" s="836"/>
      <c r="C765" s="68" t="s">
        <v>34</v>
      </c>
      <c r="D765" s="497" t="s">
        <v>35</v>
      </c>
      <c r="E765" s="421">
        <v>38</v>
      </c>
      <c r="F765" s="422">
        <v>15.2</v>
      </c>
      <c r="G765" s="71">
        <v>6</v>
      </c>
      <c r="H765" s="72">
        <v>0.18240000000000001</v>
      </c>
      <c r="I765" s="73">
        <v>1.52E-2</v>
      </c>
      <c r="J765" s="73">
        <v>1.0336000000000001</v>
      </c>
      <c r="K765" s="74">
        <v>8.6639999999999997</v>
      </c>
      <c r="L765" s="71">
        <v>7.5999999999999998E-2</v>
      </c>
      <c r="M765" s="71">
        <v>5.7</v>
      </c>
    </row>
    <row r="766" spans="1:13" ht="15" customHeight="1" x14ac:dyDescent="0.25">
      <c r="A766" s="836"/>
      <c r="B766" s="836"/>
      <c r="C766" s="68" t="s">
        <v>36</v>
      </c>
      <c r="D766" s="497" t="s">
        <v>37</v>
      </c>
      <c r="E766" s="421">
        <v>6</v>
      </c>
      <c r="F766" s="422">
        <v>5.4</v>
      </c>
      <c r="G766" s="71">
        <v>2</v>
      </c>
      <c r="H766" s="72">
        <v>0.1242</v>
      </c>
      <c r="I766" s="73">
        <v>3.2399999999999998E-2</v>
      </c>
      <c r="J766" s="73">
        <v>0.31859999999999999</v>
      </c>
      <c r="K766" s="74">
        <v>4.4279999999999999</v>
      </c>
      <c r="L766" s="71">
        <v>9.7199999999999995E-2</v>
      </c>
      <c r="M766" s="71">
        <v>2.76</v>
      </c>
    </row>
    <row r="767" spans="1:13" ht="15" customHeight="1" x14ac:dyDescent="0.25">
      <c r="A767" s="836"/>
      <c r="B767" s="836"/>
      <c r="C767" s="68" t="s">
        <v>38</v>
      </c>
      <c r="D767" s="497" t="s">
        <v>39</v>
      </c>
      <c r="E767" s="421">
        <v>3</v>
      </c>
      <c r="F767" s="422">
        <v>3</v>
      </c>
      <c r="G767" s="71">
        <v>0</v>
      </c>
      <c r="H767" s="72">
        <v>0</v>
      </c>
      <c r="I767" s="73">
        <v>0</v>
      </c>
      <c r="J767" s="73">
        <v>0.18</v>
      </c>
      <c r="K767" s="74">
        <v>0.21</v>
      </c>
      <c r="L767" s="71">
        <v>1.4999999999999999E-2</v>
      </c>
      <c r="M767" s="71">
        <v>0.15</v>
      </c>
    </row>
    <row r="768" spans="1:13" ht="15" customHeight="1" x14ac:dyDescent="0.25">
      <c r="A768" s="836"/>
      <c r="B768" s="836"/>
      <c r="C768" s="68" t="s">
        <v>40</v>
      </c>
      <c r="D768" s="497" t="s">
        <v>39</v>
      </c>
      <c r="E768" s="421">
        <v>3</v>
      </c>
      <c r="F768" s="422">
        <v>3</v>
      </c>
      <c r="G768" s="71">
        <v>0</v>
      </c>
      <c r="H768" s="72">
        <v>0</v>
      </c>
      <c r="I768" s="73">
        <v>0</v>
      </c>
      <c r="J768" s="73">
        <v>0.18</v>
      </c>
      <c r="K768" s="74">
        <v>0.21</v>
      </c>
      <c r="L768" s="71">
        <v>1.4999999999999999E-2</v>
      </c>
      <c r="M768" s="71">
        <v>0.15</v>
      </c>
    </row>
    <row r="769" spans="1:13" ht="15" customHeight="1" x14ac:dyDescent="0.25">
      <c r="A769" s="836"/>
      <c r="B769" s="836"/>
      <c r="C769" s="68" t="s">
        <v>41</v>
      </c>
      <c r="D769" s="497" t="s">
        <v>39</v>
      </c>
      <c r="E769" s="421">
        <v>3</v>
      </c>
      <c r="F769" s="422">
        <v>3</v>
      </c>
      <c r="G769" s="71">
        <v>0</v>
      </c>
      <c r="H769" s="72">
        <v>0</v>
      </c>
      <c r="I769" s="73">
        <v>0</v>
      </c>
      <c r="J769" s="73">
        <v>0.18</v>
      </c>
      <c r="K769" s="74">
        <v>0.21</v>
      </c>
      <c r="L769" s="71">
        <v>1.4999999999999999E-2</v>
      </c>
      <c r="M769" s="71">
        <v>0.15</v>
      </c>
    </row>
    <row r="770" spans="1:13" ht="15" customHeight="1" x14ac:dyDescent="0.25">
      <c r="A770" s="836"/>
      <c r="B770" s="836"/>
      <c r="C770" s="68" t="s">
        <v>96</v>
      </c>
      <c r="D770" s="497" t="s">
        <v>39</v>
      </c>
      <c r="E770" s="421">
        <v>3</v>
      </c>
      <c r="F770" s="422">
        <v>3</v>
      </c>
      <c r="G770" s="71">
        <v>0</v>
      </c>
      <c r="H770" s="72">
        <v>0</v>
      </c>
      <c r="I770" s="73">
        <v>0</v>
      </c>
      <c r="J770" s="73">
        <v>0</v>
      </c>
      <c r="K770" s="74">
        <v>0</v>
      </c>
      <c r="L770" s="71">
        <v>0</v>
      </c>
      <c r="M770" s="71">
        <v>0</v>
      </c>
    </row>
    <row r="771" spans="1:13" ht="15" customHeight="1" x14ac:dyDescent="0.25">
      <c r="A771" s="836"/>
      <c r="B771" s="836"/>
      <c r="C771" s="68" t="s">
        <v>42</v>
      </c>
      <c r="D771" s="497" t="s">
        <v>43</v>
      </c>
      <c r="E771" s="421">
        <v>1</v>
      </c>
      <c r="F771" s="422">
        <v>0.95</v>
      </c>
      <c r="G771" s="71">
        <v>1</v>
      </c>
      <c r="H771" s="72">
        <v>4.4650000000000002E-2</v>
      </c>
      <c r="I771" s="73">
        <v>2.8500000000000001E-3</v>
      </c>
      <c r="J771" s="73">
        <v>0.27834999999999999</v>
      </c>
      <c r="K771" s="74">
        <v>0.38</v>
      </c>
      <c r="L771" s="71">
        <v>1.235E-2</v>
      </c>
      <c r="M771" s="71">
        <v>0.19</v>
      </c>
    </row>
    <row r="772" spans="1:13" ht="15" customHeight="1" x14ac:dyDescent="0.25">
      <c r="A772" s="836"/>
      <c r="B772" s="836"/>
      <c r="C772" s="68" t="s">
        <v>44</v>
      </c>
      <c r="D772" s="497" t="s">
        <v>45</v>
      </c>
      <c r="E772" s="421">
        <v>0.5</v>
      </c>
      <c r="F772" s="422">
        <v>0.5</v>
      </c>
      <c r="G772" s="71">
        <v>0</v>
      </c>
      <c r="H772" s="72">
        <v>0</v>
      </c>
      <c r="I772" s="73">
        <v>0</v>
      </c>
      <c r="J772" s="73">
        <v>0</v>
      </c>
      <c r="K772" s="74">
        <v>0.12</v>
      </c>
      <c r="L772" s="71">
        <v>1.5E-3</v>
      </c>
      <c r="M772" s="71">
        <v>193.905</v>
      </c>
    </row>
    <row r="773" spans="1:13" ht="15" customHeight="1" x14ac:dyDescent="0.25">
      <c r="A773" s="837"/>
      <c r="B773" s="837"/>
      <c r="C773" s="68" t="s">
        <v>52</v>
      </c>
      <c r="D773" s="497" t="s">
        <v>53</v>
      </c>
      <c r="E773" s="421">
        <v>5</v>
      </c>
      <c r="F773" s="422">
        <v>5</v>
      </c>
      <c r="G773" s="71">
        <v>45</v>
      </c>
      <c r="H773" s="72">
        <v>0</v>
      </c>
      <c r="I773" s="73">
        <v>5</v>
      </c>
      <c r="J773" s="73">
        <v>0</v>
      </c>
      <c r="K773" s="74">
        <v>0</v>
      </c>
      <c r="L773" s="71">
        <v>0</v>
      </c>
      <c r="M773" s="71">
        <v>0</v>
      </c>
    </row>
    <row r="774" spans="1:13" ht="15" customHeight="1" x14ac:dyDescent="0.25">
      <c r="A774" s="840" t="s">
        <v>247</v>
      </c>
      <c r="B774" s="843" t="s">
        <v>55</v>
      </c>
      <c r="C774" s="68" t="s">
        <v>56</v>
      </c>
      <c r="D774" s="497" t="s">
        <v>57</v>
      </c>
      <c r="E774" s="422">
        <v>62</v>
      </c>
      <c r="F774" s="422">
        <v>62</v>
      </c>
      <c r="G774" s="71">
        <v>219</v>
      </c>
      <c r="H774" s="72">
        <v>4.1539999999999999</v>
      </c>
      <c r="I774" s="73">
        <v>0.248</v>
      </c>
      <c r="J774" s="73">
        <v>49.661999999999999</v>
      </c>
      <c r="K774" s="74">
        <v>5.58</v>
      </c>
      <c r="L774" s="71">
        <v>0.496</v>
      </c>
      <c r="M774" s="71">
        <v>1.24</v>
      </c>
    </row>
    <row r="775" spans="1:13" ht="15" customHeight="1" x14ac:dyDescent="0.25">
      <c r="A775" s="836"/>
      <c r="B775" s="836"/>
      <c r="C775" s="68" t="s">
        <v>44</v>
      </c>
      <c r="D775" s="497" t="s">
        <v>45</v>
      </c>
      <c r="E775" s="422">
        <v>0.8</v>
      </c>
      <c r="F775" s="422">
        <v>0.8</v>
      </c>
      <c r="G775" s="71">
        <v>0</v>
      </c>
      <c r="H775" s="72">
        <v>0</v>
      </c>
      <c r="I775" s="73">
        <v>0</v>
      </c>
      <c r="J775" s="73">
        <v>0</v>
      </c>
      <c r="K775" s="74">
        <v>0.192</v>
      </c>
      <c r="L775" s="71">
        <v>2.3999999999999998E-3</v>
      </c>
      <c r="M775" s="71">
        <v>310.24799999999999</v>
      </c>
    </row>
    <row r="776" spans="1:13" ht="15" customHeight="1" x14ac:dyDescent="0.25">
      <c r="A776" s="837"/>
      <c r="B776" s="837"/>
      <c r="C776" s="68" t="s">
        <v>52</v>
      </c>
      <c r="D776" s="497" t="s">
        <v>53</v>
      </c>
      <c r="E776" s="421">
        <v>10</v>
      </c>
      <c r="F776" s="422">
        <v>10</v>
      </c>
      <c r="G776" s="71">
        <v>90</v>
      </c>
      <c r="H776" s="72">
        <v>0</v>
      </c>
      <c r="I776" s="73">
        <v>10</v>
      </c>
      <c r="J776" s="73">
        <v>0</v>
      </c>
      <c r="K776" s="74">
        <v>0</v>
      </c>
      <c r="L776" s="71">
        <v>0</v>
      </c>
      <c r="M776" s="71">
        <v>0</v>
      </c>
    </row>
    <row r="777" spans="1:13" ht="15" customHeight="1" x14ac:dyDescent="0.25">
      <c r="A777" s="840" t="s">
        <v>46</v>
      </c>
      <c r="B777" s="860" t="s">
        <v>253</v>
      </c>
      <c r="C777" s="68" t="s">
        <v>98</v>
      </c>
      <c r="D777" s="497" t="s">
        <v>99</v>
      </c>
      <c r="E777" s="421">
        <v>138</v>
      </c>
      <c r="F777" s="422">
        <v>132</v>
      </c>
      <c r="G777" s="71">
        <v>174</v>
      </c>
      <c r="H777" s="72">
        <v>1.452</v>
      </c>
      <c r="I777" s="73">
        <v>0.26400000000000001</v>
      </c>
      <c r="J777" s="73">
        <v>39.996000000000002</v>
      </c>
      <c r="K777" s="74">
        <v>3.96</v>
      </c>
      <c r="L777" s="71">
        <v>0.66</v>
      </c>
      <c r="M777" s="71">
        <v>5.52</v>
      </c>
    </row>
    <row r="778" spans="1:13" ht="15" customHeight="1" x14ac:dyDescent="0.25">
      <c r="A778" s="837"/>
      <c r="B778" s="837"/>
      <c r="C778" s="68" t="s">
        <v>52</v>
      </c>
      <c r="D778" s="497" t="s">
        <v>53</v>
      </c>
      <c r="E778" s="421">
        <v>5</v>
      </c>
      <c r="F778" s="422">
        <v>5</v>
      </c>
      <c r="G778" s="71">
        <v>45</v>
      </c>
      <c r="H778" s="72">
        <v>0</v>
      </c>
      <c r="I778" s="73">
        <v>5</v>
      </c>
      <c r="J778" s="73">
        <v>0</v>
      </c>
      <c r="K778" s="74">
        <v>0</v>
      </c>
      <c r="L778" s="71">
        <v>0</v>
      </c>
      <c r="M778" s="71">
        <v>0</v>
      </c>
    </row>
    <row r="779" spans="1:13" ht="15" customHeight="1" x14ac:dyDescent="0.25">
      <c r="A779" s="840" t="s">
        <v>58</v>
      </c>
      <c r="B779" s="835" t="s">
        <v>254</v>
      </c>
      <c r="C779" s="68" t="s">
        <v>125</v>
      </c>
      <c r="D779" s="497" t="s">
        <v>126</v>
      </c>
      <c r="E779" s="421">
        <v>107</v>
      </c>
      <c r="F779" s="422">
        <v>80.25</v>
      </c>
      <c r="G779" s="71">
        <v>11</v>
      </c>
      <c r="H779" s="72">
        <v>0.40125</v>
      </c>
      <c r="I779" s="73">
        <v>8.0250000000000002E-2</v>
      </c>
      <c r="J779" s="73">
        <v>1.84575</v>
      </c>
      <c r="K779" s="74">
        <v>14.445</v>
      </c>
      <c r="L779" s="71">
        <v>0.24074999999999999</v>
      </c>
      <c r="M779" s="71">
        <v>2.14</v>
      </c>
    </row>
    <row r="780" spans="1:13" ht="15" customHeight="1" x14ac:dyDescent="0.25">
      <c r="A780" s="836"/>
      <c r="B780" s="836"/>
      <c r="C780" s="68" t="s">
        <v>255</v>
      </c>
      <c r="D780" s="497" t="s">
        <v>256</v>
      </c>
      <c r="E780" s="421">
        <v>5</v>
      </c>
      <c r="F780" s="422">
        <v>5</v>
      </c>
      <c r="G780" s="71">
        <v>45</v>
      </c>
      <c r="H780" s="72">
        <v>0</v>
      </c>
      <c r="I780" s="73">
        <v>5</v>
      </c>
      <c r="J780" s="73">
        <v>0</v>
      </c>
      <c r="K780" s="74">
        <v>0</v>
      </c>
      <c r="L780" s="71">
        <v>0</v>
      </c>
      <c r="M780" s="71">
        <v>0</v>
      </c>
    </row>
    <row r="781" spans="1:13" ht="15" customHeight="1" x14ac:dyDescent="0.25">
      <c r="A781" s="836"/>
      <c r="B781" s="836"/>
      <c r="C781" s="68" t="s">
        <v>127</v>
      </c>
      <c r="D781" s="497" t="s">
        <v>128</v>
      </c>
      <c r="E781" s="421">
        <v>5</v>
      </c>
      <c r="F781" s="422">
        <v>5</v>
      </c>
      <c r="G781" s="71">
        <v>1</v>
      </c>
      <c r="H781" s="72">
        <v>0</v>
      </c>
      <c r="I781" s="73">
        <v>0</v>
      </c>
      <c r="J781" s="73">
        <v>0.3</v>
      </c>
      <c r="K781" s="74">
        <v>0.35</v>
      </c>
      <c r="L781" s="71">
        <v>2.5000000000000001E-2</v>
      </c>
      <c r="M781" s="71">
        <v>0.25</v>
      </c>
    </row>
    <row r="782" spans="1:13" ht="15" customHeight="1" x14ac:dyDescent="0.25">
      <c r="A782" s="836"/>
      <c r="B782" s="836"/>
      <c r="C782" s="68" t="s">
        <v>64</v>
      </c>
      <c r="D782" s="497" t="s">
        <v>65</v>
      </c>
      <c r="E782" s="421">
        <v>5</v>
      </c>
      <c r="F782" s="422">
        <v>5</v>
      </c>
      <c r="G782" s="71">
        <v>20</v>
      </c>
      <c r="H782" s="72">
        <v>0</v>
      </c>
      <c r="I782" s="73">
        <v>0</v>
      </c>
      <c r="J782" s="73">
        <v>4.9649999999999999</v>
      </c>
      <c r="K782" s="74">
        <v>0</v>
      </c>
      <c r="L782" s="71">
        <v>5.0000000000000001E-3</v>
      </c>
      <c r="M782" s="71">
        <v>0</v>
      </c>
    </row>
    <row r="783" spans="1:13" ht="15" customHeight="1" x14ac:dyDescent="0.25">
      <c r="A783" s="836"/>
      <c r="B783" s="836"/>
      <c r="C783" s="68" t="s">
        <v>44</v>
      </c>
      <c r="D783" s="497" t="s">
        <v>45</v>
      </c>
      <c r="E783" s="421">
        <v>0.3</v>
      </c>
      <c r="F783" s="422">
        <v>0.3</v>
      </c>
      <c r="G783" s="71">
        <v>0</v>
      </c>
      <c r="H783" s="72">
        <v>0</v>
      </c>
      <c r="I783" s="73">
        <v>0</v>
      </c>
      <c r="J783" s="73">
        <v>0</v>
      </c>
      <c r="K783" s="74">
        <v>7.1999999999999995E-2</v>
      </c>
      <c r="L783" s="71">
        <v>8.9999999999999998E-4</v>
      </c>
      <c r="M783" s="71">
        <v>116.343</v>
      </c>
    </row>
    <row r="784" spans="1:13" ht="15" customHeight="1" x14ac:dyDescent="0.25">
      <c r="A784" s="836"/>
      <c r="B784" s="836"/>
      <c r="C784" s="68" t="s">
        <v>212</v>
      </c>
      <c r="D784" s="497" t="s">
        <v>39</v>
      </c>
      <c r="E784" s="421">
        <v>0.3</v>
      </c>
      <c r="F784" s="422">
        <v>0.3</v>
      </c>
      <c r="G784" s="71">
        <v>0</v>
      </c>
      <c r="H784" s="72">
        <v>0</v>
      </c>
      <c r="I784" s="73">
        <v>0</v>
      </c>
      <c r="J784" s="73">
        <v>1.7999999999999999E-2</v>
      </c>
      <c r="K784" s="74">
        <v>2.1000000000000001E-2</v>
      </c>
      <c r="L784" s="71">
        <v>1.5E-3</v>
      </c>
      <c r="M784" s="71">
        <v>1.4999999999999999E-2</v>
      </c>
    </row>
    <row r="785" spans="1:13" ht="15" customHeight="1" x14ac:dyDescent="0.25">
      <c r="A785" s="837"/>
      <c r="B785" s="837"/>
      <c r="C785" s="77" t="s">
        <v>257</v>
      </c>
      <c r="D785" s="102" t="s">
        <v>258</v>
      </c>
      <c r="E785" s="80">
        <v>25</v>
      </c>
      <c r="F785" s="29">
        <v>15</v>
      </c>
      <c r="G785" s="28">
        <v>7</v>
      </c>
      <c r="H785" s="62">
        <v>0.13500000000000001</v>
      </c>
      <c r="I785" s="61">
        <v>1.4999999999999999E-2</v>
      </c>
      <c r="J785" s="61">
        <v>1.335</v>
      </c>
      <c r="K785" s="24">
        <v>1.5</v>
      </c>
      <c r="L785" s="28">
        <v>0.09</v>
      </c>
      <c r="M785" s="28">
        <v>1.4999999999999999E-2</v>
      </c>
    </row>
    <row r="786" spans="1:13" ht="15" customHeight="1" x14ac:dyDescent="0.25">
      <c r="A786" s="35" t="s">
        <v>105</v>
      </c>
      <c r="B786" s="853" t="s">
        <v>259</v>
      </c>
      <c r="C786" s="31" t="s">
        <v>107</v>
      </c>
      <c r="D786" s="102" t="s">
        <v>108</v>
      </c>
      <c r="E786" s="80">
        <v>190</v>
      </c>
      <c r="F786" s="29">
        <v>60</v>
      </c>
      <c r="G786" s="28">
        <v>36</v>
      </c>
      <c r="H786" s="62">
        <v>0.91200000000000003</v>
      </c>
      <c r="I786" s="61">
        <v>0.30399999999999999</v>
      </c>
      <c r="J786" s="61">
        <v>7.5392000000000001</v>
      </c>
      <c r="K786" s="24">
        <v>5.4720000000000004</v>
      </c>
      <c r="L786" s="28">
        <v>1.0329999999999999</v>
      </c>
      <c r="M786" s="28">
        <v>6.08E-2</v>
      </c>
    </row>
    <row r="787" spans="1:13" ht="15" customHeight="1" x14ac:dyDescent="0.25">
      <c r="A787" s="35" t="s">
        <v>109</v>
      </c>
      <c r="B787" s="837"/>
      <c r="C787" s="31" t="s">
        <v>64</v>
      </c>
      <c r="D787" s="61" t="s">
        <v>65</v>
      </c>
      <c r="E787" s="80">
        <v>8</v>
      </c>
      <c r="F787" s="29">
        <v>8</v>
      </c>
      <c r="G787" s="28">
        <v>32</v>
      </c>
      <c r="H787" s="62">
        <v>0</v>
      </c>
      <c r="I787" s="61">
        <v>0</v>
      </c>
      <c r="J787" s="61">
        <v>7.944</v>
      </c>
      <c r="K787" s="24">
        <v>0</v>
      </c>
      <c r="L787" s="28">
        <v>8.0000000000000002E-3</v>
      </c>
      <c r="M787" s="28">
        <v>0</v>
      </c>
    </row>
    <row r="788" spans="1:13" ht="15" customHeight="1" x14ac:dyDescent="0.25">
      <c r="A788" s="1164"/>
      <c r="B788" s="825"/>
      <c r="C788" s="825"/>
      <c r="D788" s="825"/>
      <c r="E788" s="825"/>
      <c r="F788" s="825"/>
      <c r="G788" s="825"/>
      <c r="H788" s="825"/>
      <c r="I788" s="825"/>
      <c r="J788" s="825"/>
      <c r="K788" s="826"/>
      <c r="L788" s="234"/>
      <c r="M788" s="234"/>
    </row>
    <row r="789" spans="1:13" ht="15" customHeight="1" x14ac:dyDescent="0.25">
      <c r="A789" s="1536" t="s">
        <v>78</v>
      </c>
      <c r="B789" s="828"/>
      <c r="C789" s="828"/>
      <c r="D789" s="828"/>
      <c r="E789" s="828"/>
      <c r="F789" s="829"/>
      <c r="G789" s="135">
        <v>980</v>
      </c>
      <c r="H789" s="135">
        <v>34.24</v>
      </c>
      <c r="I789" s="135">
        <v>32</v>
      </c>
      <c r="J789" s="135">
        <v>134</v>
      </c>
      <c r="K789" s="135">
        <v>84</v>
      </c>
      <c r="L789" s="510">
        <v>6.81</v>
      </c>
      <c r="M789" s="510">
        <v>1025</v>
      </c>
    </row>
    <row r="790" spans="1:13" ht="15" customHeight="1" x14ac:dyDescent="0.25">
      <c r="A790" s="1536" t="s">
        <v>79</v>
      </c>
      <c r="B790" s="828"/>
      <c r="C790" s="828"/>
      <c r="D790" s="828"/>
      <c r="E790" s="828"/>
      <c r="F790" s="829"/>
      <c r="G790" s="135">
        <v>2900</v>
      </c>
      <c r="H790" s="135">
        <v>101.5</v>
      </c>
      <c r="I790" s="135">
        <v>96.7</v>
      </c>
      <c r="J790" s="135">
        <v>406</v>
      </c>
      <c r="K790" s="135">
        <v>1100</v>
      </c>
      <c r="L790" s="510">
        <v>11.8</v>
      </c>
      <c r="M790" s="510">
        <v>1500</v>
      </c>
    </row>
    <row r="791" spans="1:13" ht="15" customHeight="1" x14ac:dyDescent="0.25">
      <c r="A791" s="1536" t="s">
        <v>80</v>
      </c>
      <c r="B791" s="828"/>
      <c r="C791" s="828"/>
      <c r="D791" s="828"/>
      <c r="E791" s="828"/>
      <c r="F791" s="829"/>
      <c r="G791" s="137">
        <v>0.34</v>
      </c>
      <c r="H791" s="137">
        <v>0.34</v>
      </c>
      <c r="I791" s="137">
        <v>0.33</v>
      </c>
      <c r="J791" s="137">
        <v>0.33</v>
      </c>
      <c r="K791" s="137">
        <v>0.08</v>
      </c>
      <c r="L791" s="511">
        <v>0.57999999999999996</v>
      </c>
      <c r="M791" s="511">
        <v>0.68</v>
      </c>
    </row>
    <row r="792" spans="1:13" ht="15" customHeight="1" x14ac:dyDescent="0.25">
      <c r="A792" s="44"/>
      <c r="B792" s="45"/>
      <c r="C792" s="45"/>
      <c r="D792" s="45"/>
      <c r="E792" s="47"/>
      <c r="F792" s="47"/>
      <c r="G792" s="47"/>
      <c r="H792" s="47"/>
      <c r="I792" s="47"/>
      <c r="J792" s="47"/>
      <c r="K792" s="47"/>
      <c r="L792" s="47"/>
      <c r="M792" s="47"/>
    </row>
    <row r="793" spans="1:13" ht="15" customHeight="1" x14ac:dyDescent="0.25">
      <c r="A793" s="1537" t="s">
        <v>81</v>
      </c>
      <c r="B793" s="825"/>
      <c r="C793" s="826"/>
      <c r="D793" s="827" t="s">
        <v>82</v>
      </c>
      <c r="E793" s="828"/>
      <c r="F793" s="828"/>
      <c r="G793" s="828"/>
      <c r="H793" s="828"/>
      <c r="I793" s="828"/>
      <c r="J793" s="828"/>
      <c r="K793" s="828"/>
      <c r="L793" s="828"/>
      <c r="M793" s="829"/>
    </row>
    <row r="794" spans="1:13" ht="15" customHeight="1" x14ac:dyDescent="0.25">
      <c r="A794" s="44"/>
      <c r="B794" s="45"/>
      <c r="C794" s="47"/>
      <c r="D794" s="47"/>
      <c r="E794" s="47"/>
      <c r="F794" s="47"/>
      <c r="G794" s="47"/>
      <c r="H794" s="47"/>
      <c r="I794" s="47"/>
      <c r="J794" s="47"/>
      <c r="K794" s="47"/>
      <c r="L794" s="47"/>
      <c r="M794" s="51"/>
    </row>
    <row r="795" spans="1:13" ht="30" customHeight="1" x14ac:dyDescent="0.25">
      <c r="A795" s="44" t="s">
        <v>83</v>
      </c>
      <c r="B795" s="1538"/>
      <c r="C795" s="828"/>
      <c r="D795" s="828"/>
      <c r="E795" s="829"/>
      <c r="F795" s="51"/>
      <c r="G795" s="1539" t="s">
        <v>84</v>
      </c>
      <c r="H795" s="825"/>
      <c r="I795" s="826"/>
      <c r="J795" s="827">
        <v>1088350061</v>
      </c>
      <c r="K795" s="828"/>
      <c r="L795" s="828"/>
      <c r="M795" s="829"/>
    </row>
    <row r="796" spans="1:13" ht="15" customHeight="1" x14ac:dyDescent="0.25">
      <c r="A796" s="53"/>
      <c r="B796" s="49"/>
      <c r="C796" s="49"/>
      <c r="D796" s="49"/>
      <c r="E796" s="51"/>
      <c r="F796" s="51"/>
      <c r="G796" s="51"/>
      <c r="H796" s="51"/>
      <c r="I796" s="51"/>
      <c r="J796" s="51"/>
      <c r="K796" s="51"/>
      <c r="L796" s="51"/>
      <c r="M796" s="51"/>
    </row>
    <row r="797" spans="1:13" ht="15" customHeight="1" x14ac:dyDescent="0.25">
      <c r="A797" s="54"/>
      <c r="B797" s="55"/>
      <c r="C797" s="55"/>
      <c r="D797" s="55"/>
      <c r="E797" s="56"/>
      <c r="F797" s="56"/>
      <c r="G797" s="56"/>
      <c r="H797" s="56"/>
      <c r="I797" s="56"/>
      <c r="J797" s="56"/>
      <c r="K797" s="56"/>
      <c r="L797" s="56"/>
      <c r="M797" s="56"/>
    </row>
    <row r="798" spans="1:13" ht="15" customHeight="1" x14ac:dyDescent="0.25">
      <c r="A798" s="52"/>
      <c r="B798" s="9"/>
      <c r="C798" s="9"/>
      <c r="D798" s="9"/>
      <c r="E798" s="1"/>
      <c r="F798" s="1"/>
      <c r="G798" s="1"/>
      <c r="H798" s="1"/>
      <c r="I798" s="1"/>
      <c r="J798" s="3"/>
      <c r="K798" s="3"/>
      <c r="L798" s="51"/>
      <c r="M798" s="51"/>
    </row>
    <row r="799" spans="1:13" ht="15" customHeight="1" x14ac:dyDescent="0.25">
      <c r="A799" s="366" t="s">
        <v>454</v>
      </c>
      <c r="B799" s="58"/>
      <c r="C799" s="58"/>
      <c r="D799" s="58"/>
      <c r="E799" s="3"/>
      <c r="F799" s="3"/>
      <c r="G799" s="3"/>
      <c r="H799" s="3"/>
      <c r="I799" s="3"/>
      <c r="J799" s="3"/>
      <c r="K799" s="3"/>
      <c r="L799" s="51"/>
      <c r="M799" s="51"/>
    </row>
    <row r="801" spans="1:13" ht="15" customHeight="1" x14ac:dyDescent="0.25">
      <c r="A801" s="840" t="s">
        <v>14</v>
      </c>
      <c r="B801" s="838" t="s">
        <v>15</v>
      </c>
      <c r="C801" s="838" t="s">
        <v>16</v>
      </c>
      <c r="D801" s="838" t="s">
        <v>17</v>
      </c>
      <c r="E801" s="838" t="s">
        <v>18</v>
      </c>
      <c r="F801" s="838" t="s">
        <v>19</v>
      </c>
      <c r="G801" s="827" t="s">
        <v>20</v>
      </c>
      <c r="H801" s="828"/>
      <c r="I801" s="828"/>
      <c r="J801" s="828"/>
      <c r="K801" s="828"/>
      <c r="L801" s="828"/>
      <c r="M801" s="829"/>
    </row>
    <row r="802" spans="1:13" ht="15" customHeight="1" x14ac:dyDescent="0.25">
      <c r="A802" s="837"/>
      <c r="B802" s="837"/>
      <c r="C802" s="837"/>
      <c r="D802" s="837"/>
      <c r="E802" s="837"/>
      <c r="F802" s="837"/>
      <c r="G802" s="16" t="s">
        <v>21</v>
      </c>
      <c r="H802" s="16" t="s">
        <v>22</v>
      </c>
      <c r="I802" s="16" t="s">
        <v>23</v>
      </c>
      <c r="J802" s="16" t="s">
        <v>24</v>
      </c>
      <c r="K802" s="16" t="s">
        <v>25</v>
      </c>
      <c r="L802" s="16" t="s">
        <v>26</v>
      </c>
      <c r="M802" s="16" t="s">
        <v>27</v>
      </c>
    </row>
    <row r="803" spans="1:13" ht="15" customHeight="1" x14ac:dyDescent="0.25">
      <c r="A803" s="840" t="s">
        <v>85</v>
      </c>
      <c r="B803" s="843" t="s">
        <v>260</v>
      </c>
      <c r="C803" s="223" t="s">
        <v>261</v>
      </c>
      <c r="D803" s="497" t="s">
        <v>262</v>
      </c>
      <c r="E803" s="420">
        <v>15</v>
      </c>
      <c r="F803" s="420">
        <v>15</v>
      </c>
      <c r="G803" s="227">
        <v>11</v>
      </c>
      <c r="H803" s="228">
        <v>1.72</v>
      </c>
      <c r="I803" s="127">
        <v>0.39</v>
      </c>
      <c r="J803" s="127">
        <v>0.12</v>
      </c>
      <c r="K803" s="224">
        <v>1.1000000000000001</v>
      </c>
      <c r="L803" s="227">
        <v>0.86</v>
      </c>
      <c r="M803" s="227">
        <v>7.9</v>
      </c>
    </row>
    <row r="804" spans="1:13" ht="15" customHeight="1" x14ac:dyDescent="0.25">
      <c r="A804" s="836"/>
      <c r="B804" s="836"/>
      <c r="C804" s="68" t="s">
        <v>263</v>
      </c>
      <c r="D804" s="497" t="s">
        <v>264</v>
      </c>
      <c r="E804" s="422">
        <v>15</v>
      </c>
      <c r="F804" s="422">
        <v>15</v>
      </c>
      <c r="G804" s="71">
        <v>11</v>
      </c>
      <c r="H804" s="72">
        <v>1.68</v>
      </c>
      <c r="I804" s="73">
        <v>0.37</v>
      </c>
      <c r="J804" s="73">
        <v>0.14000000000000001</v>
      </c>
      <c r="K804" s="74">
        <v>0.8</v>
      </c>
      <c r="L804" s="71">
        <v>0.5</v>
      </c>
      <c r="M804" s="71">
        <v>9.4</v>
      </c>
    </row>
    <row r="805" spans="1:13" ht="15" customHeight="1" x14ac:dyDescent="0.25">
      <c r="A805" s="836"/>
      <c r="B805" s="836"/>
      <c r="C805" s="68" t="s">
        <v>114</v>
      </c>
      <c r="D805" s="497" t="s">
        <v>115</v>
      </c>
      <c r="E805" s="421">
        <v>15</v>
      </c>
      <c r="F805" s="422">
        <v>15</v>
      </c>
      <c r="G805" s="71">
        <v>15</v>
      </c>
      <c r="H805" s="72">
        <v>0.34499999999999997</v>
      </c>
      <c r="I805" s="73">
        <v>1.4999999999999999E-2</v>
      </c>
      <c r="J805" s="73">
        <v>3.15</v>
      </c>
      <c r="K805" s="74">
        <v>1.2</v>
      </c>
      <c r="L805" s="71">
        <v>0.12</v>
      </c>
      <c r="M805" s="71">
        <v>1.35</v>
      </c>
    </row>
    <row r="806" spans="1:13" ht="15" customHeight="1" x14ac:dyDescent="0.25">
      <c r="A806" s="836"/>
      <c r="B806" s="836"/>
      <c r="C806" s="68" t="s">
        <v>91</v>
      </c>
      <c r="D806" s="497" t="s">
        <v>92</v>
      </c>
      <c r="E806" s="421">
        <v>15</v>
      </c>
      <c r="F806" s="422">
        <v>15</v>
      </c>
      <c r="G806" s="71">
        <v>14</v>
      </c>
      <c r="H806" s="72">
        <v>0.33</v>
      </c>
      <c r="I806" s="73">
        <v>1.4999999999999999E-2</v>
      </c>
      <c r="J806" s="73">
        <v>3.165</v>
      </c>
      <c r="K806" s="74">
        <v>1.65</v>
      </c>
      <c r="L806" s="71">
        <v>0.15</v>
      </c>
      <c r="M806" s="71">
        <v>2.7</v>
      </c>
    </row>
    <row r="807" spans="1:13" ht="15" customHeight="1" x14ac:dyDescent="0.25">
      <c r="A807" s="836"/>
      <c r="B807" s="836"/>
      <c r="C807" s="68" t="s">
        <v>32</v>
      </c>
      <c r="D807" s="497" t="s">
        <v>33</v>
      </c>
      <c r="E807" s="422">
        <v>16</v>
      </c>
      <c r="F807" s="422">
        <v>15.2</v>
      </c>
      <c r="G807" s="71">
        <v>6</v>
      </c>
      <c r="H807" s="72">
        <v>0.21279999999999999</v>
      </c>
      <c r="I807" s="73">
        <v>1.52E-2</v>
      </c>
      <c r="J807" s="73">
        <v>1.1704000000000001</v>
      </c>
      <c r="K807" s="74">
        <v>3.6480000000000001</v>
      </c>
      <c r="L807" s="71">
        <v>4.5600000000000002E-2</v>
      </c>
      <c r="M807" s="71">
        <v>0.64</v>
      </c>
    </row>
    <row r="808" spans="1:13" ht="15" customHeight="1" x14ac:dyDescent="0.25">
      <c r="A808" s="836"/>
      <c r="B808" s="836"/>
      <c r="C808" s="68" t="s">
        <v>34</v>
      </c>
      <c r="D808" s="497" t="s">
        <v>35</v>
      </c>
      <c r="E808" s="422">
        <v>38</v>
      </c>
      <c r="F808" s="422">
        <v>15.2</v>
      </c>
      <c r="G808" s="71">
        <v>6</v>
      </c>
      <c r="H808" s="72">
        <v>0.18240000000000001</v>
      </c>
      <c r="I808" s="73">
        <v>1.52E-2</v>
      </c>
      <c r="J808" s="73">
        <v>1.0336000000000001</v>
      </c>
      <c r="K808" s="74">
        <v>8.6639999999999997</v>
      </c>
      <c r="L808" s="71">
        <v>7.5999999999999998E-2</v>
      </c>
      <c r="M808" s="71">
        <v>5.7</v>
      </c>
    </row>
    <row r="809" spans="1:13" ht="15" customHeight="1" x14ac:dyDescent="0.25">
      <c r="A809" s="836"/>
      <c r="B809" s="836"/>
      <c r="C809" s="68" t="s">
        <v>50</v>
      </c>
      <c r="D809" s="497" t="s">
        <v>51</v>
      </c>
      <c r="E809" s="421">
        <v>12</v>
      </c>
      <c r="F809" s="422">
        <v>10.199999999999999</v>
      </c>
      <c r="G809" s="71">
        <v>5</v>
      </c>
      <c r="H809" s="72">
        <v>7.1400000000000005E-2</v>
      </c>
      <c r="I809" s="73">
        <v>1.0200000000000001E-2</v>
      </c>
      <c r="J809" s="73">
        <v>0.96899999999999997</v>
      </c>
      <c r="K809" s="74">
        <v>2.754</v>
      </c>
      <c r="L809" s="71">
        <v>4.0800000000000003E-2</v>
      </c>
      <c r="M809" s="71">
        <v>4.2</v>
      </c>
    </row>
    <row r="810" spans="1:13" ht="15" customHeight="1" x14ac:dyDescent="0.25">
      <c r="A810" s="836"/>
      <c r="B810" s="836"/>
      <c r="C810" s="68" t="s">
        <v>42</v>
      </c>
      <c r="D810" s="497" t="s">
        <v>43</v>
      </c>
      <c r="E810" s="422">
        <v>1</v>
      </c>
      <c r="F810" s="422">
        <v>0.95</v>
      </c>
      <c r="G810" s="71">
        <v>1</v>
      </c>
      <c r="H810" s="72">
        <v>4.4650000000000002E-2</v>
      </c>
      <c r="I810" s="73">
        <v>2.8500000000000001E-3</v>
      </c>
      <c r="J810" s="73">
        <v>0.27834999999999999</v>
      </c>
      <c r="K810" s="74">
        <v>0.38</v>
      </c>
      <c r="L810" s="71">
        <v>1.235E-2</v>
      </c>
      <c r="M810" s="71">
        <v>0.19</v>
      </c>
    </row>
    <row r="811" spans="1:13" ht="15" customHeight="1" x14ac:dyDescent="0.25">
      <c r="A811" s="836"/>
      <c r="B811" s="836"/>
      <c r="C811" s="68" t="s">
        <v>36</v>
      </c>
      <c r="D811" s="497" t="s">
        <v>37</v>
      </c>
      <c r="E811" s="422">
        <v>6</v>
      </c>
      <c r="F811" s="422">
        <v>5.4</v>
      </c>
      <c r="G811" s="71">
        <v>2</v>
      </c>
      <c r="H811" s="72">
        <v>0.1242</v>
      </c>
      <c r="I811" s="73">
        <v>3.2399999999999998E-2</v>
      </c>
      <c r="J811" s="73">
        <v>0.31859999999999999</v>
      </c>
      <c r="K811" s="74">
        <v>4.4279999999999999</v>
      </c>
      <c r="L811" s="71">
        <v>9.7199999999999995E-2</v>
      </c>
      <c r="M811" s="71">
        <v>2.76</v>
      </c>
    </row>
    <row r="812" spans="1:13" ht="15" customHeight="1" x14ac:dyDescent="0.25">
      <c r="A812" s="837"/>
      <c r="B812" s="837"/>
      <c r="C812" s="68" t="s">
        <v>44</v>
      </c>
      <c r="D812" s="497" t="s">
        <v>45</v>
      </c>
      <c r="E812" s="422">
        <v>0.5</v>
      </c>
      <c r="F812" s="422">
        <v>0.5</v>
      </c>
      <c r="G812" s="71">
        <v>0</v>
      </c>
      <c r="H812" s="72">
        <v>0</v>
      </c>
      <c r="I812" s="73">
        <v>0</v>
      </c>
      <c r="J812" s="73">
        <v>0</v>
      </c>
      <c r="K812" s="74">
        <v>0.12</v>
      </c>
      <c r="L812" s="71">
        <v>1.5E-3</v>
      </c>
      <c r="M812" s="71">
        <v>193.905</v>
      </c>
    </row>
    <row r="813" spans="1:13" ht="15" customHeight="1" x14ac:dyDescent="0.25">
      <c r="A813" s="840" t="s">
        <v>28</v>
      </c>
      <c r="B813" s="843" t="s">
        <v>265</v>
      </c>
      <c r="C813" s="68" t="s">
        <v>398</v>
      </c>
      <c r="D813" s="497" t="s">
        <v>120</v>
      </c>
      <c r="E813" s="421">
        <v>95</v>
      </c>
      <c r="F813" s="422">
        <v>88</v>
      </c>
      <c r="G813" s="71">
        <v>146</v>
      </c>
      <c r="H813" s="72">
        <v>18.216000000000001</v>
      </c>
      <c r="I813" s="73">
        <v>8.0960000000000001</v>
      </c>
      <c r="J813" s="73">
        <v>8.7999999999999995E-2</v>
      </c>
      <c r="K813" s="74">
        <v>9.68</v>
      </c>
      <c r="L813" s="71">
        <v>0.61599999999999999</v>
      </c>
      <c r="M813" s="71">
        <v>59.85</v>
      </c>
    </row>
    <row r="814" spans="1:13" ht="15" customHeight="1" x14ac:dyDescent="0.25">
      <c r="A814" s="836"/>
      <c r="B814" s="836"/>
      <c r="C814" s="68" t="s">
        <v>205</v>
      </c>
      <c r="D814" s="497" t="s">
        <v>206</v>
      </c>
      <c r="E814" s="422">
        <v>5</v>
      </c>
      <c r="F814" s="422">
        <v>5</v>
      </c>
      <c r="G814" s="71">
        <v>18</v>
      </c>
      <c r="H814" s="72">
        <v>0.03</v>
      </c>
      <c r="I814" s="73">
        <v>5.0000000000000001E-3</v>
      </c>
      <c r="J814" s="73">
        <v>4.51</v>
      </c>
      <c r="K814" s="74">
        <v>2.1</v>
      </c>
      <c r="L814" s="71">
        <v>0.245</v>
      </c>
      <c r="M814" s="71">
        <v>1.95</v>
      </c>
    </row>
    <row r="815" spans="1:13" ht="15" customHeight="1" x14ac:dyDescent="0.25">
      <c r="A815" s="836"/>
      <c r="B815" s="836"/>
      <c r="C815" s="68" t="s">
        <v>32</v>
      </c>
      <c r="D815" s="497" t="s">
        <v>33</v>
      </c>
      <c r="E815" s="422">
        <v>16</v>
      </c>
      <c r="F815" s="422">
        <v>15.2</v>
      </c>
      <c r="G815" s="71">
        <v>6</v>
      </c>
      <c r="H815" s="72">
        <v>0.21279999999999999</v>
      </c>
      <c r="I815" s="73">
        <v>1.52E-2</v>
      </c>
      <c r="J815" s="73">
        <v>1.1704000000000001</v>
      </c>
      <c r="K815" s="74">
        <v>3.6480000000000001</v>
      </c>
      <c r="L815" s="71">
        <v>4.5600000000000002E-2</v>
      </c>
      <c r="M815" s="71">
        <v>0.64</v>
      </c>
    </row>
    <row r="816" spans="1:13" ht="15" customHeight="1" x14ac:dyDescent="0.25">
      <c r="A816" s="836"/>
      <c r="B816" s="836"/>
      <c r="C816" s="68" t="s">
        <v>34</v>
      </c>
      <c r="D816" s="497" t="s">
        <v>35</v>
      </c>
      <c r="E816" s="422">
        <v>38</v>
      </c>
      <c r="F816" s="422">
        <v>15.2</v>
      </c>
      <c r="G816" s="71">
        <v>6</v>
      </c>
      <c r="H816" s="72">
        <v>0.18240000000000001</v>
      </c>
      <c r="I816" s="73">
        <v>1.52E-2</v>
      </c>
      <c r="J816" s="73">
        <v>1.0336000000000001</v>
      </c>
      <c r="K816" s="74">
        <v>8.6639999999999997</v>
      </c>
      <c r="L816" s="71">
        <v>7.5999999999999998E-2</v>
      </c>
      <c r="M816" s="71">
        <v>5.7</v>
      </c>
    </row>
    <row r="817" spans="1:13" ht="15" customHeight="1" x14ac:dyDescent="0.25">
      <c r="A817" s="836"/>
      <c r="B817" s="836"/>
      <c r="C817" s="68" t="s">
        <v>36</v>
      </c>
      <c r="D817" s="497" t="s">
        <v>37</v>
      </c>
      <c r="E817" s="422">
        <v>6</v>
      </c>
      <c r="F817" s="422">
        <v>5.4</v>
      </c>
      <c r="G817" s="71">
        <v>2</v>
      </c>
      <c r="H817" s="72">
        <v>0.1242</v>
      </c>
      <c r="I817" s="73">
        <v>3.2399999999999998E-2</v>
      </c>
      <c r="J817" s="73">
        <v>0.31859999999999999</v>
      </c>
      <c r="K817" s="74">
        <v>4.4279999999999999</v>
      </c>
      <c r="L817" s="71">
        <v>9.7199999999999995E-2</v>
      </c>
      <c r="M817" s="71">
        <v>2.76</v>
      </c>
    </row>
    <row r="818" spans="1:13" ht="15" customHeight="1" x14ac:dyDescent="0.25">
      <c r="A818" s="836"/>
      <c r="B818" s="836"/>
      <c r="C818" s="180" t="s">
        <v>38</v>
      </c>
      <c r="D818" s="497" t="s">
        <v>39</v>
      </c>
      <c r="E818" s="422">
        <v>3</v>
      </c>
      <c r="F818" s="422">
        <v>3</v>
      </c>
      <c r="G818" s="71">
        <v>0</v>
      </c>
      <c r="H818" s="72">
        <v>0</v>
      </c>
      <c r="I818" s="73">
        <v>0</v>
      </c>
      <c r="J818" s="73">
        <v>0.18</v>
      </c>
      <c r="K818" s="74">
        <v>0.21</v>
      </c>
      <c r="L818" s="71">
        <v>1.4999999999999999E-2</v>
      </c>
      <c r="M818" s="71">
        <v>0.15</v>
      </c>
    </row>
    <row r="819" spans="1:13" ht="15" customHeight="1" x14ac:dyDescent="0.25">
      <c r="A819" s="836"/>
      <c r="B819" s="836"/>
      <c r="C819" s="180" t="s">
        <v>40</v>
      </c>
      <c r="D819" s="497" t="s">
        <v>39</v>
      </c>
      <c r="E819" s="422">
        <v>3</v>
      </c>
      <c r="F819" s="422">
        <v>3</v>
      </c>
      <c r="G819" s="71">
        <v>0</v>
      </c>
      <c r="H819" s="72">
        <v>0</v>
      </c>
      <c r="I819" s="73">
        <v>0</v>
      </c>
      <c r="J819" s="73">
        <v>0.18</v>
      </c>
      <c r="K819" s="74">
        <v>0.21</v>
      </c>
      <c r="L819" s="71">
        <v>1.4999999999999999E-2</v>
      </c>
      <c r="M819" s="71">
        <v>0.15</v>
      </c>
    </row>
    <row r="820" spans="1:13" ht="15" customHeight="1" x14ac:dyDescent="0.25">
      <c r="A820" s="836"/>
      <c r="B820" s="836"/>
      <c r="C820" s="180" t="s">
        <v>41</v>
      </c>
      <c r="D820" s="497" t="s">
        <v>39</v>
      </c>
      <c r="E820" s="422">
        <v>3</v>
      </c>
      <c r="F820" s="422">
        <v>3</v>
      </c>
      <c r="G820" s="71">
        <v>0</v>
      </c>
      <c r="H820" s="72">
        <v>0</v>
      </c>
      <c r="I820" s="73">
        <v>0</v>
      </c>
      <c r="J820" s="73">
        <v>0.18</v>
      </c>
      <c r="K820" s="74">
        <v>0.21</v>
      </c>
      <c r="L820" s="71">
        <v>1.4999999999999999E-2</v>
      </c>
      <c r="M820" s="71">
        <v>0.15</v>
      </c>
    </row>
    <row r="821" spans="1:13" ht="15" customHeight="1" x14ac:dyDescent="0.25">
      <c r="A821" s="836"/>
      <c r="B821" s="836"/>
      <c r="C821" s="180" t="s">
        <v>204</v>
      </c>
      <c r="D821" s="497" t="s">
        <v>39</v>
      </c>
      <c r="E821" s="422">
        <v>3</v>
      </c>
      <c r="F821" s="422">
        <v>3</v>
      </c>
      <c r="G821" s="71">
        <v>0</v>
      </c>
      <c r="H821" s="72">
        <v>0</v>
      </c>
      <c r="I821" s="73">
        <v>0</v>
      </c>
      <c r="J821" s="73">
        <v>0.18</v>
      </c>
      <c r="K821" s="74">
        <v>0.21</v>
      </c>
      <c r="L821" s="71">
        <v>1.4999999999999999E-2</v>
      </c>
      <c r="M821" s="71">
        <v>0.15</v>
      </c>
    </row>
    <row r="822" spans="1:13" ht="15" customHeight="1" x14ac:dyDescent="0.25">
      <c r="A822" s="836"/>
      <c r="B822" s="836"/>
      <c r="C822" s="68" t="s">
        <v>42</v>
      </c>
      <c r="D822" s="497" t="s">
        <v>43</v>
      </c>
      <c r="E822" s="422">
        <v>1</v>
      </c>
      <c r="F822" s="422">
        <v>0.95</v>
      </c>
      <c r="G822" s="71">
        <v>1</v>
      </c>
      <c r="H822" s="72">
        <v>4.4650000000000002E-2</v>
      </c>
      <c r="I822" s="73">
        <v>2.8500000000000001E-3</v>
      </c>
      <c r="J822" s="73">
        <v>0.27834999999999999</v>
      </c>
      <c r="K822" s="74">
        <v>0.38</v>
      </c>
      <c r="L822" s="71">
        <v>1.235E-2</v>
      </c>
      <c r="M822" s="71">
        <v>0.19</v>
      </c>
    </row>
    <row r="823" spans="1:13" ht="15" customHeight="1" x14ac:dyDescent="0.25">
      <c r="A823" s="836"/>
      <c r="B823" s="836"/>
      <c r="C823" s="68" t="s">
        <v>44</v>
      </c>
      <c r="D823" s="497" t="s">
        <v>45</v>
      </c>
      <c r="E823" s="422">
        <v>0.5</v>
      </c>
      <c r="F823" s="422">
        <v>0.5</v>
      </c>
      <c r="G823" s="71">
        <v>0</v>
      </c>
      <c r="H823" s="72">
        <v>0</v>
      </c>
      <c r="I823" s="73">
        <v>0</v>
      </c>
      <c r="J823" s="73">
        <v>0</v>
      </c>
      <c r="K823" s="74">
        <v>0.12</v>
      </c>
      <c r="L823" s="71">
        <v>1.5E-3</v>
      </c>
      <c r="M823" s="71">
        <v>193.905</v>
      </c>
    </row>
    <row r="824" spans="1:13" ht="15" customHeight="1" x14ac:dyDescent="0.25">
      <c r="A824" s="837"/>
      <c r="B824" s="837"/>
      <c r="C824" s="68" t="s">
        <v>52</v>
      </c>
      <c r="D824" s="497" t="s">
        <v>53</v>
      </c>
      <c r="E824" s="422">
        <v>2</v>
      </c>
      <c r="F824" s="422">
        <v>2</v>
      </c>
      <c r="G824" s="71">
        <v>18</v>
      </c>
      <c r="H824" s="72">
        <v>0</v>
      </c>
      <c r="I824" s="73">
        <v>2</v>
      </c>
      <c r="J824" s="73">
        <v>0</v>
      </c>
      <c r="K824" s="74">
        <v>0</v>
      </c>
      <c r="L824" s="71">
        <v>0</v>
      </c>
      <c r="M824" s="71">
        <v>0</v>
      </c>
    </row>
    <row r="825" spans="1:13" ht="15" customHeight="1" x14ac:dyDescent="0.25">
      <c r="A825" s="840" t="s">
        <v>247</v>
      </c>
      <c r="B825" s="843" t="s">
        <v>266</v>
      </c>
      <c r="C825" s="68" t="s">
        <v>56</v>
      </c>
      <c r="D825" s="497" t="s">
        <v>57</v>
      </c>
      <c r="E825" s="422">
        <v>62</v>
      </c>
      <c r="F825" s="422">
        <v>62</v>
      </c>
      <c r="G825" s="71">
        <v>219</v>
      </c>
      <c r="H825" s="72">
        <v>4.1539999999999999</v>
      </c>
      <c r="I825" s="73">
        <v>0.248</v>
      </c>
      <c r="J825" s="73">
        <v>49.661999999999999</v>
      </c>
      <c r="K825" s="74">
        <v>5.58</v>
      </c>
      <c r="L825" s="71">
        <v>0.496</v>
      </c>
      <c r="M825" s="71">
        <v>1.24</v>
      </c>
    </row>
    <row r="826" spans="1:13" ht="15" customHeight="1" x14ac:dyDescent="0.25">
      <c r="A826" s="836"/>
      <c r="B826" s="836"/>
      <c r="C826" s="68" t="s">
        <v>44</v>
      </c>
      <c r="D826" s="497" t="s">
        <v>45</v>
      </c>
      <c r="E826" s="422">
        <v>0.8</v>
      </c>
      <c r="F826" s="422">
        <v>0.8</v>
      </c>
      <c r="G826" s="71">
        <v>0</v>
      </c>
      <c r="H826" s="72">
        <v>0</v>
      </c>
      <c r="I826" s="73">
        <v>0</v>
      </c>
      <c r="J826" s="73">
        <v>0</v>
      </c>
      <c r="K826" s="74">
        <v>0.192</v>
      </c>
      <c r="L826" s="71">
        <v>2.3999999999999998E-3</v>
      </c>
      <c r="M826" s="71">
        <v>310.24799999999999</v>
      </c>
    </row>
    <row r="827" spans="1:13" ht="15" customHeight="1" x14ac:dyDescent="0.25">
      <c r="A827" s="837"/>
      <c r="B827" s="837"/>
      <c r="C827" s="229" t="s">
        <v>52</v>
      </c>
      <c r="D827" s="497" t="s">
        <v>53</v>
      </c>
      <c r="E827" s="524">
        <v>10</v>
      </c>
      <c r="F827" s="524">
        <v>10</v>
      </c>
      <c r="G827" s="71">
        <v>90</v>
      </c>
      <c r="H827" s="72">
        <v>0</v>
      </c>
      <c r="I827" s="73">
        <v>10</v>
      </c>
      <c r="J827" s="73">
        <v>0</v>
      </c>
      <c r="K827" s="74">
        <v>0</v>
      </c>
      <c r="L827" s="71">
        <v>0</v>
      </c>
      <c r="M827" s="71">
        <v>0</v>
      </c>
    </row>
    <row r="828" spans="1:13" ht="15" customHeight="1" x14ac:dyDescent="0.25">
      <c r="A828" s="840" t="s">
        <v>46</v>
      </c>
      <c r="B828" s="835" t="s">
        <v>267</v>
      </c>
      <c r="C828" s="223" t="s">
        <v>91</v>
      </c>
      <c r="D828" s="497" t="s">
        <v>92</v>
      </c>
      <c r="E828" s="419">
        <v>136</v>
      </c>
      <c r="F828" s="420">
        <v>120</v>
      </c>
      <c r="G828" s="71">
        <v>115</v>
      </c>
      <c r="H828" s="72">
        <v>2.64</v>
      </c>
      <c r="I828" s="73">
        <v>0.12</v>
      </c>
      <c r="J828" s="73">
        <v>25.32</v>
      </c>
      <c r="K828" s="74">
        <v>13.2</v>
      </c>
      <c r="L828" s="71">
        <v>1.2</v>
      </c>
      <c r="M828" s="71">
        <v>24.48</v>
      </c>
    </row>
    <row r="829" spans="1:13" ht="15" customHeight="1" x14ac:dyDescent="0.25">
      <c r="A829" s="837"/>
      <c r="B829" s="837"/>
      <c r="C829" s="68" t="s">
        <v>52</v>
      </c>
      <c r="D829" s="497" t="s">
        <v>53</v>
      </c>
      <c r="E829" s="421">
        <v>6</v>
      </c>
      <c r="F829" s="422">
        <v>6</v>
      </c>
      <c r="G829" s="71">
        <v>44</v>
      </c>
      <c r="H829" s="72">
        <v>3.5999999999999997E-2</v>
      </c>
      <c r="I829" s="73">
        <v>4.8600000000000003</v>
      </c>
      <c r="J829" s="73">
        <v>0</v>
      </c>
      <c r="K829" s="74">
        <v>0.18</v>
      </c>
      <c r="L829" s="71">
        <v>6.0000000000000001E-3</v>
      </c>
      <c r="M829" s="71">
        <v>41.1</v>
      </c>
    </row>
    <row r="830" spans="1:13" ht="15" customHeight="1" x14ac:dyDescent="0.25">
      <c r="A830" s="840" t="s">
        <v>58</v>
      </c>
      <c r="B830" s="1445" t="s">
        <v>509</v>
      </c>
      <c r="C830" s="68" t="s">
        <v>50</v>
      </c>
      <c r="D830" s="497" t="s">
        <v>51</v>
      </c>
      <c r="E830" s="422">
        <v>60</v>
      </c>
      <c r="F830" s="422">
        <v>51</v>
      </c>
      <c r="G830" s="71">
        <v>24</v>
      </c>
      <c r="H830" s="72">
        <v>0.35699999999999998</v>
      </c>
      <c r="I830" s="73">
        <v>5.0999999999999997E-2</v>
      </c>
      <c r="J830" s="73">
        <v>4.8449999999999998</v>
      </c>
      <c r="K830" s="74">
        <v>13.77</v>
      </c>
      <c r="L830" s="71">
        <v>0.20399999999999999</v>
      </c>
      <c r="M830" s="71">
        <v>21</v>
      </c>
    </row>
    <row r="831" spans="1:13" ht="15" customHeight="1" x14ac:dyDescent="0.25">
      <c r="A831" s="836"/>
      <c r="B831" s="836"/>
      <c r="C831" s="68" t="s">
        <v>60</v>
      </c>
      <c r="D831" s="74" t="s">
        <v>61</v>
      </c>
      <c r="E831" s="128">
        <v>58</v>
      </c>
      <c r="F831" s="70">
        <v>40.6</v>
      </c>
      <c r="G831" s="71">
        <v>16</v>
      </c>
      <c r="H831" s="72">
        <v>0.73080000000000001</v>
      </c>
      <c r="I831" s="73">
        <v>0.12180000000000001</v>
      </c>
      <c r="J831" s="73">
        <v>2.5983999999999998</v>
      </c>
      <c r="K831" s="74">
        <v>17.864000000000001</v>
      </c>
      <c r="L831" s="71">
        <v>0.20300000000000001</v>
      </c>
      <c r="M831" s="71">
        <v>10.44</v>
      </c>
    </row>
    <row r="832" spans="1:13" ht="15" customHeight="1" x14ac:dyDescent="0.25">
      <c r="A832" s="836"/>
      <c r="B832" s="836"/>
      <c r="C832" s="68" t="s">
        <v>174</v>
      </c>
      <c r="D832" s="497" t="s">
        <v>175</v>
      </c>
      <c r="E832" s="422">
        <v>6</v>
      </c>
      <c r="F832" s="422">
        <v>6</v>
      </c>
      <c r="G832" s="71">
        <v>20</v>
      </c>
      <c r="H832" s="72">
        <v>5.3999999999999999E-2</v>
      </c>
      <c r="I832" s="73">
        <v>2.004</v>
      </c>
      <c r="J832" s="73">
        <v>0.32400000000000001</v>
      </c>
      <c r="K832" s="74">
        <v>0.84</v>
      </c>
      <c r="L832" s="71">
        <v>1.2E-2</v>
      </c>
      <c r="M832" s="71">
        <v>42.66</v>
      </c>
    </row>
    <row r="833" spans="1:13" ht="15" customHeight="1" x14ac:dyDescent="0.25">
      <c r="A833" s="836"/>
      <c r="B833" s="836"/>
      <c r="C833" s="68" t="s">
        <v>62</v>
      </c>
      <c r="D833" s="497" t="s">
        <v>63</v>
      </c>
      <c r="E833" s="524">
        <v>30</v>
      </c>
      <c r="F833" s="422">
        <v>15</v>
      </c>
      <c r="G833" s="71">
        <v>7</v>
      </c>
      <c r="H833" s="72">
        <v>4.4999999999999998E-2</v>
      </c>
      <c r="I833" s="73">
        <v>4.4999999999999998E-2</v>
      </c>
      <c r="J833" s="73">
        <v>1.395</v>
      </c>
      <c r="K833" s="74">
        <v>2.85</v>
      </c>
      <c r="L833" s="71">
        <v>7.4999999999999997E-2</v>
      </c>
      <c r="M833" s="71">
        <v>1.2</v>
      </c>
    </row>
    <row r="834" spans="1:13" ht="15" customHeight="1" x14ac:dyDescent="0.25">
      <c r="A834" s="837"/>
      <c r="B834" s="837"/>
      <c r="C834" s="68" t="s">
        <v>36</v>
      </c>
      <c r="D834" s="497" t="s">
        <v>37</v>
      </c>
      <c r="E834" s="419">
        <v>6</v>
      </c>
      <c r="F834" s="422">
        <v>5.4</v>
      </c>
      <c r="G834" s="71">
        <v>2</v>
      </c>
      <c r="H834" s="72">
        <v>0.1242</v>
      </c>
      <c r="I834" s="73">
        <v>3.2399999999999998E-2</v>
      </c>
      <c r="J834" s="73">
        <v>0.31859999999999999</v>
      </c>
      <c r="K834" s="74">
        <v>4.4279999999999999</v>
      </c>
      <c r="L834" s="71">
        <v>9.7199999999999995E-2</v>
      </c>
      <c r="M834" s="71">
        <v>2.76</v>
      </c>
    </row>
    <row r="835" spans="1:13" ht="15" customHeight="1" x14ac:dyDescent="0.25">
      <c r="A835" s="35" t="s">
        <v>105</v>
      </c>
      <c r="B835" s="835" t="s">
        <v>149</v>
      </c>
      <c r="C835" s="223" t="s">
        <v>150</v>
      </c>
      <c r="D835" s="497" t="s">
        <v>151</v>
      </c>
      <c r="E835" s="419">
        <v>80</v>
      </c>
      <c r="F835" s="419">
        <v>60</v>
      </c>
      <c r="G835" s="224">
        <v>43</v>
      </c>
      <c r="H835" s="224">
        <v>0.54</v>
      </c>
      <c r="I835" s="224">
        <v>0.18</v>
      </c>
      <c r="J835" s="224">
        <v>8.0399999999999991</v>
      </c>
      <c r="K835" s="224">
        <v>7.8</v>
      </c>
      <c r="L835" s="71">
        <v>0.18</v>
      </c>
      <c r="M835" s="71">
        <v>2.4</v>
      </c>
    </row>
    <row r="836" spans="1:13" ht="15" customHeight="1" x14ac:dyDescent="0.25">
      <c r="A836" s="35" t="s">
        <v>68</v>
      </c>
      <c r="B836" s="836"/>
      <c r="C836" s="223" t="s">
        <v>72</v>
      </c>
      <c r="D836" s="497" t="s">
        <v>73</v>
      </c>
      <c r="E836" s="419">
        <v>120</v>
      </c>
      <c r="F836" s="419">
        <v>120</v>
      </c>
      <c r="G836" s="224">
        <v>66</v>
      </c>
      <c r="H836" s="224">
        <v>3.84</v>
      </c>
      <c r="I836" s="224">
        <v>3.84</v>
      </c>
      <c r="J836" s="224">
        <v>4.08</v>
      </c>
      <c r="K836" s="224">
        <v>144</v>
      </c>
      <c r="L836" s="71">
        <v>0</v>
      </c>
      <c r="M836" s="71">
        <v>50.4</v>
      </c>
    </row>
    <row r="837" spans="1:13" ht="15" customHeight="1" x14ac:dyDescent="0.25">
      <c r="A837" s="35" t="s">
        <v>109</v>
      </c>
      <c r="B837" s="837"/>
      <c r="C837" s="223" t="s">
        <v>64</v>
      </c>
      <c r="D837" s="497" t="s">
        <v>65</v>
      </c>
      <c r="E837" s="419">
        <v>6</v>
      </c>
      <c r="F837" s="419">
        <v>6</v>
      </c>
      <c r="G837" s="224">
        <v>24</v>
      </c>
      <c r="H837" s="224">
        <v>0</v>
      </c>
      <c r="I837" s="224">
        <v>0</v>
      </c>
      <c r="J837" s="224">
        <v>5.9580000000000002</v>
      </c>
      <c r="K837" s="224">
        <v>0</v>
      </c>
      <c r="L837" s="71">
        <v>6.0000000000000001E-3</v>
      </c>
      <c r="M837" s="71">
        <v>0</v>
      </c>
    </row>
    <row r="838" spans="1:13" ht="15" customHeight="1" x14ac:dyDescent="0.25">
      <c r="A838" s="1164"/>
      <c r="B838" s="825"/>
      <c r="C838" s="825"/>
      <c r="D838" s="825"/>
      <c r="E838" s="825"/>
      <c r="F838" s="825"/>
      <c r="G838" s="825"/>
      <c r="H838" s="825"/>
      <c r="I838" s="825"/>
      <c r="J838" s="825"/>
      <c r="K838" s="826"/>
      <c r="L838" s="234"/>
      <c r="M838" s="234"/>
    </row>
    <row r="839" spans="1:13" ht="15" customHeight="1" x14ac:dyDescent="0.25">
      <c r="A839" s="1536" t="s">
        <v>78</v>
      </c>
      <c r="B839" s="828"/>
      <c r="C839" s="828"/>
      <c r="D839" s="828"/>
      <c r="E839" s="828"/>
      <c r="F839" s="829"/>
      <c r="G839" s="135">
        <v>938</v>
      </c>
      <c r="H839" s="135">
        <v>35.700000000000003</v>
      </c>
      <c r="I839" s="135">
        <v>32.4</v>
      </c>
      <c r="J839" s="135">
        <v>121</v>
      </c>
      <c r="K839" s="135">
        <v>252.1</v>
      </c>
      <c r="L839" s="510">
        <v>5.57</v>
      </c>
      <c r="M839" s="510">
        <v>1018</v>
      </c>
    </row>
    <row r="840" spans="1:13" ht="15" customHeight="1" x14ac:dyDescent="0.25">
      <c r="A840" s="1536" t="s">
        <v>79</v>
      </c>
      <c r="B840" s="828"/>
      <c r="C840" s="828"/>
      <c r="D840" s="828"/>
      <c r="E840" s="828"/>
      <c r="F840" s="829"/>
      <c r="G840" s="135">
        <v>2900</v>
      </c>
      <c r="H840" s="135">
        <v>101.5</v>
      </c>
      <c r="I840" s="135">
        <v>96.7</v>
      </c>
      <c r="J840" s="135">
        <v>406</v>
      </c>
      <c r="K840" s="135">
        <v>1100</v>
      </c>
      <c r="L840" s="510">
        <v>11.8</v>
      </c>
      <c r="M840" s="510">
        <v>1500</v>
      </c>
    </row>
    <row r="841" spans="1:13" ht="15" customHeight="1" x14ac:dyDescent="0.25">
      <c r="A841" s="1536" t="s">
        <v>80</v>
      </c>
      <c r="B841" s="828"/>
      <c r="C841" s="828"/>
      <c r="D841" s="828"/>
      <c r="E841" s="828"/>
      <c r="F841" s="829"/>
      <c r="G841" s="137">
        <v>0.32</v>
      </c>
      <c r="H841" s="137">
        <v>0.35</v>
      </c>
      <c r="I841" s="137">
        <v>0.34</v>
      </c>
      <c r="J841" s="137">
        <v>0.3</v>
      </c>
      <c r="K841" s="137">
        <v>0.23</v>
      </c>
      <c r="L841" s="511">
        <v>0.47</v>
      </c>
      <c r="M841" s="511">
        <v>0.68</v>
      </c>
    </row>
    <row r="842" spans="1:13" ht="15" customHeight="1" x14ac:dyDescent="0.25">
      <c r="A842" s="44"/>
      <c r="B842" s="45"/>
      <c r="C842" s="45"/>
      <c r="D842" s="45"/>
      <c r="E842" s="47"/>
      <c r="F842" s="47"/>
      <c r="G842" s="47"/>
      <c r="H842" s="47"/>
      <c r="I842" s="47"/>
      <c r="J842" s="47"/>
      <c r="K842" s="47"/>
      <c r="L842" s="47"/>
      <c r="M842" s="47"/>
    </row>
    <row r="843" spans="1:13" ht="15" customHeight="1" x14ac:dyDescent="0.25">
      <c r="A843" s="1537" t="s">
        <v>81</v>
      </c>
      <c r="B843" s="825"/>
      <c r="C843" s="826"/>
      <c r="D843" s="827" t="s">
        <v>82</v>
      </c>
      <c r="E843" s="828"/>
      <c r="F843" s="828"/>
      <c r="G843" s="828"/>
      <c r="H843" s="828"/>
      <c r="I843" s="828"/>
      <c r="J843" s="828"/>
      <c r="K843" s="828"/>
      <c r="L843" s="828"/>
      <c r="M843" s="829"/>
    </row>
    <row r="844" spans="1:13" ht="15" customHeight="1" x14ac:dyDescent="0.25">
      <c r="A844" s="44"/>
      <c r="B844" s="45"/>
      <c r="C844" s="47"/>
      <c r="D844" s="47"/>
      <c r="E844" s="47"/>
      <c r="F844" s="47"/>
      <c r="G844" s="47"/>
      <c r="H844" s="47"/>
      <c r="I844" s="47"/>
      <c r="J844" s="47"/>
      <c r="K844" s="47"/>
      <c r="L844" s="47"/>
      <c r="M844" s="51"/>
    </row>
    <row r="845" spans="1:13" ht="30" customHeight="1" x14ac:dyDescent="0.25">
      <c r="A845" s="44" t="s">
        <v>83</v>
      </c>
      <c r="B845" s="1538"/>
      <c r="C845" s="828"/>
      <c r="D845" s="828"/>
      <c r="E845" s="829"/>
      <c r="F845" s="51"/>
      <c r="G845" s="1539" t="s">
        <v>84</v>
      </c>
      <c r="H845" s="825"/>
      <c r="I845" s="826"/>
      <c r="J845" s="827">
        <v>1088350061</v>
      </c>
      <c r="K845" s="828"/>
      <c r="L845" s="828"/>
      <c r="M845" s="829"/>
    </row>
    <row r="849" spans="1:13" ht="15" customHeight="1" x14ac:dyDescent="0.25">
      <c r="A849" s="366" t="s">
        <v>455</v>
      </c>
      <c r="B849" s="58"/>
      <c r="C849" s="58"/>
      <c r="D849" s="58"/>
      <c r="E849" s="3"/>
      <c r="F849" s="3"/>
      <c r="G849" s="3"/>
      <c r="H849" s="3"/>
      <c r="I849" s="3"/>
      <c r="J849" s="3"/>
      <c r="K849" s="3"/>
      <c r="L849" s="51"/>
      <c r="M849" s="51"/>
    </row>
    <row r="850" spans="1:13" ht="15" customHeight="1" x14ac:dyDescent="0.25">
      <c r="A850" s="52"/>
      <c r="B850" s="9"/>
      <c r="C850" s="9"/>
      <c r="D850" s="9"/>
      <c r="E850" s="1"/>
      <c r="F850" s="1"/>
      <c r="G850" s="1"/>
      <c r="H850" s="1"/>
      <c r="I850" s="1"/>
      <c r="J850" s="3"/>
      <c r="K850" s="3"/>
      <c r="L850" s="51"/>
      <c r="M850" s="51"/>
    </row>
    <row r="851" spans="1:13" ht="15" customHeight="1" x14ac:dyDescent="0.25">
      <c r="A851" s="840" t="s">
        <v>14</v>
      </c>
      <c r="B851" s="838" t="s">
        <v>15</v>
      </c>
      <c r="C851" s="838" t="s">
        <v>16</v>
      </c>
      <c r="D851" s="838" t="s">
        <v>17</v>
      </c>
      <c r="E851" s="838" t="s">
        <v>18</v>
      </c>
      <c r="F851" s="838" t="s">
        <v>19</v>
      </c>
      <c r="G851" s="827" t="s">
        <v>20</v>
      </c>
      <c r="H851" s="828"/>
      <c r="I851" s="828"/>
      <c r="J851" s="828"/>
      <c r="K851" s="828"/>
      <c r="L851" s="828"/>
      <c r="M851" s="829"/>
    </row>
    <row r="852" spans="1:13" ht="15" customHeight="1" x14ac:dyDescent="0.25">
      <c r="A852" s="837"/>
      <c r="B852" s="837"/>
      <c r="C852" s="837"/>
      <c r="D852" s="837"/>
      <c r="E852" s="837"/>
      <c r="F852" s="837"/>
      <c r="G852" s="16" t="s">
        <v>21</v>
      </c>
      <c r="H852" s="16" t="s">
        <v>22</v>
      </c>
      <c r="I852" s="16" t="s">
        <v>23</v>
      </c>
      <c r="J852" s="16" t="s">
        <v>24</v>
      </c>
      <c r="K852" s="16" t="s">
        <v>25</v>
      </c>
      <c r="L852" s="16" t="s">
        <v>26</v>
      </c>
      <c r="M852" s="16" t="s">
        <v>27</v>
      </c>
    </row>
    <row r="853" spans="1:13" ht="15" customHeight="1" x14ac:dyDescent="0.25">
      <c r="A853" s="840" t="s">
        <v>85</v>
      </c>
      <c r="B853" s="843" t="s">
        <v>268</v>
      </c>
      <c r="C853" s="223" t="s">
        <v>269</v>
      </c>
      <c r="D853" s="497" t="s">
        <v>270</v>
      </c>
      <c r="E853" s="419">
        <v>40</v>
      </c>
      <c r="F853" s="420">
        <v>40</v>
      </c>
      <c r="G853" s="227">
        <v>154</v>
      </c>
      <c r="H853" s="228">
        <v>9.1199999999999992</v>
      </c>
      <c r="I853" s="127">
        <v>0.68</v>
      </c>
      <c r="J853" s="127">
        <v>23.6</v>
      </c>
      <c r="K853" s="224">
        <v>51.6</v>
      </c>
      <c r="L853" s="227">
        <v>2.44</v>
      </c>
      <c r="M853" s="227">
        <v>2</v>
      </c>
    </row>
    <row r="854" spans="1:13" ht="15" customHeight="1" x14ac:dyDescent="0.25">
      <c r="A854" s="836"/>
      <c r="B854" s="836"/>
      <c r="C854" s="68" t="s">
        <v>114</v>
      </c>
      <c r="D854" s="497" t="s">
        <v>115</v>
      </c>
      <c r="E854" s="421">
        <v>15</v>
      </c>
      <c r="F854" s="422">
        <v>15</v>
      </c>
      <c r="G854" s="71">
        <v>15</v>
      </c>
      <c r="H854" s="72">
        <v>0.34499999999999997</v>
      </c>
      <c r="I854" s="73">
        <v>1.4999999999999999E-2</v>
      </c>
      <c r="J854" s="73">
        <v>3.15</v>
      </c>
      <c r="K854" s="74">
        <v>1.2</v>
      </c>
      <c r="L854" s="71">
        <v>0.12</v>
      </c>
      <c r="M854" s="71">
        <v>1.35</v>
      </c>
    </row>
    <row r="855" spans="1:13" ht="15" customHeight="1" x14ac:dyDescent="0.25">
      <c r="A855" s="836"/>
      <c r="B855" s="836"/>
      <c r="C855" s="68" t="s">
        <v>91</v>
      </c>
      <c r="D855" s="497" t="s">
        <v>92</v>
      </c>
      <c r="E855" s="421">
        <v>15</v>
      </c>
      <c r="F855" s="422">
        <v>15</v>
      </c>
      <c r="G855" s="71">
        <v>14</v>
      </c>
      <c r="H855" s="72">
        <v>0.33</v>
      </c>
      <c r="I855" s="73">
        <v>1.4999999999999999E-2</v>
      </c>
      <c r="J855" s="73">
        <v>3.165</v>
      </c>
      <c r="K855" s="74">
        <v>1.65</v>
      </c>
      <c r="L855" s="71">
        <v>0.15</v>
      </c>
      <c r="M855" s="71">
        <v>2.7</v>
      </c>
    </row>
    <row r="856" spans="1:13" ht="15" customHeight="1" x14ac:dyDescent="0.25">
      <c r="A856" s="836"/>
      <c r="B856" s="836"/>
      <c r="C856" s="68" t="s">
        <v>38</v>
      </c>
      <c r="D856" s="497" t="s">
        <v>39</v>
      </c>
      <c r="E856" s="422">
        <v>6</v>
      </c>
      <c r="F856" s="422">
        <v>6</v>
      </c>
      <c r="G856" s="71">
        <v>0</v>
      </c>
      <c r="H856" s="72">
        <v>0</v>
      </c>
      <c r="I856" s="73">
        <v>0</v>
      </c>
      <c r="J856" s="73">
        <v>0.36</v>
      </c>
      <c r="K856" s="74">
        <v>0.42</v>
      </c>
      <c r="L856" s="71">
        <v>0.03</v>
      </c>
      <c r="M856" s="71">
        <v>0.3</v>
      </c>
    </row>
    <row r="857" spans="1:13" ht="15" customHeight="1" x14ac:dyDescent="0.25">
      <c r="A857" s="836"/>
      <c r="B857" s="836"/>
      <c r="C857" s="68" t="s">
        <v>32</v>
      </c>
      <c r="D857" s="497" t="s">
        <v>33</v>
      </c>
      <c r="E857" s="422">
        <v>16</v>
      </c>
      <c r="F857" s="422">
        <v>15.2</v>
      </c>
      <c r="G857" s="71">
        <v>6</v>
      </c>
      <c r="H857" s="72">
        <v>0.21279999999999999</v>
      </c>
      <c r="I857" s="73">
        <v>1.52E-2</v>
      </c>
      <c r="J857" s="73">
        <v>1.1704000000000001</v>
      </c>
      <c r="K857" s="74">
        <v>3.6480000000000001</v>
      </c>
      <c r="L857" s="71">
        <v>4.5600000000000002E-2</v>
      </c>
      <c r="M857" s="71">
        <v>0.64</v>
      </c>
    </row>
    <row r="858" spans="1:13" ht="15" customHeight="1" x14ac:dyDescent="0.25">
      <c r="A858" s="836"/>
      <c r="B858" s="836"/>
      <c r="C858" s="68" t="s">
        <v>34</v>
      </c>
      <c r="D858" s="497" t="s">
        <v>35</v>
      </c>
      <c r="E858" s="422">
        <v>38</v>
      </c>
      <c r="F858" s="422">
        <v>15.2</v>
      </c>
      <c r="G858" s="71">
        <v>6</v>
      </c>
      <c r="H858" s="72">
        <v>0.18240000000000001</v>
      </c>
      <c r="I858" s="73">
        <v>1.52E-2</v>
      </c>
      <c r="J858" s="73">
        <v>1.0336000000000001</v>
      </c>
      <c r="K858" s="74">
        <v>8.6639999999999997</v>
      </c>
      <c r="L858" s="71">
        <v>7.5999999999999998E-2</v>
      </c>
      <c r="M858" s="71">
        <v>5.7</v>
      </c>
    </row>
    <row r="859" spans="1:13" ht="15" customHeight="1" x14ac:dyDescent="0.25">
      <c r="A859" s="836"/>
      <c r="B859" s="836"/>
      <c r="C859" s="68" t="s">
        <v>36</v>
      </c>
      <c r="D859" s="497" t="s">
        <v>37</v>
      </c>
      <c r="E859" s="422">
        <v>6</v>
      </c>
      <c r="F859" s="422">
        <v>5.4</v>
      </c>
      <c r="G859" s="71">
        <v>2</v>
      </c>
      <c r="H859" s="72">
        <v>0.1242</v>
      </c>
      <c r="I859" s="73">
        <v>3.2399999999999998E-2</v>
      </c>
      <c r="J859" s="73">
        <v>0.31859999999999999</v>
      </c>
      <c r="K859" s="74">
        <v>4.4279999999999999</v>
      </c>
      <c r="L859" s="71">
        <v>9.7199999999999995E-2</v>
      </c>
      <c r="M859" s="71">
        <v>2.76</v>
      </c>
    </row>
    <row r="860" spans="1:13" ht="15" customHeight="1" x14ac:dyDescent="0.25">
      <c r="A860" s="836"/>
      <c r="B860" s="836"/>
      <c r="C860" s="68" t="s">
        <v>271</v>
      </c>
      <c r="D860" s="497" t="s">
        <v>272</v>
      </c>
      <c r="E860" s="422">
        <v>13</v>
      </c>
      <c r="F860" s="422">
        <v>10.4</v>
      </c>
      <c r="G860" s="71">
        <v>3</v>
      </c>
      <c r="H860" s="72">
        <v>9.3600000000000003E-2</v>
      </c>
      <c r="I860" s="73">
        <v>1.04E-2</v>
      </c>
      <c r="J860" s="73">
        <v>0.50960000000000005</v>
      </c>
      <c r="K860" s="74">
        <v>1.1439999999999999</v>
      </c>
      <c r="L860" s="71">
        <v>4.1599999999999998E-2</v>
      </c>
      <c r="M860" s="71">
        <v>0.39</v>
      </c>
    </row>
    <row r="861" spans="1:13" ht="15" customHeight="1" x14ac:dyDescent="0.25">
      <c r="A861" s="836"/>
      <c r="B861" s="836"/>
      <c r="C861" s="68" t="s">
        <v>182</v>
      </c>
      <c r="D861" s="497" t="s">
        <v>183</v>
      </c>
      <c r="E861" s="422">
        <v>20</v>
      </c>
      <c r="F861" s="422">
        <v>10</v>
      </c>
      <c r="G861" s="71">
        <v>3</v>
      </c>
      <c r="H861" s="72">
        <v>7.0000000000000007E-2</v>
      </c>
      <c r="I861" s="73">
        <v>0.02</v>
      </c>
      <c r="J861" s="73">
        <v>0.46</v>
      </c>
      <c r="K861" s="74">
        <v>4.2</v>
      </c>
      <c r="L861" s="71">
        <v>0.04</v>
      </c>
      <c r="M861" s="71">
        <v>16</v>
      </c>
    </row>
    <row r="862" spans="1:13" ht="15" customHeight="1" x14ac:dyDescent="0.25">
      <c r="A862" s="836"/>
      <c r="B862" s="836"/>
      <c r="C862" s="68" t="s">
        <v>42</v>
      </c>
      <c r="D862" s="497" t="s">
        <v>43</v>
      </c>
      <c r="E862" s="422">
        <v>1</v>
      </c>
      <c r="F862" s="422">
        <v>0.95</v>
      </c>
      <c r="G862" s="71">
        <v>1</v>
      </c>
      <c r="H862" s="72">
        <v>4.4650000000000002E-2</v>
      </c>
      <c r="I862" s="73">
        <v>2.8500000000000001E-3</v>
      </c>
      <c r="J862" s="73">
        <v>0.27834999999999999</v>
      </c>
      <c r="K862" s="74">
        <v>0.38</v>
      </c>
      <c r="L862" s="71">
        <v>1.235E-2</v>
      </c>
      <c r="M862" s="71">
        <v>0.19</v>
      </c>
    </row>
    <row r="863" spans="1:13" ht="15" customHeight="1" x14ac:dyDescent="0.25">
      <c r="A863" s="837"/>
      <c r="B863" s="842"/>
      <c r="C863" s="68" t="s">
        <v>44</v>
      </c>
      <c r="D863" s="497" t="s">
        <v>45</v>
      </c>
      <c r="E863" s="422">
        <v>0.5</v>
      </c>
      <c r="F863" s="422">
        <v>0.5</v>
      </c>
      <c r="G863" s="71">
        <v>0</v>
      </c>
      <c r="H863" s="72">
        <v>0</v>
      </c>
      <c r="I863" s="73">
        <v>0</v>
      </c>
      <c r="J863" s="73">
        <v>0</v>
      </c>
      <c r="K863" s="74">
        <v>0.12</v>
      </c>
      <c r="L863" s="71">
        <v>1.5E-3</v>
      </c>
      <c r="M863" s="71">
        <v>193.905</v>
      </c>
    </row>
    <row r="864" spans="1:13" ht="15" customHeight="1" x14ac:dyDescent="0.25">
      <c r="A864" s="840" t="s">
        <v>28</v>
      </c>
      <c r="B864" s="843" t="s">
        <v>273</v>
      </c>
      <c r="C864" s="68" t="s">
        <v>94</v>
      </c>
      <c r="D864" s="497" t="s">
        <v>95</v>
      </c>
      <c r="E864" s="421">
        <v>83</v>
      </c>
      <c r="F864" s="422">
        <v>79</v>
      </c>
      <c r="G864" s="71">
        <v>111</v>
      </c>
      <c r="H864" s="72">
        <v>16.905999999999999</v>
      </c>
      <c r="I864" s="73">
        <v>4.74</v>
      </c>
      <c r="J864" s="73">
        <v>0.158</v>
      </c>
      <c r="K864" s="74">
        <v>13.43</v>
      </c>
      <c r="L864" s="71">
        <v>0.63200000000000001</v>
      </c>
      <c r="M864" s="71">
        <v>43.16</v>
      </c>
    </row>
    <row r="865" spans="1:13" ht="15" customHeight="1" x14ac:dyDescent="0.25">
      <c r="A865" s="836"/>
      <c r="B865" s="836"/>
      <c r="C865" s="68" t="s">
        <v>32</v>
      </c>
      <c r="D865" s="497" t="s">
        <v>33</v>
      </c>
      <c r="E865" s="422">
        <v>16</v>
      </c>
      <c r="F865" s="422">
        <v>15.2</v>
      </c>
      <c r="G865" s="71">
        <v>6</v>
      </c>
      <c r="H865" s="72">
        <v>0.21279999999999999</v>
      </c>
      <c r="I865" s="73">
        <v>1.52E-2</v>
      </c>
      <c r="J865" s="73">
        <v>1.1704000000000001</v>
      </c>
      <c r="K865" s="74">
        <v>3.6480000000000001</v>
      </c>
      <c r="L865" s="71">
        <v>4.5600000000000002E-2</v>
      </c>
      <c r="M865" s="71">
        <v>0.64</v>
      </c>
    </row>
    <row r="866" spans="1:13" ht="15" customHeight="1" x14ac:dyDescent="0.25">
      <c r="A866" s="836"/>
      <c r="B866" s="836"/>
      <c r="C866" s="68" t="s">
        <v>34</v>
      </c>
      <c r="D866" s="497" t="s">
        <v>35</v>
      </c>
      <c r="E866" s="422">
        <v>38</v>
      </c>
      <c r="F866" s="422">
        <v>15.2</v>
      </c>
      <c r="G866" s="71">
        <v>6</v>
      </c>
      <c r="H866" s="72">
        <v>0.18240000000000001</v>
      </c>
      <c r="I866" s="73">
        <v>1.52E-2</v>
      </c>
      <c r="J866" s="73">
        <v>1.0336000000000001</v>
      </c>
      <c r="K866" s="74">
        <v>8.6639999999999997</v>
      </c>
      <c r="L866" s="71">
        <v>7.5999999999999998E-2</v>
      </c>
      <c r="M866" s="71">
        <v>5.7</v>
      </c>
    </row>
    <row r="867" spans="1:13" ht="15" customHeight="1" x14ac:dyDescent="0.25">
      <c r="A867" s="836"/>
      <c r="B867" s="836"/>
      <c r="C867" s="68" t="s">
        <v>36</v>
      </c>
      <c r="D867" s="497" t="s">
        <v>37</v>
      </c>
      <c r="E867" s="422">
        <v>6</v>
      </c>
      <c r="F867" s="422">
        <v>5.4</v>
      </c>
      <c r="G867" s="71">
        <v>2</v>
      </c>
      <c r="H867" s="72">
        <v>0.1242</v>
      </c>
      <c r="I867" s="73">
        <v>3.2399999999999998E-2</v>
      </c>
      <c r="J867" s="73">
        <v>0.31859999999999999</v>
      </c>
      <c r="K867" s="74">
        <v>4.4279999999999999</v>
      </c>
      <c r="L867" s="71">
        <v>9.7199999999999995E-2</v>
      </c>
      <c r="M867" s="71">
        <v>2.76</v>
      </c>
    </row>
    <row r="868" spans="1:13" ht="15" customHeight="1" x14ac:dyDescent="0.25">
      <c r="A868" s="836"/>
      <c r="B868" s="836"/>
      <c r="C868" s="180" t="s">
        <v>38</v>
      </c>
      <c r="D868" s="497" t="s">
        <v>39</v>
      </c>
      <c r="E868" s="422">
        <v>3</v>
      </c>
      <c r="F868" s="422">
        <v>3</v>
      </c>
      <c r="G868" s="71">
        <v>0</v>
      </c>
      <c r="H868" s="72">
        <v>0</v>
      </c>
      <c r="I868" s="73">
        <v>0</v>
      </c>
      <c r="J868" s="73">
        <v>0.18</v>
      </c>
      <c r="K868" s="74">
        <v>0.21</v>
      </c>
      <c r="L868" s="71">
        <v>1.4999999999999999E-2</v>
      </c>
      <c r="M868" s="71">
        <v>0.15</v>
      </c>
    </row>
    <row r="869" spans="1:13" ht="15" customHeight="1" x14ac:dyDescent="0.25">
      <c r="A869" s="836"/>
      <c r="B869" s="836"/>
      <c r="C869" s="180" t="s">
        <v>96</v>
      </c>
      <c r="D869" s="497" t="s">
        <v>39</v>
      </c>
      <c r="E869" s="422">
        <v>3</v>
      </c>
      <c r="F869" s="422">
        <v>3</v>
      </c>
      <c r="G869" s="71">
        <v>0</v>
      </c>
      <c r="H869" s="72">
        <v>0</v>
      </c>
      <c r="I869" s="73">
        <v>0</v>
      </c>
      <c r="J869" s="73">
        <v>0.18</v>
      </c>
      <c r="K869" s="74">
        <v>0.21</v>
      </c>
      <c r="L869" s="71">
        <v>1.4999999999999999E-2</v>
      </c>
      <c r="M869" s="71">
        <v>0.15</v>
      </c>
    </row>
    <row r="870" spans="1:13" ht="15" customHeight="1" x14ac:dyDescent="0.25">
      <c r="A870" s="836"/>
      <c r="B870" s="836"/>
      <c r="C870" s="180" t="s">
        <v>40</v>
      </c>
      <c r="D870" s="497" t="s">
        <v>39</v>
      </c>
      <c r="E870" s="422">
        <v>3</v>
      </c>
      <c r="F870" s="422">
        <v>3</v>
      </c>
      <c r="G870" s="71">
        <v>0</v>
      </c>
      <c r="H870" s="72">
        <v>0</v>
      </c>
      <c r="I870" s="73">
        <v>0</v>
      </c>
      <c r="J870" s="73">
        <v>0.18</v>
      </c>
      <c r="K870" s="74">
        <v>0.21</v>
      </c>
      <c r="L870" s="71">
        <v>1.4999999999999999E-2</v>
      </c>
      <c r="M870" s="71">
        <v>0.15</v>
      </c>
    </row>
    <row r="871" spans="1:13" ht="15" customHeight="1" x14ac:dyDescent="0.25">
      <c r="A871" s="836"/>
      <c r="B871" s="836"/>
      <c r="C871" s="180" t="s">
        <v>41</v>
      </c>
      <c r="D871" s="497" t="s">
        <v>39</v>
      </c>
      <c r="E871" s="422">
        <v>3</v>
      </c>
      <c r="F871" s="422">
        <v>3</v>
      </c>
      <c r="G871" s="71">
        <v>0</v>
      </c>
      <c r="H871" s="72">
        <v>0</v>
      </c>
      <c r="I871" s="73">
        <v>0</v>
      </c>
      <c r="J871" s="73">
        <v>0.18</v>
      </c>
      <c r="K871" s="74">
        <v>0.21</v>
      </c>
      <c r="L871" s="71">
        <v>1.4999999999999999E-2</v>
      </c>
      <c r="M871" s="71">
        <v>0.15</v>
      </c>
    </row>
    <row r="872" spans="1:13" ht="15" customHeight="1" x14ac:dyDescent="0.25">
      <c r="A872" s="836"/>
      <c r="B872" s="836"/>
      <c r="C872" s="68" t="s">
        <v>42</v>
      </c>
      <c r="D872" s="497" t="s">
        <v>43</v>
      </c>
      <c r="E872" s="422">
        <v>1</v>
      </c>
      <c r="F872" s="422">
        <v>0.95</v>
      </c>
      <c r="G872" s="71">
        <v>1</v>
      </c>
      <c r="H872" s="72">
        <v>4.4650000000000002E-2</v>
      </c>
      <c r="I872" s="73">
        <v>2.8500000000000001E-3</v>
      </c>
      <c r="J872" s="73">
        <v>0.27834999999999999</v>
      </c>
      <c r="K872" s="74">
        <v>0.38</v>
      </c>
      <c r="L872" s="71">
        <v>1.235E-2</v>
      </c>
      <c r="M872" s="71">
        <v>0.19</v>
      </c>
    </row>
    <row r="873" spans="1:13" ht="15" customHeight="1" x14ac:dyDescent="0.25">
      <c r="A873" s="836"/>
      <c r="B873" s="836"/>
      <c r="C873" s="68" t="s">
        <v>44</v>
      </c>
      <c r="D873" s="497" t="s">
        <v>45</v>
      </c>
      <c r="E873" s="422">
        <v>0.5</v>
      </c>
      <c r="F873" s="422">
        <v>0.5</v>
      </c>
      <c r="G873" s="71">
        <v>0</v>
      </c>
      <c r="H873" s="72">
        <v>0</v>
      </c>
      <c r="I873" s="73">
        <v>0</v>
      </c>
      <c r="J873" s="73">
        <v>0</v>
      </c>
      <c r="K873" s="74">
        <v>0.12</v>
      </c>
      <c r="L873" s="71">
        <v>1.5E-3</v>
      </c>
      <c r="M873" s="71">
        <v>193.905</v>
      </c>
    </row>
    <row r="874" spans="1:13" ht="15" customHeight="1" x14ac:dyDescent="0.25">
      <c r="A874" s="837"/>
      <c r="B874" s="837"/>
      <c r="C874" s="68" t="s">
        <v>52</v>
      </c>
      <c r="D874" s="497" t="s">
        <v>53</v>
      </c>
      <c r="E874" s="422">
        <v>5</v>
      </c>
      <c r="F874" s="422">
        <v>5</v>
      </c>
      <c r="G874" s="71">
        <v>45</v>
      </c>
      <c r="H874" s="72">
        <v>0</v>
      </c>
      <c r="I874" s="73">
        <v>5</v>
      </c>
      <c r="J874" s="73">
        <v>0</v>
      </c>
      <c r="K874" s="74">
        <v>0</v>
      </c>
      <c r="L874" s="71">
        <v>0</v>
      </c>
      <c r="M874" s="71">
        <v>0</v>
      </c>
    </row>
    <row r="875" spans="1:13" ht="15" customHeight="1" x14ac:dyDescent="0.25">
      <c r="A875" s="840" t="s">
        <v>247</v>
      </c>
      <c r="B875" s="860" t="s">
        <v>55</v>
      </c>
      <c r="C875" s="68" t="s">
        <v>56</v>
      </c>
      <c r="D875" s="497" t="s">
        <v>57</v>
      </c>
      <c r="E875" s="422">
        <v>62</v>
      </c>
      <c r="F875" s="422">
        <v>62</v>
      </c>
      <c r="G875" s="71">
        <v>219</v>
      </c>
      <c r="H875" s="72">
        <v>4.1539999999999999</v>
      </c>
      <c r="I875" s="73">
        <v>0.248</v>
      </c>
      <c r="J875" s="73">
        <v>49.661999999999999</v>
      </c>
      <c r="K875" s="74">
        <v>5.58</v>
      </c>
      <c r="L875" s="71">
        <v>0.496</v>
      </c>
      <c r="M875" s="71">
        <v>1.24</v>
      </c>
    </row>
    <row r="876" spans="1:13" ht="15" customHeight="1" x14ac:dyDescent="0.25">
      <c r="A876" s="836"/>
      <c r="B876" s="836"/>
      <c r="C876" s="68" t="s">
        <v>44</v>
      </c>
      <c r="D876" s="497" t="s">
        <v>45</v>
      </c>
      <c r="E876" s="422">
        <v>0.8</v>
      </c>
      <c r="F876" s="422">
        <v>0.8</v>
      </c>
      <c r="G876" s="71">
        <v>0</v>
      </c>
      <c r="H876" s="72">
        <v>0</v>
      </c>
      <c r="I876" s="73">
        <v>0</v>
      </c>
      <c r="J876" s="73">
        <v>0</v>
      </c>
      <c r="K876" s="74">
        <v>0.192</v>
      </c>
      <c r="L876" s="71">
        <v>2.3999999999999998E-3</v>
      </c>
      <c r="M876" s="71">
        <v>310.24799999999999</v>
      </c>
    </row>
    <row r="877" spans="1:13" ht="15" customHeight="1" x14ac:dyDescent="0.25">
      <c r="A877" s="837"/>
      <c r="B877" s="837"/>
      <c r="C877" s="68" t="s">
        <v>52</v>
      </c>
      <c r="D877" s="497" t="s">
        <v>53</v>
      </c>
      <c r="E877" s="422">
        <v>10</v>
      </c>
      <c r="F877" s="422">
        <v>10</v>
      </c>
      <c r="G877" s="71">
        <v>90</v>
      </c>
      <c r="H877" s="72">
        <v>0</v>
      </c>
      <c r="I877" s="73">
        <v>10</v>
      </c>
      <c r="J877" s="73">
        <v>0</v>
      </c>
      <c r="K877" s="74">
        <v>0</v>
      </c>
      <c r="L877" s="71">
        <v>0</v>
      </c>
      <c r="M877" s="71">
        <v>0</v>
      </c>
    </row>
    <row r="878" spans="1:13" ht="15" customHeight="1" x14ac:dyDescent="0.25">
      <c r="A878" s="100" t="s">
        <v>46</v>
      </c>
      <c r="B878" s="835" t="s">
        <v>274</v>
      </c>
      <c r="C878" s="68" t="s">
        <v>98</v>
      </c>
      <c r="D878" s="497" t="s">
        <v>99</v>
      </c>
      <c r="E878" s="421">
        <v>160</v>
      </c>
      <c r="F878" s="422">
        <v>96</v>
      </c>
      <c r="G878" s="71">
        <v>127</v>
      </c>
      <c r="H878" s="72">
        <v>1.056</v>
      </c>
      <c r="I878" s="73">
        <v>0.192</v>
      </c>
      <c r="J878" s="73">
        <v>29.088000000000001</v>
      </c>
      <c r="K878" s="74">
        <v>2.88</v>
      </c>
      <c r="L878" s="71">
        <v>0.48</v>
      </c>
      <c r="M878" s="71">
        <v>6.4</v>
      </c>
    </row>
    <row r="879" spans="1:13" ht="15" customHeight="1" x14ac:dyDescent="0.25">
      <c r="A879" s="509"/>
      <c r="B879" s="837"/>
      <c r="C879" s="68" t="s">
        <v>116</v>
      </c>
      <c r="D879" s="497" t="s">
        <v>117</v>
      </c>
      <c r="E879" s="421">
        <v>6</v>
      </c>
      <c r="F879" s="422">
        <v>6</v>
      </c>
      <c r="G879" s="71">
        <v>44</v>
      </c>
      <c r="H879" s="72">
        <v>3.5999999999999997E-2</v>
      </c>
      <c r="I879" s="73">
        <v>4.8600000000000003</v>
      </c>
      <c r="J879" s="73">
        <v>0</v>
      </c>
      <c r="K879" s="74">
        <v>0.18</v>
      </c>
      <c r="L879" s="71">
        <v>6.0000000000000001E-3</v>
      </c>
      <c r="M879" s="71">
        <v>41.1</v>
      </c>
    </row>
    <row r="880" spans="1:13" ht="15" customHeight="1" x14ac:dyDescent="0.25">
      <c r="A880" s="840" t="s">
        <v>58</v>
      </c>
      <c r="B880" s="835" t="s">
        <v>275</v>
      </c>
      <c r="C880" s="68" t="s">
        <v>101</v>
      </c>
      <c r="D880" s="497" t="s">
        <v>102</v>
      </c>
      <c r="E880" s="422">
        <v>50</v>
      </c>
      <c r="F880" s="422">
        <v>40</v>
      </c>
      <c r="G880" s="71">
        <v>9</v>
      </c>
      <c r="H880" s="72">
        <v>0.36</v>
      </c>
      <c r="I880" s="73">
        <v>0.04</v>
      </c>
      <c r="J880" s="73">
        <v>1.64</v>
      </c>
      <c r="K880" s="74">
        <v>3.6</v>
      </c>
      <c r="L880" s="71">
        <v>0.2</v>
      </c>
      <c r="M880" s="71">
        <v>3</v>
      </c>
    </row>
    <row r="881" spans="1:13" ht="15" customHeight="1" x14ac:dyDescent="0.25">
      <c r="A881" s="836"/>
      <c r="B881" s="836"/>
      <c r="C881" s="68" t="s">
        <v>103</v>
      </c>
      <c r="D881" s="497" t="s">
        <v>104</v>
      </c>
      <c r="E881" s="422">
        <v>80</v>
      </c>
      <c r="F881" s="422">
        <v>40</v>
      </c>
      <c r="G881" s="71">
        <v>32</v>
      </c>
      <c r="H881" s="72">
        <v>0.24</v>
      </c>
      <c r="I881" s="73">
        <v>0</v>
      </c>
      <c r="J881" s="73">
        <v>6.84</v>
      </c>
      <c r="K881" s="74">
        <v>6</v>
      </c>
      <c r="L881" s="71">
        <v>0.2</v>
      </c>
      <c r="M881" s="71">
        <v>3.2</v>
      </c>
    </row>
    <row r="882" spans="1:13" ht="15" customHeight="1" x14ac:dyDescent="0.25">
      <c r="A882" s="837"/>
      <c r="B882" s="842"/>
      <c r="C882" s="68" t="s">
        <v>62</v>
      </c>
      <c r="D882" s="497" t="s">
        <v>63</v>
      </c>
      <c r="E882" s="422">
        <v>30</v>
      </c>
      <c r="F882" s="422">
        <v>15</v>
      </c>
      <c r="G882" s="71">
        <v>7</v>
      </c>
      <c r="H882" s="72">
        <v>4.4999999999999998E-2</v>
      </c>
      <c r="I882" s="73">
        <v>4.4999999999999998E-2</v>
      </c>
      <c r="J882" s="73">
        <v>1.395</v>
      </c>
      <c r="K882" s="74">
        <v>2.85</v>
      </c>
      <c r="L882" s="71">
        <v>7.4999999999999997E-2</v>
      </c>
      <c r="M882" s="71">
        <v>1.2</v>
      </c>
    </row>
    <row r="883" spans="1:13" ht="15" customHeight="1" x14ac:dyDescent="0.25">
      <c r="A883" s="75" t="s">
        <v>105</v>
      </c>
      <c r="B883" s="36" t="s">
        <v>276</v>
      </c>
      <c r="C883" s="77" t="s">
        <v>103</v>
      </c>
      <c r="D883" s="18" t="s">
        <v>104</v>
      </c>
      <c r="E883" s="134">
        <v>120</v>
      </c>
      <c r="F883" s="29">
        <v>60.04</v>
      </c>
      <c r="G883" s="28">
        <v>47</v>
      </c>
      <c r="H883" s="62">
        <v>0.36</v>
      </c>
      <c r="I883" s="61">
        <v>0</v>
      </c>
      <c r="J883" s="61">
        <v>10.26</v>
      </c>
      <c r="K883" s="24">
        <v>9</v>
      </c>
      <c r="L883" s="28">
        <v>0.3</v>
      </c>
      <c r="M883" s="28">
        <v>2.4</v>
      </c>
    </row>
    <row r="884" spans="1:13" ht="15" customHeight="1" x14ac:dyDescent="0.25">
      <c r="A884" s="1164"/>
      <c r="B884" s="825"/>
      <c r="C884" s="825"/>
      <c r="D884" s="825"/>
      <c r="E884" s="825"/>
      <c r="F884" s="825"/>
      <c r="G884" s="825"/>
      <c r="H884" s="825"/>
      <c r="I884" s="825"/>
      <c r="J884" s="825"/>
      <c r="K884" s="826"/>
      <c r="L884" s="234"/>
      <c r="M884" s="234"/>
    </row>
    <row r="885" spans="1:13" ht="15" customHeight="1" x14ac:dyDescent="0.25">
      <c r="A885" s="1536" t="s">
        <v>78</v>
      </c>
      <c r="B885" s="828"/>
      <c r="C885" s="828"/>
      <c r="D885" s="828"/>
      <c r="E885" s="828"/>
      <c r="F885" s="829"/>
      <c r="G885" s="135">
        <v>950</v>
      </c>
      <c r="H885" s="135">
        <v>34.24</v>
      </c>
      <c r="I885" s="135">
        <v>25.99</v>
      </c>
      <c r="J885" s="135">
        <v>136</v>
      </c>
      <c r="K885" s="135">
        <v>139</v>
      </c>
      <c r="L885" s="510">
        <v>5.7</v>
      </c>
      <c r="M885" s="510">
        <v>842</v>
      </c>
    </row>
    <row r="886" spans="1:13" ht="15" customHeight="1" x14ac:dyDescent="0.25">
      <c r="A886" s="1536" t="s">
        <v>79</v>
      </c>
      <c r="B886" s="828"/>
      <c r="C886" s="828"/>
      <c r="D886" s="828"/>
      <c r="E886" s="828"/>
      <c r="F886" s="829"/>
      <c r="G886" s="135">
        <v>2900</v>
      </c>
      <c r="H886" s="135">
        <v>101.5</v>
      </c>
      <c r="I886" s="135">
        <v>96.7</v>
      </c>
      <c r="J886" s="135">
        <v>406</v>
      </c>
      <c r="K886" s="135">
        <v>1100</v>
      </c>
      <c r="L886" s="510">
        <v>11.8</v>
      </c>
      <c r="M886" s="510">
        <v>1500</v>
      </c>
    </row>
    <row r="887" spans="1:13" ht="15" customHeight="1" x14ac:dyDescent="0.25">
      <c r="A887" s="1536" t="s">
        <v>80</v>
      </c>
      <c r="B887" s="828"/>
      <c r="C887" s="828"/>
      <c r="D887" s="828"/>
      <c r="E887" s="828"/>
      <c r="F887" s="829"/>
      <c r="G887" s="137">
        <v>0.33</v>
      </c>
      <c r="H887" s="137">
        <v>0.34</v>
      </c>
      <c r="I887" s="137">
        <v>0.27</v>
      </c>
      <c r="J887" s="137">
        <v>0.33</v>
      </c>
      <c r="K887" s="137">
        <v>0.13</v>
      </c>
      <c r="L887" s="511">
        <v>0.48</v>
      </c>
      <c r="M887" s="511">
        <v>0.56000000000000005</v>
      </c>
    </row>
    <row r="888" spans="1:13" ht="15" customHeight="1" x14ac:dyDescent="0.25">
      <c r="A888" s="44"/>
      <c r="B888" s="45"/>
      <c r="C888" s="45"/>
      <c r="D888" s="45"/>
      <c r="E888" s="47"/>
      <c r="F888" s="47"/>
      <c r="G888" s="47"/>
      <c r="H888" s="47"/>
      <c r="I888" s="47"/>
      <c r="J888" s="47"/>
      <c r="K888" s="47"/>
      <c r="L888" s="47"/>
      <c r="M888" s="47"/>
    </row>
    <row r="889" spans="1:13" ht="15" customHeight="1" x14ac:dyDescent="0.25">
      <c r="A889" s="1537" t="s">
        <v>81</v>
      </c>
      <c r="B889" s="825"/>
      <c r="C889" s="826"/>
      <c r="D889" s="827" t="s">
        <v>82</v>
      </c>
      <c r="E889" s="828"/>
      <c r="F889" s="828"/>
      <c r="G889" s="828"/>
      <c r="H889" s="828"/>
      <c r="I889" s="828"/>
      <c r="J889" s="828"/>
      <c r="K889" s="828"/>
      <c r="L889" s="828"/>
      <c r="M889" s="829"/>
    </row>
    <row r="890" spans="1:13" ht="15" customHeight="1" x14ac:dyDescent="0.25">
      <c r="A890" s="44"/>
      <c r="B890" s="45"/>
      <c r="C890" s="47"/>
      <c r="D890" s="47"/>
      <c r="E890" s="47"/>
      <c r="F890" s="47"/>
      <c r="G890" s="47"/>
      <c r="H890" s="47"/>
      <c r="I890" s="47"/>
      <c r="J890" s="47"/>
      <c r="K890" s="47"/>
      <c r="L890" s="47"/>
      <c r="M890" s="51"/>
    </row>
    <row r="891" spans="1:13" ht="30" customHeight="1" x14ac:dyDescent="0.25">
      <c r="A891" s="44" t="s">
        <v>83</v>
      </c>
      <c r="B891" s="1538"/>
      <c r="C891" s="828"/>
      <c r="D891" s="828"/>
      <c r="E891" s="829"/>
      <c r="F891" s="51"/>
      <c r="G891" s="1539" t="s">
        <v>84</v>
      </c>
      <c r="H891" s="825"/>
      <c r="I891" s="826"/>
      <c r="J891" s="827">
        <v>1088350061</v>
      </c>
      <c r="K891" s="828"/>
      <c r="L891" s="828"/>
      <c r="M891" s="829"/>
    </row>
    <row r="892" spans="1:13" ht="15" customHeight="1" x14ac:dyDescent="0.25">
      <c r="A892" s="53"/>
      <c r="B892" s="49"/>
      <c r="C892" s="49"/>
      <c r="D892" s="49"/>
      <c r="E892" s="51"/>
      <c r="F892" s="51"/>
      <c r="G892" s="51"/>
      <c r="H892" s="51"/>
      <c r="I892" s="51"/>
      <c r="J892" s="51"/>
      <c r="K892" s="51"/>
      <c r="L892" s="51"/>
      <c r="M892" s="51"/>
    </row>
    <row r="893" spans="1:13" ht="15" customHeight="1" x14ac:dyDescent="0.25">
      <c r="A893" s="54"/>
      <c r="B893" s="55"/>
      <c r="C893" s="55"/>
      <c r="D893" s="55"/>
      <c r="E893" s="56"/>
      <c r="F893" s="56"/>
      <c r="G893" s="56"/>
      <c r="H893" s="56"/>
      <c r="I893" s="56"/>
      <c r="J893" s="56"/>
      <c r="K893" s="56"/>
      <c r="L893" s="56"/>
      <c r="M893" s="56"/>
    </row>
    <row r="894" spans="1:13" ht="15" customHeight="1" x14ac:dyDescent="0.25">
      <c r="A894" s="52"/>
      <c r="B894" s="9"/>
      <c r="C894" s="9"/>
      <c r="D894" s="9"/>
      <c r="E894" s="1"/>
      <c r="F894" s="1"/>
      <c r="G894" s="1"/>
      <c r="H894" s="1"/>
      <c r="I894" s="1"/>
      <c r="J894" s="3"/>
      <c r="K894" s="3"/>
      <c r="L894" s="51"/>
      <c r="M894" s="51"/>
    </row>
    <row r="895" spans="1:13" ht="15" customHeight="1" x14ac:dyDescent="0.25">
      <c r="A895" s="366" t="s">
        <v>457</v>
      </c>
      <c r="B895" s="58"/>
      <c r="C895" s="58"/>
      <c r="D895" s="58"/>
      <c r="E895" s="3"/>
      <c r="F895" s="3"/>
      <c r="G895" s="3"/>
      <c r="H895" s="3"/>
      <c r="I895" s="3"/>
      <c r="J895" s="3"/>
      <c r="K895" s="3"/>
      <c r="L895" s="51"/>
      <c r="M895" s="51"/>
    </row>
    <row r="897" spans="1:13" ht="15" customHeight="1" x14ac:dyDescent="0.25">
      <c r="A897" s="840" t="s">
        <v>14</v>
      </c>
      <c r="B897" s="838" t="s">
        <v>15</v>
      </c>
      <c r="C897" s="838" t="s">
        <v>16</v>
      </c>
      <c r="D897" s="838" t="s">
        <v>17</v>
      </c>
      <c r="E897" s="838" t="s">
        <v>18</v>
      </c>
      <c r="F897" s="838" t="s">
        <v>19</v>
      </c>
      <c r="G897" s="827" t="s">
        <v>20</v>
      </c>
      <c r="H897" s="828"/>
      <c r="I897" s="828"/>
      <c r="J897" s="828"/>
      <c r="K897" s="828"/>
      <c r="L897" s="828"/>
      <c r="M897" s="829"/>
    </row>
    <row r="898" spans="1:13" ht="15" customHeight="1" x14ac:dyDescent="0.25">
      <c r="A898" s="837"/>
      <c r="B898" s="837"/>
      <c r="C898" s="837"/>
      <c r="D898" s="837"/>
      <c r="E898" s="837"/>
      <c r="F898" s="837"/>
      <c r="G898" s="16" t="s">
        <v>21</v>
      </c>
      <c r="H898" s="16" t="s">
        <v>22</v>
      </c>
      <c r="I898" s="16" t="s">
        <v>23</v>
      </c>
      <c r="J898" s="16" t="s">
        <v>24</v>
      </c>
      <c r="K898" s="16" t="s">
        <v>25</v>
      </c>
      <c r="L898" s="16" t="s">
        <v>26</v>
      </c>
      <c r="M898" s="16" t="s">
        <v>27</v>
      </c>
    </row>
    <row r="899" spans="1:13" ht="15" customHeight="1" x14ac:dyDescent="0.25">
      <c r="A899" s="869" t="s">
        <v>28</v>
      </c>
      <c r="B899" s="844" t="s">
        <v>407</v>
      </c>
      <c r="C899" s="68" t="s">
        <v>30</v>
      </c>
      <c r="D899" s="497" t="s">
        <v>31</v>
      </c>
      <c r="E899" s="421">
        <v>109</v>
      </c>
      <c r="F899" s="422">
        <v>102</v>
      </c>
      <c r="G899" s="71">
        <v>142</v>
      </c>
      <c r="H899" s="72">
        <v>22.236000000000001</v>
      </c>
      <c r="I899" s="73">
        <v>5.8140000000000001</v>
      </c>
      <c r="J899" s="73">
        <v>0</v>
      </c>
      <c r="K899" s="74">
        <v>6.12</v>
      </c>
      <c r="L899" s="71">
        <v>2.754</v>
      </c>
      <c r="M899" s="71">
        <v>55.59</v>
      </c>
    </row>
    <row r="900" spans="1:13" ht="15" customHeight="1" x14ac:dyDescent="0.25">
      <c r="A900" s="836"/>
      <c r="B900" s="836"/>
      <c r="C900" s="68" t="s">
        <v>32</v>
      </c>
      <c r="D900" s="497" t="s">
        <v>33</v>
      </c>
      <c r="E900" s="421">
        <v>16</v>
      </c>
      <c r="F900" s="422">
        <v>15.2</v>
      </c>
      <c r="G900" s="71">
        <v>6</v>
      </c>
      <c r="H900" s="72">
        <v>0.21279999999999999</v>
      </c>
      <c r="I900" s="73">
        <v>1.52E-2</v>
      </c>
      <c r="J900" s="73">
        <v>1.1704000000000001</v>
      </c>
      <c r="K900" s="74">
        <v>3.6480000000000001</v>
      </c>
      <c r="L900" s="71">
        <v>4.5600000000000002E-2</v>
      </c>
      <c r="M900" s="71">
        <v>0.64</v>
      </c>
    </row>
    <row r="901" spans="1:13" ht="15" customHeight="1" x14ac:dyDescent="0.25">
      <c r="A901" s="836"/>
      <c r="B901" s="836"/>
      <c r="C901" s="68" t="s">
        <v>34</v>
      </c>
      <c r="D901" s="497" t="s">
        <v>35</v>
      </c>
      <c r="E901" s="421">
        <v>38</v>
      </c>
      <c r="F901" s="422">
        <v>15.2</v>
      </c>
      <c r="G901" s="71">
        <v>6</v>
      </c>
      <c r="H901" s="72">
        <v>0.18240000000000001</v>
      </c>
      <c r="I901" s="73">
        <v>1.52E-2</v>
      </c>
      <c r="J901" s="73">
        <v>1.0336000000000001</v>
      </c>
      <c r="K901" s="74">
        <v>8.6639999999999997</v>
      </c>
      <c r="L901" s="71">
        <v>7.5999999999999998E-2</v>
      </c>
      <c r="M901" s="71">
        <v>5.7</v>
      </c>
    </row>
    <row r="902" spans="1:13" ht="15" customHeight="1" x14ac:dyDescent="0.25">
      <c r="A902" s="836"/>
      <c r="B902" s="836"/>
      <c r="C902" s="68" t="s">
        <v>36</v>
      </c>
      <c r="D902" s="497" t="s">
        <v>37</v>
      </c>
      <c r="E902" s="421">
        <v>6</v>
      </c>
      <c r="F902" s="422">
        <v>5.4</v>
      </c>
      <c r="G902" s="71">
        <v>2</v>
      </c>
      <c r="H902" s="72">
        <v>0.1242</v>
      </c>
      <c r="I902" s="73">
        <v>3.2399999999999998E-2</v>
      </c>
      <c r="J902" s="73">
        <v>0.31859999999999999</v>
      </c>
      <c r="K902" s="74">
        <v>4.4279999999999999</v>
      </c>
      <c r="L902" s="71">
        <v>9.7199999999999995E-2</v>
      </c>
      <c r="M902" s="71">
        <v>2.76</v>
      </c>
    </row>
    <row r="903" spans="1:13" ht="15" customHeight="1" x14ac:dyDescent="0.25">
      <c r="A903" s="836"/>
      <c r="B903" s="836"/>
      <c r="C903" s="68" t="s">
        <v>38</v>
      </c>
      <c r="D903" s="497" t="s">
        <v>39</v>
      </c>
      <c r="E903" s="421">
        <v>3</v>
      </c>
      <c r="F903" s="422">
        <v>3</v>
      </c>
      <c r="G903" s="71">
        <v>1</v>
      </c>
      <c r="H903" s="72">
        <v>0</v>
      </c>
      <c r="I903" s="73">
        <v>0</v>
      </c>
      <c r="J903" s="73">
        <v>0.18</v>
      </c>
      <c r="K903" s="74">
        <v>0.21</v>
      </c>
      <c r="L903" s="71">
        <v>1.4999999999999999E-2</v>
      </c>
      <c r="M903" s="71">
        <v>0.15</v>
      </c>
    </row>
    <row r="904" spans="1:13" ht="15" customHeight="1" x14ac:dyDescent="0.25">
      <c r="A904" s="836"/>
      <c r="B904" s="836"/>
      <c r="C904" s="68" t="s">
        <v>40</v>
      </c>
      <c r="D904" s="497" t="s">
        <v>39</v>
      </c>
      <c r="E904" s="421">
        <v>3</v>
      </c>
      <c r="F904" s="422">
        <v>3</v>
      </c>
      <c r="G904" s="71">
        <v>1</v>
      </c>
      <c r="H904" s="72">
        <v>0</v>
      </c>
      <c r="I904" s="73">
        <v>0</v>
      </c>
      <c r="J904" s="73">
        <v>0.18</v>
      </c>
      <c r="K904" s="74">
        <v>0.21</v>
      </c>
      <c r="L904" s="71">
        <v>1.4999999999999999E-2</v>
      </c>
      <c r="M904" s="71">
        <v>0.15</v>
      </c>
    </row>
    <row r="905" spans="1:13" ht="15" customHeight="1" x14ac:dyDescent="0.25">
      <c r="A905" s="836"/>
      <c r="B905" s="836"/>
      <c r="C905" s="68" t="s">
        <v>41</v>
      </c>
      <c r="D905" s="497" t="s">
        <v>39</v>
      </c>
      <c r="E905" s="421">
        <v>3</v>
      </c>
      <c r="F905" s="422">
        <v>3</v>
      </c>
      <c r="G905" s="71">
        <v>1</v>
      </c>
      <c r="H905" s="72">
        <v>0</v>
      </c>
      <c r="I905" s="73">
        <v>0</v>
      </c>
      <c r="J905" s="73">
        <v>0.18</v>
      </c>
      <c r="K905" s="74">
        <v>0.21</v>
      </c>
      <c r="L905" s="71">
        <v>1.4999999999999999E-2</v>
      </c>
      <c r="M905" s="71">
        <v>0.15</v>
      </c>
    </row>
    <row r="906" spans="1:13" ht="15" customHeight="1" x14ac:dyDescent="0.25">
      <c r="A906" s="836"/>
      <c r="B906" s="836"/>
      <c r="C906" s="68" t="s">
        <v>42</v>
      </c>
      <c r="D906" s="497" t="s">
        <v>43</v>
      </c>
      <c r="E906" s="421">
        <v>1</v>
      </c>
      <c r="F906" s="422">
        <v>0.95</v>
      </c>
      <c r="G906" s="71">
        <v>1</v>
      </c>
      <c r="H906" s="72">
        <v>4.4650000000000002E-2</v>
      </c>
      <c r="I906" s="73">
        <v>2.8500000000000001E-3</v>
      </c>
      <c r="J906" s="73">
        <v>0.27834999999999999</v>
      </c>
      <c r="K906" s="74">
        <v>0.38</v>
      </c>
      <c r="L906" s="71">
        <v>1.235E-2</v>
      </c>
      <c r="M906" s="71">
        <v>0.19</v>
      </c>
    </row>
    <row r="907" spans="1:13" ht="15" customHeight="1" x14ac:dyDescent="0.25">
      <c r="A907" s="837"/>
      <c r="B907" s="837"/>
      <c r="C907" s="68" t="s">
        <v>44</v>
      </c>
      <c r="D907" s="497" t="s">
        <v>45</v>
      </c>
      <c r="E907" s="421">
        <v>0.5</v>
      </c>
      <c r="F907" s="422">
        <v>0.5</v>
      </c>
      <c r="G907" s="71">
        <v>0</v>
      </c>
      <c r="H907" s="72">
        <v>0</v>
      </c>
      <c r="I907" s="73">
        <v>0</v>
      </c>
      <c r="J907" s="73">
        <v>0</v>
      </c>
      <c r="K907" s="74">
        <v>0.12</v>
      </c>
      <c r="L907" s="71">
        <v>1.5E-3</v>
      </c>
      <c r="M907" s="71">
        <v>193.905</v>
      </c>
    </row>
    <row r="908" spans="1:13" ht="15" customHeight="1" x14ac:dyDescent="0.25">
      <c r="A908" s="840" t="s">
        <v>247</v>
      </c>
      <c r="B908" s="835" t="s">
        <v>278</v>
      </c>
      <c r="C908" s="68" t="s">
        <v>56</v>
      </c>
      <c r="D908" s="497" t="s">
        <v>57</v>
      </c>
      <c r="E908" s="422">
        <v>62</v>
      </c>
      <c r="F908" s="422">
        <v>62</v>
      </c>
      <c r="G908" s="71">
        <v>219</v>
      </c>
      <c r="H908" s="72">
        <v>4.1539999999999999</v>
      </c>
      <c r="I908" s="73">
        <v>0.248</v>
      </c>
      <c r="J908" s="73">
        <v>49.661999999999999</v>
      </c>
      <c r="K908" s="74">
        <v>5.58</v>
      </c>
      <c r="L908" s="71">
        <v>0.496</v>
      </c>
      <c r="M908" s="71">
        <v>1.24</v>
      </c>
    </row>
    <row r="909" spans="1:13" ht="15" customHeight="1" x14ac:dyDescent="0.25">
      <c r="A909" s="836"/>
      <c r="B909" s="836"/>
      <c r="C909" s="68" t="s">
        <v>44</v>
      </c>
      <c r="D909" s="497" t="s">
        <v>45</v>
      </c>
      <c r="E909" s="422">
        <v>0.8</v>
      </c>
      <c r="F909" s="422">
        <v>0.8</v>
      </c>
      <c r="G909" s="71">
        <v>0</v>
      </c>
      <c r="H909" s="72">
        <v>0</v>
      </c>
      <c r="I909" s="73">
        <v>0</v>
      </c>
      <c r="J909" s="73">
        <v>0</v>
      </c>
      <c r="K909" s="74">
        <v>0.192</v>
      </c>
      <c r="L909" s="71">
        <v>2.3999999999999998E-3</v>
      </c>
      <c r="M909" s="71">
        <v>310.24799999999999</v>
      </c>
    </row>
    <row r="910" spans="1:13" ht="15" customHeight="1" x14ac:dyDescent="0.25">
      <c r="A910" s="836"/>
      <c r="B910" s="836"/>
      <c r="C910" s="68" t="s">
        <v>52</v>
      </c>
      <c r="D910" s="497" t="s">
        <v>53</v>
      </c>
      <c r="E910" s="422">
        <v>10</v>
      </c>
      <c r="F910" s="422">
        <v>10</v>
      </c>
      <c r="G910" s="71">
        <v>90</v>
      </c>
      <c r="H910" s="72">
        <v>0</v>
      </c>
      <c r="I910" s="73">
        <v>10</v>
      </c>
      <c r="J910" s="73">
        <v>0</v>
      </c>
      <c r="K910" s="74">
        <v>0</v>
      </c>
      <c r="L910" s="71">
        <v>0</v>
      </c>
      <c r="M910" s="71">
        <v>0</v>
      </c>
    </row>
    <row r="911" spans="1:13" ht="15" customHeight="1" x14ac:dyDescent="0.25">
      <c r="A911" s="836"/>
      <c r="B911" s="836"/>
      <c r="C911" s="68" t="s">
        <v>279</v>
      </c>
      <c r="D911" s="497" t="s">
        <v>280</v>
      </c>
      <c r="E911" s="422">
        <v>15</v>
      </c>
      <c r="F911" s="422">
        <v>15</v>
      </c>
      <c r="G911" s="71">
        <v>20</v>
      </c>
      <c r="H911" s="72">
        <v>0.67500000000000004</v>
      </c>
      <c r="I911" s="73">
        <v>0.15</v>
      </c>
      <c r="J911" s="73">
        <v>3.8250000000000002</v>
      </c>
      <c r="K911" s="74">
        <v>1.8</v>
      </c>
      <c r="L911" s="71">
        <v>7.4999999999999997E-2</v>
      </c>
      <c r="M911" s="71">
        <v>0.75</v>
      </c>
    </row>
    <row r="912" spans="1:13" ht="15" customHeight="1" x14ac:dyDescent="0.25">
      <c r="A912" s="837"/>
      <c r="B912" s="837"/>
      <c r="C912" s="68" t="s">
        <v>52</v>
      </c>
      <c r="D912" s="497" t="s">
        <v>53</v>
      </c>
      <c r="E912" s="422">
        <v>5</v>
      </c>
      <c r="F912" s="422">
        <v>5</v>
      </c>
      <c r="G912" s="71">
        <v>45</v>
      </c>
      <c r="H912" s="72">
        <v>0</v>
      </c>
      <c r="I912" s="73">
        <v>5</v>
      </c>
      <c r="J912" s="73">
        <v>0</v>
      </c>
      <c r="K912" s="74">
        <v>0</v>
      </c>
      <c r="L912" s="71">
        <v>0</v>
      </c>
      <c r="M912" s="71">
        <v>0</v>
      </c>
    </row>
    <row r="913" spans="1:13" ht="15" customHeight="1" x14ac:dyDescent="0.25">
      <c r="A913" s="840" t="s">
        <v>46</v>
      </c>
      <c r="B913" s="835" t="s">
        <v>281</v>
      </c>
      <c r="C913" s="68" t="s">
        <v>114</v>
      </c>
      <c r="D913" s="497" t="s">
        <v>115</v>
      </c>
      <c r="E913" s="421">
        <v>148</v>
      </c>
      <c r="F913" s="422">
        <v>136</v>
      </c>
      <c r="G913" s="71">
        <v>135</v>
      </c>
      <c r="H913" s="72">
        <v>3.1280000000000001</v>
      </c>
      <c r="I913" s="73">
        <v>0.13600000000000001</v>
      </c>
      <c r="J913" s="73">
        <v>28.56</v>
      </c>
      <c r="K913" s="74">
        <v>10.88</v>
      </c>
      <c r="L913" s="71">
        <v>1.0880000000000001</v>
      </c>
      <c r="M913" s="71">
        <v>13.32</v>
      </c>
    </row>
    <row r="914" spans="1:13" ht="15" customHeight="1" x14ac:dyDescent="0.25">
      <c r="A914" s="836"/>
      <c r="B914" s="836"/>
      <c r="C914" s="68" t="s">
        <v>282</v>
      </c>
      <c r="D914" s="497" t="s">
        <v>283</v>
      </c>
      <c r="E914" s="421">
        <v>63</v>
      </c>
      <c r="F914" s="422">
        <v>25.2</v>
      </c>
      <c r="G914" s="71">
        <v>25</v>
      </c>
      <c r="H914" s="72">
        <v>1.4867999999999999</v>
      </c>
      <c r="I914" s="73">
        <v>7.5600000000000001E-2</v>
      </c>
      <c r="J914" s="73">
        <v>3.9060000000000001</v>
      </c>
      <c r="K914" s="74">
        <v>9.0719999999999992</v>
      </c>
      <c r="L914" s="71">
        <v>0.378</v>
      </c>
      <c r="M914" s="71">
        <v>3.15</v>
      </c>
    </row>
    <row r="915" spans="1:13" ht="15" customHeight="1" x14ac:dyDescent="0.25">
      <c r="A915" s="836"/>
      <c r="B915" s="836"/>
      <c r="C915" s="68" t="s">
        <v>50</v>
      </c>
      <c r="D915" s="497" t="s">
        <v>51</v>
      </c>
      <c r="E915" s="421">
        <v>48</v>
      </c>
      <c r="F915" s="422">
        <v>40.799999999999997</v>
      </c>
      <c r="G915" s="71">
        <v>19</v>
      </c>
      <c r="H915" s="72">
        <v>0.28560000000000002</v>
      </c>
      <c r="I915" s="73">
        <v>4.0800000000000003E-2</v>
      </c>
      <c r="J915" s="73">
        <v>3.8759999999999999</v>
      </c>
      <c r="K915" s="74">
        <v>11.016</v>
      </c>
      <c r="L915" s="71">
        <v>0.16320000000000001</v>
      </c>
      <c r="M915" s="71">
        <v>16.8</v>
      </c>
    </row>
    <row r="916" spans="1:13" ht="15" customHeight="1" x14ac:dyDescent="0.25">
      <c r="A916" s="837"/>
      <c r="B916" s="836"/>
      <c r="C916" s="68" t="s">
        <v>32</v>
      </c>
      <c r="D916" s="497" t="s">
        <v>33</v>
      </c>
      <c r="E916" s="421">
        <v>16</v>
      </c>
      <c r="F916" s="422">
        <v>15.2</v>
      </c>
      <c r="G916" s="71">
        <v>6</v>
      </c>
      <c r="H916" s="72">
        <v>0.21279999999999999</v>
      </c>
      <c r="I916" s="73">
        <v>1.52E-2</v>
      </c>
      <c r="J916" s="73">
        <v>1.1704000000000001</v>
      </c>
      <c r="K916" s="74">
        <v>3.6480000000000001</v>
      </c>
      <c r="L916" s="71">
        <v>4.5600000000000002E-2</v>
      </c>
      <c r="M916" s="71">
        <v>0.64</v>
      </c>
    </row>
    <row r="917" spans="1:13" ht="15" customHeight="1" x14ac:dyDescent="0.25">
      <c r="A917" s="840" t="s">
        <v>58</v>
      </c>
      <c r="B917" s="836"/>
      <c r="C917" s="68" t="s">
        <v>36</v>
      </c>
      <c r="D917" s="497" t="s">
        <v>37</v>
      </c>
      <c r="E917" s="421">
        <v>6</v>
      </c>
      <c r="F917" s="422">
        <v>5.4</v>
      </c>
      <c r="G917" s="71">
        <v>2</v>
      </c>
      <c r="H917" s="72">
        <v>0.1242</v>
      </c>
      <c r="I917" s="73">
        <v>3.2399999999999998E-2</v>
      </c>
      <c r="J917" s="73">
        <v>0.31859999999999999</v>
      </c>
      <c r="K917" s="74">
        <v>4.4279999999999999</v>
      </c>
      <c r="L917" s="71">
        <v>9.7199999999999995E-2</v>
      </c>
      <c r="M917" s="71">
        <v>2.76</v>
      </c>
    </row>
    <row r="918" spans="1:13" ht="15" customHeight="1" x14ac:dyDescent="0.25">
      <c r="A918" s="836"/>
      <c r="B918" s="836"/>
      <c r="C918" s="68" t="s">
        <v>42</v>
      </c>
      <c r="D918" s="497" t="s">
        <v>43</v>
      </c>
      <c r="E918" s="421">
        <v>1</v>
      </c>
      <c r="F918" s="422">
        <v>0.95</v>
      </c>
      <c r="G918" s="71">
        <v>1</v>
      </c>
      <c r="H918" s="72">
        <v>4.4650000000000002E-2</v>
      </c>
      <c r="I918" s="73">
        <v>2.8500000000000001E-3</v>
      </c>
      <c r="J918" s="73">
        <v>0.27834999999999999</v>
      </c>
      <c r="K918" s="74">
        <v>0.38</v>
      </c>
      <c r="L918" s="71">
        <v>1.235E-2</v>
      </c>
      <c r="M918" s="71">
        <v>0.19</v>
      </c>
    </row>
    <row r="919" spans="1:13" ht="15" customHeight="1" x14ac:dyDescent="0.25">
      <c r="A919" s="837"/>
      <c r="B919" s="837"/>
      <c r="C919" s="68" t="s">
        <v>52</v>
      </c>
      <c r="D919" s="497" t="s">
        <v>53</v>
      </c>
      <c r="E919" s="421">
        <v>3</v>
      </c>
      <c r="F919" s="422">
        <v>3</v>
      </c>
      <c r="G919" s="71">
        <v>27</v>
      </c>
      <c r="H919" s="72">
        <v>0</v>
      </c>
      <c r="I919" s="73">
        <v>3</v>
      </c>
      <c r="J919" s="73">
        <v>0</v>
      </c>
      <c r="K919" s="74">
        <v>0</v>
      </c>
      <c r="L919" s="71">
        <v>0</v>
      </c>
      <c r="M919" s="71">
        <v>0</v>
      </c>
    </row>
    <row r="920" spans="1:13" ht="15" customHeight="1" x14ac:dyDescent="0.25">
      <c r="A920" s="35" t="s">
        <v>105</v>
      </c>
      <c r="B920" s="835" t="s">
        <v>489</v>
      </c>
      <c r="C920" s="223" t="s">
        <v>161</v>
      </c>
      <c r="D920" s="497" t="s">
        <v>162</v>
      </c>
      <c r="E920" s="419">
        <v>86</v>
      </c>
      <c r="F920" s="419">
        <v>60.2</v>
      </c>
      <c r="G920" s="224">
        <v>61</v>
      </c>
      <c r="H920" s="224">
        <v>0.90300000000000002</v>
      </c>
      <c r="I920" s="224">
        <v>6.0199999999999997E-2</v>
      </c>
      <c r="J920" s="224">
        <v>13.4246</v>
      </c>
      <c r="K920" s="224">
        <v>4.8159999999999998</v>
      </c>
      <c r="L920" s="71">
        <v>0.54179999999999995</v>
      </c>
      <c r="M920" s="71">
        <v>2.58</v>
      </c>
    </row>
    <row r="921" spans="1:13" ht="15" customHeight="1" x14ac:dyDescent="0.25">
      <c r="A921" s="35" t="s">
        <v>68</v>
      </c>
      <c r="B921" s="836"/>
      <c r="C921" s="223" t="s">
        <v>72</v>
      </c>
      <c r="D921" s="497" t="s">
        <v>73</v>
      </c>
      <c r="E921" s="419">
        <v>120</v>
      </c>
      <c r="F921" s="419">
        <v>120</v>
      </c>
      <c r="G921" s="224">
        <v>66</v>
      </c>
      <c r="H921" s="224">
        <v>3.84</v>
      </c>
      <c r="I921" s="224">
        <v>3.84</v>
      </c>
      <c r="J921" s="224">
        <v>4.08</v>
      </c>
      <c r="K921" s="224">
        <v>144</v>
      </c>
      <c r="L921" s="71">
        <v>0</v>
      </c>
      <c r="M921" s="71">
        <v>50.4</v>
      </c>
    </row>
    <row r="922" spans="1:13" ht="15" customHeight="1" x14ac:dyDescent="0.25">
      <c r="A922" s="35" t="s">
        <v>109</v>
      </c>
      <c r="B922" s="837"/>
      <c r="C922" s="223" t="s">
        <v>64</v>
      </c>
      <c r="D922" s="497" t="s">
        <v>65</v>
      </c>
      <c r="E922" s="419">
        <v>6</v>
      </c>
      <c r="F922" s="419">
        <v>6</v>
      </c>
      <c r="G922" s="224">
        <v>24</v>
      </c>
      <c r="H922" s="224">
        <v>0</v>
      </c>
      <c r="I922" s="224">
        <v>0</v>
      </c>
      <c r="J922" s="224">
        <v>5.9580000000000002</v>
      </c>
      <c r="K922" s="224">
        <v>0</v>
      </c>
      <c r="L922" s="71">
        <v>6.0000000000000001E-3</v>
      </c>
      <c r="M922" s="71">
        <v>0</v>
      </c>
    </row>
    <row r="923" spans="1:13" ht="15" customHeight="1" x14ac:dyDescent="0.25">
      <c r="A923" s="1164"/>
      <c r="B923" s="825"/>
      <c r="C923" s="825"/>
      <c r="D923" s="825"/>
      <c r="E923" s="825"/>
      <c r="F923" s="825"/>
      <c r="G923" s="825"/>
      <c r="H923" s="825"/>
      <c r="I923" s="825"/>
      <c r="J923" s="825"/>
      <c r="K923" s="826"/>
      <c r="L923" s="234"/>
      <c r="M923" s="234"/>
    </row>
    <row r="924" spans="1:13" ht="15" customHeight="1" x14ac:dyDescent="0.25">
      <c r="A924" s="1536" t="s">
        <v>78</v>
      </c>
      <c r="B924" s="828"/>
      <c r="C924" s="828"/>
      <c r="D924" s="828"/>
      <c r="E924" s="828"/>
      <c r="F924" s="829"/>
      <c r="G924" s="135">
        <v>878.4</v>
      </c>
      <c r="H924" s="135">
        <v>35</v>
      </c>
      <c r="I924" s="135">
        <v>28</v>
      </c>
      <c r="J924" s="135">
        <v>117.2</v>
      </c>
      <c r="K924" s="135">
        <v>223.1</v>
      </c>
      <c r="L924" s="510">
        <v>4.8</v>
      </c>
      <c r="M924" s="510">
        <v>654</v>
      </c>
    </row>
    <row r="925" spans="1:13" ht="15" customHeight="1" x14ac:dyDescent="0.25">
      <c r="A925" s="1536" t="s">
        <v>79</v>
      </c>
      <c r="B925" s="828"/>
      <c r="C925" s="828"/>
      <c r="D925" s="828"/>
      <c r="E925" s="828"/>
      <c r="F925" s="829"/>
      <c r="G925" s="135">
        <v>2900</v>
      </c>
      <c r="H925" s="135">
        <v>101.5</v>
      </c>
      <c r="I925" s="135">
        <v>96.7</v>
      </c>
      <c r="J925" s="135">
        <v>406</v>
      </c>
      <c r="K925" s="135">
        <v>1100</v>
      </c>
      <c r="L925" s="510">
        <v>11.8</v>
      </c>
      <c r="M925" s="510">
        <v>1500</v>
      </c>
    </row>
    <row r="926" spans="1:13" ht="15" customHeight="1" x14ac:dyDescent="0.25">
      <c r="A926" s="1536" t="s">
        <v>80</v>
      </c>
      <c r="B926" s="828"/>
      <c r="C926" s="828"/>
      <c r="D926" s="828"/>
      <c r="E926" s="828"/>
      <c r="F926" s="829"/>
      <c r="G926" s="137">
        <v>0.3</v>
      </c>
      <c r="H926" s="137">
        <v>0.34</v>
      </c>
      <c r="I926" s="137">
        <v>0.28999999999999998</v>
      </c>
      <c r="J926" s="137">
        <v>0.28999999999999998</v>
      </c>
      <c r="K926" s="137">
        <v>0.2</v>
      </c>
      <c r="L926" s="511">
        <v>0.41</v>
      </c>
      <c r="M926" s="511">
        <v>0.44</v>
      </c>
    </row>
    <row r="927" spans="1:13" ht="15" customHeight="1" x14ac:dyDescent="0.25">
      <c r="A927" s="44"/>
      <c r="B927" s="3"/>
      <c r="C927" s="45"/>
      <c r="D927" s="45"/>
      <c r="E927" s="47"/>
      <c r="F927" s="47"/>
      <c r="G927" s="47"/>
      <c r="H927" s="47"/>
      <c r="I927" s="47"/>
      <c r="J927" s="47"/>
      <c r="K927" s="47"/>
      <c r="L927" s="47"/>
      <c r="M927" s="47"/>
    </row>
    <row r="928" spans="1:13" ht="15" customHeight="1" x14ac:dyDescent="0.25">
      <c r="A928" s="1537" t="s">
        <v>81</v>
      </c>
      <c r="B928" s="825"/>
      <c r="C928" s="826"/>
      <c r="D928" s="827" t="s">
        <v>82</v>
      </c>
      <c r="E928" s="828"/>
      <c r="F928" s="828"/>
      <c r="G928" s="828"/>
      <c r="H928" s="828"/>
      <c r="I928" s="828"/>
      <c r="J928" s="828"/>
      <c r="K928" s="828"/>
      <c r="L928" s="828"/>
      <c r="M928" s="829"/>
    </row>
    <row r="930" spans="1:13" ht="30" customHeight="1" x14ac:dyDescent="0.25">
      <c r="A930" s="44" t="s">
        <v>83</v>
      </c>
      <c r="B930" s="1538"/>
      <c r="C930" s="828"/>
      <c r="D930" s="828"/>
      <c r="E930" s="829"/>
      <c r="F930" s="51"/>
      <c r="G930" s="1539" t="s">
        <v>84</v>
      </c>
      <c r="H930" s="825"/>
      <c r="I930" s="826"/>
      <c r="J930" s="827">
        <v>1088350061</v>
      </c>
      <c r="K930" s="828"/>
      <c r="L930" s="828"/>
      <c r="M930" s="829"/>
    </row>
  </sheetData>
  <mergeCells count="531">
    <mergeCell ref="A45:A46"/>
    <mergeCell ref="B45:B46"/>
    <mergeCell ref="A48:M48"/>
    <mergeCell ref="A49:F49"/>
    <mergeCell ref="D17:D18"/>
    <mergeCell ref="E17:E18"/>
    <mergeCell ref="F17:F18"/>
    <mergeCell ref="G17:M17"/>
    <mergeCell ref="A1:L1"/>
    <mergeCell ref="A3:B3"/>
    <mergeCell ref="A5:B5"/>
    <mergeCell ref="A9:B9"/>
    <mergeCell ref="A11:B11"/>
    <mergeCell ref="A16:Y16"/>
    <mergeCell ref="A17:A18"/>
    <mergeCell ref="A61:A62"/>
    <mergeCell ref="B61:B62"/>
    <mergeCell ref="C61:C62"/>
    <mergeCell ref="D61:D62"/>
    <mergeCell ref="E61:E62"/>
    <mergeCell ref="F61:F62"/>
    <mergeCell ref="G61:M61"/>
    <mergeCell ref="B17:B18"/>
    <mergeCell ref="C17:C18"/>
    <mergeCell ref="A19:A27"/>
    <mergeCell ref="B19:B27"/>
    <mergeCell ref="A28:A35"/>
    <mergeCell ref="B28:B35"/>
    <mergeCell ref="B36:B38"/>
    <mergeCell ref="A50:F50"/>
    <mergeCell ref="A51:F51"/>
    <mergeCell ref="A53:C53"/>
    <mergeCell ref="D53:M53"/>
    <mergeCell ref="B55:E55"/>
    <mergeCell ref="G55:I55"/>
    <mergeCell ref="J55:M55"/>
    <mergeCell ref="A36:A38"/>
    <mergeCell ref="A39:A44"/>
    <mergeCell ref="B39:B44"/>
    <mergeCell ref="A97:C97"/>
    <mergeCell ref="D97:M97"/>
    <mergeCell ref="B99:E99"/>
    <mergeCell ref="G99:I99"/>
    <mergeCell ref="J99:M99"/>
    <mergeCell ref="A83:A84"/>
    <mergeCell ref="A85:A88"/>
    <mergeCell ref="B85:B88"/>
    <mergeCell ref="B89:B91"/>
    <mergeCell ref="A90:A91"/>
    <mergeCell ref="A92:M92"/>
    <mergeCell ref="A93:F93"/>
    <mergeCell ref="A63:A70"/>
    <mergeCell ref="B63:B70"/>
    <mergeCell ref="A71:A79"/>
    <mergeCell ref="B71:B79"/>
    <mergeCell ref="A80:A82"/>
    <mergeCell ref="B80:B82"/>
    <mergeCell ref="B83:B84"/>
    <mergeCell ref="A94:F94"/>
    <mergeCell ref="A95:F95"/>
    <mergeCell ref="A133:A136"/>
    <mergeCell ref="B133:B136"/>
    <mergeCell ref="B137:B139"/>
    <mergeCell ref="A140:M140"/>
    <mergeCell ref="A141:F141"/>
    <mergeCell ref="A142:F142"/>
    <mergeCell ref="A105:A106"/>
    <mergeCell ref="B105:B106"/>
    <mergeCell ref="C105:C106"/>
    <mergeCell ref="D105:D106"/>
    <mergeCell ref="E105:E106"/>
    <mergeCell ref="F105:F106"/>
    <mergeCell ref="G105:M105"/>
    <mergeCell ref="B345:B356"/>
    <mergeCell ref="A153:A154"/>
    <mergeCell ref="B153:B154"/>
    <mergeCell ref="C153:C154"/>
    <mergeCell ref="D153:D154"/>
    <mergeCell ref="E153:E154"/>
    <mergeCell ref="F153:F154"/>
    <mergeCell ref="G153:M153"/>
    <mergeCell ref="A288:A296"/>
    <mergeCell ref="A297:A305"/>
    <mergeCell ref="A164:A174"/>
    <mergeCell ref="B164:B174"/>
    <mergeCell ref="A175:A177"/>
    <mergeCell ref="B175:B177"/>
    <mergeCell ref="B178:B179"/>
    <mergeCell ref="A178:A179"/>
    <mergeCell ref="A180:A185"/>
    <mergeCell ref="B180:B185"/>
    <mergeCell ref="A200:A201"/>
    <mergeCell ref="B200:B201"/>
    <mergeCell ref="A202:A212"/>
    <mergeCell ref="B202:B212"/>
    <mergeCell ref="A213:A215"/>
    <mergeCell ref="B213:B215"/>
    <mergeCell ref="A322:F322"/>
    <mergeCell ref="A324:C324"/>
    <mergeCell ref="D324:M324"/>
    <mergeCell ref="B326:E326"/>
    <mergeCell ref="G326:I326"/>
    <mergeCell ref="J326:M326"/>
    <mergeCell ref="C332:C333"/>
    <mergeCell ref="D332:D333"/>
    <mergeCell ref="E332:E333"/>
    <mergeCell ref="F332:F333"/>
    <mergeCell ref="G332:M332"/>
    <mergeCell ref="A457:A458"/>
    <mergeCell ref="A459:A462"/>
    <mergeCell ref="A404:A406"/>
    <mergeCell ref="A407:A408"/>
    <mergeCell ref="A409:A413"/>
    <mergeCell ref="A428:A429"/>
    <mergeCell ref="A430:A440"/>
    <mergeCell ref="A441:A453"/>
    <mergeCell ref="A454:A456"/>
    <mergeCell ref="B382:B383"/>
    <mergeCell ref="B384:B392"/>
    <mergeCell ref="E428:E429"/>
    <mergeCell ref="F428:F429"/>
    <mergeCell ref="B430:B440"/>
    <mergeCell ref="C428:C429"/>
    <mergeCell ref="D428:D429"/>
    <mergeCell ref="A372:F372"/>
    <mergeCell ref="A374:C374"/>
    <mergeCell ref="D374:M374"/>
    <mergeCell ref="B376:E376"/>
    <mergeCell ref="A382:A383"/>
    <mergeCell ref="A384:A392"/>
    <mergeCell ref="A393:A403"/>
    <mergeCell ref="B441:B453"/>
    <mergeCell ref="B454:B456"/>
    <mergeCell ref="B457:B458"/>
    <mergeCell ref="B459:B462"/>
    <mergeCell ref="B463:B465"/>
    <mergeCell ref="B393:B403"/>
    <mergeCell ref="B404:B406"/>
    <mergeCell ref="B407:B408"/>
    <mergeCell ref="B409:B413"/>
    <mergeCell ref="B428:B429"/>
    <mergeCell ref="A240:A241"/>
    <mergeCell ref="B240:B241"/>
    <mergeCell ref="A242:A251"/>
    <mergeCell ref="B242:B251"/>
    <mergeCell ref="A252:A262"/>
    <mergeCell ref="B252:B262"/>
    <mergeCell ref="A232:C232"/>
    <mergeCell ref="A107:A115"/>
    <mergeCell ref="B107:B115"/>
    <mergeCell ref="A116:A125"/>
    <mergeCell ref="B116:B125"/>
    <mergeCell ref="A126:A129"/>
    <mergeCell ref="B126:B129"/>
    <mergeCell ref="B130:B132"/>
    <mergeCell ref="A155:A163"/>
    <mergeCell ref="B155:B163"/>
    <mergeCell ref="A216:A219"/>
    <mergeCell ref="A143:F143"/>
    <mergeCell ref="A145:C145"/>
    <mergeCell ref="D145:M145"/>
    <mergeCell ref="B147:E147"/>
    <mergeCell ref="G147:I147"/>
    <mergeCell ref="J147:M147"/>
    <mergeCell ref="A130:A132"/>
    <mergeCell ref="B263:B265"/>
    <mergeCell ref="A263:A265"/>
    <mergeCell ref="A266:A269"/>
    <mergeCell ref="B266:B269"/>
    <mergeCell ref="B270:B272"/>
    <mergeCell ref="A286:A287"/>
    <mergeCell ref="B286:B287"/>
    <mergeCell ref="B288:B296"/>
    <mergeCell ref="B297:B306"/>
    <mergeCell ref="A273:M273"/>
    <mergeCell ref="A274:F274"/>
    <mergeCell ref="A275:F275"/>
    <mergeCell ref="A276:F276"/>
    <mergeCell ref="A278:C278"/>
    <mergeCell ref="D278:M278"/>
    <mergeCell ref="B280:E280"/>
    <mergeCell ref="G280:I280"/>
    <mergeCell ref="J280:M280"/>
    <mergeCell ref="C286:C287"/>
    <mergeCell ref="D286:D287"/>
    <mergeCell ref="E286:E287"/>
    <mergeCell ref="F286:F287"/>
    <mergeCell ref="G286:M286"/>
    <mergeCell ref="A306:A309"/>
    <mergeCell ref="B307:B309"/>
    <mergeCell ref="B310:B311"/>
    <mergeCell ref="B312:B316"/>
    <mergeCell ref="B317:B318"/>
    <mergeCell ref="B332:B333"/>
    <mergeCell ref="B334:B344"/>
    <mergeCell ref="A369:M369"/>
    <mergeCell ref="A370:F370"/>
    <mergeCell ref="A371:F371"/>
    <mergeCell ref="B357:B359"/>
    <mergeCell ref="B360:B362"/>
    <mergeCell ref="B363:B365"/>
    <mergeCell ref="B366:B368"/>
    <mergeCell ref="A310:A311"/>
    <mergeCell ref="A312:A316"/>
    <mergeCell ref="A332:A333"/>
    <mergeCell ref="A334:A344"/>
    <mergeCell ref="A345:A356"/>
    <mergeCell ref="A357:A359"/>
    <mergeCell ref="A360:A362"/>
    <mergeCell ref="A363:A365"/>
    <mergeCell ref="A319:M319"/>
    <mergeCell ref="A320:F320"/>
    <mergeCell ref="A321:F321"/>
    <mergeCell ref="A475:Y475"/>
    <mergeCell ref="A521:Y521"/>
    <mergeCell ref="A614:Y614"/>
    <mergeCell ref="A662:Y662"/>
    <mergeCell ref="A702:Y702"/>
    <mergeCell ref="G376:I376"/>
    <mergeCell ref="J376:M376"/>
    <mergeCell ref="C382:C383"/>
    <mergeCell ref="D382:D383"/>
    <mergeCell ref="E382:E383"/>
    <mergeCell ref="F382:F383"/>
    <mergeCell ref="G382:M382"/>
    <mergeCell ref="G474:I474"/>
    <mergeCell ref="J474:M474"/>
    <mergeCell ref="A479:A480"/>
    <mergeCell ref="B479:B480"/>
    <mergeCell ref="G479:M479"/>
    <mergeCell ref="C479:C480"/>
    <mergeCell ref="D479:D480"/>
    <mergeCell ref="A481:A490"/>
    <mergeCell ref="B481:B490"/>
    <mergeCell ref="A491:A498"/>
    <mergeCell ref="B491:B498"/>
    <mergeCell ref="B499:B501"/>
    <mergeCell ref="A853:A863"/>
    <mergeCell ref="B853:B863"/>
    <mergeCell ref="A864:A874"/>
    <mergeCell ref="B864:B874"/>
    <mergeCell ref="A851:A852"/>
    <mergeCell ref="B851:B852"/>
    <mergeCell ref="A774:A776"/>
    <mergeCell ref="B774:B776"/>
    <mergeCell ref="A777:A778"/>
    <mergeCell ref="B777:B778"/>
    <mergeCell ref="A779:A785"/>
    <mergeCell ref="B779:B785"/>
    <mergeCell ref="B786:B787"/>
    <mergeCell ref="A803:A812"/>
    <mergeCell ref="B803:B812"/>
    <mergeCell ref="A801:A802"/>
    <mergeCell ref="B801:B802"/>
    <mergeCell ref="A875:A877"/>
    <mergeCell ref="B875:B877"/>
    <mergeCell ref="B878:B879"/>
    <mergeCell ref="A908:A912"/>
    <mergeCell ref="A913:A916"/>
    <mergeCell ref="B913:B919"/>
    <mergeCell ref="A917:A919"/>
    <mergeCell ref="B920:B922"/>
    <mergeCell ref="A880:A882"/>
    <mergeCell ref="B880:B882"/>
    <mergeCell ref="A897:A898"/>
    <mergeCell ref="B897:B898"/>
    <mergeCell ref="A899:A907"/>
    <mergeCell ref="B899:B907"/>
    <mergeCell ref="B908:B912"/>
    <mergeCell ref="A884:K884"/>
    <mergeCell ref="A885:F885"/>
    <mergeCell ref="A886:F886"/>
    <mergeCell ref="A887:F887"/>
    <mergeCell ref="A889:C889"/>
    <mergeCell ref="D889:M889"/>
    <mergeCell ref="B891:E891"/>
    <mergeCell ref="G891:I891"/>
    <mergeCell ref="J891:M891"/>
    <mergeCell ref="C897:C898"/>
    <mergeCell ref="D897:D898"/>
    <mergeCell ref="E897:E898"/>
    <mergeCell ref="F897:F898"/>
    <mergeCell ref="G897:M897"/>
    <mergeCell ref="G930:I930"/>
    <mergeCell ref="J930:M930"/>
    <mergeCell ref="A923:K923"/>
    <mergeCell ref="A924:F924"/>
    <mergeCell ref="A925:F925"/>
    <mergeCell ref="A926:F926"/>
    <mergeCell ref="A928:C928"/>
    <mergeCell ref="D928:M928"/>
    <mergeCell ref="B930:E930"/>
    <mergeCell ref="A754:A762"/>
    <mergeCell ref="B754:B762"/>
    <mergeCell ref="A763:A773"/>
    <mergeCell ref="B763:B773"/>
    <mergeCell ref="G795:I795"/>
    <mergeCell ref="J795:M795"/>
    <mergeCell ref="A788:K788"/>
    <mergeCell ref="A789:F789"/>
    <mergeCell ref="A790:F790"/>
    <mergeCell ref="A791:F791"/>
    <mergeCell ref="A793:C793"/>
    <mergeCell ref="D793:M793"/>
    <mergeCell ref="B795:E795"/>
    <mergeCell ref="C801:C802"/>
    <mergeCell ref="D801:D802"/>
    <mergeCell ref="E801:E802"/>
    <mergeCell ref="F801:F802"/>
    <mergeCell ref="G801:M801"/>
    <mergeCell ref="A841:F841"/>
    <mergeCell ref="A843:C843"/>
    <mergeCell ref="D843:M843"/>
    <mergeCell ref="B845:E845"/>
    <mergeCell ref="G845:I845"/>
    <mergeCell ref="J845:M845"/>
    <mergeCell ref="A828:A829"/>
    <mergeCell ref="A830:A834"/>
    <mergeCell ref="B830:B834"/>
    <mergeCell ref="B835:B837"/>
    <mergeCell ref="A838:K838"/>
    <mergeCell ref="A839:F839"/>
    <mergeCell ref="A840:F840"/>
    <mergeCell ref="A813:A824"/>
    <mergeCell ref="B813:B824"/>
    <mergeCell ref="A825:A827"/>
    <mergeCell ref="B825:B827"/>
    <mergeCell ref="B828:B829"/>
    <mergeCell ref="C851:C852"/>
    <mergeCell ref="D851:D852"/>
    <mergeCell ref="E851:E852"/>
    <mergeCell ref="F851:F852"/>
    <mergeCell ref="G851:M851"/>
    <mergeCell ref="A415:M415"/>
    <mergeCell ref="A416:F416"/>
    <mergeCell ref="A417:F417"/>
    <mergeCell ref="A418:F418"/>
    <mergeCell ref="A420:C420"/>
    <mergeCell ref="D420:M420"/>
    <mergeCell ref="B422:E422"/>
    <mergeCell ref="G422:I422"/>
    <mergeCell ref="J422:M422"/>
    <mergeCell ref="G428:M428"/>
    <mergeCell ref="A466:M466"/>
    <mergeCell ref="A467:F467"/>
    <mergeCell ref="A468:F468"/>
    <mergeCell ref="A469:F469"/>
    <mergeCell ref="E479:E480"/>
    <mergeCell ref="F479:F480"/>
    <mergeCell ref="A472:C472"/>
    <mergeCell ref="D472:M472"/>
    <mergeCell ref="B474:E474"/>
    <mergeCell ref="A188:F188"/>
    <mergeCell ref="A189:F189"/>
    <mergeCell ref="A190:F190"/>
    <mergeCell ref="A192:C192"/>
    <mergeCell ref="D192:M192"/>
    <mergeCell ref="B194:E194"/>
    <mergeCell ref="G194:I194"/>
    <mergeCell ref="J194:M194"/>
    <mergeCell ref="B186:B187"/>
    <mergeCell ref="C200:C201"/>
    <mergeCell ref="D200:D201"/>
    <mergeCell ref="E200:E201"/>
    <mergeCell ref="F200:F201"/>
    <mergeCell ref="G200:M200"/>
    <mergeCell ref="A227:M227"/>
    <mergeCell ref="A228:F228"/>
    <mergeCell ref="A229:F229"/>
    <mergeCell ref="A230:F230"/>
    <mergeCell ref="B216:B219"/>
    <mergeCell ref="A220:A223"/>
    <mergeCell ref="B220:B223"/>
    <mergeCell ref="B224:B226"/>
    <mergeCell ref="D232:M232"/>
    <mergeCell ref="B234:E234"/>
    <mergeCell ref="G234:I234"/>
    <mergeCell ref="J234:M234"/>
    <mergeCell ref="C240:C241"/>
    <mergeCell ref="D240:D241"/>
    <mergeCell ref="E240:E241"/>
    <mergeCell ref="F240:F241"/>
    <mergeCell ref="G240:M240"/>
    <mergeCell ref="D659:M659"/>
    <mergeCell ref="B661:E661"/>
    <mergeCell ref="G661:I661"/>
    <mergeCell ref="J661:M661"/>
    <mergeCell ref="D666:D667"/>
    <mergeCell ref="G666:M666"/>
    <mergeCell ref="E666:E667"/>
    <mergeCell ref="F666:F667"/>
    <mergeCell ref="A659:C659"/>
    <mergeCell ref="A666:A667"/>
    <mergeCell ref="B666:B667"/>
    <mergeCell ref="C666:C667"/>
    <mergeCell ref="B746:E746"/>
    <mergeCell ref="D752:D753"/>
    <mergeCell ref="E752:E753"/>
    <mergeCell ref="F752:F753"/>
    <mergeCell ref="G752:M752"/>
    <mergeCell ref="A739:K739"/>
    <mergeCell ref="A740:F740"/>
    <mergeCell ref="A741:F741"/>
    <mergeCell ref="A742:F742"/>
    <mergeCell ref="D744:M744"/>
    <mergeCell ref="G746:I746"/>
    <mergeCell ref="J746:M746"/>
    <mergeCell ref="A752:A753"/>
    <mergeCell ref="B752:B753"/>
    <mergeCell ref="C752:C753"/>
    <mergeCell ref="A499:A501"/>
    <mergeCell ref="A502:A508"/>
    <mergeCell ref="B502:B508"/>
    <mergeCell ref="B509:B510"/>
    <mergeCell ref="A512:K512"/>
    <mergeCell ref="A513:F513"/>
    <mergeCell ref="A514:F514"/>
    <mergeCell ref="D525:D526"/>
    <mergeCell ref="E525:E526"/>
    <mergeCell ref="F525:F526"/>
    <mergeCell ref="G525:M525"/>
    <mergeCell ref="A515:F515"/>
    <mergeCell ref="A518:C518"/>
    <mergeCell ref="D518:M518"/>
    <mergeCell ref="B520:E520"/>
    <mergeCell ref="G520:I520"/>
    <mergeCell ref="J520:M520"/>
    <mergeCell ref="A525:A526"/>
    <mergeCell ref="B525:B526"/>
    <mergeCell ref="C525:C526"/>
    <mergeCell ref="A654:F654"/>
    <mergeCell ref="G565:I565"/>
    <mergeCell ref="J565:M565"/>
    <mergeCell ref="A558:K558"/>
    <mergeCell ref="A559:F559"/>
    <mergeCell ref="A560:F560"/>
    <mergeCell ref="A561:F561"/>
    <mergeCell ref="A563:C563"/>
    <mergeCell ref="D563:M563"/>
    <mergeCell ref="B565:E565"/>
    <mergeCell ref="A604:K604"/>
    <mergeCell ref="A605:F605"/>
    <mergeCell ref="A606:F606"/>
    <mergeCell ref="A607:F607"/>
    <mergeCell ref="D609:M609"/>
    <mergeCell ref="G611:I611"/>
    <mergeCell ref="J611:M611"/>
    <mergeCell ref="B611:E611"/>
    <mergeCell ref="D617:D618"/>
    <mergeCell ref="E617:E618"/>
    <mergeCell ref="F617:F618"/>
    <mergeCell ref="G617:M617"/>
    <mergeCell ref="A656:F656"/>
    <mergeCell ref="C571:C572"/>
    <mergeCell ref="D571:D572"/>
    <mergeCell ref="E571:E572"/>
    <mergeCell ref="F571:F572"/>
    <mergeCell ref="G571:M571"/>
    <mergeCell ref="A680:A682"/>
    <mergeCell ref="B680:B682"/>
    <mergeCell ref="B598:B601"/>
    <mergeCell ref="A609:C609"/>
    <mergeCell ref="A617:A618"/>
    <mergeCell ref="B617:B618"/>
    <mergeCell ref="C617:C618"/>
    <mergeCell ref="A619:A628"/>
    <mergeCell ref="B619:B628"/>
    <mergeCell ref="A629:A638"/>
    <mergeCell ref="B629:B638"/>
    <mergeCell ref="A639:A641"/>
    <mergeCell ref="B639:B641"/>
    <mergeCell ref="A642:A644"/>
    <mergeCell ref="B642:B644"/>
    <mergeCell ref="A645:A651"/>
    <mergeCell ref="B645:B651"/>
    <mergeCell ref="A653:K653"/>
    <mergeCell ref="A683:A685"/>
    <mergeCell ref="B683:B685"/>
    <mergeCell ref="B686:B689"/>
    <mergeCell ref="B690:B692"/>
    <mergeCell ref="A699:C699"/>
    <mergeCell ref="A686:A689"/>
    <mergeCell ref="A706:A707"/>
    <mergeCell ref="B706:B707"/>
    <mergeCell ref="C706:C707"/>
    <mergeCell ref="A693:K693"/>
    <mergeCell ref="A694:F694"/>
    <mergeCell ref="A695:F695"/>
    <mergeCell ref="A696:F696"/>
    <mergeCell ref="D699:M699"/>
    <mergeCell ref="B701:E701"/>
    <mergeCell ref="G701:I701"/>
    <mergeCell ref="J701:M701"/>
    <mergeCell ref="D706:D707"/>
    <mergeCell ref="E706:E707"/>
    <mergeCell ref="F706:F707"/>
    <mergeCell ref="G706:M706"/>
    <mergeCell ref="A527:A536"/>
    <mergeCell ref="B527:B536"/>
    <mergeCell ref="A537:A545"/>
    <mergeCell ref="B537:B545"/>
    <mergeCell ref="B546:B548"/>
    <mergeCell ref="A546:A548"/>
    <mergeCell ref="A549:A550"/>
    <mergeCell ref="B549:B550"/>
    <mergeCell ref="A668:A679"/>
    <mergeCell ref="B668:B679"/>
    <mergeCell ref="A551:A555"/>
    <mergeCell ref="B551:B554"/>
    <mergeCell ref="B555:B557"/>
    <mergeCell ref="A556:A557"/>
    <mergeCell ref="A573:A582"/>
    <mergeCell ref="B573:B582"/>
    <mergeCell ref="A583:A593"/>
    <mergeCell ref="B583:B593"/>
    <mergeCell ref="A594:A597"/>
    <mergeCell ref="B594:B597"/>
    <mergeCell ref="A571:A572"/>
    <mergeCell ref="B571:B572"/>
    <mergeCell ref="A598:A601"/>
    <mergeCell ref="A655:F655"/>
    <mergeCell ref="A717:A727"/>
    <mergeCell ref="A728:A731"/>
    <mergeCell ref="B728:B731"/>
    <mergeCell ref="A732:A735"/>
    <mergeCell ref="B732:B735"/>
    <mergeCell ref="B736:B738"/>
    <mergeCell ref="A744:C744"/>
    <mergeCell ref="A708:A716"/>
    <mergeCell ref="B708:B716"/>
    <mergeCell ref="B717:B727"/>
  </mergeCells>
  <dataValidations count="5">
    <dataValidation type="list" allowBlank="1" showErrorMessage="1" sqref="B13" xr:uid="{00000000-0002-0000-0800-000000000000}">
      <formula1>"Preescolar,Primaria:Primero,Segundo y Tercero,Primaria:Cuarto y Quinto,Secundaria,Media y Nivel Complementario"</formula1>
    </dataValidation>
    <dataValidation type="list" allowBlank="1" showErrorMessage="1" sqref="C7" xr:uid="{00000000-0002-0000-0800-000001000000}">
      <formula1>"Indígena,Afrocolombiano,Palenquero,Raizal,Rrom,Sin Pertenencia Étnica"</formula1>
    </dataValidation>
    <dataValidation type="list" allowBlank="1" showErrorMessage="1" sqref="C9" xr:uid="{00000000-0002-0000-0800-000002000000}">
      <formula1>"Ración para Preparar en Sitio,Comida Caliente Transportada,Ración Industrializada"</formula1>
    </dataValidation>
    <dataValidation type="list" allowBlank="1" showErrorMessage="1" sqref="C11" xr:uid="{00000000-0002-0000-0800-000003000000}">
      <formula1>"Complemento JM/JT,Almuerzo"</formula1>
    </dataValidation>
    <dataValidation type="list" allowBlank="1" showErrorMessage="1" sqref="C5" xr:uid="{00000000-0002-0000-0800-000004000000}">
      <formula1>"Si,No"</formula1>
    </dataValidation>
  </dataValidations>
  <pageMargins left="0.7" right="0.7" top="0.75" bottom="0.75" header="0" footer="0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X247"/>
  <sheetViews>
    <sheetView topLeftCell="A68" zoomScale="90" zoomScaleNormal="90" workbookViewId="0">
      <selection activeCell="A4" sqref="A4"/>
    </sheetView>
  </sheetViews>
  <sheetFormatPr baseColWidth="10" defaultColWidth="14.42578125" defaultRowHeight="15" customHeight="1" x14ac:dyDescent="0.25"/>
  <cols>
    <col min="1" max="1" width="16.28515625" customWidth="1"/>
    <col min="2" max="2" width="15.85546875" customWidth="1"/>
    <col min="3" max="3" width="15" customWidth="1"/>
    <col min="4" max="4" width="13.85546875" customWidth="1"/>
    <col min="5" max="5" width="14.85546875" customWidth="1"/>
    <col min="6" max="6" width="17.42578125" customWidth="1"/>
    <col min="7" max="7" width="14.85546875" customWidth="1"/>
    <col min="8" max="8" width="15" customWidth="1"/>
    <col min="9" max="9" width="14.140625" customWidth="1"/>
    <col min="10" max="10" width="21.42578125" customWidth="1"/>
    <col min="11" max="11" width="14.28515625" customWidth="1"/>
    <col min="12" max="12" width="14.85546875" customWidth="1"/>
    <col min="13" max="13" width="15.140625" customWidth="1"/>
    <col min="14" max="14" width="17.140625" customWidth="1"/>
    <col min="15" max="15" width="14" customWidth="1"/>
    <col min="16" max="16" width="15.140625" customWidth="1"/>
    <col min="17" max="17" width="16.140625" customWidth="1"/>
    <col min="18" max="18" width="17.85546875" customWidth="1"/>
    <col min="19" max="19" width="14.140625" customWidth="1"/>
    <col min="20" max="20" width="15.140625" customWidth="1"/>
    <col min="21" max="21" width="15" customWidth="1"/>
    <col min="22" max="26" width="10.85546875" customWidth="1"/>
  </cols>
  <sheetData>
    <row r="2" spans="1:21" ht="201.75" customHeight="1" x14ac:dyDescent="0.25">
      <c r="A2" s="1391"/>
      <c r="B2" s="1300"/>
      <c r="C2" s="1300"/>
      <c r="D2" s="1300"/>
      <c r="E2" s="1300"/>
      <c r="F2" s="1300"/>
      <c r="G2" s="1300"/>
      <c r="H2" s="1300"/>
      <c r="I2" s="1300"/>
      <c r="J2" s="1300"/>
      <c r="K2" s="1300"/>
      <c r="L2" s="1300"/>
      <c r="M2" s="1300"/>
      <c r="N2" s="1300"/>
      <c r="O2" s="1300"/>
      <c r="P2" s="1300"/>
      <c r="Q2" s="1300"/>
      <c r="R2" s="1300"/>
      <c r="S2" s="1300"/>
      <c r="T2" s="1300"/>
      <c r="U2" s="1301"/>
    </row>
    <row r="3" spans="1:21" ht="15" customHeight="1" x14ac:dyDescent="0.3">
      <c r="A3" s="1475" t="s">
        <v>286</v>
      </c>
      <c r="B3" s="825"/>
      <c r="C3" s="825"/>
      <c r="D3" s="825"/>
      <c r="E3" s="825"/>
      <c r="F3" s="825"/>
      <c r="G3" s="825"/>
      <c r="H3" s="825"/>
      <c r="I3" s="825"/>
      <c r="J3" s="825"/>
      <c r="K3" s="825"/>
      <c r="L3" s="825"/>
      <c r="M3" s="825"/>
      <c r="N3" s="825"/>
      <c r="O3" s="825"/>
      <c r="P3" s="825"/>
      <c r="Q3" s="825"/>
      <c r="R3" s="825"/>
      <c r="S3" s="825"/>
      <c r="T3" s="825"/>
      <c r="U3" s="1401"/>
    </row>
    <row r="4" spans="1:21" ht="75.75" customHeight="1" x14ac:dyDescent="0.25">
      <c r="A4" s="312" t="s">
        <v>287</v>
      </c>
      <c r="B4" s="147" t="s">
        <v>288</v>
      </c>
      <c r="C4" s="148" t="s">
        <v>289</v>
      </c>
      <c r="D4" s="148" t="s">
        <v>290</v>
      </c>
      <c r="E4" s="150" t="s">
        <v>291</v>
      </c>
      <c r="F4" s="147" t="s">
        <v>292</v>
      </c>
      <c r="G4" s="148" t="s">
        <v>289</v>
      </c>
      <c r="H4" s="148" t="s">
        <v>290</v>
      </c>
      <c r="I4" s="150" t="s">
        <v>291</v>
      </c>
      <c r="J4" s="147" t="s">
        <v>293</v>
      </c>
      <c r="K4" s="148" t="s">
        <v>294</v>
      </c>
      <c r="L4" s="148" t="s">
        <v>290</v>
      </c>
      <c r="M4" s="150" t="s">
        <v>291</v>
      </c>
      <c r="N4" s="147" t="s">
        <v>295</v>
      </c>
      <c r="O4" s="148" t="s">
        <v>289</v>
      </c>
      <c r="P4" s="148" t="s">
        <v>290</v>
      </c>
      <c r="Q4" s="150" t="s">
        <v>291</v>
      </c>
      <c r="R4" s="147" t="s">
        <v>296</v>
      </c>
      <c r="S4" s="148" t="s">
        <v>289</v>
      </c>
      <c r="T4" s="148" t="s">
        <v>289</v>
      </c>
      <c r="U4" s="150" t="s">
        <v>291</v>
      </c>
    </row>
    <row r="5" spans="1:21" ht="37.5" customHeight="1" x14ac:dyDescent="0.25">
      <c r="A5" s="1239" t="s">
        <v>297</v>
      </c>
      <c r="B5" s="1476" t="s">
        <v>298</v>
      </c>
      <c r="C5" s="1348"/>
      <c r="D5" s="1348"/>
      <c r="E5" s="1349"/>
      <c r="F5" s="1273" t="s">
        <v>408</v>
      </c>
      <c r="G5" s="1274"/>
      <c r="H5" s="1274"/>
      <c r="I5" s="1318"/>
      <c r="J5" s="1273" t="s">
        <v>299</v>
      </c>
      <c r="K5" s="1274"/>
      <c r="L5" s="1274"/>
      <c r="M5" s="1318"/>
      <c r="N5" s="1273" t="s">
        <v>409</v>
      </c>
      <c r="O5" s="1274"/>
      <c r="P5" s="1274"/>
      <c r="Q5" s="1318"/>
      <c r="R5" s="1373" t="s">
        <v>335</v>
      </c>
      <c r="S5" s="1348"/>
      <c r="T5" s="1348"/>
      <c r="U5" s="1349"/>
    </row>
    <row r="6" spans="1:21" ht="15" customHeight="1" x14ac:dyDescent="0.25">
      <c r="A6" s="1237"/>
      <c r="B6" s="1234"/>
      <c r="C6" s="832"/>
      <c r="D6" s="832"/>
      <c r="E6" s="1180"/>
      <c r="F6" s="201" t="s">
        <v>87</v>
      </c>
      <c r="G6" s="283">
        <v>40</v>
      </c>
      <c r="H6" s="284">
        <v>40</v>
      </c>
      <c r="I6" s="1043" t="s">
        <v>478</v>
      </c>
      <c r="J6" s="201" t="s">
        <v>112</v>
      </c>
      <c r="K6" s="283">
        <v>25</v>
      </c>
      <c r="L6" s="284">
        <v>25</v>
      </c>
      <c r="M6" s="911" t="s">
        <v>478</v>
      </c>
      <c r="N6" s="1454" t="s">
        <v>410</v>
      </c>
      <c r="O6" s="1255"/>
      <c r="P6" s="1255"/>
      <c r="Q6" s="1256"/>
      <c r="R6" s="1234"/>
      <c r="S6" s="832"/>
      <c r="T6" s="832"/>
      <c r="U6" s="1180"/>
    </row>
    <row r="7" spans="1:21" ht="15" customHeight="1" x14ac:dyDescent="0.25">
      <c r="A7" s="1237"/>
      <c r="B7" s="1234"/>
      <c r="C7" s="832"/>
      <c r="D7" s="832"/>
      <c r="E7" s="1180"/>
      <c r="F7" s="167" t="s">
        <v>89</v>
      </c>
      <c r="G7" s="580">
        <v>38</v>
      </c>
      <c r="H7" s="580">
        <f>G7*53%</f>
        <v>20.14</v>
      </c>
      <c r="I7" s="1180"/>
      <c r="J7" s="167" t="s">
        <v>91</v>
      </c>
      <c r="K7" s="599">
        <v>13</v>
      </c>
      <c r="L7" s="600">
        <f>K7*77%</f>
        <v>10.01</v>
      </c>
      <c r="M7" s="1189"/>
      <c r="N7" s="1234"/>
      <c r="O7" s="832"/>
      <c r="P7" s="832"/>
      <c r="Q7" s="1180"/>
      <c r="R7" s="1234"/>
      <c r="S7" s="832"/>
      <c r="T7" s="832"/>
      <c r="U7" s="1180"/>
    </row>
    <row r="8" spans="1:21" ht="15" customHeight="1" x14ac:dyDescent="0.25">
      <c r="A8" s="1237"/>
      <c r="B8" s="1234"/>
      <c r="C8" s="832"/>
      <c r="D8" s="832"/>
      <c r="E8" s="1180"/>
      <c r="F8" s="167" t="s">
        <v>50</v>
      </c>
      <c r="G8" s="584">
        <v>16</v>
      </c>
      <c r="H8" s="601">
        <f>G8*66%</f>
        <v>10.56</v>
      </c>
      <c r="I8" s="1180"/>
      <c r="J8" s="167" t="s">
        <v>114</v>
      </c>
      <c r="K8" s="599">
        <v>13</v>
      </c>
      <c r="L8" s="600">
        <f>K8*77%</f>
        <v>10.01</v>
      </c>
      <c r="M8" s="1189"/>
      <c r="N8" s="1235"/>
      <c r="O8" s="1181"/>
      <c r="P8" s="1181"/>
      <c r="Q8" s="1182"/>
      <c r="R8" s="1234"/>
      <c r="S8" s="832"/>
      <c r="T8" s="832"/>
      <c r="U8" s="1180"/>
    </row>
    <row r="9" spans="1:21" ht="15" customHeight="1" x14ac:dyDescent="0.25">
      <c r="A9" s="1237"/>
      <c r="B9" s="1234"/>
      <c r="C9" s="832"/>
      <c r="D9" s="832"/>
      <c r="E9" s="1180"/>
      <c r="F9" s="167" t="s">
        <v>91</v>
      </c>
      <c r="G9" s="599">
        <v>13</v>
      </c>
      <c r="H9" s="600">
        <f>G9*77%</f>
        <v>10.01</v>
      </c>
      <c r="I9" s="1180"/>
      <c r="J9" s="167" t="s">
        <v>116</v>
      </c>
      <c r="K9" s="279">
        <v>2</v>
      </c>
      <c r="L9" s="287">
        <v>2</v>
      </c>
      <c r="M9" s="1189"/>
      <c r="N9" s="201" t="s">
        <v>131</v>
      </c>
      <c r="O9" s="283">
        <v>40</v>
      </c>
      <c r="P9" s="284">
        <v>40</v>
      </c>
      <c r="Q9" s="911" t="s">
        <v>301</v>
      </c>
      <c r="R9" s="1234"/>
      <c r="S9" s="832"/>
      <c r="T9" s="832"/>
      <c r="U9" s="1180"/>
    </row>
    <row r="10" spans="1:21" ht="15" customHeight="1" x14ac:dyDescent="0.25">
      <c r="A10" s="1237"/>
      <c r="B10" s="1234"/>
      <c r="C10" s="832"/>
      <c r="D10" s="832"/>
      <c r="E10" s="1180"/>
      <c r="F10" s="593" t="s">
        <v>36</v>
      </c>
      <c r="G10" s="79">
        <v>5.5</v>
      </c>
      <c r="H10" s="79">
        <f>G10*95%</f>
        <v>5.2249999999999996</v>
      </c>
      <c r="I10" s="1180"/>
      <c r="J10" s="167" t="s">
        <v>50</v>
      </c>
      <c r="K10" s="584">
        <v>15.5</v>
      </c>
      <c r="L10" s="601">
        <f>K10*66%</f>
        <v>10.23</v>
      </c>
      <c r="M10" s="1189"/>
      <c r="N10" s="167" t="s">
        <v>114</v>
      </c>
      <c r="O10" s="599">
        <v>13</v>
      </c>
      <c r="P10" s="600">
        <f>O10*77%</f>
        <v>10.01</v>
      </c>
      <c r="Q10" s="1189"/>
      <c r="R10" s="1234"/>
      <c r="S10" s="832"/>
      <c r="T10" s="832"/>
      <c r="U10" s="1180"/>
    </row>
    <row r="11" spans="1:21" ht="15" customHeight="1" x14ac:dyDescent="0.25">
      <c r="A11" s="1237"/>
      <c r="B11" s="1234"/>
      <c r="C11" s="832"/>
      <c r="D11" s="832"/>
      <c r="E11" s="1180"/>
      <c r="F11" s="593" t="s">
        <v>34</v>
      </c>
      <c r="G11" s="79">
        <v>13</v>
      </c>
      <c r="H11" s="79">
        <f>G11*60%</f>
        <v>7.8</v>
      </c>
      <c r="I11" s="1180"/>
      <c r="J11" s="593" t="s">
        <v>32</v>
      </c>
      <c r="K11" s="79">
        <v>13</v>
      </c>
      <c r="L11" s="79">
        <f>K11*80%</f>
        <v>10.4</v>
      </c>
      <c r="M11" s="1189"/>
      <c r="N11" s="167" t="s">
        <v>91</v>
      </c>
      <c r="O11" s="599">
        <v>13</v>
      </c>
      <c r="P11" s="600">
        <f>O11*77%</f>
        <v>10.01</v>
      </c>
      <c r="Q11" s="1189"/>
      <c r="R11" s="1234"/>
      <c r="S11" s="832"/>
      <c r="T11" s="832"/>
      <c r="U11" s="1180"/>
    </row>
    <row r="12" spans="1:21" ht="15" customHeight="1" x14ac:dyDescent="0.25">
      <c r="A12" s="1237"/>
      <c r="B12" s="1234"/>
      <c r="C12" s="832"/>
      <c r="D12" s="832"/>
      <c r="E12" s="1180"/>
      <c r="F12" s="593" t="s">
        <v>32</v>
      </c>
      <c r="G12" s="79">
        <v>13</v>
      </c>
      <c r="H12" s="79">
        <f>G12*80%</f>
        <v>10.4</v>
      </c>
      <c r="I12" s="1180"/>
      <c r="J12" s="593" t="s">
        <v>36</v>
      </c>
      <c r="K12" s="79">
        <v>5.5</v>
      </c>
      <c r="L12" s="79">
        <f>K12*95%</f>
        <v>5.2249999999999996</v>
      </c>
      <c r="M12" s="1189"/>
      <c r="N12" s="167" t="s">
        <v>50</v>
      </c>
      <c r="O12" s="584">
        <v>15.5</v>
      </c>
      <c r="P12" s="601">
        <f>O12*66%</f>
        <v>10.23</v>
      </c>
      <c r="Q12" s="1189"/>
      <c r="R12" s="1234"/>
      <c r="S12" s="832"/>
      <c r="T12" s="832"/>
      <c r="U12" s="1180"/>
    </row>
    <row r="13" spans="1:21" ht="15" customHeight="1" x14ac:dyDescent="0.25">
      <c r="A13" s="1237"/>
      <c r="B13" s="1234"/>
      <c r="C13" s="832"/>
      <c r="D13" s="832"/>
      <c r="E13" s="1180"/>
      <c r="F13" s="593" t="s">
        <v>44</v>
      </c>
      <c r="G13" s="79">
        <v>0.8</v>
      </c>
      <c r="H13" s="79">
        <v>0.8</v>
      </c>
      <c r="I13" s="1182"/>
      <c r="J13" s="593" t="s">
        <v>44</v>
      </c>
      <c r="K13" s="79">
        <v>0.8</v>
      </c>
      <c r="L13" s="79">
        <v>0.8</v>
      </c>
      <c r="M13" s="1189"/>
      <c r="N13" s="593" t="s">
        <v>36</v>
      </c>
      <c r="O13" s="79">
        <v>5.5</v>
      </c>
      <c r="P13" s="79">
        <f>O13*95%</f>
        <v>5.2249999999999996</v>
      </c>
      <c r="Q13" s="1189"/>
      <c r="R13" s="1234"/>
      <c r="S13" s="832"/>
      <c r="T13" s="832"/>
      <c r="U13" s="1180"/>
    </row>
    <row r="14" spans="1:21" ht="15" customHeight="1" x14ac:dyDescent="0.25">
      <c r="A14" s="1237"/>
      <c r="B14" s="1234"/>
      <c r="C14" s="832"/>
      <c r="D14" s="832"/>
      <c r="E14" s="1180"/>
      <c r="F14" s="941"/>
      <c r="G14" s="1255"/>
      <c r="H14" s="1255"/>
      <c r="I14" s="1256"/>
      <c r="J14" s="593" t="s">
        <v>42</v>
      </c>
      <c r="K14" s="79">
        <v>1</v>
      </c>
      <c r="L14" s="79">
        <f>K14*78%</f>
        <v>0.78</v>
      </c>
      <c r="M14" s="1189"/>
      <c r="N14" s="593" t="s">
        <v>34</v>
      </c>
      <c r="O14" s="79">
        <v>13</v>
      </c>
      <c r="P14" s="79">
        <f>O14*60%</f>
        <v>7.8</v>
      </c>
      <c r="Q14" s="1189"/>
      <c r="R14" s="1234"/>
      <c r="S14" s="832"/>
      <c r="T14" s="832"/>
      <c r="U14" s="1180"/>
    </row>
    <row r="15" spans="1:21" ht="15" customHeight="1" x14ac:dyDescent="0.25">
      <c r="A15" s="1237"/>
      <c r="B15" s="1234"/>
      <c r="C15" s="832"/>
      <c r="D15" s="832"/>
      <c r="E15" s="1180"/>
      <c r="F15" s="1234"/>
      <c r="G15" s="832"/>
      <c r="H15" s="832"/>
      <c r="I15" s="1180"/>
      <c r="J15" s="1031"/>
      <c r="K15" s="1255"/>
      <c r="L15" s="1255"/>
      <c r="M15" s="1256"/>
      <c r="N15" s="593" t="s">
        <v>32</v>
      </c>
      <c r="O15" s="79">
        <v>13</v>
      </c>
      <c r="P15" s="79">
        <f>O15*80%</f>
        <v>10.4</v>
      </c>
      <c r="Q15" s="1189"/>
      <c r="R15" s="1234"/>
      <c r="S15" s="832"/>
      <c r="T15" s="832"/>
      <c r="U15" s="1180"/>
    </row>
    <row r="16" spans="1:21" ht="15" customHeight="1" x14ac:dyDescent="0.25">
      <c r="A16" s="1237"/>
      <c r="B16" s="1234"/>
      <c r="C16" s="832"/>
      <c r="D16" s="832"/>
      <c r="E16" s="1180"/>
      <c r="F16" s="1234"/>
      <c r="G16" s="832"/>
      <c r="H16" s="832"/>
      <c r="I16" s="1180"/>
      <c r="J16" s="1234"/>
      <c r="K16" s="832"/>
      <c r="L16" s="832"/>
      <c r="M16" s="1180"/>
      <c r="N16" s="593" t="s">
        <v>44</v>
      </c>
      <c r="O16" s="79">
        <v>0.8</v>
      </c>
      <c r="P16" s="437">
        <v>0.8</v>
      </c>
      <c r="Q16" s="1189"/>
      <c r="R16" s="1234"/>
      <c r="S16" s="832"/>
      <c r="T16" s="832"/>
      <c r="U16" s="1180"/>
    </row>
    <row r="17" spans="1:21" ht="15" customHeight="1" x14ac:dyDescent="0.25">
      <c r="A17" s="1237"/>
      <c r="B17" s="1234"/>
      <c r="C17" s="832"/>
      <c r="D17" s="832"/>
      <c r="E17" s="1180"/>
      <c r="F17" s="1234"/>
      <c r="G17" s="832"/>
      <c r="H17" s="832"/>
      <c r="I17" s="1180"/>
      <c r="J17" s="1234"/>
      <c r="K17" s="832"/>
      <c r="L17" s="832"/>
      <c r="M17" s="1180"/>
      <c r="N17" s="593" t="s">
        <v>42</v>
      </c>
      <c r="O17" s="79">
        <v>1</v>
      </c>
      <c r="P17" s="79">
        <f>O17*78%</f>
        <v>0.78</v>
      </c>
      <c r="Q17" s="1202"/>
      <c r="R17" s="1234"/>
      <c r="S17" s="832"/>
      <c r="T17" s="832"/>
      <c r="U17" s="1180"/>
    </row>
    <row r="18" spans="1:21" ht="15" customHeight="1" thickBot="1" x14ac:dyDescent="0.3">
      <c r="A18" s="1240"/>
      <c r="B18" s="1235"/>
      <c r="C18" s="1181"/>
      <c r="D18" s="1181"/>
      <c r="E18" s="1182"/>
      <c r="F18" s="1235"/>
      <c r="G18" s="1181"/>
      <c r="H18" s="1181"/>
      <c r="I18" s="1182"/>
      <c r="J18" s="1235"/>
      <c r="K18" s="1181"/>
      <c r="L18" s="1181"/>
      <c r="M18" s="1182"/>
      <c r="N18" s="1606"/>
      <c r="O18" s="1181"/>
      <c r="P18" s="1181"/>
      <c r="Q18" s="1182"/>
      <c r="R18" s="1235"/>
      <c r="S18" s="1181"/>
      <c r="T18" s="1181"/>
      <c r="U18" s="1182"/>
    </row>
    <row r="19" spans="1:21" ht="30.75" customHeight="1" x14ac:dyDescent="0.25">
      <c r="A19" s="1236" t="s">
        <v>28</v>
      </c>
      <c r="B19" s="1269" t="s">
        <v>303</v>
      </c>
      <c r="C19" s="1094"/>
      <c r="D19" s="1094"/>
      <c r="E19" s="1270"/>
      <c r="F19" s="967" t="s">
        <v>93</v>
      </c>
      <c r="G19" s="899"/>
      <c r="H19" s="899"/>
      <c r="I19" s="974"/>
      <c r="J19" s="1432" t="s">
        <v>118</v>
      </c>
      <c r="K19" s="1428"/>
      <c r="L19" s="1428"/>
      <c r="M19" s="1429"/>
      <c r="N19" s="1428" t="s">
        <v>93</v>
      </c>
      <c r="O19" s="1428"/>
      <c r="P19" s="1428"/>
      <c r="Q19" s="1429"/>
      <c r="R19" s="1094" t="s">
        <v>304</v>
      </c>
      <c r="S19" s="899"/>
      <c r="T19" s="899"/>
      <c r="U19" s="900"/>
    </row>
    <row r="20" spans="1:21" ht="45" x14ac:dyDescent="0.25">
      <c r="A20" s="1237"/>
      <c r="B20" s="593" t="s">
        <v>30</v>
      </c>
      <c r="C20" s="681">
        <v>122</v>
      </c>
      <c r="D20" s="681">
        <f>C20*49%</f>
        <v>59.78</v>
      </c>
      <c r="E20" s="911" t="s">
        <v>369</v>
      </c>
      <c r="F20" s="593" t="s">
        <v>94</v>
      </c>
      <c r="G20" s="681">
        <v>97</v>
      </c>
      <c r="H20" s="813">
        <f>G20*61.5%</f>
        <v>59.655000000000001</v>
      </c>
      <c r="I20" s="889" t="s">
        <v>369</v>
      </c>
      <c r="J20" s="814" t="s">
        <v>516</v>
      </c>
      <c r="K20" s="802">
        <v>107</v>
      </c>
      <c r="L20" s="802">
        <f>K20*56%</f>
        <v>59.920000000000009</v>
      </c>
      <c r="M20" s="1635" t="s">
        <v>369</v>
      </c>
      <c r="N20" s="641" t="s">
        <v>94</v>
      </c>
      <c r="O20" s="802">
        <v>97</v>
      </c>
      <c r="P20" s="802">
        <f>O20*61.5%</f>
        <v>59.655000000000001</v>
      </c>
      <c r="Q20" s="1176" t="s">
        <v>369</v>
      </c>
      <c r="R20" s="597" t="s">
        <v>516</v>
      </c>
      <c r="S20" s="681">
        <v>120</v>
      </c>
      <c r="T20" s="681">
        <f>S20*49.6%</f>
        <v>59.519999999999996</v>
      </c>
      <c r="U20" s="911" t="s">
        <v>369</v>
      </c>
    </row>
    <row r="21" spans="1:21" ht="15" customHeight="1" x14ac:dyDescent="0.25">
      <c r="A21" s="1237"/>
      <c r="B21" s="593" t="s">
        <v>32</v>
      </c>
      <c r="C21" s="79">
        <v>11</v>
      </c>
      <c r="D21" s="79">
        <f>C21*75%</f>
        <v>8.25</v>
      </c>
      <c r="E21" s="1039"/>
      <c r="F21" s="593" t="s">
        <v>32</v>
      </c>
      <c r="G21" s="79">
        <v>11</v>
      </c>
      <c r="H21" s="79">
        <f>G21*75%</f>
        <v>8.25</v>
      </c>
      <c r="I21" s="889"/>
      <c r="J21" s="593" t="s">
        <v>32</v>
      </c>
      <c r="K21" s="79">
        <v>11</v>
      </c>
      <c r="L21" s="79">
        <f>K21*75%</f>
        <v>8.25</v>
      </c>
      <c r="M21" s="1148"/>
      <c r="N21" s="593" t="s">
        <v>32</v>
      </c>
      <c r="O21" s="79">
        <v>11</v>
      </c>
      <c r="P21" s="79">
        <f>O21*75%</f>
        <v>8.25</v>
      </c>
      <c r="Q21" s="1177"/>
      <c r="R21" s="593" t="s">
        <v>32</v>
      </c>
      <c r="S21" s="79">
        <v>11</v>
      </c>
      <c r="T21" s="79">
        <f>S21*75%</f>
        <v>8.25</v>
      </c>
      <c r="U21" s="902"/>
    </row>
    <row r="22" spans="1:21" ht="15" customHeight="1" x14ac:dyDescent="0.25">
      <c r="A22" s="1237"/>
      <c r="B22" s="593" t="s">
        <v>34</v>
      </c>
      <c r="C22" s="79">
        <v>14</v>
      </c>
      <c r="D22" s="79">
        <f>C22*60%</f>
        <v>8.4</v>
      </c>
      <c r="E22" s="1039"/>
      <c r="F22" s="593" t="s">
        <v>34</v>
      </c>
      <c r="G22" s="79">
        <v>14</v>
      </c>
      <c r="H22" s="79">
        <f>G22*60%</f>
        <v>8.4</v>
      </c>
      <c r="I22" s="889"/>
      <c r="J22" s="593" t="s">
        <v>34</v>
      </c>
      <c r="K22" s="79">
        <v>14</v>
      </c>
      <c r="L22" s="79">
        <f>K22*60%</f>
        <v>8.4</v>
      </c>
      <c r="M22" s="1148"/>
      <c r="N22" s="593" t="s">
        <v>34</v>
      </c>
      <c r="O22" s="79">
        <v>14</v>
      </c>
      <c r="P22" s="79">
        <f>O22*60%</f>
        <v>8.4</v>
      </c>
      <c r="Q22" s="1177"/>
      <c r="R22" s="593" t="s">
        <v>34</v>
      </c>
      <c r="S22" s="79">
        <v>14</v>
      </c>
      <c r="T22" s="79">
        <f>S22*60%</f>
        <v>8.4</v>
      </c>
      <c r="U22" s="902"/>
    </row>
    <row r="23" spans="1:21" ht="15" customHeight="1" x14ac:dyDescent="0.25">
      <c r="A23" s="1237"/>
      <c r="B23" s="593" t="s">
        <v>36</v>
      </c>
      <c r="C23" s="79">
        <v>3.5</v>
      </c>
      <c r="D23" s="79">
        <f>C23*95%</f>
        <v>3.3249999999999997</v>
      </c>
      <c r="E23" s="1039"/>
      <c r="F23" s="593" t="s">
        <v>36</v>
      </c>
      <c r="G23" s="79">
        <v>3.5</v>
      </c>
      <c r="H23" s="79">
        <f>G23*95%</f>
        <v>3.3249999999999997</v>
      </c>
      <c r="I23" s="889"/>
      <c r="J23" s="593" t="s">
        <v>36</v>
      </c>
      <c r="K23" s="79">
        <v>3.5</v>
      </c>
      <c r="L23" s="79">
        <f>K23*95%</f>
        <v>3.3249999999999997</v>
      </c>
      <c r="M23" s="1148"/>
      <c r="N23" s="593" t="s">
        <v>36</v>
      </c>
      <c r="O23" s="79">
        <v>3.5</v>
      </c>
      <c r="P23" s="79">
        <f>O23*95%</f>
        <v>3.3249999999999997</v>
      </c>
      <c r="Q23" s="1177"/>
      <c r="R23" s="597" t="s">
        <v>44</v>
      </c>
      <c r="S23" s="79">
        <v>0.5</v>
      </c>
      <c r="T23" s="79">
        <v>0.5</v>
      </c>
      <c r="U23" s="902"/>
    </row>
    <row r="24" spans="1:21" ht="15" customHeight="1" x14ac:dyDescent="0.25">
      <c r="A24" s="1237"/>
      <c r="B24" s="593" t="s">
        <v>38</v>
      </c>
      <c r="C24" s="79">
        <v>0.4</v>
      </c>
      <c r="D24" s="79">
        <f>C24*100%</f>
        <v>0.4</v>
      </c>
      <c r="E24" s="1039"/>
      <c r="F24" s="593" t="s">
        <v>38</v>
      </c>
      <c r="G24" s="79">
        <v>0.4</v>
      </c>
      <c r="H24" s="79">
        <f>G24*100%</f>
        <v>0.4</v>
      </c>
      <c r="I24" s="889"/>
      <c r="J24" s="593" t="s">
        <v>38</v>
      </c>
      <c r="K24" s="79">
        <v>0.4</v>
      </c>
      <c r="L24" s="79">
        <f>K24*100%</f>
        <v>0.4</v>
      </c>
      <c r="M24" s="1148"/>
      <c r="N24" s="593" t="s">
        <v>38</v>
      </c>
      <c r="O24" s="79">
        <v>0.4</v>
      </c>
      <c r="P24" s="79">
        <f>O24*100%</f>
        <v>0.4</v>
      </c>
      <c r="Q24" s="1177"/>
      <c r="R24" s="593" t="s">
        <v>42</v>
      </c>
      <c r="S24" s="79">
        <v>0.7</v>
      </c>
      <c r="T24" s="79">
        <f>S24*78%</f>
        <v>0.54599999999999993</v>
      </c>
      <c r="U24" s="902"/>
    </row>
    <row r="25" spans="1:21" ht="15" customHeight="1" x14ac:dyDescent="0.25">
      <c r="A25" s="1237"/>
      <c r="B25" s="593" t="s">
        <v>40</v>
      </c>
      <c r="C25" s="79">
        <v>0.4</v>
      </c>
      <c r="D25" s="79">
        <f t="shared" ref="D25:D26" si="0">C25*100%</f>
        <v>0.4</v>
      </c>
      <c r="E25" s="1039"/>
      <c r="F25" s="593" t="s">
        <v>40</v>
      </c>
      <c r="G25" s="79">
        <v>0.4</v>
      </c>
      <c r="H25" s="79">
        <f t="shared" ref="H25:H26" si="1">G25*100%</f>
        <v>0.4</v>
      </c>
      <c r="I25" s="889"/>
      <c r="J25" s="593" t="s">
        <v>40</v>
      </c>
      <c r="K25" s="79">
        <v>0.4</v>
      </c>
      <c r="L25" s="79">
        <f t="shared" ref="L25:L26" si="2">K25*100%</f>
        <v>0.4</v>
      </c>
      <c r="M25" s="1148"/>
      <c r="N25" s="593" t="s">
        <v>40</v>
      </c>
      <c r="O25" s="79">
        <v>0.4</v>
      </c>
      <c r="P25" s="79">
        <f t="shared" ref="P25:P26" si="3">O25*100%</f>
        <v>0.4</v>
      </c>
      <c r="Q25" s="1177"/>
      <c r="R25" s="593" t="s">
        <v>36</v>
      </c>
      <c r="S25" s="79">
        <v>3.5</v>
      </c>
      <c r="T25" s="79">
        <f>S25*95%</f>
        <v>3.3249999999999997</v>
      </c>
      <c r="U25" s="902"/>
    </row>
    <row r="26" spans="1:21" ht="15" customHeight="1" x14ac:dyDescent="0.25">
      <c r="A26" s="1237"/>
      <c r="B26" s="593" t="s">
        <v>544</v>
      </c>
      <c r="C26" s="79">
        <v>0.4</v>
      </c>
      <c r="D26" s="79">
        <f t="shared" si="0"/>
        <v>0.4</v>
      </c>
      <c r="E26" s="1039"/>
      <c r="F26" s="593" t="s">
        <v>544</v>
      </c>
      <c r="G26" s="79">
        <v>0.4</v>
      </c>
      <c r="H26" s="79">
        <f t="shared" si="1"/>
        <v>0.4</v>
      </c>
      <c r="I26" s="889"/>
      <c r="J26" s="593" t="s">
        <v>544</v>
      </c>
      <c r="K26" s="79">
        <v>0.4</v>
      </c>
      <c r="L26" s="79">
        <f t="shared" si="2"/>
        <v>0.4</v>
      </c>
      <c r="M26" s="1148"/>
      <c r="N26" s="593" t="s">
        <v>544</v>
      </c>
      <c r="O26" s="79">
        <v>0.4</v>
      </c>
      <c r="P26" s="79">
        <f t="shared" si="3"/>
        <v>0.4</v>
      </c>
      <c r="Q26" s="1177"/>
      <c r="R26" s="593" t="s">
        <v>38</v>
      </c>
      <c r="S26" s="79">
        <v>0.4</v>
      </c>
      <c r="T26" s="79">
        <f>S26*100%</f>
        <v>0.4</v>
      </c>
      <c r="U26" s="902"/>
    </row>
    <row r="27" spans="1:21" ht="15" customHeight="1" x14ac:dyDescent="0.25">
      <c r="A27" s="1237"/>
      <c r="B27" s="593" t="s">
        <v>42</v>
      </c>
      <c r="C27" s="79">
        <v>0.7</v>
      </c>
      <c r="D27" s="79">
        <f>C27*78%</f>
        <v>0.54599999999999993</v>
      </c>
      <c r="E27" s="1039"/>
      <c r="F27" s="593" t="s">
        <v>42</v>
      </c>
      <c r="G27" s="79">
        <v>0.7</v>
      </c>
      <c r="H27" s="79">
        <f>G27*78%</f>
        <v>0.54599999999999993</v>
      </c>
      <c r="I27" s="889"/>
      <c r="J27" s="593" t="s">
        <v>42</v>
      </c>
      <c r="K27" s="79">
        <v>0.7</v>
      </c>
      <c r="L27" s="79">
        <f>K27*78%</f>
        <v>0.54599999999999993</v>
      </c>
      <c r="M27" s="1148"/>
      <c r="N27" s="593" t="s">
        <v>42</v>
      </c>
      <c r="O27" s="79">
        <v>0.7</v>
      </c>
      <c r="P27" s="79">
        <f>O27*78%</f>
        <v>0.54599999999999993</v>
      </c>
      <c r="Q27" s="1177"/>
      <c r="R27" s="593" t="s">
        <v>40</v>
      </c>
      <c r="S27" s="79">
        <v>0.4</v>
      </c>
      <c r="T27" s="79">
        <f t="shared" ref="T27" si="4">S27*100%</f>
        <v>0.4</v>
      </c>
      <c r="U27" s="902"/>
    </row>
    <row r="28" spans="1:21" ht="15" customHeight="1" x14ac:dyDescent="0.25">
      <c r="A28" s="1237"/>
      <c r="B28" s="593" t="s">
        <v>44</v>
      </c>
      <c r="C28" s="79">
        <v>0.5</v>
      </c>
      <c r="D28" s="79">
        <f>C28*100%</f>
        <v>0.5</v>
      </c>
      <c r="E28" s="1138"/>
      <c r="F28" s="593" t="s">
        <v>44</v>
      </c>
      <c r="G28" s="79">
        <v>0.5</v>
      </c>
      <c r="H28" s="79">
        <f>G28*100%</f>
        <v>0.5</v>
      </c>
      <c r="I28" s="889"/>
      <c r="J28" s="593" t="s">
        <v>44</v>
      </c>
      <c r="K28" s="79">
        <v>0.5</v>
      </c>
      <c r="L28" s="79">
        <f>K28*100%</f>
        <v>0.5</v>
      </c>
      <c r="M28" s="1148"/>
      <c r="N28" s="593" t="s">
        <v>44</v>
      </c>
      <c r="O28" s="79">
        <v>0.5</v>
      </c>
      <c r="P28" s="79">
        <f>O28*100%</f>
        <v>0.5</v>
      </c>
      <c r="Q28" s="1177"/>
      <c r="R28" s="801" t="s">
        <v>532</v>
      </c>
      <c r="S28" s="79">
        <v>12</v>
      </c>
      <c r="T28" s="79">
        <f>S28*100%</f>
        <v>12</v>
      </c>
      <c r="U28" s="902"/>
    </row>
    <row r="29" spans="1:21" ht="15" customHeight="1" x14ac:dyDescent="0.25">
      <c r="A29" s="1237"/>
      <c r="B29" s="1403"/>
      <c r="C29" s="1404"/>
      <c r="D29" s="1404"/>
      <c r="E29" s="1405"/>
      <c r="F29" s="596" t="s">
        <v>52</v>
      </c>
      <c r="G29" s="206">
        <v>4</v>
      </c>
      <c r="H29" s="610">
        <v>4</v>
      </c>
      <c r="I29" s="1474"/>
      <c r="J29" s="596" t="s">
        <v>52</v>
      </c>
      <c r="K29" s="206">
        <v>3</v>
      </c>
      <c r="L29" s="610">
        <f>K29*100%</f>
        <v>3</v>
      </c>
      <c r="M29" s="1148"/>
      <c r="N29" s="596" t="s">
        <v>52</v>
      </c>
      <c r="O29" s="206">
        <v>7</v>
      </c>
      <c r="P29" s="610">
        <f>O29*100%</f>
        <v>7</v>
      </c>
      <c r="Q29" s="1178"/>
      <c r="R29" s="597" t="s">
        <v>142</v>
      </c>
      <c r="S29" s="79">
        <v>12</v>
      </c>
      <c r="T29" s="79">
        <f>S29*100%</f>
        <v>12</v>
      </c>
      <c r="U29" s="902"/>
    </row>
    <row r="30" spans="1:21" ht="15" customHeight="1" x14ac:dyDescent="0.25">
      <c r="A30" s="1237"/>
      <c r="B30" s="1406"/>
      <c r="C30" s="1407"/>
      <c r="D30" s="1407"/>
      <c r="E30" s="1517"/>
      <c r="F30" s="1057"/>
      <c r="G30" s="1057"/>
      <c r="H30" s="1057"/>
      <c r="I30" s="1057"/>
      <c r="J30" s="615" t="s">
        <v>308</v>
      </c>
      <c r="K30" s="638">
        <v>0.4</v>
      </c>
      <c r="L30" s="638">
        <f>K30*100%</f>
        <v>0.4</v>
      </c>
      <c r="M30" s="1636"/>
      <c r="N30" s="906"/>
      <c r="O30" s="906"/>
      <c r="P30" s="906"/>
      <c r="Q30" s="906"/>
      <c r="R30" s="597" t="s">
        <v>144</v>
      </c>
      <c r="S30" s="79">
        <v>20</v>
      </c>
      <c r="T30" s="79">
        <v>18</v>
      </c>
      <c r="U30" s="902"/>
    </row>
    <row r="31" spans="1:21" ht="15" customHeight="1" thickBot="1" x14ac:dyDescent="0.3">
      <c r="A31" s="1240"/>
      <c r="B31" s="1408"/>
      <c r="C31" s="1409"/>
      <c r="D31" s="1409"/>
      <c r="E31" s="1518"/>
      <c r="F31" s="1057"/>
      <c r="G31" s="1057"/>
      <c r="H31" s="1057"/>
      <c r="I31" s="1057"/>
      <c r="J31" s="1591"/>
      <c r="K31" s="1592"/>
      <c r="L31" s="1592"/>
      <c r="M31" s="1593"/>
      <c r="N31" s="906"/>
      <c r="O31" s="906"/>
      <c r="P31" s="906"/>
      <c r="Q31" s="906"/>
      <c r="R31" s="804" t="s">
        <v>52</v>
      </c>
      <c r="S31" s="494">
        <v>10</v>
      </c>
      <c r="T31" s="494">
        <v>10</v>
      </c>
      <c r="U31" s="903"/>
    </row>
    <row r="32" spans="1:21" ht="30" customHeight="1" x14ac:dyDescent="0.25">
      <c r="A32" s="1236" t="s">
        <v>54</v>
      </c>
      <c r="B32" s="1187" t="s">
        <v>55</v>
      </c>
      <c r="C32" s="828"/>
      <c r="D32" s="828"/>
      <c r="E32" s="1188"/>
      <c r="F32" s="1271" t="s">
        <v>55</v>
      </c>
      <c r="G32" s="828"/>
      <c r="H32" s="828"/>
      <c r="I32" s="1188"/>
      <c r="J32" s="1187" t="s">
        <v>122</v>
      </c>
      <c r="K32" s="828"/>
      <c r="L32" s="828"/>
      <c r="M32" s="1188"/>
      <c r="N32" s="1271" t="s">
        <v>55</v>
      </c>
      <c r="O32" s="828"/>
      <c r="P32" s="828"/>
      <c r="Q32" s="1188"/>
      <c r="R32" s="1321" t="s">
        <v>55</v>
      </c>
      <c r="S32" s="856"/>
      <c r="T32" s="856"/>
      <c r="U32" s="1322"/>
    </row>
    <row r="33" spans="1:21" ht="15" customHeight="1" x14ac:dyDescent="0.25">
      <c r="A33" s="1237"/>
      <c r="B33" s="167" t="s">
        <v>56</v>
      </c>
      <c r="C33" s="279">
        <v>62</v>
      </c>
      <c r="D33" s="287">
        <v>62</v>
      </c>
      <c r="E33" s="911" t="s">
        <v>490</v>
      </c>
      <c r="F33" s="167" t="s">
        <v>56</v>
      </c>
      <c r="G33" s="279">
        <v>62</v>
      </c>
      <c r="H33" s="287">
        <v>62</v>
      </c>
      <c r="I33" s="911" t="s">
        <v>490</v>
      </c>
      <c r="J33" s="167" t="s">
        <v>56</v>
      </c>
      <c r="K33" s="26">
        <v>62</v>
      </c>
      <c r="L33" s="29">
        <v>62</v>
      </c>
      <c r="M33" s="911" t="s">
        <v>490</v>
      </c>
      <c r="N33" s="167" t="s">
        <v>56</v>
      </c>
      <c r="O33" s="279">
        <v>62</v>
      </c>
      <c r="P33" s="287">
        <v>62</v>
      </c>
      <c r="Q33" s="911" t="s">
        <v>490</v>
      </c>
      <c r="R33" s="167" t="s">
        <v>56</v>
      </c>
      <c r="S33" s="279">
        <v>62</v>
      </c>
      <c r="T33" s="287">
        <v>62</v>
      </c>
      <c r="U33" s="911" t="s">
        <v>490</v>
      </c>
    </row>
    <row r="34" spans="1:21" ht="15" customHeight="1" x14ac:dyDescent="0.25">
      <c r="A34" s="1237"/>
      <c r="B34" s="167" t="s">
        <v>44</v>
      </c>
      <c r="C34" s="279">
        <v>0.8</v>
      </c>
      <c r="D34" s="287">
        <v>0.8</v>
      </c>
      <c r="E34" s="1189"/>
      <c r="F34" s="167" t="s">
        <v>44</v>
      </c>
      <c r="G34" s="279">
        <v>0.8</v>
      </c>
      <c r="H34" s="287">
        <v>0.8</v>
      </c>
      <c r="I34" s="1189"/>
      <c r="J34" s="167" t="s">
        <v>52</v>
      </c>
      <c r="K34" s="26">
        <v>10</v>
      </c>
      <c r="L34" s="29">
        <v>10</v>
      </c>
      <c r="M34" s="1189"/>
      <c r="N34" s="167" t="s">
        <v>44</v>
      </c>
      <c r="O34" s="279">
        <v>0.8</v>
      </c>
      <c r="P34" s="287">
        <v>0.8</v>
      </c>
      <c r="Q34" s="1189"/>
      <c r="R34" s="167" t="s">
        <v>44</v>
      </c>
      <c r="S34" s="279">
        <v>0.8</v>
      </c>
      <c r="T34" s="287">
        <v>0.8</v>
      </c>
      <c r="U34" s="1189"/>
    </row>
    <row r="35" spans="1:21" ht="15" customHeight="1" x14ac:dyDescent="0.25">
      <c r="A35" s="1237"/>
      <c r="B35" s="167" t="s">
        <v>52</v>
      </c>
      <c r="C35" s="283">
        <v>10</v>
      </c>
      <c r="D35" s="283">
        <v>10</v>
      </c>
      <c r="E35" s="1202"/>
      <c r="F35" s="167" t="s">
        <v>52</v>
      </c>
      <c r="G35" s="279">
        <v>10</v>
      </c>
      <c r="H35" s="287">
        <v>10</v>
      </c>
      <c r="I35" s="1202"/>
      <c r="J35" s="167" t="s">
        <v>44</v>
      </c>
      <c r="K35" s="26">
        <v>0.8</v>
      </c>
      <c r="L35" s="29">
        <v>0.8</v>
      </c>
      <c r="M35" s="1189"/>
      <c r="N35" s="167" t="s">
        <v>52</v>
      </c>
      <c r="O35" s="363">
        <v>10</v>
      </c>
      <c r="P35" s="364">
        <v>10</v>
      </c>
      <c r="Q35" s="1202"/>
      <c r="R35" s="167" t="s">
        <v>52</v>
      </c>
      <c r="S35" s="279">
        <v>10</v>
      </c>
      <c r="T35" s="287">
        <v>10</v>
      </c>
      <c r="U35" s="1202"/>
    </row>
    <row r="36" spans="1:21" ht="15" customHeight="1" x14ac:dyDescent="0.25">
      <c r="A36" s="1237"/>
      <c r="B36" s="1311"/>
      <c r="C36" s="832"/>
      <c r="D36" s="832"/>
      <c r="E36" s="1180"/>
      <c r="F36" s="1311"/>
      <c r="G36" s="832"/>
      <c r="H36" s="832"/>
      <c r="I36" s="832"/>
      <c r="J36" s="165" t="s">
        <v>36</v>
      </c>
      <c r="K36" s="196">
        <v>10</v>
      </c>
      <c r="L36" s="466">
        <v>9</v>
      </c>
      <c r="M36" s="1189"/>
      <c r="N36" s="941"/>
      <c r="O36" s="1255"/>
      <c r="P36" s="1255"/>
      <c r="Q36" s="1256"/>
      <c r="R36" s="1311"/>
      <c r="S36" s="832"/>
      <c r="T36" s="832"/>
      <c r="U36" s="1180"/>
    </row>
    <row r="37" spans="1:21" ht="15" customHeight="1" x14ac:dyDescent="0.25">
      <c r="A37" s="1237"/>
      <c r="B37" s="1234"/>
      <c r="C37" s="832"/>
      <c r="D37" s="832"/>
      <c r="E37" s="1180"/>
      <c r="F37" s="1234"/>
      <c r="G37" s="832"/>
      <c r="H37" s="832"/>
      <c r="I37" s="832"/>
      <c r="J37" s="1621"/>
      <c r="K37" s="828"/>
      <c r="L37" s="828"/>
      <c r="M37" s="829"/>
      <c r="N37" s="1234"/>
      <c r="O37" s="832"/>
      <c r="P37" s="832"/>
      <c r="Q37" s="1180"/>
      <c r="R37" s="1234"/>
      <c r="S37" s="832"/>
      <c r="T37" s="832"/>
      <c r="U37" s="1180"/>
    </row>
    <row r="38" spans="1:21" ht="30" customHeight="1" x14ac:dyDescent="0.25">
      <c r="A38" s="1290" t="s">
        <v>46</v>
      </c>
      <c r="B38" s="1271" t="s">
        <v>47</v>
      </c>
      <c r="C38" s="828"/>
      <c r="D38" s="828"/>
      <c r="E38" s="1188"/>
      <c r="F38" s="1271" t="s">
        <v>97</v>
      </c>
      <c r="G38" s="828"/>
      <c r="H38" s="828"/>
      <c r="I38" s="1188"/>
      <c r="J38" s="1321" t="s">
        <v>310</v>
      </c>
      <c r="K38" s="856"/>
      <c r="L38" s="856"/>
      <c r="M38" s="1322"/>
      <c r="N38" s="1271" t="s">
        <v>136</v>
      </c>
      <c r="O38" s="828"/>
      <c r="P38" s="828"/>
      <c r="Q38" s="1188"/>
      <c r="R38" s="1271" t="s">
        <v>146</v>
      </c>
      <c r="S38" s="828"/>
      <c r="T38" s="828"/>
      <c r="U38" s="1188"/>
    </row>
    <row r="39" spans="1:21" ht="15" customHeight="1" x14ac:dyDescent="0.25">
      <c r="A39" s="1237"/>
      <c r="B39" s="410" t="s">
        <v>48</v>
      </c>
      <c r="C39" s="599">
        <v>118</v>
      </c>
      <c r="D39" s="600">
        <f>C39*77%</f>
        <v>90.86</v>
      </c>
      <c r="E39" s="401" t="s">
        <v>538</v>
      </c>
      <c r="F39" s="398" t="s">
        <v>98</v>
      </c>
      <c r="G39" s="602">
        <v>128</v>
      </c>
      <c r="H39" s="603">
        <f>G39*47%</f>
        <v>60.16</v>
      </c>
      <c r="I39" s="1473" t="s">
        <v>369</v>
      </c>
      <c r="J39" s="398" t="s">
        <v>48</v>
      </c>
      <c r="K39" s="599">
        <v>78</v>
      </c>
      <c r="L39" s="600">
        <f>K39*77%</f>
        <v>60.06</v>
      </c>
      <c r="M39" s="1473" t="s">
        <v>369</v>
      </c>
      <c r="N39" s="398" t="s">
        <v>98</v>
      </c>
      <c r="O39" s="599">
        <v>113</v>
      </c>
      <c r="P39" s="600">
        <f>O39*53%</f>
        <v>59.89</v>
      </c>
      <c r="Q39" s="1473" t="s">
        <v>460</v>
      </c>
      <c r="R39" s="410" t="s">
        <v>114</v>
      </c>
      <c r="S39" s="599">
        <v>136</v>
      </c>
      <c r="T39" s="600">
        <f>S39*59%</f>
        <v>80.239999999999995</v>
      </c>
      <c r="U39" s="1473" t="s">
        <v>491</v>
      </c>
    </row>
    <row r="40" spans="1:21" ht="15" customHeight="1" x14ac:dyDescent="0.25">
      <c r="A40" s="1237"/>
      <c r="B40" s="526" t="s">
        <v>50</v>
      </c>
      <c r="C40" s="584">
        <v>16</v>
      </c>
      <c r="D40" s="601">
        <f>C40*66%</f>
        <v>10.56</v>
      </c>
      <c r="E40" s="1509" t="s">
        <v>312</v>
      </c>
      <c r="F40" s="402" t="s">
        <v>52</v>
      </c>
      <c r="G40" s="403">
        <v>6</v>
      </c>
      <c r="H40" s="403">
        <v>6</v>
      </c>
      <c r="I40" s="1202"/>
      <c r="J40" s="527" t="s">
        <v>116</v>
      </c>
      <c r="K40" s="528">
        <v>5</v>
      </c>
      <c r="L40" s="528">
        <v>5</v>
      </c>
      <c r="M40" s="1189"/>
      <c r="N40" s="402" t="s">
        <v>137</v>
      </c>
      <c r="O40" s="403">
        <v>1</v>
      </c>
      <c r="P40" s="403">
        <v>1</v>
      </c>
      <c r="Q40" s="1202"/>
      <c r="R40" s="411" t="s">
        <v>147</v>
      </c>
      <c r="S40" s="403">
        <v>0.5</v>
      </c>
      <c r="T40" s="403">
        <v>0.5</v>
      </c>
      <c r="U40" s="1189"/>
    </row>
    <row r="41" spans="1:21" ht="15" customHeight="1" x14ac:dyDescent="0.25">
      <c r="A41" s="1237"/>
      <c r="B41" s="526" t="s">
        <v>42</v>
      </c>
      <c r="C41" s="403">
        <v>1</v>
      </c>
      <c r="D41" s="403">
        <v>0.95</v>
      </c>
      <c r="E41" s="1189"/>
      <c r="F41" s="1311"/>
      <c r="G41" s="832"/>
      <c r="H41" s="832"/>
      <c r="I41" s="1180"/>
      <c r="J41" s="402" t="s">
        <v>36</v>
      </c>
      <c r="K41" s="528">
        <v>6</v>
      </c>
      <c r="L41" s="528">
        <v>5.4</v>
      </c>
      <c r="M41" s="1202"/>
      <c r="N41" s="1311"/>
      <c r="O41" s="832"/>
      <c r="P41" s="832"/>
      <c r="Q41" s="1180"/>
      <c r="R41" s="411" t="s">
        <v>36</v>
      </c>
      <c r="S41" s="403">
        <v>2</v>
      </c>
      <c r="T41" s="403">
        <v>1.8</v>
      </c>
      <c r="U41" s="1189"/>
    </row>
    <row r="42" spans="1:21" ht="15" customHeight="1" x14ac:dyDescent="0.25">
      <c r="A42" s="1237"/>
      <c r="B42" s="526" t="s">
        <v>32</v>
      </c>
      <c r="C42" s="403">
        <v>16</v>
      </c>
      <c r="D42" s="403">
        <v>15.2</v>
      </c>
      <c r="E42" s="1189"/>
      <c r="F42" s="1234"/>
      <c r="G42" s="832"/>
      <c r="H42" s="832"/>
      <c r="I42" s="1180"/>
      <c r="J42" s="993"/>
      <c r="K42" s="1255"/>
      <c r="L42" s="1255"/>
      <c r="M42" s="1256"/>
      <c r="N42" s="1234"/>
      <c r="O42" s="832"/>
      <c r="P42" s="832"/>
      <c r="Q42" s="1180"/>
      <c r="R42" s="411" t="s">
        <v>52</v>
      </c>
      <c r="S42" s="403">
        <v>10</v>
      </c>
      <c r="T42" s="403">
        <v>5</v>
      </c>
      <c r="U42" s="1202"/>
    </row>
    <row r="43" spans="1:21" ht="15" customHeight="1" x14ac:dyDescent="0.25">
      <c r="A43" s="1237"/>
      <c r="B43" s="526" t="s">
        <v>34</v>
      </c>
      <c r="C43" s="403">
        <v>38</v>
      </c>
      <c r="D43" s="403">
        <v>15.2</v>
      </c>
      <c r="E43" s="1189"/>
      <c r="F43" s="1234"/>
      <c r="G43" s="832"/>
      <c r="H43" s="832"/>
      <c r="I43" s="1180"/>
      <c r="J43" s="1234"/>
      <c r="K43" s="832"/>
      <c r="L43" s="832"/>
      <c r="M43" s="1180"/>
      <c r="N43" s="1234"/>
      <c r="O43" s="832"/>
      <c r="P43" s="832"/>
      <c r="Q43" s="1180"/>
      <c r="R43" s="1311"/>
      <c r="S43" s="832"/>
      <c r="T43" s="832"/>
      <c r="U43" s="1180"/>
    </row>
    <row r="44" spans="1:21" ht="15" customHeight="1" x14ac:dyDescent="0.25">
      <c r="A44" s="1237"/>
      <c r="B44" s="526" t="s">
        <v>36</v>
      </c>
      <c r="C44" s="403">
        <v>6</v>
      </c>
      <c r="D44" s="403">
        <v>5.4</v>
      </c>
      <c r="E44" s="1189"/>
      <c r="F44" s="1234"/>
      <c r="G44" s="832"/>
      <c r="H44" s="832"/>
      <c r="I44" s="1180"/>
      <c r="J44" s="1234"/>
      <c r="K44" s="832"/>
      <c r="L44" s="832"/>
      <c r="M44" s="1180"/>
      <c r="N44" s="1234"/>
      <c r="O44" s="832"/>
      <c r="P44" s="832"/>
      <c r="Q44" s="1180"/>
      <c r="R44" s="1234"/>
      <c r="S44" s="832"/>
      <c r="T44" s="832"/>
      <c r="U44" s="1180"/>
    </row>
    <row r="45" spans="1:21" ht="15" customHeight="1" x14ac:dyDescent="0.25">
      <c r="A45" s="1237"/>
      <c r="B45" s="526" t="s">
        <v>44</v>
      </c>
      <c r="C45" s="403">
        <v>0.5</v>
      </c>
      <c r="D45" s="403">
        <v>0.5</v>
      </c>
      <c r="E45" s="1189"/>
      <c r="F45" s="1234"/>
      <c r="G45" s="832"/>
      <c r="H45" s="832"/>
      <c r="I45" s="1180"/>
      <c r="J45" s="1234"/>
      <c r="K45" s="832"/>
      <c r="L45" s="832"/>
      <c r="M45" s="1180"/>
      <c r="N45" s="1234"/>
      <c r="O45" s="832"/>
      <c r="P45" s="832"/>
      <c r="Q45" s="1180"/>
      <c r="R45" s="1234"/>
      <c r="S45" s="832"/>
      <c r="T45" s="832"/>
      <c r="U45" s="1180"/>
    </row>
    <row r="46" spans="1:21" ht="15" customHeight="1" x14ac:dyDescent="0.25">
      <c r="A46" s="1237"/>
      <c r="B46" s="526" t="s">
        <v>52</v>
      </c>
      <c r="C46" s="403">
        <v>5</v>
      </c>
      <c r="D46" s="403">
        <v>5</v>
      </c>
      <c r="E46" s="1202"/>
      <c r="F46" s="1234"/>
      <c r="G46" s="832"/>
      <c r="H46" s="832"/>
      <c r="I46" s="1180"/>
      <c r="J46" s="1234"/>
      <c r="K46" s="832"/>
      <c r="L46" s="832"/>
      <c r="M46" s="1180"/>
      <c r="N46" s="1234"/>
      <c r="O46" s="832"/>
      <c r="P46" s="832"/>
      <c r="Q46" s="1180"/>
      <c r="R46" s="1234"/>
      <c r="S46" s="832"/>
      <c r="T46" s="832"/>
      <c r="U46" s="1180"/>
    </row>
    <row r="47" spans="1:21" ht="15" customHeight="1" x14ac:dyDescent="0.25">
      <c r="A47" s="1240"/>
      <c r="B47" s="1519"/>
      <c r="C47" s="1181"/>
      <c r="D47" s="1181"/>
      <c r="E47" s="1182"/>
      <c r="F47" s="1235"/>
      <c r="G47" s="1181"/>
      <c r="H47" s="1181"/>
      <c r="I47" s="1182"/>
      <c r="J47" s="1235"/>
      <c r="K47" s="1181"/>
      <c r="L47" s="1181"/>
      <c r="M47" s="1182"/>
      <c r="N47" s="1235"/>
      <c r="O47" s="1181"/>
      <c r="P47" s="1181"/>
      <c r="Q47" s="1182"/>
      <c r="R47" s="1235"/>
      <c r="S47" s="1181"/>
      <c r="T47" s="1181"/>
      <c r="U47" s="1182"/>
    </row>
    <row r="48" spans="1:21" ht="36" customHeight="1" x14ac:dyDescent="0.25">
      <c r="A48" s="1236" t="s">
        <v>314</v>
      </c>
      <c r="B48" s="1271" t="s">
        <v>315</v>
      </c>
      <c r="C48" s="828"/>
      <c r="D48" s="828"/>
      <c r="E48" s="1188"/>
      <c r="F48" s="1271" t="s">
        <v>316</v>
      </c>
      <c r="G48" s="828"/>
      <c r="H48" s="828"/>
      <c r="I48" s="1188"/>
      <c r="J48" s="1271" t="s">
        <v>124</v>
      </c>
      <c r="K48" s="828"/>
      <c r="L48" s="828"/>
      <c r="M48" s="1188"/>
      <c r="N48" s="1271" t="s">
        <v>317</v>
      </c>
      <c r="O48" s="828"/>
      <c r="P48" s="828"/>
      <c r="Q48" s="1188"/>
      <c r="R48" s="1321" t="s">
        <v>148</v>
      </c>
      <c r="S48" s="856"/>
      <c r="T48" s="856"/>
      <c r="U48" s="1322"/>
    </row>
    <row r="49" spans="1:21" ht="15" customHeight="1" x14ac:dyDescent="0.25">
      <c r="A49" s="1237"/>
      <c r="B49" s="201" t="s">
        <v>50</v>
      </c>
      <c r="C49" s="752">
        <v>40</v>
      </c>
      <c r="D49" s="752">
        <f>C49*88%</f>
        <v>35.200000000000003</v>
      </c>
      <c r="E49" s="911" t="s">
        <v>536</v>
      </c>
      <c r="F49" s="167" t="s">
        <v>101</v>
      </c>
      <c r="G49" s="747">
        <v>63</v>
      </c>
      <c r="H49" s="748">
        <v>50.4</v>
      </c>
      <c r="I49" s="911" t="s">
        <v>536</v>
      </c>
      <c r="J49" s="167" t="s">
        <v>125</v>
      </c>
      <c r="K49" s="731">
        <v>49</v>
      </c>
      <c r="L49" s="749">
        <f>K49*82%</f>
        <v>40.18</v>
      </c>
      <c r="M49" s="911" t="s">
        <v>536</v>
      </c>
      <c r="N49" s="201" t="s">
        <v>139</v>
      </c>
      <c r="O49" s="731">
        <v>38</v>
      </c>
      <c r="P49" s="731">
        <f>O49*55%</f>
        <v>20.900000000000002</v>
      </c>
      <c r="Q49" s="911" t="s">
        <v>536</v>
      </c>
      <c r="R49" s="201" t="s">
        <v>60</v>
      </c>
      <c r="S49" s="731">
        <v>65</v>
      </c>
      <c r="T49" s="731">
        <f>S49*55%</f>
        <v>35.75</v>
      </c>
      <c r="U49" s="911" t="s">
        <v>536</v>
      </c>
    </row>
    <row r="50" spans="1:21" ht="15" customHeight="1" x14ac:dyDescent="0.25">
      <c r="A50" s="1237"/>
      <c r="B50" s="167" t="s">
        <v>60</v>
      </c>
      <c r="C50" s="752">
        <v>64</v>
      </c>
      <c r="D50" s="752">
        <f>C50*55%</f>
        <v>35.200000000000003</v>
      </c>
      <c r="E50" s="1189"/>
      <c r="F50" s="167" t="s">
        <v>103</v>
      </c>
      <c r="G50" s="731">
        <v>37</v>
      </c>
      <c r="H50" s="749">
        <f>G50*54%</f>
        <v>19.98</v>
      </c>
      <c r="I50" s="1189"/>
      <c r="J50" s="167" t="s">
        <v>127</v>
      </c>
      <c r="K50" s="747">
        <v>5</v>
      </c>
      <c r="L50" s="748">
        <v>5</v>
      </c>
      <c r="M50" s="1189"/>
      <c r="N50" s="167" t="s">
        <v>101</v>
      </c>
      <c r="O50" s="747">
        <v>63</v>
      </c>
      <c r="P50" s="748">
        <v>50.4</v>
      </c>
      <c r="Q50" s="1189"/>
      <c r="R50" s="167" t="s">
        <v>50</v>
      </c>
      <c r="S50" s="731">
        <v>40</v>
      </c>
      <c r="T50" s="731">
        <f>S50*88%</f>
        <v>35.200000000000003</v>
      </c>
      <c r="U50" s="1189"/>
    </row>
    <row r="51" spans="1:21" ht="15" customHeight="1" x14ac:dyDescent="0.25">
      <c r="A51" s="1237"/>
      <c r="B51" s="167" t="s">
        <v>62</v>
      </c>
      <c r="C51" s="26">
        <v>60</v>
      </c>
      <c r="D51" s="29">
        <v>30</v>
      </c>
      <c r="E51" s="1189"/>
      <c r="F51" s="167" t="s">
        <v>62</v>
      </c>
      <c r="G51" s="279">
        <v>60</v>
      </c>
      <c r="H51" s="287">
        <v>30</v>
      </c>
      <c r="I51" s="1189"/>
      <c r="J51" s="167" t="s">
        <v>66</v>
      </c>
      <c r="K51" s="750">
        <v>70</v>
      </c>
      <c r="L51" s="751">
        <f>K51*43%</f>
        <v>30.099999999999998</v>
      </c>
      <c r="M51" s="1189"/>
      <c r="N51" s="167" t="s">
        <v>64</v>
      </c>
      <c r="O51" s="279">
        <v>4</v>
      </c>
      <c r="P51" s="287">
        <v>4</v>
      </c>
      <c r="Q51" s="1189"/>
      <c r="R51" s="167" t="s">
        <v>62</v>
      </c>
      <c r="S51" s="279">
        <v>60</v>
      </c>
      <c r="T51" s="287">
        <v>30</v>
      </c>
      <c r="U51" s="1189"/>
    </row>
    <row r="52" spans="1:21" ht="15" customHeight="1" x14ac:dyDescent="0.25">
      <c r="A52" s="1237"/>
      <c r="B52" s="167" t="s">
        <v>64</v>
      </c>
      <c r="C52" s="26">
        <v>5</v>
      </c>
      <c r="D52" s="29">
        <v>5</v>
      </c>
      <c r="E52" s="1189"/>
      <c r="F52" s="167" t="s">
        <v>36</v>
      </c>
      <c r="G52" s="279">
        <v>6</v>
      </c>
      <c r="H52" s="287">
        <v>5.4</v>
      </c>
      <c r="I52" s="1202"/>
      <c r="J52" s="167" t="s">
        <v>64</v>
      </c>
      <c r="K52" s="279">
        <v>7</v>
      </c>
      <c r="L52" s="287">
        <v>7</v>
      </c>
      <c r="M52" s="1202"/>
      <c r="N52" s="167" t="s">
        <v>52</v>
      </c>
      <c r="O52" s="279">
        <v>5</v>
      </c>
      <c r="P52" s="287">
        <v>5</v>
      </c>
      <c r="Q52" s="1189"/>
      <c r="R52" s="167" t="s">
        <v>64</v>
      </c>
      <c r="S52" s="279">
        <v>4</v>
      </c>
      <c r="T52" s="287">
        <v>4</v>
      </c>
      <c r="U52" s="1202"/>
    </row>
    <row r="53" spans="1:21" ht="15" customHeight="1" x14ac:dyDescent="0.25">
      <c r="A53" s="1237"/>
      <c r="B53" s="1520"/>
      <c r="C53" s="828"/>
      <c r="D53" s="829"/>
      <c r="E53" s="1189"/>
      <c r="F53" s="1380" t="s">
        <v>318</v>
      </c>
      <c r="G53" s="1255"/>
      <c r="H53" s="1255"/>
      <c r="I53" s="1256"/>
      <c r="J53" s="1380" t="s">
        <v>318</v>
      </c>
      <c r="K53" s="1255"/>
      <c r="L53" s="1255"/>
      <c r="M53" s="1256"/>
      <c r="N53" s="167" t="s">
        <v>127</v>
      </c>
      <c r="O53" s="279">
        <v>5</v>
      </c>
      <c r="P53" s="287">
        <v>5</v>
      </c>
      <c r="Q53" s="1189"/>
      <c r="R53" s="1031" t="s">
        <v>467</v>
      </c>
      <c r="S53" s="1255"/>
      <c r="T53" s="1255"/>
      <c r="U53" s="1256"/>
    </row>
    <row r="54" spans="1:21" ht="18" customHeight="1" x14ac:dyDescent="0.25">
      <c r="A54" s="1237"/>
      <c r="B54" s="529" t="s">
        <v>66</v>
      </c>
      <c r="C54" s="674">
        <v>52</v>
      </c>
      <c r="D54" s="674">
        <f>C54*58%</f>
        <v>30.159999999999997</v>
      </c>
      <c r="E54" s="197" t="s">
        <v>305</v>
      </c>
      <c r="F54" s="1234"/>
      <c r="G54" s="832"/>
      <c r="H54" s="832"/>
      <c r="I54" s="1180"/>
      <c r="J54" s="1234"/>
      <c r="K54" s="832"/>
      <c r="L54" s="832"/>
      <c r="M54" s="1180"/>
      <c r="N54" s="167" t="s">
        <v>36</v>
      </c>
      <c r="O54" s="279">
        <v>5</v>
      </c>
      <c r="P54" s="287">
        <v>4.5</v>
      </c>
      <c r="Q54" s="1202"/>
      <c r="R54" s="1234"/>
      <c r="S54" s="832"/>
      <c r="T54" s="832"/>
      <c r="U54" s="1180"/>
    </row>
    <row r="55" spans="1:21" ht="24.75" customHeight="1" x14ac:dyDescent="0.25">
      <c r="A55" s="1238"/>
      <c r="B55" s="1511" t="s">
        <v>318</v>
      </c>
      <c r="C55" s="1181"/>
      <c r="D55" s="1181"/>
      <c r="E55" s="1182"/>
      <c r="F55" s="1235"/>
      <c r="G55" s="1181"/>
      <c r="H55" s="1181"/>
      <c r="I55" s="1182"/>
      <c r="J55" s="1235"/>
      <c r="K55" s="1181"/>
      <c r="L55" s="1181"/>
      <c r="M55" s="1182"/>
      <c r="N55" s="1320" t="s">
        <v>467</v>
      </c>
      <c r="O55" s="1181"/>
      <c r="P55" s="1181"/>
      <c r="Q55" s="1182"/>
      <c r="R55" s="1235"/>
      <c r="S55" s="1181"/>
      <c r="T55" s="1181"/>
      <c r="U55" s="1182"/>
    </row>
    <row r="56" spans="1:21" ht="27.75" customHeight="1" x14ac:dyDescent="0.25">
      <c r="A56" s="1019" t="s">
        <v>105</v>
      </c>
      <c r="B56" s="1187" t="s">
        <v>105</v>
      </c>
      <c r="C56" s="828"/>
      <c r="D56" s="828"/>
      <c r="E56" s="1188"/>
      <c r="F56" s="1271" t="s">
        <v>106</v>
      </c>
      <c r="G56" s="828"/>
      <c r="H56" s="828"/>
      <c r="I56" s="1188"/>
      <c r="J56" s="1271" t="s">
        <v>129</v>
      </c>
      <c r="K56" s="828"/>
      <c r="L56" s="828"/>
      <c r="M56" s="1188"/>
      <c r="N56" s="1356" t="s">
        <v>319</v>
      </c>
      <c r="O56" s="1357"/>
      <c r="P56" s="1357"/>
      <c r="Q56" s="1358"/>
      <c r="R56" s="1271" t="s">
        <v>149</v>
      </c>
      <c r="S56" s="828"/>
      <c r="T56" s="828"/>
      <c r="U56" s="1188"/>
    </row>
    <row r="57" spans="1:21" ht="15" customHeight="1" x14ac:dyDescent="0.25">
      <c r="A57" s="1238"/>
      <c r="B57" s="1557" t="s">
        <v>417</v>
      </c>
      <c r="C57" s="828"/>
      <c r="D57" s="828"/>
      <c r="E57" s="1188"/>
      <c r="F57" s="693" t="s">
        <v>107</v>
      </c>
      <c r="G57" s="637">
        <v>68</v>
      </c>
      <c r="H57" s="637">
        <f>G57*26%</f>
        <v>17.68</v>
      </c>
      <c r="I57" s="911" t="s">
        <v>321</v>
      </c>
      <c r="J57" s="154" t="s">
        <v>103</v>
      </c>
      <c r="K57" s="692">
        <v>112</v>
      </c>
      <c r="L57" s="637">
        <f>K57*54%</f>
        <v>60.480000000000004</v>
      </c>
      <c r="M57" s="911" t="s">
        <v>321</v>
      </c>
      <c r="N57" s="158" t="s">
        <v>62</v>
      </c>
      <c r="O57" s="170">
        <v>120</v>
      </c>
      <c r="P57" s="171">
        <v>60</v>
      </c>
      <c r="Q57" s="889" t="s">
        <v>321</v>
      </c>
      <c r="R57" s="541" t="s">
        <v>150</v>
      </c>
      <c r="S57" s="155">
        <v>80</v>
      </c>
      <c r="T57" s="155">
        <v>60</v>
      </c>
      <c r="U57" s="911" t="s">
        <v>321</v>
      </c>
    </row>
    <row r="58" spans="1:21" ht="15" customHeight="1" x14ac:dyDescent="0.25">
      <c r="A58" s="1019" t="s">
        <v>322</v>
      </c>
      <c r="B58" s="1530" t="s">
        <v>75</v>
      </c>
      <c r="C58" s="828"/>
      <c r="D58" s="828"/>
      <c r="E58" s="1188"/>
      <c r="F58" s="693" t="s">
        <v>103</v>
      </c>
      <c r="G58" s="637">
        <v>82</v>
      </c>
      <c r="H58" s="637">
        <v>44.2</v>
      </c>
      <c r="I58" s="1189"/>
      <c r="J58" s="154" t="s">
        <v>72</v>
      </c>
      <c r="K58" s="155">
        <v>120</v>
      </c>
      <c r="L58" s="155">
        <v>120</v>
      </c>
      <c r="M58" s="1189"/>
      <c r="N58" s="158" t="s">
        <v>205</v>
      </c>
      <c r="O58" s="170">
        <v>10</v>
      </c>
      <c r="P58" s="171">
        <v>10</v>
      </c>
      <c r="Q58" s="1360"/>
      <c r="R58" s="541" t="s">
        <v>72</v>
      </c>
      <c r="S58" s="155">
        <v>120</v>
      </c>
      <c r="T58" s="155">
        <v>120</v>
      </c>
      <c r="U58" s="1189"/>
    </row>
    <row r="59" spans="1:21" ht="15" customHeight="1" x14ac:dyDescent="0.25">
      <c r="A59" s="1238"/>
      <c r="B59" s="154" t="s">
        <v>76</v>
      </c>
      <c r="C59" s="155">
        <v>10</v>
      </c>
      <c r="D59" s="155">
        <v>10</v>
      </c>
      <c r="E59" s="172" t="s">
        <v>323</v>
      </c>
      <c r="F59" s="702" t="s">
        <v>64</v>
      </c>
      <c r="G59" s="687">
        <v>8</v>
      </c>
      <c r="H59" s="687">
        <v>8</v>
      </c>
      <c r="I59" s="1202"/>
      <c r="J59" s="165" t="s">
        <v>64</v>
      </c>
      <c r="K59" s="118">
        <v>6</v>
      </c>
      <c r="L59" s="118">
        <v>6</v>
      </c>
      <c r="M59" s="1189"/>
      <c r="N59" s="158" t="s">
        <v>500</v>
      </c>
      <c r="O59" s="170">
        <v>200</v>
      </c>
      <c r="P59" s="171">
        <v>200</v>
      </c>
      <c r="Q59" s="1360"/>
      <c r="R59" s="541" t="s">
        <v>64</v>
      </c>
      <c r="S59" s="155">
        <v>6</v>
      </c>
      <c r="T59" s="155">
        <v>6</v>
      </c>
      <c r="U59" s="1202"/>
    </row>
    <row r="60" spans="1:21" ht="15" customHeight="1" x14ac:dyDescent="0.25">
      <c r="A60" s="1019" t="s">
        <v>163</v>
      </c>
      <c r="B60" s="1530" t="s">
        <v>324</v>
      </c>
      <c r="C60" s="828"/>
      <c r="D60" s="828"/>
      <c r="E60" s="1188"/>
      <c r="F60" s="1450"/>
      <c r="G60" s="1255"/>
      <c r="H60" s="1255"/>
      <c r="I60" s="1256"/>
      <c r="J60" s="1480"/>
      <c r="K60" s="1255"/>
      <c r="L60" s="1255"/>
      <c r="M60" s="1256"/>
      <c r="N60" s="145"/>
      <c r="O60" s="145"/>
      <c r="P60" s="145"/>
      <c r="Q60" s="145"/>
      <c r="R60" s="1450"/>
      <c r="S60" s="1255"/>
      <c r="T60" s="1255"/>
      <c r="U60" s="1256"/>
    </row>
    <row r="61" spans="1:21" ht="15" customHeight="1" x14ac:dyDescent="0.25">
      <c r="A61" s="1237"/>
      <c r="B61" s="154" t="s">
        <v>70</v>
      </c>
      <c r="C61" s="155">
        <v>30</v>
      </c>
      <c r="D61" s="155">
        <v>30</v>
      </c>
      <c r="E61" s="1330" t="s">
        <v>325</v>
      </c>
      <c r="F61" s="1234"/>
      <c r="G61" s="832"/>
      <c r="H61" s="832"/>
      <c r="I61" s="1180"/>
      <c r="J61" s="1234"/>
      <c r="K61" s="832"/>
      <c r="L61" s="832"/>
      <c r="M61" s="1180"/>
      <c r="N61" s="538"/>
      <c r="O61" s="1599"/>
      <c r="P61" s="828"/>
      <c r="Q61" s="1188"/>
      <c r="R61" s="1234"/>
      <c r="S61" s="832"/>
      <c r="T61" s="832"/>
      <c r="U61" s="1180"/>
    </row>
    <row r="62" spans="1:21" ht="15" customHeight="1" x14ac:dyDescent="0.25">
      <c r="A62" s="1237"/>
      <c r="B62" s="165" t="s">
        <v>72</v>
      </c>
      <c r="C62" s="118">
        <v>120</v>
      </c>
      <c r="D62" s="118">
        <v>120</v>
      </c>
      <c r="E62" s="1202"/>
      <c r="F62" s="1234"/>
      <c r="G62" s="832"/>
      <c r="H62" s="832"/>
      <c r="I62" s="1180"/>
      <c r="J62" s="1234"/>
      <c r="K62" s="832"/>
      <c r="L62" s="832"/>
      <c r="M62" s="1180"/>
      <c r="N62" s="408"/>
      <c r="O62" s="1492"/>
      <c r="P62" s="828"/>
      <c r="Q62" s="1188"/>
      <c r="R62" s="1234"/>
      <c r="S62" s="832"/>
      <c r="T62" s="832"/>
      <c r="U62" s="1180"/>
    </row>
    <row r="63" spans="1:21" ht="15" customHeight="1" x14ac:dyDescent="0.25">
      <c r="A63" s="1467" t="s">
        <v>326</v>
      </c>
      <c r="B63" s="1457" t="s">
        <v>371</v>
      </c>
      <c r="C63" s="1255"/>
      <c r="D63" s="1255"/>
      <c r="E63" s="1256"/>
      <c r="F63" s="1234"/>
      <c r="G63" s="832"/>
      <c r="H63" s="832"/>
      <c r="I63" s="1180"/>
      <c r="J63" s="1234"/>
      <c r="K63" s="832"/>
      <c r="L63" s="832"/>
      <c r="M63" s="1180"/>
      <c r="N63" s="1386"/>
      <c r="O63" s="1255"/>
      <c r="P63" s="1255"/>
      <c r="Q63" s="1256"/>
      <c r="R63" s="1234"/>
      <c r="S63" s="832"/>
      <c r="T63" s="832"/>
      <c r="U63" s="1180"/>
    </row>
    <row r="64" spans="1:21" ht="15" customHeight="1" x14ac:dyDescent="0.25">
      <c r="A64" s="1240"/>
      <c r="B64" s="1267"/>
      <c r="C64" s="1371"/>
      <c r="D64" s="1371"/>
      <c r="E64" s="1372"/>
      <c r="F64" s="1267"/>
      <c r="G64" s="1371"/>
      <c r="H64" s="1371"/>
      <c r="I64" s="1372"/>
      <c r="J64" s="1267"/>
      <c r="K64" s="1371"/>
      <c r="L64" s="1371"/>
      <c r="M64" s="1372"/>
      <c r="N64" s="1267"/>
      <c r="O64" s="1371"/>
      <c r="P64" s="1371"/>
      <c r="Q64" s="1372"/>
      <c r="R64" s="1267"/>
      <c r="S64" s="1371"/>
      <c r="T64" s="1371"/>
      <c r="U64" s="1372"/>
    </row>
    <row r="65" spans="1:21" ht="15" customHeight="1" x14ac:dyDescent="0.25">
      <c r="A65" s="1462" t="s">
        <v>327</v>
      </c>
      <c r="B65" s="1352"/>
      <c r="C65" s="1352"/>
      <c r="D65" s="1352"/>
      <c r="E65" s="1352"/>
      <c r="F65" s="1352"/>
      <c r="G65" s="1352"/>
      <c r="H65" s="1352"/>
      <c r="I65" s="1352"/>
      <c r="J65" s="1352"/>
      <c r="K65" s="1352"/>
      <c r="L65" s="1352"/>
      <c r="M65" s="1352"/>
      <c r="N65" s="1352"/>
      <c r="O65" s="1352"/>
      <c r="P65" s="1352"/>
      <c r="Q65" s="1352"/>
      <c r="R65" s="1352"/>
      <c r="S65" s="1352"/>
      <c r="T65" s="1352"/>
      <c r="U65" s="1463"/>
    </row>
    <row r="66" spans="1:21" ht="15" customHeight="1" x14ac:dyDescent="0.25">
      <c r="A66" s="1464"/>
      <c r="B66" s="1345"/>
      <c r="C66" s="1345"/>
      <c r="D66" s="1345"/>
      <c r="E66" s="1345"/>
      <c r="F66" s="1345"/>
      <c r="G66" s="1345"/>
      <c r="H66" s="1345"/>
      <c r="I66" s="1345"/>
      <c r="J66" s="1345"/>
      <c r="K66" s="1345"/>
      <c r="L66" s="1345"/>
      <c r="M66" s="1345"/>
      <c r="N66" s="1345"/>
      <c r="O66" s="1345"/>
      <c r="P66" s="1345"/>
      <c r="Q66" s="1345"/>
      <c r="R66" s="1345"/>
      <c r="S66" s="1345"/>
      <c r="T66" s="1345"/>
      <c r="U66" s="1400"/>
    </row>
    <row r="67" spans="1:21" ht="75.75" customHeight="1" x14ac:dyDescent="0.25">
      <c r="A67" s="312" t="s">
        <v>287</v>
      </c>
      <c r="B67" s="147" t="s">
        <v>328</v>
      </c>
      <c r="C67" s="148" t="s">
        <v>289</v>
      </c>
      <c r="D67" s="148" t="s">
        <v>290</v>
      </c>
      <c r="E67" s="150" t="s">
        <v>291</v>
      </c>
      <c r="F67" s="147" t="s">
        <v>329</v>
      </c>
      <c r="G67" s="148" t="s">
        <v>289</v>
      </c>
      <c r="H67" s="148" t="s">
        <v>290</v>
      </c>
      <c r="I67" s="150" t="s">
        <v>291</v>
      </c>
      <c r="J67" s="147" t="s">
        <v>330</v>
      </c>
      <c r="K67" s="148" t="s">
        <v>294</v>
      </c>
      <c r="L67" s="148" t="s">
        <v>290</v>
      </c>
      <c r="M67" s="150" t="s">
        <v>291</v>
      </c>
      <c r="N67" s="147" t="s">
        <v>331</v>
      </c>
      <c r="O67" s="148" t="s">
        <v>289</v>
      </c>
      <c r="P67" s="148" t="s">
        <v>290</v>
      </c>
      <c r="Q67" s="150" t="s">
        <v>291</v>
      </c>
      <c r="R67" s="191" t="s">
        <v>332</v>
      </c>
      <c r="S67" s="148" t="s">
        <v>289</v>
      </c>
      <c r="T67" s="148" t="s">
        <v>289</v>
      </c>
      <c r="U67" s="150" t="s">
        <v>291</v>
      </c>
    </row>
    <row r="68" spans="1:21" ht="30" customHeight="1" x14ac:dyDescent="0.25">
      <c r="A68" s="1239" t="s">
        <v>333</v>
      </c>
      <c r="B68" s="1271" t="s">
        <v>334</v>
      </c>
      <c r="C68" s="828"/>
      <c r="D68" s="828"/>
      <c r="E68" s="1188"/>
      <c r="F68" s="1273" t="s">
        <v>335</v>
      </c>
      <c r="G68" s="1274"/>
      <c r="H68" s="1274"/>
      <c r="I68" s="1318"/>
      <c r="J68" s="1347" t="s">
        <v>179</v>
      </c>
      <c r="K68" s="1274"/>
      <c r="L68" s="1274"/>
      <c r="M68" s="1318"/>
      <c r="N68" s="1069" t="s">
        <v>336</v>
      </c>
      <c r="O68" s="1348"/>
      <c r="P68" s="1348"/>
      <c r="Q68" s="1349"/>
      <c r="R68" s="1465" t="s">
        <v>402</v>
      </c>
      <c r="S68" s="1274"/>
      <c r="T68" s="1274"/>
      <c r="U68" s="1318"/>
    </row>
    <row r="69" spans="1:21" ht="15" customHeight="1" x14ac:dyDescent="0.25">
      <c r="A69" s="1237"/>
      <c r="B69" s="167" t="s">
        <v>114</v>
      </c>
      <c r="C69" s="599">
        <v>65</v>
      </c>
      <c r="D69" s="600">
        <f>C69*77%</f>
        <v>50.050000000000004</v>
      </c>
      <c r="E69" s="1528" t="s">
        <v>492</v>
      </c>
      <c r="F69" s="1133" t="s">
        <v>337</v>
      </c>
      <c r="G69" s="1255"/>
      <c r="H69" s="1255"/>
      <c r="I69" s="1256"/>
      <c r="J69" s="201" t="s">
        <v>50</v>
      </c>
      <c r="K69" s="584">
        <v>15.5</v>
      </c>
      <c r="L69" s="601">
        <f>K69*66%</f>
        <v>10.23</v>
      </c>
      <c r="M69" s="911" t="s">
        <v>478</v>
      </c>
      <c r="N69" s="1234"/>
      <c r="O69" s="832"/>
      <c r="P69" s="832"/>
      <c r="Q69" s="1180"/>
      <c r="R69" s="113" t="s">
        <v>200</v>
      </c>
      <c r="S69" s="284">
        <v>30</v>
      </c>
      <c r="T69" s="284">
        <v>25.5</v>
      </c>
      <c r="U69" s="1466" t="s">
        <v>478</v>
      </c>
    </row>
    <row r="70" spans="1:21" ht="15" customHeight="1" x14ac:dyDescent="0.25">
      <c r="A70" s="1237"/>
      <c r="B70" s="167" t="s">
        <v>155</v>
      </c>
      <c r="C70" s="584">
        <v>5.8</v>
      </c>
      <c r="D70" s="601">
        <f>C70*70%</f>
        <v>4.0599999999999996</v>
      </c>
      <c r="E70" s="1200"/>
      <c r="F70" s="1234"/>
      <c r="G70" s="832"/>
      <c r="H70" s="832"/>
      <c r="I70" s="1180"/>
      <c r="J70" s="167" t="s">
        <v>180</v>
      </c>
      <c r="K70" s="647">
        <v>20</v>
      </c>
      <c r="L70" s="647">
        <v>15</v>
      </c>
      <c r="M70" s="1189"/>
      <c r="N70" s="1234"/>
      <c r="O70" s="832"/>
      <c r="P70" s="832"/>
      <c r="Q70" s="1180"/>
      <c r="R70" s="77" t="s">
        <v>50</v>
      </c>
      <c r="S70" s="584">
        <v>15.5</v>
      </c>
      <c r="T70" s="601">
        <f>S70*66%</f>
        <v>10.23</v>
      </c>
      <c r="U70" s="1180"/>
    </row>
    <row r="71" spans="1:21" ht="15" customHeight="1" x14ac:dyDescent="0.25">
      <c r="A71" s="1237"/>
      <c r="B71" s="167" t="s">
        <v>157</v>
      </c>
      <c r="C71" s="584">
        <v>40</v>
      </c>
      <c r="D71" s="601">
        <f>C71*52%</f>
        <v>20.8</v>
      </c>
      <c r="E71" s="1200"/>
      <c r="F71" s="1234"/>
      <c r="G71" s="832"/>
      <c r="H71" s="832"/>
      <c r="I71" s="1180"/>
      <c r="J71" s="167" t="s">
        <v>182</v>
      </c>
      <c r="K71" s="647">
        <v>15</v>
      </c>
      <c r="L71" s="647">
        <v>10</v>
      </c>
      <c r="M71" s="1189"/>
      <c r="N71" s="1234"/>
      <c r="O71" s="832"/>
      <c r="P71" s="832"/>
      <c r="Q71" s="1180"/>
      <c r="R71" s="77" t="s">
        <v>91</v>
      </c>
      <c r="S71" s="599">
        <v>13</v>
      </c>
      <c r="T71" s="600">
        <f>S71*77%</f>
        <v>10.01</v>
      </c>
      <c r="U71" s="1180"/>
    </row>
    <row r="72" spans="1:21" ht="15" customHeight="1" x14ac:dyDescent="0.25">
      <c r="A72" s="1237"/>
      <c r="B72" s="167" t="s">
        <v>89</v>
      </c>
      <c r="C72" s="584">
        <v>38</v>
      </c>
      <c r="D72" s="601">
        <f>C72*53%</f>
        <v>20.14</v>
      </c>
      <c r="E72" s="1200"/>
      <c r="F72" s="1235"/>
      <c r="G72" s="1181"/>
      <c r="H72" s="1181"/>
      <c r="I72" s="1182"/>
      <c r="J72" s="593" t="s">
        <v>32</v>
      </c>
      <c r="K72" s="79">
        <v>13</v>
      </c>
      <c r="L72" s="79">
        <f>K72*80%</f>
        <v>10.4</v>
      </c>
      <c r="M72" s="1189"/>
      <c r="N72" s="1235"/>
      <c r="O72" s="1181"/>
      <c r="P72" s="1181"/>
      <c r="Q72" s="1182"/>
      <c r="R72" s="77" t="s">
        <v>114</v>
      </c>
      <c r="S72" s="599">
        <v>13</v>
      </c>
      <c r="T72" s="600">
        <f>S72*77%</f>
        <v>10.01</v>
      </c>
      <c r="U72" s="1180"/>
    </row>
    <row r="73" spans="1:21" ht="15" customHeight="1" x14ac:dyDescent="0.25">
      <c r="A73" s="1237"/>
      <c r="B73" s="167" t="s">
        <v>50</v>
      </c>
      <c r="C73" s="584">
        <v>15.5</v>
      </c>
      <c r="D73" s="601">
        <f>C73*66%</f>
        <v>10.23</v>
      </c>
      <c r="E73" s="1200"/>
      <c r="F73" s="201" t="s">
        <v>166</v>
      </c>
      <c r="G73" s="283">
        <v>40</v>
      </c>
      <c r="H73" s="284">
        <v>40</v>
      </c>
      <c r="I73" s="911" t="s">
        <v>301</v>
      </c>
      <c r="J73" s="593" t="s">
        <v>36</v>
      </c>
      <c r="K73" s="79">
        <v>5.5</v>
      </c>
      <c r="L73" s="79">
        <f>K73*95%</f>
        <v>5.2249999999999996</v>
      </c>
      <c r="M73" s="1189"/>
      <c r="N73" s="201" t="s">
        <v>193</v>
      </c>
      <c r="O73" s="283">
        <v>40</v>
      </c>
      <c r="P73" s="284">
        <v>40</v>
      </c>
      <c r="Q73" s="911" t="s">
        <v>478</v>
      </c>
      <c r="R73" s="593" t="s">
        <v>32</v>
      </c>
      <c r="S73" s="79">
        <v>13</v>
      </c>
      <c r="T73" s="79">
        <f>S73*80%</f>
        <v>10.4</v>
      </c>
      <c r="U73" s="1180"/>
    </row>
    <row r="74" spans="1:21" ht="15" customHeight="1" x14ac:dyDescent="0.25">
      <c r="A74" s="1237"/>
      <c r="B74" s="593" t="s">
        <v>32</v>
      </c>
      <c r="C74" s="79">
        <v>13</v>
      </c>
      <c r="D74" s="79">
        <f>C74*80%</f>
        <v>10.4</v>
      </c>
      <c r="E74" s="1200"/>
      <c r="F74" s="167" t="s">
        <v>114</v>
      </c>
      <c r="G74" s="599">
        <v>13</v>
      </c>
      <c r="H74" s="600">
        <f>G74*77%</f>
        <v>10.01</v>
      </c>
      <c r="I74" s="1189"/>
      <c r="J74" s="593" t="s">
        <v>44</v>
      </c>
      <c r="K74" s="582">
        <v>0.8</v>
      </c>
      <c r="L74" s="582">
        <v>0.8</v>
      </c>
      <c r="M74" s="1189"/>
      <c r="N74" s="167" t="s">
        <v>114</v>
      </c>
      <c r="O74" s="599">
        <v>13</v>
      </c>
      <c r="P74" s="600">
        <f>O74*77%</f>
        <v>10.01</v>
      </c>
      <c r="Q74" s="1189"/>
      <c r="R74" s="593" t="s">
        <v>34</v>
      </c>
      <c r="S74" s="79">
        <v>13</v>
      </c>
      <c r="T74" s="79">
        <f>S74*60%</f>
        <v>7.8</v>
      </c>
      <c r="U74" s="1180"/>
    </row>
    <row r="75" spans="1:21" ht="15" customHeight="1" x14ac:dyDescent="0.25">
      <c r="A75" s="1237"/>
      <c r="B75" s="593" t="s">
        <v>34</v>
      </c>
      <c r="C75" s="79">
        <v>13</v>
      </c>
      <c r="D75" s="79">
        <f>C75*60%</f>
        <v>7.8</v>
      </c>
      <c r="E75" s="1200"/>
      <c r="F75" s="167" t="s">
        <v>91</v>
      </c>
      <c r="G75" s="599">
        <v>13</v>
      </c>
      <c r="H75" s="600">
        <f>G75*77%</f>
        <v>10.01</v>
      </c>
      <c r="I75" s="1189"/>
      <c r="J75" s="593" t="s">
        <v>42</v>
      </c>
      <c r="K75" s="79">
        <v>1</v>
      </c>
      <c r="L75" s="79">
        <f>K75*78%</f>
        <v>0.78</v>
      </c>
      <c r="M75" s="1189"/>
      <c r="N75" s="167" t="s">
        <v>91</v>
      </c>
      <c r="O75" s="599">
        <v>13</v>
      </c>
      <c r="P75" s="600">
        <f>O75*77%</f>
        <v>10.01</v>
      </c>
      <c r="Q75" s="1189"/>
      <c r="R75" s="593" t="s">
        <v>36</v>
      </c>
      <c r="S75" s="79">
        <v>5.5</v>
      </c>
      <c r="T75" s="79">
        <f>S75*95%</f>
        <v>5.2249999999999996</v>
      </c>
      <c r="U75" s="1180"/>
    </row>
    <row r="76" spans="1:21" ht="15" customHeight="1" x14ac:dyDescent="0.25">
      <c r="A76" s="1237"/>
      <c r="B76" s="593" t="s">
        <v>36</v>
      </c>
      <c r="C76" s="79">
        <v>5.5</v>
      </c>
      <c r="D76" s="79">
        <f>C76*95%</f>
        <v>5.2249999999999996</v>
      </c>
      <c r="E76" s="1200"/>
      <c r="F76" s="167" t="s">
        <v>50</v>
      </c>
      <c r="G76" s="584">
        <v>15.5</v>
      </c>
      <c r="H76" s="601">
        <f>G76*66%</f>
        <v>10.23</v>
      </c>
      <c r="I76" s="1189"/>
      <c r="J76" s="167" t="s">
        <v>184</v>
      </c>
      <c r="K76" s="279">
        <v>7</v>
      </c>
      <c r="L76" s="287">
        <v>7</v>
      </c>
      <c r="M76" s="1189"/>
      <c r="N76" s="167" t="s">
        <v>50</v>
      </c>
      <c r="O76" s="584">
        <v>15.5</v>
      </c>
      <c r="P76" s="601">
        <f>O76*66%</f>
        <v>10.23</v>
      </c>
      <c r="Q76" s="1189"/>
      <c r="R76" s="593" t="s">
        <v>42</v>
      </c>
      <c r="S76" s="79">
        <v>1</v>
      </c>
      <c r="T76" s="79">
        <f>S76*78%</f>
        <v>0.78</v>
      </c>
      <c r="U76" s="1180"/>
    </row>
    <row r="77" spans="1:21" ht="15" customHeight="1" x14ac:dyDescent="0.25">
      <c r="A77" s="1237"/>
      <c r="B77" s="593" t="s">
        <v>42</v>
      </c>
      <c r="C77" s="79">
        <v>1</v>
      </c>
      <c r="D77" s="79">
        <f>C77*78%</f>
        <v>0.78</v>
      </c>
      <c r="E77" s="1200"/>
      <c r="F77" s="593" t="s">
        <v>36</v>
      </c>
      <c r="G77" s="79">
        <v>5.5</v>
      </c>
      <c r="H77" s="79">
        <f>G77*95%</f>
        <v>5.2249999999999996</v>
      </c>
      <c r="I77" s="1189"/>
      <c r="J77" s="167" t="s">
        <v>116</v>
      </c>
      <c r="K77" s="279">
        <v>5</v>
      </c>
      <c r="L77" s="287">
        <v>5</v>
      </c>
      <c r="M77" s="1189"/>
      <c r="N77" s="593" t="s">
        <v>36</v>
      </c>
      <c r="O77" s="79">
        <v>5.5</v>
      </c>
      <c r="P77" s="79">
        <f>O77*95%</f>
        <v>5.2249999999999996</v>
      </c>
      <c r="Q77" s="1189"/>
      <c r="R77" s="593" t="s">
        <v>44</v>
      </c>
      <c r="S77" s="581">
        <v>0.5</v>
      </c>
      <c r="T77" s="581">
        <v>0.5</v>
      </c>
      <c r="U77" s="1180"/>
    </row>
    <row r="78" spans="1:21" ht="15" customHeight="1" x14ac:dyDescent="0.25">
      <c r="A78" s="1237"/>
      <c r="B78" s="167" t="s">
        <v>52</v>
      </c>
      <c r="C78" s="80">
        <v>3</v>
      </c>
      <c r="D78" s="134">
        <v>3</v>
      </c>
      <c r="E78" s="1200"/>
      <c r="F78" s="593" t="s">
        <v>32</v>
      </c>
      <c r="G78" s="79">
        <v>13</v>
      </c>
      <c r="H78" s="79">
        <f>G78*80%</f>
        <v>10.4</v>
      </c>
      <c r="I78" s="1189"/>
      <c r="J78" s="167" t="s">
        <v>114</v>
      </c>
      <c r="K78" s="599">
        <v>14</v>
      </c>
      <c r="L78" s="600">
        <f>K78*77%</f>
        <v>10.780000000000001</v>
      </c>
      <c r="M78" s="1189"/>
      <c r="N78" s="593" t="s">
        <v>34</v>
      </c>
      <c r="O78" s="79">
        <v>13</v>
      </c>
      <c r="P78" s="79">
        <f>O78*60%</f>
        <v>7.8</v>
      </c>
      <c r="Q78" s="1189"/>
      <c r="R78" s="77" t="s">
        <v>116</v>
      </c>
      <c r="S78" s="287">
        <v>5</v>
      </c>
      <c r="T78" s="287">
        <v>5</v>
      </c>
      <c r="U78" s="1180"/>
    </row>
    <row r="79" spans="1:21" ht="15" customHeight="1" x14ac:dyDescent="0.25">
      <c r="A79" s="1237"/>
      <c r="B79" s="167" t="s">
        <v>44</v>
      </c>
      <c r="C79" s="134">
        <v>0.5</v>
      </c>
      <c r="D79" s="134">
        <v>0.5</v>
      </c>
      <c r="E79" s="1369"/>
      <c r="F79" s="593" t="s">
        <v>34</v>
      </c>
      <c r="G79" s="79">
        <v>13</v>
      </c>
      <c r="H79" s="79">
        <f>G79*60%</f>
        <v>7.8</v>
      </c>
      <c r="I79" s="1189"/>
      <c r="J79" s="167" t="s">
        <v>91</v>
      </c>
      <c r="K79" s="599">
        <v>13</v>
      </c>
      <c r="L79" s="600">
        <f>K79*77%</f>
        <v>10.01</v>
      </c>
      <c r="M79" s="1189"/>
      <c r="N79" s="593" t="s">
        <v>32</v>
      </c>
      <c r="O79" s="79">
        <v>13</v>
      </c>
      <c r="P79" s="79">
        <f>O79*80%</f>
        <v>10.4</v>
      </c>
      <c r="Q79" s="1189"/>
      <c r="R79" s="77" t="s">
        <v>184</v>
      </c>
      <c r="S79" s="287">
        <v>7</v>
      </c>
      <c r="T79" s="287">
        <v>7</v>
      </c>
      <c r="U79" s="1180"/>
    </row>
    <row r="80" spans="1:21" ht="15" customHeight="1" x14ac:dyDescent="0.25">
      <c r="A80" s="1237"/>
      <c r="B80" s="1343"/>
      <c r="C80" s="1255"/>
      <c r="D80" s="1255"/>
      <c r="E80" s="1256"/>
      <c r="F80" s="593" t="s">
        <v>44</v>
      </c>
      <c r="G80" s="581">
        <v>0.8</v>
      </c>
      <c r="H80" s="581">
        <v>0.8</v>
      </c>
      <c r="I80" s="1189"/>
      <c r="J80" s="1031"/>
      <c r="K80" s="1255"/>
      <c r="L80" s="1255"/>
      <c r="M80" s="1256"/>
      <c r="N80" s="593" t="s">
        <v>44</v>
      </c>
      <c r="O80" s="581">
        <v>0.8</v>
      </c>
      <c r="P80" s="581">
        <v>0.8</v>
      </c>
      <c r="Q80" s="1189"/>
      <c r="R80" s="1472"/>
      <c r="S80" s="1255"/>
      <c r="T80" s="1255"/>
      <c r="U80" s="1421"/>
    </row>
    <row r="81" spans="1:21" ht="15" customHeight="1" x14ac:dyDescent="0.25">
      <c r="A81" s="1237"/>
      <c r="B81" s="1234"/>
      <c r="C81" s="832"/>
      <c r="D81" s="832"/>
      <c r="E81" s="1180"/>
      <c r="F81" s="593" t="s">
        <v>42</v>
      </c>
      <c r="G81" s="79">
        <v>1</v>
      </c>
      <c r="H81" s="79">
        <f>G81*78%</f>
        <v>0.78</v>
      </c>
      <c r="I81" s="1202"/>
      <c r="J81" s="1234"/>
      <c r="K81" s="832"/>
      <c r="L81" s="832"/>
      <c r="M81" s="1180"/>
      <c r="N81" s="593" t="s">
        <v>42</v>
      </c>
      <c r="O81" s="79">
        <v>1</v>
      </c>
      <c r="P81" s="79">
        <f>O81*78%</f>
        <v>0.78</v>
      </c>
      <c r="Q81" s="1202"/>
      <c r="R81" s="832"/>
      <c r="S81" s="832"/>
      <c r="T81" s="832"/>
      <c r="U81" s="859"/>
    </row>
    <row r="82" spans="1:21" ht="15" customHeight="1" thickBot="1" x14ac:dyDescent="0.3">
      <c r="A82" s="1240"/>
      <c r="B82" s="1267"/>
      <c r="C82" s="1371"/>
      <c r="D82" s="1371"/>
      <c r="E82" s="1372"/>
      <c r="F82" s="965"/>
      <c r="G82" s="828"/>
      <c r="H82" s="828"/>
      <c r="I82" s="1188"/>
      <c r="J82" s="1235"/>
      <c r="K82" s="1181"/>
      <c r="L82" s="1181"/>
      <c r="M82" s="1182"/>
      <c r="N82" s="1311"/>
      <c r="O82" s="832"/>
      <c r="P82" s="832"/>
      <c r="Q82" s="1180"/>
      <c r="R82" s="1400"/>
      <c r="S82" s="1400"/>
      <c r="T82" s="1400"/>
      <c r="U82" s="1596"/>
    </row>
    <row r="83" spans="1:21" ht="30" customHeight="1" x14ac:dyDescent="0.25">
      <c r="A83" s="1236" t="s">
        <v>28</v>
      </c>
      <c r="B83" s="1033" t="s">
        <v>338</v>
      </c>
      <c r="C83" s="921"/>
      <c r="D83" s="921"/>
      <c r="E83" s="921"/>
      <c r="F83" s="1094" t="s">
        <v>525</v>
      </c>
      <c r="G83" s="899"/>
      <c r="H83" s="899"/>
      <c r="I83" s="900"/>
      <c r="J83" s="1432" t="s">
        <v>339</v>
      </c>
      <c r="K83" s="1428"/>
      <c r="L83" s="1428"/>
      <c r="M83" s="1428"/>
      <c r="N83" s="1033" t="s">
        <v>525</v>
      </c>
      <c r="O83" s="921"/>
      <c r="P83" s="921"/>
      <c r="Q83" s="921"/>
      <c r="R83" s="1033" t="s">
        <v>202</v>
      </c>
      <c r="S83" s="921"/>
      <c r="T83" s="921"/>
      <c r="U83" s="921"/>
    </row>
    <row r="84" spans="1:21" ht="45" x14ac:dyDescent="0.25">
      <c r="A84" s="1237"/>
      <c r="B84" s="615" t="s">
        <v>30</v>
      </c>
      <c r="C84" s="802">
        <v>122</v>
      </c>
      <c r="D84" s="802">
        <f>C84*49%</f>
        <v>59.78</v>
      </c>
      <c r="E84" s="889" t="s">
        <v>369</v>
      </c>
      <c r="F84" s="597" t="s">
        <v>516</v>
      </c>
      <c r="G84" s="682">
        <v>107</v>
      </c>
      <c r="H84" s="682">
        <f>G84*56%</f>
        <v>59.920000000000009</v>
      </c>
      <c r="I84" s="911" t="s">
        <v>369</v>
      </c>
      <c r="J84" s="615" t="s">
        <v>94</v>
      </c>
      <c r="K84" s="802">
        <v>97</v>
      </c>
      <c r="L84" s="802">
        <f>K84*61.5%</f>
        <v>59.655000000000001</v>
      </c>
      <c r="M84" s="979" t="s">
        <v>369</v>
      </c>
      <c r="N84" s="615" t="s">
        <v>516</v>
      </c>
      <c r="O84" s="805">
        <v>107</v>
      </c>
      <c r="P84" s="805">
        <f>O84*56%</f>
        <v>59.920000000000009</v>
      </c>
      <c r="Q84" s="889" t="s">
        <v>369</v>
      </c>
      <c r="R84" s="615" t="s">
        <v>94</v>
      </c>
      <c r="S84" s="802">
        <v>97</v>
      </c>
      <c r="T84" s="802">
        <f>S84*61.5%</f>
        <v>59.655000000000001</v>
      </c>
      <c r="U84" s="889" t="s">
        <v>369</v>
      </c>
    </row>
    <row r="85" spans="1:21" ht="15" customHeight="1" x14ac:dyDescent="0.25">
      <c r="A85" s="1237"/>
      <c r="B85" s="593" t="s">
        <v>32</v>
      </c>
      <c r="C85" s="79">
        <v>11</v>
      </c>
      <c r="D85" s="79">
        <f>C85*75%</f>
        <v>8.25</v>
      </c>
      <c r="E85" s="889"/>
      <c r="F85" s="593" t="s">
        <v>32</v>
      </c>
      <c r="G85" s="79">
        <v>11</v>
      </c>
      <c r="H85" s="79">
        <f>G85*75%</f>
        <v>8.25</v>
      </c>
      <c r="I85" s="902"/>
      <c r="J85" s="593" t="s">
        <v>32</v>
      </c>
      <c r="K85" s="79">
        <v>11</v>
      </c>
      <c r="L85" s="79">
        <f>K85*75%</f>
        <v>8.25</v>
      </c>
      <c r="M85" s="980"/>
      <c r="N85" s="615" t="s">
        <v>32</v>
      </c>
      <c r="O85" s="638">
        <v>11</v>
      </c>
      <c r="P85" s="638">
        <f>O85*75%</f>
        <v>8.25</v>
      </c>
      <c r="Q85" s="889"/>
      <c r="R85" s="615" t="s">
        <v>32</v>
      </c>
      <c r="S85" s="638">
        <v>11</v>
      </c>
      <c r="T85" s="638">
        <f>S85*75%</f>
        <v>8.25</v>
      </c>
      <c r="U85" s="889"/>
    </row>
    <row r="86" spans="1:21" ht="15" customHeight="1" x14ac:dyDescent="0.25">
      <c r="A86" s="1237"/>
      <c r="B86" s="593" t="s">
        <v>34</v>
      </c>
      <c r="C86" s="79">
        <v>14</v>
      </c>
      <c r="D86" s="79">
        <f>C86*60%</f>
        <v>8.4</v>
      </c>
      <c r="E86" s="889"/>
      <c r="F86" s="593" t="s">
        <v>34</v>
      </c>
      <c r="G86" s="79">
        <v>14</v>
      </c>
      <c r="H86" s="79">
        <f>G86*60%</f>
        <v>8.4</v>
      </c>
      <c r="I86" s="902"/>
      <c r="J86" s="593" t="s">
        <v>34</v>
      </c>
      <c r="K86" s="79">
        <v>14</v>
      </c>
      <c r="L86" s="79">
        <f>K86*60%</f>
        <v>8.4</v>
      </c>
      <c r="M86" s="980"/>
      <c r="N86" s="615" t="s">
        <v>34</v>
      </c>
      <c r="O86" s="638">
        <v>14</v>
      </c>
      <c r="P86" s="638">
        <f>O86*60%</f>
        <v>8.4</v>
      </c>
      <c r="Q86" s="889"/>
      <c r="R86" s="615" t="s">
        <v>34</v>
      </c>
      <c r="S86" s="638">
        <v>14</v>
      </c>
      <c r="T86" s="638">
        <f>S86*60%</f>
        <v>8.4</v>
      </c>
      <c r="U86" s="889"/>
    </row>
    <row r="87" spans="1:21" ht="15" customHeight="1" x14ac:dyDescent="0.25">
      <c r="A87" s="1237"/>
      <c r="B87" s="593" t="s">
        <v>36</v>
      </c>
      <c r="C87" s="79">
        <v>3.5</v>
      </c>
      <c r="D87" s="79">
        <f>C87*95%</f>
        <v>3.3249999999999997</v>
      </c>
      <c r="E87" s="889"/>
      <c r="F87" s="593" t="s">
        <v>36</v>
      </c>
      <c r="G87" s="79">
        <v>3.5</v>
      </c>
      <c r="H87" s="79">
        <f>G87*95%</f>
        <v>3.3249999999999997</v>
      </c>
      <c r="I87" s="902"/>
      <c r="J87" s="593" t="s">
        <v>36</v>
      </c>
      <c r="K87" s="79">
        <v>3.5</v>
      </c>
      <c r="L87" s="79">
        <f>K87*95%</f>
        <v>3.3249999999999997</v>
      </c>
      <c r="M87" s="980"/>
      <c r="N87" s="615" t="s">
        <v>36</v>
      </c>
      <c r="O87" s="638">
        <v>3.5</v>
      </c>
      <c r="P87" s="638">
        <f>O87*95%</f>
        <v>3.3249999999999997</v>
      </c>
      <c r="Q87" s="889"/>
      <c r="R87" s="615" t="s">
        <v>36</v>
      </c>
      <c r="S87" s="638">
        <v>3.5</v>
      </c>
      <c r="T87" s="638">
        <f>S87*95%</f>
        <v>3.3249999999999997</v>
      </c>
      <c r="U87" s="889"/>
    </row>
    <row r="88" spans="1:21" ht="15" customHeight="1" x14ac:dyDescent="0.25">
      <c r="A88" s="1237"/>
      <c r="B88" s="593" t="s">
        <v>38</v>
      </c>
      <c r="C88" s="79">
        <v>0.4</v>
      </c>
      <c r="D88" s="79">
        <f>C88*100%</f>
        <v>0.4</v>
      </c>
      <c r="E88" s="889"/>
      <c r="F88" s="593" t="s">
        <v>38</v>
      </c>
      <c r="G88" s="79">
        <v>0.4</v>
      </c>
      <c r="H88" s="79">
        <f>G88*100%</f>
        <v>0.4</v>
      </c>
      <c r="I88" s="902"/>
      <c r="J88" s="593" t="s">
        <v>38</v>
      </c>
      <c r="K88" s="79">
        <v>0.4</v>
      </c>
      <c r="L88" s="79">
        <f>K88*100%</f>
        <v>0.4</v>
      </c>
      <c r="M88" s="980"/>
      <c r="N88" s="615" t="s">
        <v>38</v>
      </c>
      <c r="O88" s="638">
        <v>0.4</v>
      </c>
      <c r="P88" s="638">
        <f>O88*100%</f>
        <v>0.4</v>
      </c>
      <c r="Q88" s="889"/>
      <c r="R88" s="615" t="s">
        <v>38</v>
      </c>
      <c r="S88" s="638">
        <v>0.4</v>
      </c>
      <c r="T88" s="638">
        <f>S88*100%</f>
        <v>0.4</v>
      </c>
      <c r="U88" s="889"/>
    </row>
    <row r="89" spans="1:21" ht="15" customHeight="1" x14ac:dyDescent="0.25">
      <c r="A89" s="1237"/>
      <c r="B89" s="593" t="s">
        <v>40</v>
      </c>
      <c r="C89" s="79">
        <v>0.4</v>
      </c>
      <c r="D89" s="79">
        <f t="shared" ref="D89:D90" si="5">C89*100%</f>
        <v>0.4</v>
      </c>
      <c r="E89" s="889"/>
      <c r="F89" s="593" t="s">
        <v>40</v>
      </c>
      <c r="G89" s="79">
        <v>0.4</v>
      </c>
      <c r="H89" s="79">
        <f t="shared" ref="H89:H90" si="6">G89*100%</f>
        <v>0.4</v>
      </c>
      <c r="I89" s="902"/>
      <c r="J89" s="593" t="s">
        <v>40</v>
      </c>
      <c r="K89" s="79">
        <v>0.4</v>
      </c>
      <c r="L89" s="79">
        <f t="shared" ref="L89:L90" si="7">K89*100%</f>
        <v>0.4</v>
      </c>
      <c r="M89" s="980"/>
      <c r="N89" s="615" t="s">
        <v>40</v>
      </c>
      <c r="O89" s="638">
        <v>0.4</v>
      </c>
      <c r="P89" s="638">
        <f t="shared" ref="P89:P90" si="8">O89*100%</f>
        <v>0.4</v>
      </c>
      <c r="Q89" s="889"/>
      <c r="R89" s="615" t="s">
        <v>40</v>
      </c>
      <c r="S89" s="638">
        <v>0.4</v>
      </c>
      <c r="T89" s="638">
        <f t="shared" ref="T89:T90" si="9">S89*100%</f>
        <v>0.4</v>
      </c>
      <c r="U89" s="889"/>
    </row>
    <row r="90" spans="1:21" ht="15" customHeight="1" x14ac:dyDescent="0.25">
      <c r="A90" s="1237"/>
      <c r="B90" s="593" t="s">
        <v>544</v>
      </c>
      <c r="C90" s="79">
        <v>0.4</v>
      </c>
      <c r="D90" s="79">
        <f t="shared" si="5"/>
        <v>0.4</v>
      </c>
      <c r="E90" s="889"/>
      <c r="F90" s="593" t="s">
        <v>544</v>
      </c>
      <c r="G90" s="79">
        <v>0.4</v>
      </c>
      <c r="H90" s="79">
        <f t="shared" si="6"/>
        <v>0.4</v>
      </c>
      <c r="I90" s="902"/>
      <c r="J90" s="593" t="s">
        <v>544</v>
      </c>
      <c r="K90" s="79">
        <v>0.4</v>
      </c>
      <c r="L90" s="79">
        <f t="shared" si="7"/>
        <v>0.4</v>
      </c>
      <c r="M90" s="980"/>
      <c r="N90" s="615" t="s">
        <v>544</v>
      </c>
      <c r="O90" s="638">
        <v>0.4</v>
      </c>
      <c r="P90" s="638">
        <f t="shared" si="8"/>
        <v>0.4</v>
      </c>
      <c r="Q90" s="889"/>
      <c r="R90" s="615" t="s">
        <v>544</v>
      </c>
      <c r="S90" s="638">
        <v>0.4</v>
      </c>
      <c r="T90" s="638">
        <f t="shared" si="9"/>
        <v>0.4</v>
      </c>
      <c r="U90" s="889"/>
    </row>
    <row r="91" spans="1:21" ht="15" customHeight="1" x14ac:dyDescent="0.25">
      <c r="A91" s="1237"/>
      <c r="B91" s="593" t="s">
        <v>42</v>
      </c>
      <c r="C91" s="79">
        <v>0.7</v>
      </c>
      <c r="D91" s="79">
        <f>C91*78%</f>
        <v>0.54599999999999993</v>
      </c>
      <c r="E91" s="889"/>
      <c r="F91" s="593" t="s">
        <v>42</v>
      </c>
      <c r="G91" s="79">
        <v>0.7</v>
      </c>
      <c r="H91" s="79">
        <f>G91*78%</f>
        <v>0.54599999999999993</v>
      </c>
      <c r="I91" s="902"/>
      <c r="J91" s="593" t="s">
        <v>42</v>
      </c>
      <c r="K91" s="79">
        <v>0.7</v>
      </c>
      <c r="L91" s="79">
        <f>K91*78%</f>
        <v>0.54599999999999993</v>
      </c>
      <c r="M91" s="980"/>
      <c r="N91" s="615" t="s">
        <v>42</v>
      </c>
      <c r="O91" s="638">
        <v>0.7</v>
      </c>
      <c r="P91" s="638">
        <f>O91*78%</f>
        <v>0.54599999999999993</v>
      </c>
      <c r="Q91" s="889"/>
      <c r="R91" s="615" t="s">
        <v>42</v>
      </c>
      <c r="S91" s="638">
        <v>0.7</v>
      </c>
      <c r="T91" s="638">
        <f>S91*78%</f>
        <v>0.54599999999999993</v>
      </c>
      <c r="U91" s="889"/>
    </row>
    <row r="92" spans="1:21" ht="15" customHeight="1" x14ac:dyDescent="0.25">
      <c r="A92" s="1237"/>
      <c r="B92" s="593" t="s">
        <v>44</v>
      </c>
      <c r="C92" s="79">
        <v>0.5</v>
      </c>
      <c r="D92" s="79">
        <f>C92*100%</f>
        <v>0.5</v>
      </c>
      <c r="E92" s="889"/>
      <c r="F92" s="593" t="s">
        <v>44</v>
      </c>
      <c r="G92" s="79">
        <v>0.5</v>
      </c>
      <c r="H92" s="79">
        <f>G92*100%</f>
        <v>0.5</v>
      </c>
      <c r="I92" s="902"/>
      <c r="J92" s="593" t="s">
        <v>44</v>
      </c>
      <c r="K92" s="79">
        <v>0.5</v>
      </c>
      <c r="L92" s="79">
        <f>K92*100%</f>
        <v>0.5</v>
      </c>
      <c r="M92" s="980"/>
      <c r="N92" s="615" t="s">
        <v>44</v>
      </c>
      <c r="O92" s="638">
        <v>0.5</v>
      </c>
      <c r="P92" s="638">
        <f>O92*100%</f>
        <v>0.5</v>
      </c>
      <c r="Q92" s="889"/>
      <c r="R92" s="615" t="s">
        <v>44</v>
      </c>
      <c r="S92" s="638">
        <v>0.5</v>
      </c>
      <c r="T92" s="638">
        <f>S92*100%</f>
        <v>0.5</v>
      </c>
      <c r="U92" s="889"/>
    </row>
    <row r="93" spans="1:21" ht="15" customHeight="1" x14ac:dyDescent="0.25">
      <c r="A93" s="1237"/>
      <c r="B93" s="921"/>
      <c r="C93" s="921"/>
      <c r="D93" s="921"/>
      <c r="E93" s="921"/>
      <c r="F93" s="597" t="s">
        <v>147</v>
      </c>
      <c r="G93" s="581">
        <v>1.5</v>
      </c>
      <c r="H93" s="79">
        <f>G93*100%</f>
        <v>1.5</v>
      </c>
      <c r="I93" s="903"/>
      <c r="J93" s="615" t="s">
        <v>52</v>
      </c>
      <c r="K93" s="710">
        <v>4</v>
      </c>
      <c r="L93" s="710">
        <f>K93*100%</f>
        <v>4</v>
      </c>
      <c r="M93" s="1253"/>
      <c r="N93" s="615" t="s">
        <v>52</v>
      </c>
      <c r="O93" s="710">
        <v>5</v>
      </c>
      <c r="P93" s="710">
        <v>5</v>
      </c>
      <c r="Q93" s="889"/>
      <c r="R93" s="615" t="s">
        <v>205</v>
      </c>
      <c r="S93" s="806">
        <v>5</v>
      </c>
      <c r="T93" s="806">
        <f>S93*100%</f>
        <v>5</v>
      </c>
      <c r="U93" s="1418" t="s">
        <v>418</v>
      </c>
    </row>
    <row r="94" spans="1:21" ht="15" customHeight="1" x14ac:dyDescent="0.25">
      <c r="A94" s="1237"/>
      <c r="B94" s="921"/>
      <c r="C94" s="921"/>
      <c r="D94" s="921"/>
      <c r="E94" s="921"/>
      <c r="F94" s="1141"/>
      <c r="G94" s="914"/>
      <c r="H94" s="914"/>
      <c r="I94" s="915"/>
      <c r="J94" s="1416"/>
      <c r="K94" s="1096"/>
      <c r="L94" s="1096"/>
      <c r="M94" s="1096"/>
      <c r="N94" s="1146"/>
      <c r="O94" s="1146"/>
      <c r="P94" s="1146"/>
      <c r="Q94" s="1146"/>
      <c r="R94" s="615" t="s">
        <v>52</v>
      </c>
      <c r="S94" s="806">
        <v>5</v>
      </c>
      <c r="T94" s="806">
        <v>5</v>
      </c>
      <c r="U94" s="1419"/>
    </row>
    <row r="95" spans="1:21" ht="15" customHeight="1" x14ac:dyDescent="0.25">
      <c r="A95" s="1237"/>
      <c r="B95" s="921"/>
      <c r="C95" s="921"/>
      <c r="D95" s="921"/>
      <c r="E95" s="921"/>
      <c r="F95" s="932"/>
      <c r="G95" s="917"/>
      <c r="H95" s="917"/>
      <c r="I95" s="918"/>
      <c r="J95" s="883"/>
      <c r="K95" s="884"/>
      <c r="L95" s="884"/>
      <c r="M95" s="884"/>
      <c r="N95" s="1146"/>
      <c r="O95" s="1146"/>
      <c r="P95" s="1146"/>
      <c r="Q95" s="1146"/>
      <c r="R95" s="615" t="s">
        <v>66</v>
      </c>
      <c r="S95" s="806">
        <v>37</v>
      </c>
      <c r="T95" s="806">
        <f>S95*55%</f>
        <v>20.350000000000001</v>
      </c>
      <c r="U95" s="1419"/>
    </row>
    <row r="96" spans="1:21" ht="15" customHeight="1" x14ac:dyDescent="0.25">
      <c r="A96" s="1237"/>
      <c r="B96" s="921"/>
      <c r="C96" s="921"/>
      <c r="D96" s="921"/>
      <c r="E96" s="921"/>
      <c r="F96" s="932"/>
      <c r="G96" s="917"/>
      <c r="H96" s="917"/>
      <c r="I96" s="918"/>
      <c r="J96" s="883"/>
      <c r="K96" s="884"/>
      <c r="L96" s="884"/>
      <c r="M96" s="884"/>
      <c r="N96" s="1146"/>
      <c r="O96" s="1146"/>
      <c r="P96" s="1146"/>
      <c r="Q96" s="1146"/>
      <c r="R96" s="906"/>
      <c r="S96" s="906"/>
      <c r="T96" s="906"/>
      <c r="U96" s="906"/>
    </row>
    <row r="97" spans="1:21" ht="15" customHeight="1" thickBot="1" x14ac:dyDescent="0.3">
      <c r="A97" s="1240"/>
      <c r="B97" s="921"/>
      <c r="C97" s="921"/>
      <c r="D97" s="921"/>
      <c r="E97" s="921"/>
      <c r="F97" s="935"/>
      <c r="G97" s="934"/>
      <c r="H97" s="934"/>
      <c r="I97" s="954"/>
      <c r="J97" s="886"/>
      <c r="K97" s="887"/>
      <c r="L97" s="887"/>
      <c r="M97" s="887"/>
      <c r="N97" s="1146"/>
      <c r="O97" s="1146"/>
      <c r="P97" s="1146"/>
      <c r="Q97" s="1146"/>
      <c r="R97" s="906"/>
      <c r="S97" s="906"/>
      <c r="T97" s="906"/>
      <c r="U97" s="906"/>
    </row>
    <row r="98" spans="1:21" ht="28.5" customHeight="1" x14ac:dyDescent="0.25">
      <c r="A98" s="1236" t="s">
        <v>54</v>
      </c>
      <c r="B98" s="1271" t="s">
        <v>55</v>
      </c>
      <c r="C98" s="828"/>
      <c r="D98" s="828"/>
      <c r="E98" s="1188"/>
      <c r="F98" s="1271" t="s">
        <v>55</v>
      </c>
      <c r="G98" s="828"/>
      <c r="H98" s="828"/>
      <c r="I98" s="1188"/>
      <c r="J98" s="1271" t="s">
        <v>55</v>
      </c>
      <c r="K98" s="828"/>
      <c r="L98" s="828"/>
      <c r="M98" s="1188"/>
      <c r="N98" s="1368" t="s">
        <v>55</v>
      </c>
      <c r="O98" s="864"/>
      <c r="P98" s="864"/>
      <c r="Q98" s="1369"/>
      <c r="R98" s="1258" t="s">
        <v>55</v>
      </c>
      <c r="S98" s="864"/>
      <c r="T98" s="864"/>
      <c r="U98" s="1369"/>
    </row>
    <row r="99" spans="1:21" ht="15" customHeight="1" x14ac:dyDescent="0.25">
      <c r="A99" s="1237"/>
      <c r="B99" s="167" t="s">
        <v>56</v>
      </c>
      <c r="C99" s="279">
        <v>62</v>
      </c>
      <c r="D99" s="287">
        <v>62</v>
      </c>
      <c r="E99" s="911" t="s">
        <v>490</v>
      </c>
      <c r="F99" s="167" t="s">
        <v>56</v>
      </c>
      <c r="G99" s="279">
        <v>62</v>
      </c>
      <c r="H99" s="530">
        <v>62</v>
      </c>
      <c r="I99" s="911" t="s">
        <v>490</v>
      </c>
      <c r="J99" s="201" t="s">
        <v>56</v>
      </c>
      <c r="K99" s="283">
        <v>62</v>
      </c>
      <c r="L99" s="284">
        <v>62</v>
      </c>
      <c r="M99" s="911" t="s">
        <v>490</v>
      </c>
      <c r="N99" s="167" t="s">
        <v>56</v>
      </c>
      <c r="O99" s="279">
        <v>62</v>
      </c>
      <c r="P99" s="287">
        <v>62</v>
      </c>
      <c r="Q99" s="911" t="s">
        <v>490</v>
      </c>
      <c r="R99" s="77" t="s">
        <v>56</v>
      </c>
      <c r="S99" s="279">
        <v>62</v>
      </c>
      <c r="T99" s="287">
        <v>62</v>
      </c>
      <c r="U99" s="911" t="s">
        <v>490</v>
      </c>
    </row>
    <row r="100" spans="1:21" ht="15" customHeight="1" x14ac:dyDescent="0.25">
      <c r="A100" s="1237"/>
      <c r="B100" s="167" t="s">
        <v>44</v>
      </c>
      <c r="C100" s="279">
        <v>0.8</v>
      </c>
      <c r="D100" s="287">
        <v>0.8</v>
      </c>
      <c r="E100" s="1189"/>
      <c r="F100" s="167" t="s">
        <v>44</v>
      </c>
      <c r="G100" s="279">
        <v>0.8</v>
      </c>
      <c r="H100" s="530">
        <v>0.8</v>
      </c>
      <c r="I100" s="1189"/>
      <c r="J100" s="167" t="s">
        <v>52</v>
      </c>
      <c r="K100" s="279">
        <v>10</v>
      </c>
      <c r="L100" s="287">
        <v>10</v>
      </c>
      <c r="M100" s="1189"/>
      <c r="N100" s="167" t="s">
        <v>44</v>
      </c>
      <c r="O100" s="279">
        <v>0.8</v>
      </c>
      <c r="P100" s="287">
        <v>0.8</v>
      </c>
      <c r="Q100" s="1189"/>
      <c r="R100" s="77" t="s">
        <v>44</v>
      </c>
      <c r="S100" s="279">
        <v>0.8</v>
      </c>
      <c r="T100" s="287">
        <v>0.8</v>
      </c>
      <c r="U100" s="1189"/>
    </row>
    <row r="101" spans="1:21" ht="15" customHeight="1" x14ac:dyDescent="0.25">
      <c r="A101" s="1237"/>
      <c r="B101" s="167" t="s">
        <v>52</v>
      </c>
      <c r="C101" s="279">
        <v>10</v>
      </c>
      <c r="D101" s="287">
        <v>10</v>
      </c>
      <c r="E101" s="1202"/>
      <c r="F101" s="167" t="s">
        <v>52</v>
      </c>
      <c r="G101" s="279">
        <v>10</v>
      </c>
      <c r="H101" s="530">
        <v>10</v>
      </c>
      <c r="I101" s="1202"/>
      <c r="J101" s="167" t="s">
        <v>44</v>
      </c>
      <c r="K101" s="279">
        <v>0.8</v>
      </c>
      <c r="L101" s="287">
        <v>0.8</v>
      </c>
      <c r="M101" s="1189"/>
      <c r="N101" s="167" t="s">
        <v>52</v>
      </c>
      <c r="O101" s="279">
        <v>10</v>
      </c>
      <c r="P101" s="287">
        <v>10</v>
      </c>
      <c r="Q101" s="1202"/>
      <c r="R101" s="77" t="s">
        <v>52</v>
      </c>
      <c r="S101" s="279">
        <v>10</v>
      </c>
      <c r="T101" s="287">
        <v>10</v>
      </c>
      <c r="U101" s="1202"/>
    </row>
    <row r="102" spans="1:21" ht="15" customHeight="1" x14ac:dyDescent="0.25">
      <c r="A102" s="1237"/>
      <c r="B102" s="941"/>
      <c r="C102" s="1255"/>
      <c r="D102" s="1255"/>
      <c r="E102" s="1256"/>
      <c r="F102" s="931"/>
      <c r="G102" s="832"/>
      <c r="H102" s="832"/>
      <c r="I102" s="1180"/>
      <c r="J102" s="167"/>
      <c r="K102" s="566"/>
      <c r="L102" s="567"/>
      <c r="M102" s="1202"/>
      <c r="N102" s="1311"/>
      <c r="O102" s="832"/>
      <c r="P102" s="832"/>
      <c r="Q102" s="1180"/>
      <c r="R102" s="1620"/>
      <c r="S102" s="1255"/>
      <c r="T102" s="1255"/>
      <c r="U102" s="1256"/>
    </row>
    <row r="103" spans="1:21" ht="15" customHeight="1" x14ac:dyDescent="0.25">
      <c r="A103" s="1237"/>
      <c r="B103" s="1235"/>
      <c r="C103" s="1181"/>
      <c r="D103" s="1181"/>
      <c r="E103" s="1182"/>
      <c r="F103" s="1235"/>
      <c r="G103" s="1181"/>
      <c r="H103" s="1181"/>
      <c r="I103" s="1182"/>
      <c r="J103" s="1311"/>
      <c r="K103" s="832"/>
      <c r="L103" s="832"/>
      <c r="M103" s="1180"/>
      <c r="N103" s="1234"/>
      <c r="O103" s="832"/>
      <c r="P103" s="832"/>
      <c r="Q103" s="1180"/>
      <c r="R103" s="1181"/>
      <c r="S103" s="1181"/>
      <c r="T103" s="1181"/>
      <c r="U103" s="1182"/>
    </row>
    <row r="104" spans="1:21" ht="28.5" customHeight="1" x14ac:dyDescent="0.25">
      <c r="A104" s="1290" t="s">
        <v>46</v>
      </c>
      <c r="B104" s="1271" t="s">
        <v>154</v>
      </c>
      <c r="C104" s="828"/>
      <c r="D104" s="828"/>
      <c r="E104" s="1188"/>
      <c r="F104" s="1271" t="s">
        <v>170</v>
      </c>
      <c r="G104" s="828"/>
      <c r="H104" s="828"/>
      <c r="I104" s="1188"/>
      <c r="J104" s="1271" t="s">
        <v>341</v>
      </c>
      <c r="K104" s="828"/>
      <c r="L104" s="828"/>
      <c r="M104" s="1188"/>
      <c r="N104" s="1271" t="s">
        <v>195</v>
      </c>
      <c r="O104" s="828"/>
      <c r="P104" s="828"/>
      <c r="Q104" s="1188"/>
      <c r="R104" s="1183" t="s">
        <v>419</v>
      </c>
      <c r="S104" s="828"/>
      <c r="T104" s="828"/>
      <c r="U104" s="1188"/>
    </row>
    <row r="105" spans="1:21" ht="15" customHeight="1" x14ac:dyDescent="0.25">
      <c r="A105" s="1237"/>
      <c r="B105" s="1001" t="s">
        <v>420</v>
      </c>
      <c r="C105" s="1255"/>
      <c r="D105" s="1255"/>
      <c r="E105" s="1256"/>
      <c r="F105" s="410" t="s">
        <v>91</v>
      </c>
      <c r="G105" s="645">
        <v>115</v>
      </c>
      <c r="H105" s="600">
        <f>G105*53%</f>
        <v>60.95</v>
      </c>
      <c r="I105" s="1490" t="s">
        <v>460</v>
      </c>
      <c r="J105" s="398" t="s">
        <v>114</v>
      </c>
      <c r="K105" s="599">
        <v>78</v>
      </c>
      <c r="L105" s="600">
        <f>K105*77%</f>
        <v>60.06</v>
      </c>
      <c r="M105" s="1473" t="s">
        <v>369</v>
      </c>
      <c r="N105" s="398" t="s">
        <v>98</v>
      </c>
      <c r="O105" s="599">
        <v>114</v>
      </c>
      <c r="P105" s="600">
        <f>O105*53%</f>
        <v>60.42</v>
      </c>
      <c r="Q105" s="1473" t="s">
        <v>369</v>
      </c>
      <c r="R105" s="398" t="s">
        <v>114</v>
      </c>
      <c r="S105" s="599">
        <v>102</v>
      </c>
      <c r="T105" s="599">
        <f>S105*59%</f>
        <v>60.18</v>
      </c>
      <c r="U105" s="1473" t="s">
        <v>460</v>
      </c>
    </row>
    <row r="106" spans="1:21" ht="15" customHeight="1" x14ac:dyDescent="0.25">
      <c r="A106" s="1237"/>
      <c r="B106" s="1234"/>
      <c r="C106" s="832"/>
      <c r="D106" s="832"/>
      <c r="E106" s="1180"/>
      <c r="F106" s="186" t="s">
        <v>52</v>
      </c>
      <c r="G106" s="403">
        <v>10</v>
      </c>
      <c r="H106" s="403">
        <v>10</v>
      </c>
      <c r="I106" s="874"/>
      <c r="J106" s="405" t="s">
        <v>44</v>
      </c>
      <c r="K106" s="403">
        <v>0.5</v>
      </c>
      <c r="L106" s="403">
        <v>0.5</v>
      </c>
      <c r="M106" s="1189"/>
      <c r="N106" s="527" t="s">
        <v>116</v>
      </c>
      <c r="O106" s="403">
        <v>6</v>
      </c>
      <c r="P106" s="403">
        <v>6</v>
      </c>
      <c r="Q106" s="1202"/>
      <c r="R106" s="405" t="s">
        <v>147</v>
      </c>
      <c r="S106" s="403">
        <v>0.5</v>
      </c>
      <c r="T106" s="403">
        <v>0.5</v>
      </c>
      <c r="U106" s="1202"/>
    </row>
    <row r="107" spans="1:21" ht="15" customHeight="1" x14ac:dyDescent="0.25">
      <c r="A107" s="1237"/>
      <c r="B107" s="1234"/>
      <c r="C107" s="832"/>
      <c r="D107" s="832"/>
      <c r="E107" s="1180"/>
      <c r="F107" s="941"/>
      <c r="G107" s="1255"/>
      <c r="H107" s="1255"/>
      <c r="I107" s="1256"/>
      <c r="J107" s="531" t="s">
        <v>174</v>
      </c>
      <c r="K107" s="403">
        <v>6</v>
      </c>
      <c r="L107" s="403">
        <v>6</v>
      </c>
      <c r="M107" s="1202"/>
      <c r="N107" s="941"/>
      <c r="O107" s="1255"/>
      <c r="P107" s="1255"/>
      <c r="Q107" s="1256"/>
      <c r="R107" s="1532"/>
      <c r="S107" s="1255"/>
      <c r="T107" s="1255"/>
      <c r="U107" s="1421"/>
    </row>
    <row r="108" spans="1:21" ht="15" customHeight="1" x14ac:dyDescent="0.25">
      <c r="A108" s="1240"/>
      <c r="B108" s="1235"/>
      <c r="C108" s="1181"/>
      <c r="D108" s="1181"/>
      <c r="E108" s="1182"/>
      <c r="F108" s="1235"/>
      <c r="G108" s="1181"/>
      <c r="H108" s="1181"/>
      <c r="I108" s="1182"/>
      <c r="J108" s="1623"/>
      <c r="K108" s="828"/>
      <c r="L108" s="828"/>
      <c r="M108" s="1188"/>
      <c r="N108" s="1235"/>
      <c r="O108" s="1181"/>
      <c r="P108" s="1181"/>
      <c r="Q108" s="1182"/>
      <c r="R108" s="1376"/>
      <c r="S108" s="1181"/>
      <c r="T108" s="1181"/>
      <c r="U108" s="877"/>
    </row>
    <row r="109" spans="1:21" ht="48" customHeight="1" x14ac:dyDescent="0.25">
      <c r="A109" s="1236" t="s">
        <v>314</v>
      </c>
      <c r="B109" s="1271" t="s">
        <v>159</v>
      </c>
      <c r="C109" s="828"/>
      <c r="D109" s="828"/>
      <c r="E109" s="1188"/>
      <c r="F109" s="1271" t="s">
        <v>422</v>
      </c>
      <c r="G109" s="828"/>
      <c r="H109" s="828"/>
      <c r="I109" s="1184"/>
      <c r="J109" s="1321" t="s">
        <v>190</v>
      </c>
      <c r="K109" s="856"/>
      <c r="L109" s="856"/>
      <c r="M109" s="1322"/>
      <c r="N109" s="1271" t="s">
        <v>423</v>
      </c>
      <c r="O109" s="828"/>
      <c r="P109" s="828"/>
      <c r="Q109" s="1188"/>
      <c r="R109" s="1183" t="s">
        <v>346</v>
      </c>
      <c r="S109" s="828"/>
      <c r="T109" s="828"/>
      <c r="U109" s="1188"/>
    </row>
    <row r="110" spans="1:21" ht="15" customHeight="1" x14ac:dyDescent="0.25">
      <c r="A110" s="1237"/>
      <c r="B110" s="280" t="s">
        <v>347</v>
      </c>
      <c r="C110" s="279">
        <v>22</v>
      </c>
      <c r="D110" s="287">
        <v>20.9</v>
      </c>
      <c r="E110" s="911" t="s">
        <v>483</v>
      </c>
      <c r="F110" s="325" t="s">
        <v>424</v>
      </c>
      <c r="G110" s="746">
        <v>37</v>
      </c>
      <c r="H110" s="746">
        <f>G110*82%</f>
        <v>30.34</v>
      </c>
      <c r="I110" s="911" t="s">
        <v>536</v>
      </c>
      <c r="J110" s="167" t="s">
        <v>101</v>
      </c>
      <c r="K110" s="279">
        <v>100</v>
      </c>
      <c r="L110" s="287">
        <v>80</v>
      </c>
      <c r="M110" s="911" t="s">
        <v>483</v>
      </c>
      <c r="N110" s="201" t="s">
        <v>125</v>
      </c>
      <c r="O110" s="746">
        <v>49</v>
      </c>
      <c r="P110" s="746">
        <f>O110*82%</f>
        <v>40.18</v>
      </c>
      <c r="Q110" s="911" t="s">
        <v>536</v>
      </c>
      <c r="R110" s="113" t="s">
        <v>101</v>
      </c>
      <c r="S110" s="283">
        <v>50</v>
      </c>
      <c r="T110" s="284">
        <v>40</v>
      </c>
      <c r="U110" s="911" t="s">
        <v>483</v>
      </c>
    </row>
    <row r="111" spans="1:21" ht="15" customHeight="1" x14ac:dyDescent="0.25">
      <c r="A111" s="1237"/>
      <c r="B111" s="167" t="s">
        <v>101</v>
      </c>
      <c r="C111" s="279">
        <v>80</v>
      </c>
      <c r="D111" s="287">
        <v>60</v>
      </c>
      <c r="E111" s="1189"/>
      <c r="F111" s="167" t="s">
        <v>50</v>
      </c>
      <c r="G111" s="746">
        <v>34</v>
      </c>
      <c r="H111" s="746">
        <f>G111*88%</f>
        <v>29.92</v>
      </c>
      <c r="I111" s="1189"/>
      <c r="J111" s="167" t="s">
        <v>62</v>
      </c>
      <c r="K111" s="279">
        <v>60</v>
      </c>
      <c r="L111" s="287">
        <v>30</v>
      </c>
      <c r="M111" s="1189"/>
      <c r="N111" s="167" t="s">
        <v>139</v>
      </c>
      <c r="O111" s="731">
        <v>54</v>
      </c>
      <c r="P111" s="731">
        <f>O111*55%</f>
        <v>29.700000000000003</v>
      </c>
      <c r="Q111" s="1189"/>
      <c r="R111" s="77" t="s">
        <v>50</v>
      </c>
      <c r="S111" s="644">
        <v>45</v>
      </c>
      <c r="T111" s="644">
        <f>S111*88%</f>
        <v>39.6</v>
      </c>
      <c r="U111" s="1189"/>
    </row>
    <row r="112" spans="1:21" ht="15" customHeight="1" x14ac:dyDescent="0.25">
      <c r="A112" s="1237"/>
      <c r="B112" s="167" t="s">
        <v>36</v>
      </c>
      <c r="C112" s="279">
        <v>12</v>
      </c>
      <c r="D112" s="287">
        <v>10.8</v>
      </c>
      <c r="E112" s="1189"/>
      <c r="F112" s="167" t="s">
        <v>174</v>
      </c>
      <c r="G112" s="279">
        <v>6</v>
      </c>
      <c r="H112" s="287">
        <v>6</v>
      </c>
      <c r="I112" s="1189"/>
      <c r="J112" s="167" t="s">
        <v>36</v>
      </c>
      <c r="K112" s="279">
        <v>6</v>
      </c>
      <c r="L112" s="287">
        <v>5.4</v>
      </c>
      <c r="M112" s="1202"/>
      <c r="N112" s="167" t="s">
        <v>36</v>
      </c>
      <c r="O112" s="279">
        <v>6</v>
      </c>
      <c r="P112" s="287">
        <v>5.4</v>
      </c>
      <c r="Q112" s="1189"/>
      <c r="R112" s="77" t="s">
        <v>36</v>
      </c>
      <c r="S112" s="279">
        <v>10</v>
      </c>
      <c r="T112" s="287">
        <v>9</v>
      </c>
      <c r="U112" s="1189"/>
    </row>
    <row r="113" spans="1:24" ht="15" customHeight="1" x14ac:dyDescent="0.25">
      <c r="A113" s="1237"/>
      <c r="B113" s="167" t="s">
        <v>62</v>
      </c>
      <c r="C113" s="279">
        <v>60</v>
      </c>
      <c r="D113" s="287">
        <v>30</v>
      </c>
      <c r="E113" s="1202"/>
      <c r="F113" s="167" t="s">
        <v>127</v>
      </c>
      <c r="G113" s="279">
        <v>5</v>
      </c>
      <c r="H113" s="287">
        <v>5</v>
      </c>
      <c r="I113" s="1189"/>
      <c r="J113" s="941" t="s">
        <v>467</v>
      </c>
      <c r="K113" s="1255"/>
      <c r="L113" s="1255"/>
      <c r="M113" s="1256"/>
      <c r="N113" s="167" t="s">
        <v>52</v>
      </c>
      <c r="O113" s="279">
        <v>2</v>
      </c>
      <c r="P113" s="287">
        <v>2</v>
      </c>
      <c r="Q113" s="1189"/>
      <c r="R113" s="167" t="s">
        <v>62</v>
      </c>
      <c r="S113" s="279">
        <v>60</v>
      </c>
      <c r="T113" s="287">
        <v>30</v>
      </c>
      <c r="U113" s="1202"/>
      <c r="V113" s="218"/>
      <c r="W113" s="218"/>
      <c r="X113" s="218"/>
    </row>
    <row r="114" spans="1:24" ht="47.25" customHeight="1" thickBot="1" x14ac:dyDescent="0.3">
      <c r="A114" s="1237"/>
      <c r="B114" s="1606" t="s">
        <v>467</v>
      </c>
      <c r="C114" s="1181"/>
      <c r="D114" s="1181"/>
      <c r="E114" s="1182"/>
      <c r="F114" s="167" t="s">
        <v>64</v>
      </c>
      <c r="G114" s="279">
        <v>2</v>
      </c>
      <c r="H114" s="287">
        <v>2</v>
      </c>
      <c r="I114" s="1202"/>
      <c r="J114" s="1235"/>
      <c r="K114" s="1181"/>
      <c r="L114" s="1181"/>
      <c r="M114" s="1182"/>
      <c r="N114" s="167" t="s">
        <v>62</v>
      </c>
      <c r="O114" s="279">
        <v>60</v>
      </c>
      <c r="P114" s="287">
        <v>30</v>
      </c>
      <c r="Q114" s="1202"/>
      <c r="R114" s="1531" t="s">
        <v>467</v>
      </c>
      <c r="S114" s="828"/>
      <c r="T114" s="828"/>
      <c r="U114" s="1188"/>
      <c r="V114" s="218"/>
      <c r="W114" s="218"/>
      <c r="X114" s="218"/>
    </row>
    <row r="115" spans="1:24" ht="33" customHeight="1" x14ac:dyDescent="0.25">
      <c r="A115" s="1019" t="s">
        <v>105</v>
      </c>
      <c r="B115" s="1321" t="s">
        <v>160</v>
      </c>
      <c r="C115" s="856"/>
      <c r="D115" s="856"/>
      <c r="E115" s="1322"/>
      <c r="F115" s="1135" t="s">
        <v>537</v>
      </c>
      <c r="G115" s="1136"/>
      <c r="H115" s="1136"/>
      <c r="I115" s="1137"/>
      <c r="J115" s="1321" t="s">
        <v>129</v>
      </c>
      <c r="K115" s="856"/>
      <c r="L115" s="856"/>
      <c r="M115" s="1322"/>
      <c r="N115" s="1329" t="s">
        <v>348</v>
      </c>
      <c r="O115" s="828"/>
      <c r="P115" s="828"/>
      <c r="Q115" s="1374"/>
      <c r="R115" s="1183" t="s">
        <v>149</v>
      </c>
      <c r="S115" s="828"/>
      <c r="T115" s="828"/>
      <c r="U115" s="1188"/>
      <c r="V115" s="153"/>
      <c r="W115" s="153"/>
      <c r="X115" s="153"/>
    </row>
    <row r="116" spans="1:24" ht="15" customHeight="1" x14ac:dyDescent="0.25">
      <c r="A116" s="1238"/>
      <c r="B116" s="154" t="s">
        <v>161</v>
      </c>
      <c r="C116" s="155">
        <v>86</v>
      </c>
      <c r="D116" s="155">
        <v>60.2</v>
      </c>
      <c r="E116" s="911" t="s">
        <v>321</v>
      </c>
      <c r="F116" s="639" t="s">
        <v>524</v>
      </c>
      <c r="G116" s="711">
        <v>112</v>
      </c>
      <c r="H116" s="711">
        <f>G116*90%</f>
        <v>100.8</v>
      </c>
      <c r="I116" s="1624" t="s">
        <v>321</v>
      </c>
      <c r="J116" s="154" t="s">
        <v>103</v>
      </c>
      <c r="K116" s="711">
        <v>112</v>
      </c>
      <c r="L116" s="711">
        <f>K116*54%</f>
        <v>60.480000000000004</v>
      </c>
      <c r="M116" s="911" t="s">
        <v>321</v>
      </c>
      <c r="N116" s="154" t="s">
        <v>349</v>
      </c>
      <c r="O116" s="183">
        <v>190</v>
      </c>
      <c r="P116" s="183">
        <v>60</v>
      </c>
      <c r="Q116" s="1433" t="s">
        <v>321</v>
      </c>
      <c r="R116" s="158" t="s">
        <v>150</v>
      </c>
      <c r="S116" s="176">
        <v>80</v>
      </c>
      <c r="T116" s="176">
        <v>60</v>
      </c>
      <c r="U116" s="911" t="s">
        <v>321</v>
      </c>
      <c r="V116" s="144"/>
      <c r="W116" s="144"/>
      <c r="X116" s="144"/>
    </row>
    <row r="117" spans="1:24" ht="15" customHeight="1" x14ac:dyDescent="0.25">
      <c r="A117" s="184" t="s">
        <v>285</v>
      </c>
      <c r="B117" s="154" t="s">
        <v>72</v>
      </c>
      <c r="C117" s="155">
        <v>120</v>
      </c>
      <c r="D117" s="155">
        <v>120</v>
      </c>
      <c r="E117" s="1189"/>
      <c r="F117" s="639" t="s">
        <v>64</v>
      </c>
      <c r="G117" s="710">
        <v>8</v>
      </c>
      <c r="H117" s="710">
        <v>8</v>
      </c>
      <c r="I117" s="1625"/>
      <c r="J117" s="165" t="s">
        <v>72</v>
      </c>
      <c r="K117" s="181">
        <v>120</v>
      </c>
      <c r="L117" s="185">
        <v>120</v>
      </c>
      <c r="M117" s="1189"/>
      <c r="N117" s="186" t="s">
        <v>64</v>
      </c>
      <c r="O117" s="187">
        <v>8</v>
      </c>
      <c r="P117" s="187">
        <v>8</v>
      </c>
      <c r="Q117" s="1434"/>
      <c r="R117" s="158" t="s">
        <v>72</v>
      </c>
      <c r="S117" s="176">
        <v>120</v>
      </c>
      <c r="T117" s="176">
        <v>120</v>
      </c>
      <c r="U117" s="1189"/>
      <c r="V117" s="144"/>
      <c r="W117" s="144"/>
      <c r="X117" s="144"/>
    </row>
    <row r="118" spans="1:24" ht="15" customHeight="1" x14ac:dyDescent="0.25">
      <c r="A118" s="1239" t="s">
        <v>163</v>
      </c>
      <c r="B118" s="165" t="s">
        <v>64</v>
      </c>
      <c r="C118" s="118">
        <v>6</v>
      </c>
      <c r="D118" s="118">
        <v>6</v>
      </c>
      <c r="E118" s="1189"/>
      <c r="F118" s="712" t="s">
        <v>517</v>
      </c>
      <c r="G118" s="709">
        <v>0.1</v>
      </c>
      <c r="H118" s="709">
        <v>0.1</v>
      </c>
      <c r="I118" s="1625"/>
      <c r="J118" s="154" t="s">
        <v>64</v>
      </c>
      <c r="K118" s="176">
        <v>8</v>
      </c>
      <c r="L118" s="182">
        <v>8</v>
      </c>
      <c r="M118" s="1202"/>
      <c r="N118" s="554" t="s">
        <v>326</v>
      </c>
      <c r="O118" s="187">
        <v>200</v>
      </c>
      <c r="P118" s="187">
        <v>200</v>
      </c>
      <c r="Q118" s="1435"/>
      <c r="R118" s="158" t="s">
        <v>64</v>
      </c>
      <c r="S118" s="176">
        <v>6</v>
      </c>
      <c r="T118" s="176">
        <v>6</v>
      </c>
      <c r="U118" s="1202"/>
      <c r="V118" s="144"/>
      <c r="W118" s="144"/>
      <c r="X118" s="144"/>
    </row>
    <row r="119" spans="1:24" ht="15" customHeight="1" thickBot="1" x14ac:dyDescent="0.3">
      <c r="A119" s="1237"/>
      <c r="B119" s="1555" t="s">
        <v>371</v>
      </c>
      <c r="C119" s="1357"/>
      <c r="D119" s="1357"/>
      <c r="E119" s="1358"/>
      <c r="F119" s="722"/>
      <c r="I119" s="723"/>
      <c r="J119" s="941"/>
      <c r="K119" s="1255"/>
      <c r="L119" s="1255"/>
      <c r="M119" s="1256"/>
      <c r="N119" s="539"/>
      <c r="O119" s="1340"/>
      <c r="P119" s="1324"/>
      <c r="Q119" s="1394"/>
      <c r="R119" s="1522"/>
      <c r="S119" s="832"/>
      <c r="T119" s="832"/>
      <c r="U119" s="1180"/>
      <c r="V119" s="1366"/>
      <c r="W119" s="832"/>
      <c r="X119" s="832"/>
    </row>
    <row r="120" spans="1:24" ht="15" customHeight="1" thickBot="1" x14ac:dyDescent="0.3">
      <c r="A120" s="1240"/>
      <c r="B120" s="643" t="s">
        <v>523</v>
      </c>
      <c r="C120" s="735">
        <v>0.1</v>
      </c>
      <c r="D120" s="736">
        <v>0.1</v>
      </c>
      <c r="E120" s="726"/>
      <c r="F120" s="724"/>
      <c r="G120" s="725"/>
      <c r="H120" s="725"/>
      <c r="I120" s="727"/>
      <c r="J120" s="1267"/>
      <c r="K120" s="1371"/>
      <c r="L120" s="1371"/>
      <c r="M120" s="1372"/>
      <c r="N120" s="1584"/>
      <c r="O120" s="1324"/>
      <c r="P120" s="1324"/>
      <c r="Q120" s="1325"/>
      <c r="R120" s="832"/>
      <c r="S120" s="832"/>
      <c r="T120" s="832"/>
      <c r="U120" s="1180"/>
      <c r="V120" s="1234"/>
      <c r="W120" s="832"/>
      <c r="X120" s="832"/>
    </row>
    <row r="121" spans="1:24" ht="15" customHeight="1" x14ac:dyDescent="0.25">
      <c r="A121" s="1622" t="s">
        <v>350</v>
      </c>
      <c r="B121" s="1352"/>
      <c r="C121" s="1352"/>
      <c r="D121" s="1352"/>
      <c r="E121" s="1352"/>
      <c r="F121" s="1352"/>
      <c r="G121" s="1352"/>
      <c r="H121" s="1352"/>
      <c r="I121" s="1352"/>
      <c r="J121" s="1352"/>
      <c r="K121" s="1352"/>
      <c r="L121" s="1352"/>
      <c r="M121" s="1352"/>
      <c r="N121" s="1352"/>
      <c r="O121" s="1352"/>
      <c r="P121" s="1352"/>
      <c r="Q121" s="1352"/>
      <c r="R121" s="1352"/>
      <c r="S121" s="1352"/>
      <c r="T121" s="1352"/>
      <c r="U121" s="1463"/>
      <c r="V121" s="218"/>
      <c r="W121" s="218"/>
      <c r="X121" s="218"/>
    </row>
    <row r="122" spans="1:24" ht="15" customHeight="1" x14ac:dyDescent="0.25">
      <c r="A122" s="1464"/>
      <c r="B122" s="1345"/>
      <c r="C122" s="1345"/>
      <c r="D122" s="1345"/>
      <c r="E122" s="1345"/>
      <c r="F122" s="1345"/>
      <c r="G122" s="1345"/>
      <c r="H122" s="1345"/>
      <c r="I122" s="1345"/>
      <c r="J122" s="1345"/>
      <c r="K122" s="1345"/>
      <c r="L122" s="1345"/>
      <c r="M122" s="1345"/>
      <c r="N122" s="1345"/>
      <c r="O122" s="1345"/>
      <c r="P122" s="1345"/>
      <c r="Q122" s="1345"/>
      <c r="R122" s="1345"/>
      <c r="S122" s="1345"/>
      <c r="T122" s="1345"/>
      <c r="U122" s="1400"/>
      <c r="V122" s="218"/>
      <c r="W122" s="218"/>
      <c r="X122" s="218"/>
    </row>
    <row r="123" spans="1:24" ht="75.75" customHeight="1" thickBot="1" x14ac:dyDescent="0.3">
      <c r="A123" s="312" t="s">
        <v>287</v>
      </c>
      <c r="B123" s="147" t="s">
        <v>351</v>
      </c>
      <c r="C123" s="148" t="s">
        <v>289</v>
      </c>
      <c r="D123" s="148" t="s">
        <v>290</v>
      </c>
      <c r="E123" s="150" t="s">
        <v>291</v>
      </c>
      <c r="F123" s="147" t="s">
        <v>352</v>
      </c>
      <c r="G123" s="148" t="s">
        <v>289</v>
      </c>
      <c r="H123" s="148" t="s">
        <v>290</v>
      </c>
      <c r="I123" s="150" t="s">
        <v>291</v>
      </c>
      <c r="J123" s="191" t="s">
        <v>353</v>
      </c>
      <c r="K123" s="148" t="s">
        <v>294</v>
      </c>
      <c r="L123" s="148" t="s">
        <v>290</v>
      </c>
      <c r="M123" s="150" t="s">
        <v>291</v>
      </c>
      <c r="N123" s="147" t="s">
        <v>354</v>
      </c>
      <c r="O123" s="148" t="s">
        <v>289</v>
      </c>
      <c r="P123" s="148" t="s">
        <v>290</v>
      </c>
      <c r="Q123" s="192" t="s">
        <v>291</v>
      </c>
      <c r="R123" s="147" t="s">
        <v>355</v>
      </c>
      <c r="S123" s="148" t="s">
        <v>289</v>
      </c>
      <c r="T123" s="148" t="s">
        <v>289</v>
      </c>
      <c r="U123" s="150" t="s">
        <v>291</v>
      </c>
      <c r="V123" s="151"/>
      <c r="W123" s="151"/>
      <c r="X123" s="151"/>
    </row>
    <row r="124" spans="1:24" ht="30" customHeight="1" x14ac:dyDescent="0.25">
      <c r="A124" s="1236" t="s">
        <v>333</v>
      </c>
      <c r="B124" s="1373" t="s">
        <v>335</v>
      </c>
      <c r="C124" s="1348"/>
      <c r="D124" s="1348"/>
      <c r="E124" s="1349"/>
      <c r="F124" s="1527" t="s">
        <v>216</v>
      </c>
      <c r="G124" s="828"/>
      <c r="H124" s="828"/>
      <c r="I124" s="1188"/>
      <c r="J124" s="1626" t="s">
        <v>425</v>
      </c>
      <c r="K124" s="828"/>
      <c r="L124" s="828"/>
      <c r="M124" s="1188"/>
      <c r="N124" s="1341" t="s">
        <v>501</v>
      </c>
      <c r="O124" s="828"/>
      <c r="P124" s="828"/>
      <c r="Q124" s="829"/>
      <c r="R124" s="1373" t="s">
        <v>335</v>
      </c>
      <c r="S124" s="1348"/>
      <c r="T124" s="1348"/>
      <c r="U124" s="1349"/>
      <c r="V124" s="153"/>
      <c r="W124" s="153"/>
      <c r="X124" s="153"/>
    </row>
    <row r="125" spans="1:24" ht="15" customHeight="1" x14ac:dyDescent="0.25">
      <c r="A125" s="1237"/>
      <c r="B125" s="1234"/>
      <c r="C125" s="832"/>
      <c r="D125" s="832"/>
      <c r="E125" s="1180"/>
      <c r="F125" s="201" t="s">
        <v>87</v>
      </c>
      <c r="G125" s="79">
        <v>40</v>
      </c>
      <c r="H125" s="388">
        <v>40</v>
      </c>
      <c r="I125" s="911" t="s">
        <v>478</v>
      </c>
      <c r="J125" s="77" t="s">
        <v>114</v>
      </c>
      <c r="K125" s="599">
        <v>39</v>
      </c>
      <c r="L125" s="600">
        <f>K125*77%</f>
        <v>30.03</v>
      </c>
      <c r="M125" s="1043" t="s">
        <v>478</v>
      </c>
      <c r="N125" s="543" t="s">
        <v>502</v>
      </c>
      <c r="O125" s="159">
        <v>12</v>
      </c>
      <c r="P125" s="162">
        <v>10.8</v>
      </c>
      <c r="Q125" s="998" t="s">
        <v>301</v>
      </c>
      <c r="R125" s="1234"/>
      <c r="S125" s="832"/>
      <c r="T125" s="832"/>
      <c r="U125" s="1180"/>
      <c r="V125" s="218"/>
      <c r="W125" s="218"/>
      <c r="X125" s="218"/>
    </row>
    <row r="126" spans="1:24" ht="15" customHeight="1" x14ac:dyDescent="0.25">
      <c r="A126" s="1237"/>
      <c r="B126" s="1234"/>
      <c r="C126" s="832"/>
      <c r="D126" s="832"/>
      <c r="E126" s="1180"/>
      <c r="F126" s="167" t="s">
        <v>98</v>
      </c>
      <c r="G126" s="580">
        <v>38</v>
      </c>
      <c r="H126" s="580">
        <f>G126*53%</f>
        <v>20.14</v>
      </c>
      <c r="I126" s="1039"/>
      <c r="J126" s="77" t="s">
        <v>48</v>
      </c>
      <c r="K126" s="599">
        <v>39</v>
      </c>
      <c r="L126" s="600">
        <f>K126*77%</f>
        <v>30.03</v>
      </c>
      <c r="M126" s="1180"/>
      <c r="N126" s="154" t="s">
        <v>133</v>
      </c>
      <c r="O126" s="599">
        <v>13</v>
      </c>
      <c r="P126" s="600">
        <f>O126*77%</f>
        <v>10.01</v>
      </c>
      <c r="Q126" s="1180"/>
      <c r="R126" s="1234"/>
      <c r="S126" s="832"/>
      <c r="T126" s="832"/>
      <c r="U126" s="1180"/>
      <c r="V126" s="218"/>
      <c r="W126" s="218"/>
      <c r="X126" s="218"/>
    </row>
    <row r="127" spans="1:24" ht="15" customHeight="1" x14ac:dyDescent="0.25">
      <c r="A127" s="1237"/>
      <c r="B127" s="1234"/>
      <c r="C127" s="832"/>
      <c r="D127" s="832"/>
      <c r="E127" s="1180"/>
      <c r="F127" s="167" t="s">
        <v>50</v>
      </c>
      <c r="G127" s="584">
        <v>16</v>
      </c>
      <c r="H127" s="601">
        <f>G127*66%</f>
        <v>10.56</v>
      </c>
      <c r="I127" s="1039"/>
      <c r="J127" s="77" t="s">
        <v>91</v>
      </c>
      <c r="K127" s="599">
        <v>26</v>
      </c>
      <c r="L127" s="600">
        <f>K127*77%</f>
        <v>20.02</v>
      </c>
      <c r="M127" s="1180"/>
      <c r="N127" s="154" t="s">
        <v>91</v>
      </c>
      <c r="O127" s="599">
        <v>13</v>
      </c>
      <c r="P127" s="600">
        <f>O127*77%</f>
        <v>10.01</v>
      </c>
      <c r="Q127" s="1180"/>
      <c r="R127" s="1234"/>
      <c r="S127" s="832"/>
      <c r="T127" s="832"/>
      <c r="U127" s="1180"/>
      <c r="V127" s="218"/>
      <c r="W127" s="218"/>
      <c r="X127" s="218"/>
    </row>
    <row r="128" spans="1:24" ht="15" customHeight="1" x14ac:dyDescent="0.25">
      <c r="A128" s="1237"/>
      <c r="B128" s="1234"/>
      <c r="C128" s="832"/>
      <c r="D128" s="832"/>
      <c r="E128" s="1180"/>
      <c r="F128" s="167" t="s">
        <v>91</v>
      </c>
      <c r="G128" s="599">
        <v>13</v>
      </c>
      <c r="H128" s="600">
        <f>G128*77%</f>
        <v>10.01</v>
      </c>
      <c r="I128" s="1039"/>
      <c r="J128" s="77" t="s">
        <v>50</v>
      </c>
      <c r="K128" s="584">
        <v>15.5</v>
      </c>
      <c r="L128" s="601">
        <f>K128*66%</f>
        <v>10.23</v>
      </c>
      <c r="M128" s="1180"/>
      <c r="N128" s="154" t="s">
        <v>50</v>
      </c>
      <c r="O128" s="584">
        <v>15.5</v>
      </c>
      <c r="P128" s="601">
        <f>O128*66%</f>
        <v>10.23</v>
      </c>
      <c r="Q128" s="1180"/>
      <c r="R128" s="1234"/>
      <c r="S128" s="832"/>
      <c r="T128" s="832"/>
      <c r="U128" s="1180"/>
      <c r="V128" s="218"/>
      <c r="W128" s="218"/>
      <c r="X128" s="218"/>
    </row>
    <row r="129" spans="1:21" ht="15" customHeight="1" x14ac:dyDescent="0.25">
      <c r="A129" s="1237"/>
      <c r="B129" s="1234"/>
      <c r="C129" s="832"/>
      <c r="D129" s="832"/>
      <c r="E129" s="1180"/>
      <c r="F129" s="22" t="s">
        <v>38</v>
      </c>
      <c r="G129" s="19">
        <v>0.5</v>
      </c>
      <c r="H129" s="19">
        <v>0.5</v>
      </c>
      <c r="I129" s="1039"/>
      <c r="J129" s="77" t="s">
        <v>223</v>
      </c>
      <c r="K129" s="80">
        <v>5</v>
      </c>
      <c r="L129" s="134">
        <v>1.75</v>
      </c>
      <c r="M129" s="1180"/>
      <c r="N129" s="615" t="s">
        <v>36</v>
      </c>
      <c r="O129" s="638">
        <v>5.5</v>
      </c>
      <c r="P129" s="638">
        <f>O129*95%</f>
        <v>5.2249999999999996</v>
      </c>
      <c r="Q129" s="1180"/>
      <c r="R129" s="1234"/>
      <c r="S129" s="832"/>
      <c r="T129" s="832"/>
      <c r="U129" s="1180"/>
    </row>
    <row r="130" spans="1:21" ht="15" customHeight="1" x14ac:dyDescent="0.25">
      <c r="A130" s="1237"/>
      <c r="B130" s="1234"/>
      <c r="C130" s="832"/>
      <c r="D130" s="832"/>
      <c r="E130" s="1180"/>
      <c r="F130" s="22" t="s">
        <v>40</v>
      </c>
      <c r="G130" s="19">
        <v>0.5</v>
      </c>
      <c r="H130" s="19">
        <v>0.5</v>
      </c>
      <c r="I130" s="1039"/>
      <c r="J130" s="615" t="s">
        <v>34</v>
      </c>
      <c r="K130" s="638">
        <v>13</v>
      </c>
      <c r="L130" s="638">
        <f>K130*60%</f>
        <v>7.8</v>
      </c>
      <c r="M130" s="1180"/>
      <c r="N130" s="615" t="s">
        <v>34</v>
      </c>
      <c r="O130" s="638">
        <v>13</v>
      </c>
      <c r="P130" s="638">
        <f>O130*60%</f>
        <v>7.8</v>
      </c>
      <c r="Q130" s="1180"/>
      <c r="R130" s="1234"/>
      <c r="S130" s="832"/>
      <c r="T130" s="832"/>
      <c r="U130" s="1180"/>
    </row>
    <row r="131" spans="1:21" ht="15" customHeight="1" x14ac:dyDescent="0.25">
      <c r="A131" s="1237"/>
      <c r="B131" s="1234"/>
      <c r="C131" s="832"/>
      <c r="D131" s="832"/>
      <c r="E131" s="1180"/>
      <c r="F131" s="593" t="s">
        <v>36</v>
      </c>
      <c r="G131" s="79">
        <v>5.5</v>
      </c>
      <c r="H131" s="79">
        <f>G131*95%</f>
        <v>5.2249999999999996</v>
      </c>
      <c r="I131" s="1039"/>
      <c r="J131" s="615" t="s">
        <v>32</v>
      </c>
      <c r="K131" s="638">
        <v>13</v>
      </c>
      <c r="L131" s="638">
        <f>K131*80%</f>
        <v>10.4</v>
      </c>
      <c r="M131" s="1180"/>
      <c r="N131" s="615" t="s">
        <v>32</v>
      </c>
      <c r="O131" s="638">
        <v>13</v>
      </c>
      <c r="P131" s="638">
        <f>O131*80%</f>
        <v>10.4</v>
      </c>
      <c r="Q131" s="1180"/>
      <c r="R131" s="1234"/>
      <c r="S131" s="832"/>
      <c r="T131" s="832"/>
      <c r="U131" s="1180"/>
    </row>
    <row r="132" spans="1:21" ht="15" customHeight="1" x14ac:dyDescent="0.25">
      <c r="A132" s="1237"/>
      <c r="B132" s="1234"/>
      <c r="C132" s="832"/>
      <c r="D132" s="832"/>
      <c r="E132" s="1180"/>
      <c r="F132" s="593" t="s">
        <v>34</v>
      </c>
      <c r="G132" s="79">
        <v>13</v>
      </c>
      <c r="H132" s="79">
        <f>G132*60%</f>
        <v>7.8</v>
      </c>
      <c r="I132" s="1039"/>
      <c r="J132" s="615" t="s">
        <v>36</v>
      </c>
      <c r="K132" s="638">
        <v>5.5</v>
      </c>
      <c r="L132" s="638">
        <f>K132*95%</f>
        <v>5.2249999999999996</v>
      </c>
      <c r="M132" s="1180"/>
      <c r="N132" s="615" t="s">
        <v>44</v>
      </c>
      <c r="O132" s="710">
        <v>0.8</v>
      </c>
      <c r="P132" s="710">
        <v>0.8</v>
      </c>
      <c r="Q132" s="1180"/>
      <c r="R132" s="1234"/>
      <c r="S132" s="832"/>
      <c r="T132" s="832"/>
      <c r="U132" s="1180"/>
    </row>
    <row r="133" spans="1:21" ht="15" customHeight="1" x14ac:dyDescent="0.25">
      <c r="A133" s="1237"/>
      <c r="B133" s="1234"/>
      <c r="C133" s="832"/>
      <c r="D133" s="832"/>
      <c r="E133" s="1180"/>
      <c r="F133" s="22" t="s">
        <v>44</v>
      </c>
      <c r="G133" s="19">
        <v>0.8</v>
      </c>
      <c r="H133" s="19">
        <v>0.8</v>
      </c>
      <c r="I133" s="1039"/>
      <c r="J133" s="615" t="s">
        <v>42</v>
      </c>
      <c r="K133" s="638">
        <v>1</v>
      </c>
      <c r="L133" s="638">
        <f>K133*78%</f>
        <v>0.78</v>
      </c>
      <c r="M133" s="1180"/>
      <c r="N133" s="615" t="s">
        <v>42</v>
      </c>
      <c r="O133" s="638">
        <v>1</v>
      </c>
      <c r="P133" s="638">
        <f>O133*78%</f>
        <v>0.78</v>
      </c>
      <c r="Q133" s="1180"/>
      <c r="R133" s="1234"/>
      <c r="S133" s="832"/>
      <c r="T133" s="832"/>
      <c r="U133" s="1180"/>
    </row>
    <row r="134" spans="1:21" ht="15" customHeight="1" x14ac:dyDescent="0.25">
      <c r="A134" s="1237"/>
      <c r="B134" s="1234"/>
      <c r="C134" s="832"/>
      <c r="D134" s="832"/>
      <c r="E134" s="1180"/>
      <c r="F134" s="593" t="s">
        <v>42</v>
      </c>
      <c r="G134" s="79">
        <v>1</v>
      </c>
      <c r="H134" s="79">
        <f>G134*78%</f>
        <v>0.78</v>
      </c>
      <c r="I134" s="1039"/>
      <c r="J134" s="415" t="s">
        <v>44</v>
      </c>
      <c r="K134" s="416">
        <v>0.8</v>
      </c>
      <c r="L134" s="417">
        <v>0.8</v>
      </c>
      <c r="M134" s="1180"/>
      <c r="N134" s="165" t="s">
        <v>116</v>
      </c>
      <c r="O134" s="118">
        <v>2</v>
      </c>
      <c r="P134" s="118">
        <v>2</v>
      </c>
      <c r="Q134" s="1180"/>
      <c r="R134" s="1234"/>
      <c r="S134" s="832"/>
      <c r="T134" s="832"/>
      <c r="U134" s="1180"/>
    </row>
    <row r="135" spans="1:21" ht="15" customHeight="1" x14ac:dyDescent="0.25">
      <c r="A135" s="1237"/>
      <c r="B135" s="1234"/>
      <c r="C135" s="832"/>
      <c r="D135" s="832"/>
      <c r="E135" s="1180"/>
      <c r="F135" s="596" t="s">
        <v>32</v>
      </c>
      <c r="G135" s="206">
        <v>13</v>
      </c>
      <c r="H135" s="206">
        <f>G135*80%</f>
        <v>10.4</v>
      </c>
      <c r="I135" s="1039"/>
      <c r="J135" s="288" t="s">
        <v>226</v>
      </c>
      <c r="K135" s="124">
        <v>5</v>
      </c>
      <c r="L135" s="532">
        <v>5</v>
      </c>
      <c r="M135" s="1180"/>
      <c r="N135" s="1453"/>
      <c r="O135" s="1255"/>
      <c r="P135" s="1255"/>
      <c r="Q135" s="1256"/>
      <c r="R135" s="1234"/>
      <c r="S135" s="832"/>
      <c r="T135" s="832"/>
      <c r="U135" s="1180"/>
    </row>
    <row r="136" spans="1:21" ht="15" customHeight="1" thickBot="1" x14ac:dyDescent="0.3">
      <c r="A136" s="1240"/>
      <c r="B136" s="1235"/>
      <c r="C136" s="1181"/>
      <c r="D136" s="1181"/>
      <c r="E136" s="864"/>
      <c r="F136" s="1628"/>
      <c r="G136" s="1629"/>
      <c r="H136" s="1629"/>
      <c r="I136" s="1630"/>
      <c r="J136" s="1282"/>
      <c r="K136" s="1276"/>
      <c r="L136" s="1276"/>
      <c r="M136" s="1586"/>
      <c r="N136" s="1181"/>
      <c r="O136" s="1181"/>
      <c r="P136" s="1181"/>
      <c r="Q136" s="1182"/>
      <c r="R136" s="1235"/>
      <c r="S136" s="1181"/>
      <c r="T136" s="1181"/>
      <c r="U136" s="1182"/>
    </row>
    <row r="137" spans="1:21" ht="30" customHeight="1" x14ac:dyDescent="0.25">
      <c r="A137" s="1236" t="s">
        <v>28</v>
      </c>
      <c r="B137" s="1033" t="s">
        <v>209</v>
      </c>
      <c r="C137" s="921"/>
      <c r="D137" s="921"/>
      <c r="E137" s="921"/>
      <c r="F137" s="1102" t="s">
        <v>217</v>
      </c>
      <c r="G137" s="921"/>
      <c r="H137" s="921"/>
      <c r="I137" s="1049"/>
      <c r="J137" s="1104" t="s">
        <v>545</v>
      </c>
      <c r="K137" s="921"/>
      <c r="L137" s="921"/>
      <c r="M137" s="921"/>
      <c r="N137" s="955" t="s">
        <v>233</v>
      </c>
      <c r="O137" s="956"/>
      <c r="P137" s="956"/>
      <c r="Q137" s="957"/>
      <c r="R137" s="898" t="s">
        <v>357</v>
      </c>
      <c r="S137" s="899"/>
      <c r="T137" s="899"/>
      <c r="U137" s="900"/>
    </row>
    <row r="138" spans="1:21" ht="45" x14ac:dyDescent="0.25">
      <c r="A138" s="1237"/>
      <c r="B138" s="615" t="s">
        <v>516</v>
      </c>
      <c r="C138" s="805">
        <v>107</v>
      </c>
      <c r="D138" s="805">
        <f>C138*56%</f>
        <v>59.920000000000009</v>
      </c>
      <c r="E138" s="889" t="s">
        <v>369</v>
      </c>
      <c r="F138" s="641" t="s">
        <v>94</v>
      </c>
      <c r="G138" s="808">
        <v>97</v>
      </c>
      <c r="H138" s="808">
        <f>G138*61.5%</f>
        <v>59.655000000000001</v>
      </c>
      <c r="I138" s="890" t="s">
        <v>369</v>
      </c>
      <c r="J138" s="615" t="s">
        <v>516</v>
      </c>
      <c r="K138" s="805">
        <v>107</v>
      </c>
      <c r="L138" s="805">
        <f>K138*56%</f>
        <v>59.920000000000009</v>
      </c>
      <c r="M138" s="889" t="s">
        <v>369</v>
      </c>
      <c r="N138" s="593" t="s">
        <v>30</v>
      </c>
      <c r="O138" s="683">
        <v>122</v>
      </c>
      <c r="P138" s="683">
        <f>O138*49%</f>
        <v>59.78</v>
      </c>
      <c r="Q138" s="911" t="s">
        <v>369</v>
      </c>
      <c r="R138" s="593" t="s">
        <v>94</v>
      </c>
      <c r="S138" s="683">
        <v>115</v>
      </c>
      <c r="T138" s="683">
        <f>S138*52%</f>
        <v>59.800000000000004</v>
      </c>
      <c r="U138" s="1377" t="s">
        <v>369</v>
      </c>
    </row>
    <row r="139" spans="1:21" ht="15" customHeight="1" x14ac:dyDescent="0.25">
      <c r="A139" s="1237"/>
      <c r="B139" s="593" t="s">
        <v>32</v>
      </c>
      <c r="C139" s="79">
        <v>11</v>
      </c>
      <c r="D139" s="79">
        <f>C139*75%</f>
        <v>8.25</v>
      </c>
      <c r="E139" s="921"/>
      <c r="F139" s="597" t="s">
        <v>32</v>
      </c>
      <c r="G139" s="79">
        <v>11</v>
      </c>
      <c r="H139" s="79">
        <f>G139*75%</f>
        <v>8.25</v>
      </c>
      <c r="I139" s="890"/>
      <c r="J139" s="615" t="s">
        <v>32</v>
      </c>
      <c r="K139" s="638">
        <v>11</v>
      </c>
      <c r="L139" s="638">
        <f>K139*75%</f>
        <v>8.25</v>
      </c>
      <c r="M139" s="921"/>
      <c r="N139" s="593" t="s">
        <v>32</v>
      </c>
      <c r="O139" s="79">
        <v>11</v>
      </c>
      <c r="P139" s="79">
        <f>O139*75%</f>
        <v>8.25</v>
      </c>
      <c r="Q139" s="902"/>
      <c r="R139" s="593" t="s">
        <v>32</v>
      </c>
      <c r="S139" s="79">
        <v>11</v>
      </c>
      <c r="T139" s="79">
        <f>S139*75%</f>
        <v>8.25</v>
      </c>
      <c r="U139" s="1378"/>
    </row>
    <row r="140" spans="1:21" ht="15" customHeight="1" x14ac:dyDescent="0.25">
      <c r="A140" s="1237"/>
      <c r="B140" s="593" t="s">
        <v>34</v>
      </c>
      <c r="C140" s="79">
        <v>14</v>
      </c>
      <c r="D140" s="79">
        <f>C140*60%</f>
        <v>8.4</v>
      </c>
      <c r="E140" s="921"/>
      <c r="F140" s="597" t="s">
        <v>34</v>
      </c>
      <c r="G140" s="79">
        <v>14</v>
      </c>
      <c r="H140" s="79">
        <f>G140*60%</f>
        <v>8.4</v>
      </c>
      <c r="I140" s="890"/>
      <c r="J140" s="615" t="s">
        <v>34</v>
      </c>
      <c r="K140" s="638">
        <v>14</v>
      </c>
      <c r="L140" s="638">
        <f>K140*60%</f>
        <v>8.4</v>
      </c>
      <c r="M140" s="921"/>
      <c r="N140" s="593" t="s">
        <v>34</v>
      </c>
      <c r="O140" s="79">
        <v>14</v>
      </c>
      <c r="P140" s="79">
        <f>O140*60%</f>
        <v>8.4</v>
      </c>
      <c r="Q140" s="902"/>
      <c r="R140" s="593" t="s">
        <v>34</v>
      </c>
      <c r="S140" s="79">
        <v>14</v>
      </c>
      <c r="T140" s="79">
        <f>S140*60%</f>
        <v>8.4</v>
      </c>
      <c r="U140" s="1378"/>
    </row>
    <row r="141" spans="1:21" ht="15" customHeight="1" x14ac:dyDescent="0.25">
      <c r="A141" s="1237"/>
      <c r="B141" s="593" t="s">
        <v>36</v>
      </c>
      <c r="C141" s="79">
        <v>3.5</v>
      </c>
      <c r="D141" s="79">
        <f>C141*95%</f>
        <v>3.3249999999999997</v>
      </c>
      <c r="E141" s="921"/>
      <c r="F141" s="597" t="s">
        <v>36</v>
      </c>
      <c r="G141" s="79">
        <v>3.5</v>
      </c>
      <c r="H141" s="79">
        <f>G141*95%</f>
        <v>3.3249999999999997</v>
      </c>
      <c r="I141" s="890"/>
      <c r="J141" s="615" t="s">
        <v>36</v>
      </c>
      <c r="K141" s="638">
        <v>3.5</v>
      </c>
      <c r="L141" s="638">
        <f>K141*95%</f>
        <v>3.3249999999999997</v>
      </c>
      <c r="M141" s="921"/>
      <c r="N141" s="593" t="s">
        <v>36</v>
      </c>
      <c r="O141" s="79">
        <v>3.5</v>
      </c>
      <c r="P141" s="79">
        <f>O141*95%</f>
        <v>3.3249999999999997</v>
      </c>
      <c r="Q141" s="902"/>
      <c r="R141" s="593" t="s">
        <v>36</v>
      </c>
      <c r="S141" s="79">
        <v>3.5</v>
      </c>
      <c r="T141" s="79">
        <f>S141*95%</f>
        <v>3.3249999999999997</v>
      </c>
      <c r="U141" s="1378"/>
    </row>
    <row r="142" spans="1:21" ht="15" customHeight="1" x14ac:dyDescent="0.25">
      <c r="A142" s="1237"/>
      <c r="B142" s="593" t="s">
        <v>38</v>
      </c>
      <c r="C142" s="79">
        <v>0.4</v>
      </c>
      <c r="D142" s="79">
        <f>C142*100%</f>
        <v>0.4</v>
      </c>
      <c r="E142" s="921"/>
      <c r="F142" s="597" t="s">
        <v>38</v>
      </c>
      <c r="G142" s="79">
        <v>0.4</v>
      </c>
      <c r="H142" s="79">
        <f>G142*100%</f>
        <v>0.4</v>
      </c>
      <c r="I142" s="890"/>
      <c r="J142" s="615" t="s">
        <v>38</v>
      </c>
      <c r="K142" s="638">
        <v>0.4</v>
      </c>
      <c r="L142" s="638">
        <f>K142*100%</f>
        <v>0.4</v>
      </c>
      <c r="M142" s="921"/>
      <c r="N142" s="593" t="s">
        <v>38</v>
      </c>
      <c r="O142" s="79">
        <v>0.4</v>
      </c>
      <c r="P142" s="79">
        <f>O142*100%</f>
        <v>0.4</v>
      </c>
      <c r="Q142" s="902"/>
      <c r="R142" s="593" t="s">
        <v>38</v>
      </c>
      <c r="S142" s="79">
        <v>0.4</v>
      </c>
      <c r="T142" s="79">
        <f>S142*100%</f>
        <v>0.4</v>
      </c>
      <c r="U142" s="1378"/>
    </row>
    <row r="143" spans="1:21" ht="15" customHeight="1" x14ac:dyDescent="0.25">
      <c r="A143" s="1237"/>
      <c r="B143" s="593" t="s">
        <v>40</v>
      </c>
      <c r="C143" s="79">
        <v>0.4</v>
      </c>
      <c r="D143" s="79">
        <f t="shared" ref="D143:D144" si="10">C143*100%</f>
        <v>0.4</v>
      </c>
      <c r="E143" s="921"/>
      <c r="F143" s="597" t="s">
        <v>40</v>
      </c>
      <c r="G143" s="79">
        <v>0.4</v>
      </c>
      <c r="H143" s="79">
        <f t="shared" ref="H143:H144" si="11">G143*100%</f>
        <v>0.4</v>
      </c>
      <c r="I143" s="890"/>
      <c r="J143" s="615" t="s">
        <v>40</v>
      </c>
      <c r="K143" s="638">
        <v>0.4</v>
      </c>
      <c r="L143" s="638">
        <f t="shared" ref="L143:L144" si="12">K143*100%</f>
        <v>0.4</v>
      </c>
      <c r="M143" s="921"/>
      <c r="N143" s="593" t="s">
        <v>40</v>
      </c>
      <c r="O143" s="79">
        <v>0.4</v>
      </c>
      <c r="P143" s="79">
        <f t="shared" ref="P143:P144" si="13">O143*100%</f>
        <v>0.4</v>
      </c>
      <c r="Q143" s="902"/>
      <c r="R143" s="593" t="s">
        <v>40</v>
      </c>
      <c r="S143" s="79">
        <v>0.4</v>
      </c>
      <c r="T143" s="79">
        <f t="shared" ref="T143:T144" si="14">S143*100%</f>
        <v>0.4</v>
      </c>
      <c r="U143" s="1378"/>
    </row>
    <row r="144" spans="1:21" ht="15" customHeight="1" x14ac:dyDescent="0.25">
      <c r="A144" s="1237"/>
      <c r="B144" s="593" t="s">
        <v>544</v>
      </c>
      <c r="C144" s="79">
        <v>0.4</v>
      </c>
      <c r="D144" s="79">
        <f t="shared" si="10"/>
        <v>0.4</v>
      </c>
      <c r="E144" s="921"/>
      <c r="F144" s="597" t="s">
        <v>544</v>
      </c>
      <c r="G144" s="79">
        <v>0.4</v>
      </c>
      <c r="H144" s="79">
        <f t="shared" si="11"/>
        <v>0.4</v>
      </c>
      <c r="I144" s="890"/>
      <c r="J144" s="615" t="s">
        <v>544</v>
      </c>
      <c r="K144" s="638">
        <v>0.4</v>
      </c>
      <c r="L144" s="638">
        <f t="shared" si="12"/>
        <v>0.4</v>
      </c>
      <c r="M144" s="921"/>
      <c r="N144" s="593" t="s">
        <v>544</v>
      </c>
      <c r="O144" s="79">
        <v>0.4</v>
      </c>
      <c r="P144" s="79">
        <f t="shared" si="13"/>
        <v>0.4</v>
      </c>
      <c r="Q144" s="902"/>
      <c r="R144" s="593" t="s">
        <v>544</v>
      </c>
      <c r="S144" s="79">
        <v>0.4</v>
      </c>
      <c r="T144" s="79">
        <f t="shared" si="14"/>
        <v>0.4</v>
      </c>
      <c r="U144" s="1378"/>
    </row>
    <row r="145" spans="1:21" ht="15" customHeight="1" x14ac:dyDescent="0.25">
      <c r="A145" s="1237"/>
      <c r="B145" s="593" t="s">
        <v>42</v>
      </c>
      <c r="C145" s="79">
        <v>0.7</v>
      </c>
      <c r="D145" s="79">
        <f>C145*78%</f>
        <v>0.54599999999999993</v>
      </c>
      <c r="E145" s="921"/>
      <c r="F145" s="597" t="s">
        <v>42</v>
      </c>
      <c r="G145" s="79">
        <v>0.7</v>
      </c>
      <c r="H145" s="79">
        <f>G145*78%</f>
        <v>0.54599999999999993</v>
      </c>
      <c r="I145" s="890"/>
      <c r="J145" s="615" t="s">
        <v>223</v>
      </c>
      <c r="K145" s="638">
        <v>8</v>
      </c>
      <c r="L145" s="638">
        <f>K145*50%</f>
        <v>4</v>
      </c>
      <c r="M145" s="921"/>
      <c r="N145" s="593" t="s">
        <v>42</v>
      </c>
      <c r="O145" s="79">
        <v>0.7</v>
      </c>
      <c r="P145" s="79">
        <f>O145*78%</f>
        <v>0.54599999999999993</v>
      </c>
      <c r="Q145" s="902"/>
      <c r="R145" s="593" t="s">
        <v>42</v>
      </c>
      <c r="S145" s="79">
        <v>0.7</v>
      </c>
      <c r="T145" s="79">
        <f>S145*78%</f>
        <v>0.54599999999999993</v>
      </c>
      <c r="U145" s="1378"/>
    </row>
    <row r="146" spans="1:21" ht="15" customHeight="1" x14ac:dyDescent="0.25">
      <c r="A146" s="1237"/>
      <c r="B146" s="593" t="s">
        <v>44</v>
      </c>
      <c r="C146" s="79">
        <v>0.5</v>
      </c>
      <c r="D146" s="79">
        <f>C146*100%</f>
        <v>0.5</v>
      </c>
      <c r="E146" s="921"/>
      <c r="F146" s="597" t="s">
        <v>44</v>
      </c>
      <c r="G146" s="79">
        <v>0.5</v>
      </c>
      <c r="H146" s="79">
        <f>G146*100%</f>
        <v>0.5</v>
      </c>
      <c r="I146" s="890"/>
      <c r="J146" s="615" t="s">
        <v>42</v>
      </c>
      <c r="K146" s="638">
        <v>0.7</v>
      </c>
      <c r="L146" s="638">
        <f>K146*78%</f>
        <v>0.54599999999999993</v>
      </c>
      <c r="M146" s="921"/>
      <c r="N146" s="593" t="s">
        <v>44</v>
      </c>
      <c r="O146" s="79">
        <v>0.5</v>
      </c>
      <c r="P146" s="79">
        <f>O146*100%</f>
        <v>0.5</v>
      </c>
      <c r="Q146" s="902"/>
      <c r="R146" s="593" t="s">
        <v>44</v>
      </c>
      <c r="S146" s="79">
        <v>0.5</v>
      </c>
      <c r="T146" s="79">
        <f>S146*100%</f>
        <v>0.5</v>
      </c>
      <c r="U146" s="1378"/>
    </row>
    <row r="147" spans="1:21" ht="15" customHeight="1" x14ac:dyDescent="0.25">
      <c r="A147" s="1237"/>
      <c r="B147" s="615" t="s">
        <v>121</v>
      </c>
      <c r="C147" s="642">
        <v>0.5</v>
      </c>
      <c r="D147" s="638">
        <f>C147*100%</f>
        <v>0.5</v>
      </c>
      <c r="E147" s="921"/>
      <c r="F147" s="641" t="s">
        <v>116</v>
      </c>
      <c r="G147" s="807">
        <v>6</v>
      </c>
      <c r="H147" s="807">
        <f>G147*100%</f>
        <v>6</v>
      </c>
      <c r="I147" s="890"/>
      <c r="J147" s="615" t="s">
        <v>44</v>
      </c>
      <c r="K147" s="638">
        <v>0.5</v>
      </c>
      <c r="L147" s="638">
        <f>K147*100%</f>
        <v>0.5</v>
      </c>
      <c r="M147" s="921"/>
      <c r="N147" s="596" t="s">
        <v>52</v>
      </c>
      <c r="O147" s="623">
        <v>5</v>
      </c>
      <c r="P147" s="441">
        <v>5</v>
      </c>
      <c r="Q147" s="902"/>
      <c r="R147" s="646" t="s">
        <v>535</v>
      </c>
      <c r="S147" s="19">
        <v>12</v>
      </c>
      <c r="T147" s="418">
        <f>S147*100%</f>
        <v>12</v>
      </c>
      <c r="U147" s="1378"/>
    </row>
    <row r="148" spans="1:21" ht="15" customHeight="1" x14ac:dyDescent="0.25">
      <c r="A148" s="1237"/>
      <c r="B148" s="1089"/>
      <c r="C148" s="1255"/>
      <c r="D148" s="1255"/>
      <c r="E148" s="1256"/>
      <c r="F148" s="1594"/>
      <c r="G148" s="1146"/>
      <c r="H148" s="1146"/>
      <c r="I148" s="1627"/>
      <c r="J148" s="906"/>
      <c r="K148" s="1146"/>
      <c r="L148" s="1146"/>
      <c r="M148" s="921"/>
      <c r="N148" s="942"/>
      <c r="O148" s="914"/>
      <c r="P148" s="914"/>
      <c r="Q148" s="915"/>
      <c r="R148" s="593" t="s">
        <v>52</v>
      </c>
      <c r="S148" s="19">
        <v>10</v>
      </c>
      <c r="T148" s="418">
        <v>10</v>
      </c>
      <c r="U148" s="1378"/>
    </row>
    <row r="149" spans="1:21" ht="15" customHeight="1" x14ac:dyDescent="0.25">
      <c r="A149" s="1237"/>
      <c r="B149" s="1234"/>
      <c r="C149" s="832"/>
      <c r="D149" s="832"/>
      <c r="E149" s="1180"/>
      <c r="F149" s="1594"/>
      <c r="G149" s="1146"/>
      <c r="H149" s="1146"/>
      <c r="I149" s="1627"/>
      <c r="J149" s="921"/>
      <c r="K149" s="1146"/>
      <c r="L149" s="1146"/>
      <c r="M149" s="921"/>
      <c r="N149" s="916"/>
      <c r="O149" s="917"/>
      <c r="P149" s="917"/>
      <c r="Q149" s="918"/>
      <c r="R149" s="593" t="s">
        <v>144</v>
      </c>
      <c r="S149" s="19">
        <v>17</v>
      </c>
      <c r="T149" s="19">
        <v>15.3</v>
      </c>
      <c r="U149" s="1379"/>
    </row>
    <row r="150" spans="1:21" ht="15" customHeight="1" thickBot="1" x14ac:dyDescent="0.3">
      <c r="A150" s="1237"/>
      <c r="B150" s="1235"/>
      <c r="C150" s="1181"/>
      <c r="D150" s="1181"/>
      <c r="E150" s="1182"/>
      <c r="F150" s="1594"/>
      <c r="G150" s="1146"/>
      <c r="H150" s="1146"/>
      <c r="I150" s="1627"/>
      <c r="J150" s="921"/>
      <c r="K150" s="921"/>
      <c r="L150" s="921"/>
      <c r="M150" s="921"/>
      <c r="N150" s="933"/>
      <c r="O150" s="934"/>
      <c r="P150" s="934"/>
      <c r="Q150" s="954"/>
      <c r="R150" s="965"/>
      <c r="S150" s="899"/>
      <c r="T150" s="899"/>
      <c r="U150" s="900"/>
    </row>
    <row r="151" spans="1:21" ht="30" customHeight="1" x14ac:dyDescent="0.25">
      <c r="A151" s="1236" t="s">
        <v>54</v>
      </c>
      <c r="B151" s="1271" t="s">
        <v>55</v>
      </c>
      <c r="C151" s="828"/>
      <c r="D151" s="828"/>
      <c r="E151" s="1188"/>
      <c r="F151" s="1321" t="s">
        <v>55</v>
      </c>
      <c r="G151" s="856"/>
      <c r="H151" s="856"/>
      <c r="I151" s="1322"/>
      <c r="J151" s="1258" t="s">
        <v>169</v>
      </c>
      <c r="K151" s="864"/>
      <c r="L151" s="864"/>
      <c r="M151" s="1369"/>
      <c r="N151" s="1367" t="s">
        <v>55</v>
      </c>
      <c r="O151" s="856"/>
      <c r="P151" s="856"/>
      <c r="Q151" s="1186"/>
      <c r="R151" s="1187" t="s">
        <v>55</v>
      </c>
      <c r="S151" s="828"/>
      <c r="T151" s="828"/>
      <c r="U151" s="1188"/>
    </row>
    <row r="152" spans="1:21" ht="15" customHeight="1" x14ac:dyDescent="0.25">
      <c r="A152" s="1237"/>
      <c r="B152" s="167" t="s">
        <v>56</v>
      </c>
      <c r="C152" s="418">
        <v>62</v>
      </c>
      <c r="D152" s="418">
        <v>62</v>
      </c>
      <c r="E152" s="911" t="s">
        <v>490</v>
      </c>
      <c r="F152" s="167" t="s">
        <v>56</v>
      </c>
      <c r="G152" s="80">
        <v>62</v>
      </c>
      <c r="H152" s="134">
        <v>62</v>
      </c>
      <c r="I152" s="911" t="s">
        <v>490</v>
      </c>
      <c r="J152" s="77" t="s">
        <v>56</v>
      </c>
      <c r="K152" s="80">
        <v>62</v>
      </c>
      <c r="L152" s="134">
        <v>62</v>
      </c>
      <c r="M152" s="911" t="s">
        <v>490</v>
      </c>
      <c r="N152" s="31" t="s">
        <v>56</v>
      </c>
      <c r="O152" s="80">
        <v>62</v>
      </c>
      <c r="P152" s="134">
        <v>62</v>
      </c>
      <c r="Q152" s="911" t="s">
        <v>490</v>
      </c>
      <c r="R152" s="167" t="s">
        <v>56</v>
      </c>
      <c r="S152" s="80">
        <v>62</v>
      </c>
      <c r="T152" s="134">
        <v>62</v>
      </c>
      <c r="U152" s="911" t="s">
        <v>490</v>
      </c>
    </row>
    <row r="153" spans="1:21" ht="15" customHeight="1" x14ac:dyDescent="0.25">
      <c r="A153" s="1237"/>
      <c r="B153" s="167" t="s">
        <v>44</v>
      </c>
      <c r="C153" s="19">
        <v>0.8</v>
      </c>
      <c r="D153" s="441">
        <v>0.8</v>
      </c>
      <c r="E153" s="1189"/>
      <c r="F153" s="167" t="s">
        <v>44</v>
      </c>
      <c r="G153" s="80">
        <v>0.8</v>
      </c>
      <c r="H153" s="134">
        <v>0.8</v>
      </c>
      <c r="I153" s="1189"/>
      <c r="J153" s="77" t="s">
        <v>228</v>
      </c>
      <c r="K153" s="80">
        <v>1</v>
      </c>
      <c r="L153" s="134">
        <v>1</v>
      </c>
      <c r="M153" s="1189"/>
      <c r="N153" s="31" t="s">
        <v>52</v>
      </c>
      <c r="O153" s="80">
        <v>10</v>
      </c>
      <c r="P153" s="134">
        <v>10</v>
      </c>
      <c r="Q153" s="1189"/>
      <c r="R153" s="167" t="s">
        <v>52</v>
      </c>
      <c r="S153" s="80">
        <v>10</v>
      </c>
      <c r="T153" s="134">
        <v>10</v>
      </c>
      <c r="U153" s="1189"/>
    </row>
    <row r="154" spans="1:21" ht="15" customHeight="1" x14ac:dyDescent="0.25">
      <c r="A154" s="1237"/>
      <c r="B154" s="167" t="s">
        <v>52</v>
      </c>
      <c r="C154" s="418">
        <v>10</v>
      </c>
      <c r="D154" s="418">
        <v>10</v>
      </c>
      <c r="E154" s="1202"/>
      <c r="F154" s="167" t="s">
        <v>52</v>
      </c>
      <c r="G154" s="80">
        <v>10</v>
      </c>
      <c r="H154" s="134">
        <v>10</v>
      </c>
      <c r="I154" s="1202"/>
      <c r="J154" s="77" t="s">
        <v>44</v>
      </c>
      <c r="K154" s="80">
        <v>0.8</v>
      </c>
      <c r="L154" s="134">
        <v>0.8</v>
      </c>
      <c r="M154" s="1189"/>
      <c r="N154" s="31" t="s">
        <v>44</v>
      </c>
      <c r="O154" s="80">
        <v>0.8</v>
      </c>
      <c r="P154" s="134">
        <v>0.8</v>
      </c>
      <c r="Q154" s="1202"/>
      <c r="R154" s="201" t="s">
        <v>44</v>
      </c>
      <c r="S154" s="79">
        <v>0.8</v>
      </c>
      <c r="T154" s="79">
        <v>0.8</v>
      </c>
      <c r="U154" s="1202"/>
    </row>
    <row r="155" spans="1:21" ht="15" customHeight="1" x14ac:dyDescent="0.25">
      <c r="A155" s="1237"/>
      <c r="B155" s="1311"/>
      <c r="C155" s="832"/>
      <c r="D155" s="832"/>
      <c r="E155" s="1180"/>
      <c r="F155" s="1311"/>
      <c r="G155" s="832"/>
      <c r="H155" s="832"/>
      <c r="I155" s="1180"/>
      <c r="J155" s="77" t="s">
        <v>52</v>
      </c>
      <c r="K155" s="80">
        <v>10</v>
      </c>
      <c r="L155" s="134">
        <v>10</v>
      </c>
      <c r="M155" s="1202"/>
      <c r="N155" s="941"/>
      <c r="O155" s="1255"/>
      <c r="P155" s="1255"/>
      <c r="Q155" s="1255"/>
      <c r="R155" s="1311"/>
      <c r="S155" s="832"/>
      <c r="T155" s="832"/>
      <c r="U155" s="1180"/>
    </row>
    <row r="156" spans="1:21" ht="15" customHeight="1" x14ac:dyDescent="0.25">
      <c r="A156" s="1237"/>
      <c r="B156" s="1234"/>
      <c r="C156" s="832"/>
      <c r="D156" s="832"/>
      <c r="E156" s="1180"/>
      <c r="F156" s="1234"/>
      <c r="G156" s="832"/>
      <c r="H156" s="832"/>
      <c r="I156" s="1180"/>
      <c r="J156" s="861"/>
      <c r="K156" s="832"/>
      <c r="L156" s="832"/>
      <c r="M156" s="1180"/>
      <c r="N156" s="1234"/>
      <c r="O156" s="832"/>
      <c r="P156" s="832"/>
      <c r="Q156" s="832"/>
      <c r="R156" s="1234"/>
      <c r="S156" s="832"/>
      <c r="T156" s="832"/>
      <c r="U156" s="1180"/>
    </row>
    <row r="157" spans="1:21" ht="30.75" customHeight="1" x14ac:dyDescent="0.25">
      <c r="A157" s="1290" t="s">
        <v>46</v>
      </c>
      <c r="B157" s="1271" t="s">
        <v>210</v>
      </c>
      <c r="C157" s="828"/>
      <c r="D157" s="828"/>
      <c r="E157" s="1188"/>
      <c r="F157" s="1187" t="s">
        <v>358</v>
      </c>
      <c r="G157" s="828"/>
      <c r="H157" s="828"/>
      <c r="I157" s="1188"/>
      <c r="J157" s="1183" t="s">
        <v>359</v>
      </c>
      <c r="K157" s="828"/>
      <c r="L157" s="828"/>
      <c r="M157" s="1188"/>
      <c r="N157" s="1187" t="s">
        <v>360</v>
      </c>
      <c r="O157" s="828"/>
      <c r="P157" s="828"/>
      <c r="Q157" s="1184"/>
      <c r="R157" s="1187" t="s">
        <v>242</v>
      </c>
      <c r="S157" s="828"/>
      <c r="T157" s="828"/>
      <c r="U157" s="1188"/>
    </row>
    <row r="158" spans="1:21" ht="15" customHeight="1" x14ac:dyDescent="0.25">
      <c r="A158" s="1237"/>
      <c r="B158" s="410" t="s">
        <v>48</v>
      </c>
      <c r="C158" s="599">
        <v>118</v>
      </c>
      <c r="D158" s="600">
        <f>C158*77%</f>
        <v>90.86</v>
      </c>
      <c r="E158" s="401" t="s">
        <v>497</v>
      </c>
      <c r="F158" s="398" t="s">
        <v>98</v>
      </c>
      <c r="G158" s="599">
        <v>128</v>
      </c>
      <c r="H158" s="600">
        <f>G158*47%</f>
        <v>60.16</v>
      </c>
      <c r="I158" s="1473" t="s">
        <v>369</v>
      </c>
      <c r="J158" s="1486" t="s">
        <v>362</v>
      </c>
      <c r="K158" s="1255"/>
      <c r="L158" s="1255"/>
      <c r="M158" s="1256"/>
      <c r="N158" s="410" t="s">
        <v>98</v>
      </c>
      <c r="O158" s="599">
        <v>113</v>
      </c>
      <c r="P158" s="600">
        <f>O158*53%</f>
        <v>59.89</v>
      </c>
      <c r="Q158" s="1615" t="s">
        <v>369</v>
      </c>
      <c r="R158" s="398" t="s">
        <v>91</v>
      </c>
      <c r="S158" s="599">
        <v>136</v>
      </c>
      <c r="T158" s="600">
        <f>S158*59%</f>
        <v>80.239999999999995</v>
      </c>
      <c r="U158" s="1473" t="s">
        <v>483</v>
      </c>
    </row>
    <row r="159" spans="1:21" ht="15" customHeight="1" x14ac:dyDescent="0.25">
      <c r="A159" s="1237"/>
      <c r="B159" s="402" t="s">
        <v>50</v>
      </c>
      <c r="C159" s="584">
        <v>16</v>
      </c>
      <c r="D159" s="601">
        <f>C159*66%</f>
        <v>10.56</v>
      </c>
      <c r="E159" s="1613" t="s">
        <v>493</v>
      </c>
      <c r="F159" s="526" t="s">
        <v>52</v>
      </c>
      <c r="G159" s="404">
        <v>6</v>
      </c>
      <c r="H159" s="403">
        <v>6</v>
      </c>
      <c r="I159" s="1202"/>
      <c r="J159" s="832"/>
      <c r="K159" s="832"/>
      <c r="L159" s="832"/>
      <c r="M159" s="1180"/>
      <c r="N159" s="410" t="s">
        <v>235</v>
      </c>
      <c r="O159" s="533">
        <v>6</v>
      </c>
      <c r="P159" s="533">
        <v>6</v>
      </c>
      <c r="Q159" s="1189"/>
      <c r="R159" s="402" t="s">
        <v>116</v>
      </c>
      <c r="S159" s="403">
        <v>3</v>
      </c>
      <c r="T159" s="404">
        <v>3</v>
      </c>
      <c r="U159" s="1189"/>
    </row>
    <row r="160" spans="1:21" ht="15" customHeight="1" x14ac:dyDescent="0.25">
      <c r="A160" s="1237"/>
      <c r="B160" s="402" t="s">
        <v>42</v>
      </c>
      <c r="C160" s="403">
        <v>1</v>
      </c>
      <c r="D160" s="404">
        <v>0.95</v>
      </c>
      <c r="E160" s="836"/>
      <c r="F160" s="1311"/>
      <c r="G160" s="832"/>
      <c r="H160" s="832"/>
      <c r="I160" s="1180"/>
      <c r="J160" s="832"/>
      <c r="K160" s="832"/>
      <c r="L160" s="832"/>
      <c r="M160" s="1180"/>
      <c r="N160" s="410" t="s">
        <v>205</v>
      </c>
      <c r="O160" s="533">
        <v>5</v>
      </c>
      <c r="P160" s="533">
        <v>5</v>
      </c>
      <c r="Q160" s="1202"/>
      <c r="R160" s="402" t="s">
        <v>36</v>
      </c>
      <c r="S160" s="403">
        <v>6</v>
      </c>
      <c r="T160" s="404">
        <v>5.4</v>
      </c>
      <c r="U160" s="1202"/>
    </row>
    <row r="161" spans="1:21" ht="15" customHeight="1" x14ac:dyDescent="0.25">
      <c r="A161" s="1237"/>
      <c r="B161" s="402" t="s">
        <v>32</v>
      </c>
      <c r="C161" s="403">
        <v>16</v>
      </c>
      <c r="D161" s="404">
        <v>15.2</v>
      </c>
      <c r="E161" s="836"/>
      <c r="F161" s="1234"/>
      <c r="G161" s="832"/>
      <c r="H161" s="832"/>
      <c r="I161" s="1180"/>
      <c r="J161" s="832"/>
      <c r="K161" s="832"/>
      <c r="L161" s="832"/>
      <c r="M161" s="1180"/>
      <c r="N161" s="993"/>
      <c r="O161" s="1255"/>
      <c r="P161" s="1255"/>
      <c r="Q161" s="1255"/>
      <c r="R161" s="1311"/>
      <c r="S161" s="832"/>
      <c r="T161" s="832"/>
      <c r="U161" s="1180"/>
    </row>
    <row r="162" spans="1:21" ht="15" customHeight="1" x14ac:dyDescent="0.25">
      <c r="A162" s="1237"/>
      <c r="B162" s="402" t="s">
        <v>34</v>
      </c>
      <c r="C162" s="403">
        <v>38</v>
      </c>
      <c r="D162" s="404">
        <v>15.2</v>
      </c>
      <c r="E162" s="836"/>
      <c r="F162" s="1234"/>
      <c r="G162" s="832"/>
      <c r="H162" s="832"/>
      <c r="I162" s="1180"/>
      <c r="J162" s="832"/>
      <c r="K162" s="832"/>
      <c r="L162" s="832"/>
      <c r="M162" s="1180"/>
      <c r="N162" s="1234"/>
      <c r="O162" s="832"/>
      <c r="P162" s="832"/>
      <c r="Q162" s="832"/>
      <c r="R162" s="1234"/>
      <c r="S162" s="832"/>
      <c r="T162" s="832"/>
      <c r="U162" s="1180"/>
    </row>
    <row r="163" spans="1:21" ht="15" customHeight="1" x14ac:dyDescent="0.25">
      <c r="A163" s="1237"/>
      <c r="B163" s="402" t="s">
        <v>36</v>
      </c>
      <c r="C163" s="403">
        <v>6</v>
      </c>
      <c r="D163" s="404">
        <v>5.4</v>
      </c>
      <c r="E163" s="836"/>
      <c r="F163" s="1234"/>
      <c r="G163" s="832"/>
      <c r="H163" s="832"/>
      <c r="I163" s="1180"/>
      <c r="J163" s="832"/>
      <c r="K163" s="832"/>
      <c r="L163" s="832"/>
      <c r="M163" s="1180"/>
      <c r="N163" s="1234"/>
      <c r="O163" s="832"/>
      <c r="P163" s="832"/>
      <c r="Q163" s="832"/>
      <c r="R163" s="1234"/>
      <c r="S163" s="832"/>
      <c r="T163" s="832"/>
      <c r="U163" s="1180"/>
    </row>
    <row r="164" spans="1:21" ht="15" customHeight="1" x14ac:dyDescent="0.25">
      <c r="A164" s="1237"/>
      <c r="B164" s="402" t="s">
        <v>44</v>
      </c>
      <c r="C164" s="403">
        <v>0.5</v>
      </c>
      <c r="D164" s="404">
        <v>0.5</v>
      </c>
      <c r="E164" s="836"/>
      <c r="F164" s="1234"/>
      <c r="G164" s="832"/>
      <c r="H164" s="832"/>
      <c r="I164" s="1180"/>
      <c r="J164" s="832"/>
      <c r="K164" s="832"/>
      <c r="L164" s="832"/>
      <c r="M164" s="1180"/>
      <c r="N164" s="1234"/>
      <c r="O164" s="832"/>
      <c r="P164" s="832"/>
      <c r="Q164" s="832"/>
      <c r="R164" s="1234"/>
      <c r="S164" s="832"/>
      <c r="T164" s="832"/>
      <c r="U164" s="1180"/>
    </row>
    <row r="165" spans="1:21" ht="15" customHeight="1" x14ac:dyDescent="0.25">
      <c r="A165" s="1237"/>
      <c r="B165" s="402" t="s">
        <v>52</v>
      </c>
      <c r="C165" s="403">
        <v>4</v>
      </c>
      <c r="D165" s="404">
        <v>4</v>
      </c>
      <c r="E165" s="837"/>
      <c r="F165" s="1234"/>
      <c r="G165" s="832"/>
      <c r="H165" s="832"/>
      <c r="I165" s="1180"/>
      <c r="J165" s="832"/>
      <c r="K165" s="832"/>
      <c r="L165" s="832"/>
      <c r="M165" s="1180"/>
      <c r="N165" s="1234"/>
      <c r="O165" s="832"/>
      <c r="P165" s="832"/>
      <c r="Q165" s="832"/>
      <c r="R165" s="1234"/>
      <c r="S165" s="832"/>
      <c r="T165" s="832"/>
      <c r="U165" s="1180"/>
    </row>
    <row r="166" spans="1:21" ht="15" customHeight="1" x14ac:dyDescent="0.25">
      <c r="A166" s="1240"/>
      <c r="B166" s="1519"/>
      <c r="C166" s="1181"/>
      <c r="D166" s="1181"/>
      <c r="E166" s="1182"/>
      <c r="F166" s="1235"/>
      <c r="G166" s="1181"/>
      <c r="H166" s="1181"/>
      <c r="I166" s="1182"/>
      <c r="J166" s="1181"/>
      <c r="K166" s="1181"/>
      <c r="L166" s="1181"/>
      <c r="M166" s="1182"/>
      <c r="N166" s="1235"/>
      <c r="O166" s="1181"/>
      <c r="P166" s="1181"/>
      <c r="Q166" s="1181"/>
      <c r="R166" s="1235"/>
      <c r="S166" s="1181"/>
      <c r="T166" s="1181"/>
      <c r="U166" s="1182"/>
    </row>
    <row r="167" spans="1:21" ht="33" customHeight="1" x14ac:dyDescent="0.25">
      <c r="A167" s="1236" t="s">
        <v>314</v>
      </c>
      <c r="B167" s="1271" t="s">
        <v>211</v>
      </c>
      <c r="C167" s="828"/>
      <c r="D167" s="828"/>
      <c r="E167" s="1188"/>
      <c r="F167" s="1183" t="s">
        <v>363</v>
      </c>
      <c r="G167" s="828"/>
      <c r="H167" s="828"/>
      <c r="I167" s="1184"/>
      <c r="J167" s="1329" t="s">
        <v>426</v>
      </c>
      <c r="K167" s="828"/>
      <c r="L167" s="828"/>
      <c r="M167" s="1188"/>
      <c r="N167" s="1187" t="s">
        <v>364</v>
      </c>
      <c r="O167" s="828"/>
      <c r="P167" s="828"/>
      <c r="Q167" s="1188"/>
      <c r="R167" s="1187" t="s">
        <v>243</v>
      </c>
      <c r="S167" s="828"/>
      <c r="T167" s="828"/>
      <c r="U167" s="1188"/>
    </row>
    <row r="168" spans="1:21" ht="15" customHeight="1" x14ac:dyDescent="0.25">
      <c r="A168" s="1237"/>
      <c r="B168" s="167" t="s">
        <v>125</v>
      </c>
      <c r="C168" s="651">
        <v>62</v>
      </c>
      <c r="D168" s="651">
        <f>C168*82%</f>
        <v>50.839999999999996</v>
      </c>
      <c r="E168" s="911" t="s">
        <v>536</v>
      </c>
      <c r="F168" s="167" t="s">
        <v>50</v>
      </c>
      <c r="G168" s="651">
        <v>34</v>
      </c>
      <c r="H168" s="651">
        <f>G168*88%</f>
        <v>29.92</v>
      </c>
      <c r="I168" s="911" t="s">
        <v>536</v>
      </c>
      <c r="J168" s="77" t="s">
        <v>50</v>
      </c>
      <c r="K168" s="651">
        <v>34</v>
      </c>
      <c r="L168" s="651">
        <f>K168*88%</f>
        <v>29.92</v>
      </c>
      <c r="M168" s="911" t="s">
        <v>536</v>
      </c>
      <c r="N168" s="942"/>
      <c r="O168" s="1255"/>
      <c r="P168" s="1255"/>
      <c r="Q168" s="1256"/>
      <c r="R168" s="201" t="s">
        <v>50</v>
      </c>
      <c r="S168" s="79">
        <v>59</v>
      </c>
      <c r="T168" s="79">
        <v>50.15</v>
      </c>
      <c r="U168" s="911" t="s">
        <v>483</v>
      </c>
    </row>
    <row r="169" spans="1:21" ht="15" customHeight="1" x14ac:dyDescent="0.25">
      <c r="A169" s="1237"/>
      <c r="B169" s="201" t="s">
        <v>103</v>
      </c>
      <c r="C169" s="651">
        <v>38</v>
      </c>
      <c r="D169" s="651">
        <f>C169*54%</f>
        <v>20.520000000000003</v>
      </c>
      <c r="E169" s="1189"/>
      <c r="F169" s="167" t="s">
        <v>101</v>
      </c>
      <c r="G169" s="777">
        <v>50</v>
      </c>
      <c r="H169" s="778">
        <v>40</v>
      </c>
      <c r="I169" s="1189"/>
      <c r="J169" s="77" t="s">
        <v>60</v>
      </c>
      <c r="K169" s="731">
        <v>72</v>
      </c>
      <c r="L169" s="779">
        <f>K169*55%</f>
        <v>39.6</v>
      </c>
      <c r="M169" s="1189"/>
      <c r="N169" s="201" t="s">
        <v>101</v>
      </c>
      <c r="O169" s="780">
        <v>38</v>
      </c>
      <c r="P169" s="780">
        <v>30.4</v>
      </c>
      <c r="Q169" s="1497" t="s">
        <v>536</v>
      </c>
      <c r="R169" s="201" t="s">
        <v>103</v>
      </c>
      <c r="S169" s="79">
        <v>60</v>
      </c>
      <c r="T169" s="79">
        <v>30</v>
      </c>
      <c r="U169" s="1189"/>
    </row>
    <row r="170" spans="1:21" ht="15" customHeight="1" x14ac:dyDescent="0.25">
      <c r="A170" s="1237"/>
      <c r="B170" s="201" t="s">
        <v>52</v>
      </c>
      <c r="C170" s="491">
        <v>3</v>
      </c>
      <c r="D170" s="491">
        <v>3</v>
      </c>
      <c r="E170" s="1189"/>
      <c r="F170" s="167" t="s">
        <v>62</v>
      </c>
      <c r="G170" s="80">
        <v>30</v>
      </c>
      <c r="H170" s="134">
        <v>15</v>
      </c>
      <c r="I170" s="1189"/>
      <c r="J170" s="77" t="s">
        <v>174</v>
      </c>
      <c r="K170" s="80">
        <v>6</v>
      </c>
      <c r="L170" s="134">
        <v>6</v>
      </c>
      <c r="M170" s="1189"/>
      <c r="N170" s="201" t="s">
        <v>125</v>
      </c>
      <c r="O170" s="651">
        <v>25</v>
      </c>
      <c r="P170" s="651">
        <f>O170*82%</f>
        <v>20.5</v>
      </c>
      <c r="Q170" s="1189"/>
      <c r="R170" s="167" t="s">
        <v>62</v>
      </c>
      <c r="S170" s="279">
        <v>60</v>
      </c>
      <c r="T170" s="287">
        <v>30</v>
      </c>
      <c r="U170" s="1189"/>
    </row>
    <row r="171" spans="1:21" ht="15" customHeight="1" x14ac:dyDescent="0.25">
      <c r="A171" s="1237"/>
      <c r="B171" s="201" t="s">
        <v>127</v>
      </c>
      <c r="C171" s="491">
        <v>3</v>
      </c>
      <c r="D171" s="491">
        <v>3</v>
      </c>
      <c r="E171" s="1189"/>
      <c r="F171" s="167" t="s">
        <v>36</v>
      </c>
      <c r="G171" s="80">
        <v>6</v>
      </c>
      <c r="H171" s="134">
        <v>5.4</v>
      </c>
      <c r="I171" s="1189"/>
      <c r="J171" s="77" t="s">
        <v>127</v>
      </c>
      <c r="K171" s="80">
        <v>5</v>
      </c>
      <c r="L171" s="134">
        <v>5</v>
      </c>
      <c r="M171" s="1202"/>
      <c r="N171" s="201" t="s">
        <v>487</v>
      </c>
      <c r="O171" s="780">
        <v>22</v>
      </c>
      <c r="P171" s="780">
        <v>20.9</v>
      </c>
      <c r="Q171" s="1189"/>
      <c r="R171" s="201" t="s">
        <v>64</v>
      </c>
      <c r="S171" s="79">
        <v>2</v>
      </c>
      <c r="T171" s="79">
        <v>2</v>
      </c>
      <c r="U171" s="1189"/>
    </row>
    <row r="172" spans="1:21" ht="15" customHeight="1" x14ac:dyDescent="0.25">
      <c r="A172" s="1237"/>
      <c r="B172" s="201" t="s">
        <v>64</v>
      </c>
      <c r="C172" s="491">
        <v>3</v>
      </c>
      <c r="D172" s="491">
        <v>3</v>
      </c>
      <c r="E172" s="1189"/>
      <c r="F172" s="167" t="s">
        <v>62</v>
      </c>
      <c r="G172" s="80">
        <v>30</v>
      </c>
      <c r="H172" s="134">
        <v>15</v>
      </c>
      <c r="I172" s="1189"/>
      <c r="J172" s="1003" t="s">
        <v>494</v>
      </c>
      <c r="K172" s="1255"/>
      <c r="L172" s="1255"/>
      <c r="M172" s="1421"/>
      <c r="N172" s="201" t="s">
        <v>52</v>
      </c>
      <c r="O172" s="19">
        <v>3</v>
      </c>
      <c r="P172" s="19">
        <v>3</v>
      </c>
      <c r="Q172" s="1189"/>
      <c r="R172" s="941" t="s">
        <v>494</v>
      </c>
      <c r="S172" s="1255"/>
      <c r="T172" s="1255"/>
      <c r="U172" s="1256"/>
    </row>
    <row r="173" spans="1:21" ht="15" customHeight="1" x14ac:dyDescent="0.25">
      <c r="A173" s="1237"/>
      <c r="B173" s="201" t="s">
        <v>44</v>
      </c>
      <c r="C173" s="491">
        <v>0.5</v>
      </c>
      <c r="D173" s="491">
        <v>0.5</v>
      </c>
      <c r="E173" s="1189"/>
      <c r="F173" s="993" t="s">
        <v>494</v>
      </c>
      <c r="G173" s="1255"/>
      <c r="H173" s="1255"/>
      <c r="I173" s="1256"/>
      <c r="J173" s="832"/>
      <c r="K173" s="832"/>
      <c r="L173" s="832"/>
      <c r="M173" s="859"/>
      <c r="N173" s="201" t="s">
        <v>44</v>
      </c>
      <c r="O173" s="19">
        <v>0.5</v>
      </c>
      <c r="P173" s="19">
        <v>0.5</v>
      </c>
      <c r="Q173" s="1189"/>
      <c r="R173" s="1234"/>
      <c r="S173" s="832"/>
      <c r="T173" s="832"/>
      <c r="U173" s="1180"/>
    </row>
    <row r="174" spans="1:21" ht="15" customHeight="1" x14ac:dyDescent="0.25">
      <c r="A174" s="1237"/>
      <c r="B174" s="201" t="s">
        <v>212</v>
      </c>
      <c r="C174" s="491">
        <v>0.5</v>
      </c>
      <c r="D174" s="491">
        <v>0.2</v>
      </c>
      <c r="E174" s="1202"/>
      <c r="F174" s="1234"/>
      <c r="G174" s="832"/>
      <c r="H174" s="832"/>
      <c r="I174" s="1180"/>
      <c r="J174" s="832"/>
      <c r="K174" s="832"/>
      <c r="L174" s="832"/>
      <c r="M174" s="859"/>
      <c r="N174" s="167" t="s">
        <v>62</v>
      </c>
      <c r="O174" s="26">
        <v>60</v>
      </c>
      <c r="P174" s="29">
        <v>30</v>
      </c>
      <c r="Q174" s="1189"/>
      <c r="R174" s="1234"/>
      <c r="S174" s="832"/>
      <c r="T174" s="832"/>
      <c r="U174" s="1180"/>
    </row>
    <row r="175" spans="1:21" ht="15" customHeight="1" x14ac:dyDescent="0.25">
      <c r="A175" s="1240"/>
      <c r="B175" s="1614" t="s">
        <v>495</v>
      </c>
      <c r="C175" s="828"/>
      <c r="D175" s="828"/>
      <c r="E175" s="1188"/>
      <c r="F175" s="1235"/>
      <c r="G175" s="1181"/>
      <c r="H175" s="1181"/>
      <c r="I175" s="1182"/>
      <c r="J175" s="1181"/>
      <c r="K175" s="1181"/>
      <c r="L175" s="1181"/>
      <c r="M175" s="877"/>
      <c r="N175" s="201" t="s">
        <v>36</v>
      </c>
      <c r="O175" s="19">
        <v>6</v>
      </c>
      <c r="P175" s="19">
        <v>5.4</v>
      </c>
      <c r="Q175" s="1202"/>
      <c r="R175" s="1235"/>
      <c r="S175" s="1181"/>
      <c r="T175" s="1181"/>
      <c r="U175" s="1182"/>
    </row>
    <row r="176" spans="1:21" ht="15" customHeight="1" x14ac:dyDescent="0.25">
      <c r="A176" s="534"/>
      <c r="B176" s="1614"/>
      <c r="C176" s="828"/>
      <c r="D176" s="828"/>
      <c r="E176" s="1188"/>
      <c r="F176" s="1456"/>
      <c r="G176" s="828"/>
      <c r="H176" s="828"/>
      <c r="I176" s="1188"/>
      <c r="J176" s="1456"/>
      <c r="K176" s="828"/>
      <c r="L176" s="828"/>
      <c r="M176" s="828"/>
      <c r="N176" s="1631"/>
      <c r="O176" s="828"/>
      <c r="P176" s="828"/>
      <c r="Q176" s="1188"/>
      <c r="R176" s="1456"/>
      <c r="S176" s="828"/>
      <c r="T176" s="828"/>
      <c r="U176" s="1188"/>
    </row>
    <row r="177" spans="1:21" ht="15" customHeight="1" x14ac:dyDescent="0.25">
      <c r="A177" s="199" t="s">
        <v>105</v>
      </c>
      <c r="B177" s="1187"/>
      <c r="C177" s="828"/>
      <c r="D177" s="828"/>
      <c r="E177" s="1188"/>
      <c r="F177" s="1527" t="s">
        <v>220</v>
      </c>
      <c r="G177" s="828"/>
      <c r="H177" s="828"/>
      <c r="I177" s="1188"/>
      <c r="J177" s="1329" t="s">
        <v>365</v>
      </c>
      <c r="K177" s="828"/>
      <c r="L177" s="828"/>
      <c r="M177" s="1188"/>
      <c r="N177" s="1187" t="s">
        <v>366</v>
      </c>
      <c r="O177" s="828"/>
      <c r="P177" s="828"/>
      <c r="Q177" s="1188"/>
      <c r="R177" s="1187" t="s">
        <v>367</v>
      </c>
      <c r="S177" s="828"/>
      <c r="T177" s="828"/>
      <c r="U177" s="1188"/>
    </row>
    <row r="178" spans="1:21" ht="15" customHeight="1" x14ac:dyDescent="0.25">
      <c r="A178" s="1019" t="s">
        <v>322</v>
      </c>
      <c r="B178" s="1507" t="s">
        <v>368</v>
      </c>
      <c r="C178" s="828"/>
      <c r="D178" s="828"/>
      <c r="E178" s="1188"/>
      <c r="F178" s="154" t="s">
        <v>62</v>
      </c>
      <c r="G178" s="170">
        <v>120</v>
      </c>
      <c r="H178" s="171">
        <v>60</v>
      </c>
      <c r="I178" s="1618" t="s">
        <v>321</v>
      </c>
      <c r="J178" s="1619" t="s">
        <v>161</v>
      </c>
      <c r="K178" s="1491">
        <v>86</v>
      </c>
      <c r="L178" s="1481">
        <v>60.2</v>
      </c>
      <c r="M178" s="1330" t="s">
        <v>369</v>
      </c>
      <c r="N178" s="558" t="s">
        <v>103</v>
      </c>
      <c r="O178" s="559">
        <v>120</v>
      </c>
      <c r="P178" s="559">
        <v>60.04</v>
      </c>
      <c r="Q178" s="1482">
        <v>200</v>
      </c>
      <c r="R178" s="201" t="s">
        <v>150</v>
      </c>
      <c r="S178" s="79">
        <v>80</v>
      </c>
      <c r="T178" s="79">
        <v>60</v>
      </c>
      <c r="U178" s="911" t="s">
        <v>321</v>
      </c>
    </row>
    <row r="179" spans="1:21" ht="15" customHeight="1" x14ac:dyDescent="0.25">
      <c r="A179" s="1238"/>
      <c r="B179" s="154" t="s">
        <v>214</v>
      </c>
      <c r="C179" s="202">
        <v>10</v>
      </c>
      <c r="D179" s="202">
        <v>10</v>
      </c>
      <c r="E179" s="203">
        <v>10</v>
      </c>
      <c r="F179" s="165" t="s">
        <v>110</v>
      </c>
      <c r="G179" s="196">
        <v>2</v>
      </c>
      <c r="H179" s="204">
        <v>2</v>
      </c>
      <c r="I179" s="1189"/>
      <c r="J179" s="859"/>
      <c r="K179" s="836"/>
      <c r="L179" s="847"/>
      <c r="M179" s="1189"/>
      <c r="N179" s="560" t="s">
        <v>64</v>
      </c>
      <c r="O179" s="561">
        <v>8</v>
      </c>
      <c r="P179" s="561">
        <v>8</v>
      </c>
      <c r="Q179" s="1177"/>
      <c r="R179" s="201" t="s">
        <v>72</v>
      </c>
      <c r="S179" s="79">
        <v>120</v>
      </c>
      <c r="T179" s="79">
        <v>120</v>
      </c>
      <c r="U179" s="1189"/>
    </row>
    <row r="180" spans="1:21" ht="15" customHeight="1" x14ac:dyDescent="0.25">
      <c r="A180" s="205"/>
      <c r="B180" s="1511"/>
      <c r="C180" s="1181"/>
      <c r="D180" s="1181"/>
      <c r="E180" s="1182"/>
      <c r="F180" s="154" t="s">
        <v>205</v>
      </c>
      <c r="G180" s="170">
        <v>10</v>
      </c>
      <c r="H180" s="171">
        <v>10</v>
      </c>
      <c r="I180" s="1202"/>
      <c r="J180" s="877"/>
      <c r="K180" s="837"/>
      <c r="L180" s="874"/>
      <c r="M180" s="1202"/>
      <c r="N180" s="560" t="s">
        <v>326</v>
      </c>
      <c r="O180" s="561">
        <v>200</v>
      </c>
      <c r="P180" s="561">
        <v>200</v>
      </c>
      <c r="Q180" s="1483"/>
      <c r="R180" s="200" t="s">
        <v>64</v>
      </c>
      <c r="S180" s="206">
        <v>6</v>
      </c>
      <c r="T180" s="206">
        <v>6</v>
      </c>
      <c r="U180" s="1189"/>
    </row>
    <row r="181" spans="1:21" ht="15" customHeight="1" thickBot="1" x14ac:dyDescent="0.3">
      <c r="A181" s="1019" t="s">
        <v>163</v>
      </c>
      <c r="B181" s="1271" t="s">
        <v>69</v>
      </c>
      <c r="C181" s="828"/>
      <c r="D181" s="828"/>
      <c r="E181" s="1188"/>
      <c r="F181" s="1380"/>
      <c r="G181" s="1255"/>
      <c r="H181" s="1255"/>
      <c r="I181" s="1256"/>
      <c r="J181" s="1632" t="s">
        <v>370</v>
      </c>
      <c r="K181" s="832"/>
      <c r="L181" s="832"/>
      <c r="M181" s="1180"/>
      <c r="N181" s="540"/>
      <c r="O181" s="1340"/>
      <c r="P181" s="1324"/>
      <c r="Q181" s="1325"/>
      <c r="R181" s="1616"/>
      <c r="S181" s="1255"/>
      <c r="T181" s="1255"/>
      <c r="U181" s="1256"/>
    </row>
    <row r="182" spans="1:21" ht="15" customHeight="1" x14ac:dyDescent="0.25">
      <c r="A182" s="1237"/>
      <c r="B182" s="116" t="s">
        <v>372</v>
      </c>
      <c r="C182" s="207">
        <v>30</v>
      </c>
      <c r="D182" s="208">
        <v>30</v>
      </c>
      <c r="E182" s="1330" t="s">
        <v>325</v>
      </c>
      <c r="F182" s="1234"/>
      <c r="G182" s="832"/>
      <c r="H182" s="832"/>
      <c r="I182" s="1180"/>
      <c r="J182" s="1633" t="s">
        <v>72</v>
      </c>
      <c r="K182" s="1491">
        <v>200</v>
      </c>
      <c r="L182" s="1481">
        <v>200</v>
      </c>
      <c r="M182" s="1567" t="s">
        <v>321</v>
      </c>
      <c r="N182" s="209"/>
      <c r="O182" s="535"/>
      <c r="P182" s="536"/>
      <c r="Q182" s="536"/>
      <c r="R182" s="1234"/>
      <c r="S182" s="832"/>
      <c r="T182" s="832"/>
      <c r="U182" s="1180"/>
    </row>
    <row r="183" spans="1:21" ht="15" customHeight="1" x14ac:dyDescent="0.25">
      <c r="A183" s="1238"/>
      <c r="B183" s="154" t="s">
        <v>374</v>
      </c>
      <c r="C183" s="202">
        <v>120</v>
      </c>
      <c r="D183" s="210">
        <v>120</v>
      </c>
      <c r="E183" s="1202"/>
      <c r="F183" s="1234"/>
      <c r="G183" s="832"/>
      <c r="H183" s="832"/>
      <c r="I183" s="1180"/>
      <c r="J183" s="859"/>
      <c r="K183" s="836"/>
      <c r="L183" s="847"/>
      <c r="M183" s="1189"/>
      <c r="N183" s="1386"/>
      <c r="O183" s="1255"/>
      <c r="P183" s="1255"/>
      <c r="Q183" s="1255"/>
      <c r="R183" s="1234"/>
      <c r="S183" s="832"/>
      <c r="T183" s="832"/>
      <c r="U183" s="1180"/>
    </row>
    <row r="184" spans="1:21" ht="15" customHeight="1" x14ac:dyDescent="0.25">
      <c r="A184" s="211"/>
      <c r="B184" s="212"/>
      <c r="C184" s="213"/>
      <c r="D184" s="213"/>
      <c r="E184" s="214"/>
      <c r="F184" s="1234"/>
      <c r="G184" s="832"/>
      <c r="H184" s="832"/>
      <c r="I184" s="1180"/>
      <c r="J184" s="859"/>
      <c r="K184" s="842"/>
      <c r="L184" s="848"/>
      <c r="M184" s="1202"/>
      <c r="N184" s="1234"/>
      <c r="O184" s="832"/>
      <c r="P184" s="832"/>
      <c r="Q184" s="832"/>
      <c r="R184" s="1234"/>
      <c r="S184" s="832"/>
      <c r="T184" s="832"/>
      <c r="U184" s="1180"/>
    </row>
    <row r="185" spans="1:21" ht="15" customHeight="1" x14ac:dyDescent="0.25">
      <c r="A185" s="216" t="s">
        <v>326</v>
      </c>
      <c r="B185" s="1510" t="s">
        <v>371</v>
      </c>
      <c r="C185" s="1324"/>
      <c r="D185" s="1324"/>
      <c r="E185" s="1325"/>
      <c r="F185" s="1267"/>
      <c r="G185" s="1371"/>
      <c r="H185" s="1371"/>
      <c r="I185" s="1372"/>
      <c r="J185" s="1634"/>
      <c r="K185" s="1324"/>
      <c r="L185" s="1324"/>
      <c r="M185" s="1325"/>
      <c r="N185" s="1267"/>
      <c r="O185" s="1371"/>
      <c r="P185" s="1371"/>
      <c r="Q185" s="1371"/>
      <c r="R185" s="1267"/>
      <c r="S185" s="1371"/>
      <c r="T185" s="1371"/>
      <c r="U185" s="1372"/>
    </row>
    <row r="186" spans="1:21" ht="15" customHeight="1" x14ac:dyDescent="0.25">
      <c r="A186" s="1504"/>
      <c r="B186" s="832"/>
      <c r="C186" s="832"/>
      <c r="D186" s="832"/>
      <c r="E186" s="832"/>
      <c r="F186" s="832"/>
      <c r="G186" s="832"/>
      <c r="H186" s="832"/>
      <c r="I186" s="832"/>
      <c r="J186" s="832"/>
      <c r="K186" s="832"/>
      <c r="L186" s="832"/>
      <c r="M186" s="832"/>
      <c r="N186" s="832"/>
      <c r="O186" s="832"/>
      <c r="P186" s="832"/>
      <c r="Q186" s="832"/>
      <c r="R186" s="832"/>
      <c r="S186" s="832"/>
      <c r="T186" s="832"/>
      <c r="U186" s="1180"/>
    </row>
    <row r="187" spans="1:21" ht="75.75" customHeight="1" x14ac:dyDescent="0.25">
      <c r="A187" s="312" t="s">
        <v>287</v>
      </c>
      <c r="B187" s="147" t="s">
        <v>376</v>
      </c>
      <c r="C187" s="148" t="s">
        <v>289</v>
      </c>
      <c r="D187" s="148" t="s">
        <v>290</v>
      </c>
      <c r="E187" s="150" t="s">
        <v>291</v>
      </c>
      <c r="F187" s="147" t="s">
        <v>377</v>
      </c>
      <c r="G187" s="148" t="s">
        <v>289</v>
      </c>
      <c r="H187" s="148" t="s">
        <v>290</v>
      </c>
      <c r="I187" s="150" t="s">
        <v>291</v>
      </c>
      <c r="J187" s="147" t="s">
        <v>378</v>
      </c>
      <c r="K187" s="148" t="s">
        <v>294</v>
      </c>
      <c r="L187" s="148" t="s">
        <v>290</v>
      </c>
      <c r="M187" s="150" t="s">
        <v>291</v>
      </c>
      <c r="N187" s="191" t="s">
        <v>379</v>
      </c>
      <c r="O187" s="148" t="s">
        <v>289</v>
      </c>
      <c r="P187" s="148" t="s">
        <v>290</v>
      </c>
      <c r="Q187" s="148" t="s">
        <v>291</v>
      </c>
      <c r="R187" s="149" t="s">
        <v>380</v>
      </c>
      <c r="S187" s="148" t="s">
        <v>289</v>
      </c>
      <c r="T187" s="148" t="s">
        <v>289</v>
      </c>
      <c r="U187" s="150" t="s">
        <v>291</v>
      </c>
    </row>
    <row r="188" spans="1:21" ht="30" customHeight="1" x14ac:dyDescent="0.25">
      <c r="A188" s="1308" t="s">
        <v>297</v>
      </c>
      <c r="B188" s="1273" t="s">
        <v>381</v>
      </c>
      <c r="C188" s="1274"/>
      <c r="D188" s="1274"/>
      <c r="E188" s="1318"/>
      <c r="F188" s="1273" t="s">
        <v>335</v>
      </c>
      <c r="G188" s="1274"/>
      <c r="H188" s="1274"/>
      <c r="I188" s="1318"/>
      <c r="J188" s="1273" t="s">
        <v>260</v>
      </c>
      <c r="K188" s="1274"/>
      <c r="L188" s="1274"/>
      <c r="M188" s="1318"/>
      <c r="N188" s="1398" t="s">
        <v>268</v>
      </c>
      <c r="O188" s="1274"/>
      <c r="P188" s="1274"/>
      <c r="Q188" s="1318"/>
      <c r="R188" s="1373" t="s">
        <v>335</v>
      </c>
      <c r="S188" s="1348"/>
      <c r="T188" s="1348"/>
      <c r="U188" s="1349"/>
    </row>
    <row r="189" spans="1:21" ht="15" customHeight="1" x14ac:dyDescent="0.25">
      <c r="A189" s="1237"/>
      <c r="B189" s="167" t="s">
        <v>114</v>
      </c>
      <c r="C189" s="599">
        <v>39</v>
      </c>
      <c r="D189" s="600">
        <f>C189*77%</f>
        <v>30.03</v>
      </c>
      <c r="E189" s="1528" t="s">
        <v>492</v>
      </c>
      <c r="F189" s="1107" t="s">
        <v>382</v>
      </c>
      <c r="G189" s="1255"/>
      <c r="H189" s="1255"/>
      <c r="I189" s="1256"/>
      <c r="J189" s="201" t="s">
        <v>261</v>
      </c>
      <c r="K189" s="388">
        <v>15</v>
      </c>
      <c r="L189" s="388">
        <v>15</v>
      </c>
      <c r="M189" s="911" t="s">
        <v>321</v>
      </c>
      <c r="N189" s="113" t="s">
        <v>269</v>
      </c>
      <c r="O189" s="79">
        <v>40</v>
      </c>
      <c r="P189" s="388">
        <v>40</v>
      </c>
      <c r="Q189" s="1073" t="s">
        <v>478</v>
      </c>
      <c r="R189" s="1234"/>
      <c r="S189" s="832"/>
      <c r="T189" s="832"/>
      <c r="U189" s="1180"/>
    </row>
    <row r="190" spans="1:21" ht="15" customHeight="1" x14ac:dyDescent="0.25">
      <c r="A190" s="1237"/>
      <c r="B190" s="167" t="s">
        <v>155</v>
      </c>
      <c r="C190" s="584">
        <v>5.8</v>
      </c>
      <c r="D190" s="601">
        <f>C190*70%</f>
        <v>4.0599999999999996</v>
      </c>
      <c r="E190" s="1200"/>
      <c r="F190" s="1234"/>
      <c r="G190" s="832"/>
      <c r="H190" s="832"/>
      <c r="I190" s="1180"/>
      <c r="J190" s="167" t="s">
        <v>263</v>
      </c>
      <c r="K190" s="134">
        <v>15</v>
      </c>
      <c r="L190" s="134">
        <v>15</v>
      </c>
      <c r="M190" s="1189"/>
      <c r="N190" s="77" t="s">
        <v>114</v>
      </c>
      <c r="O190" s="599">
        <v>13</v>
      </c>
      <c r="P190" s="600">
        <f>O190*77%</f>
        <v>10.01</v>
      </c>
      <c r="Q190" s="1162"/>
      <c r="R190" s="1234"/>
      <c r="S190" s="832"/>
      <c r="T190" s="832"/>
      <c r="U190" s="1180"/>
    </row>
    <row r="191" spans="1:21" ht="15" customHeight="1" x14ac:dyDescent="0.25">
      <c r="A191" s="1237"/>
      <c r="B191" s="167" t="s">
        <v>157</v>
      </c>
      <c r="C191" s="584">
        <v>40</v>
      </c>
      <c r="D191" s="601">
        <f>C191*52%</f>
        <v>20.8</v>
      </c>
      <c r="E191" s="1200"/>
      <c r="F191" s="1235"/>
      <c r="G191" s="1181"/>
      <c r="H191" s="1181"/>
      <c r="I191" s="1182"/>
      <c r="J191" s="167"/>
      <c r="K191" s="134"/>
      <c r="L191" s="134"/>
      <c r="M191" s="1189"/>
      <c r="N191" s="77" t="s">
        <v>91</v>
      </c>
      <c r="O191" s="599">
        <v>13</v>
      </c>
      <c r="P191" s="600">
        <f>O191*77%</f>
        <v>10.01</v>
      </c>
      <c r="Q191" s="1162"/>
      <c r="R191" s="1234"/>
      <c r="S191" s="832"/>
      <c r="T191" s="832"/>
      <c r="U191" s="1180"/>
    </row>
    <row r="192" spans="1:21" ht="15" customHeight="1" x14ac:dyDescent="0.25">
      <c r="A192" s="1237"/>
      <c r="B192" s="167" t="s">
        <v>89</v>
      </c>
      <c r="C192" s="584">
        <v>38</v>
      </c>
      <c r="D192" s="601">
        <f>C192*53%</f>
        <v>20.14</v>
      </c>
      <c r="E192" s="1200"/>
      <c r="F192" s="201" t="s">
        <v>193</v>
      </c>
      <c r="G192" s="79">
        <v>40</v>
      </c>
      <c r="H192" s="388">
        <v>40</v>
      </c>
      <c r="I192" s="1603" t="s">
        <v>301</v>
      </c>
      <c r="J192" s="167" t="s">
        <v>114</v>
      </c>
      <c r="K192" s="599">
        <v>13</v>
      </c>
      <c r="L192" s="600">
        <f>K192*77%</f>
        <v>10.01</v>
      </c>
      <c r="M192" s="1189"/>
      <c r="N192" s="593" t="s">
        <v>38</v>
      </c>
      <c r="O192" s="418">
        <v>0.5</v>
      </c>
      <c r="P192" s="418">
        <f>O192*100%</f>
        <v>0.5</v>
      </c>
      <c r="Q192" s="1162"/>
      <c r="R192" s="1234"/>
      <c r="S192" s="832"/>
      <c r="T192" s="832"/>
      <c r="U192" s="1180"/>
    </row>
    <row r="193" spans="1:21" ht="15" customHeight="1" x14ac:dyDescent="0.25">
      <c r="A193" s="1237"/>
      <c r="B193" s="167" t="s">
        <v>50</v>
      </c>
      <c r="C193" s="584">
        <v>15.5</v>
      </c>
      <c r="D193" s="601">
        <f>C193*66%</f>
        <v>10.23</v>
      </c>
      <c r="E193" s="1200"/>
      <c r="F193" s="167" t="s">
        <v>114</v>
      </c>
      <c r="G193" s="599">
        <v>13</v>
      </c>
      <c r="H193" s="600">
        <f>G193*77%</f>
        <v>10.01</v>
      </c>
      <c r="I193" s="1189"/>
      <c r="J193" s="167" t="s">
        <v>91</v>
      </c>
      <c r="K193" s="580">
        <v>18</v>
      </c>
      <c r="L193" s="657">
        <f>K193*58%</f>
        <v>10.44</v>
      </c>
      <c r="M193" s="1189"/>
      <c r="N193" s="593" t="s">
        <v>32</v>
      </c>
      <c r="O193" s="79">
        <v>13</v>
      </c>
      <c r="P193" s="79">
        <f>O193*80%</f>
        <v>10.4</v>
      </c>
      <c r="Q193" s="1162"/>
      <c r="R193" s="1234"/>
      <c r="S193" s="832"/>
      <c r="T193" s="832"/>
      <c r="U193" s="1180"/>
    </row>
    <row r="194" spans="1:21" ht="15" customHeight="1" x14ac:dyDescent="0.25">
      <c r="A194" s="1237"/>
      <c r="B194" s="593" t="s">
        <v>32</v>
      </c>
      <c r="C194" s="79">
        <v>13</v>
      </c>
      <c r="D194" s="79">
        <f>C194*80%</f>
        <v>10.4</v>
      </c>
      <c r="E194" s="1200"/>
      <c r="F194" s="167" t="s">
        <v>91</v>
      </c>
      <c r="G194" s="599">
        <v>13</v>
      </c>
      <c r="H194" s="600">
        <f>G194*77%</f>
        <v>10.01</v>
      </c>
      <c r="I194" s="1189"/>
      <c r="J194" s="593" t="s">
        <v>32</v>
      </c>
      <c r="K194" s="79">
        <v>13</v>
      </c>
      <c r="L194" s="79">
        <f>K194*80%</f>
        <v>10.4</v>
      </c>
      <c r="M194" s="1189"/>
      <c r="N194" s="593" t="s">
        <v>34</v>
      </c>
      <c r="O194" s="79">
        <v>13</v>
      </c>
      <c r="P194" s="79">
        <f>O194*60%</f>
        <v>7.8</v>
      </c>
      <c r="Q194" s="1162"/>
      <c r="R194" s="1234"/>
      <c r="S194" s="832"/>
      <c r="T194" s="832"/>
      <c r="U194" s="1180"/>
    </row>
    <row r="195" spans="1:21" ht="15" customHeight="1" x14ac:dyDescent="0.25">
      <c r="A195" s="1237"/>
      <c r="B195" s="593" t="s">
        <v>34</v>
      </c>
      <c r="C195" s="79">
        <v>13</v>
      </c>
      <c r="D195" s="79">
        <f>C195*60%</f>
        <v>7.8</v>
      </c>
      <c r="E195" s="1200"/>
      <c r="F195" s="167" t="s">
        <v>50</v>
      </c>
      <c r="G195" s="584">
        <v>15.5</v>
      </c>
      <c r="H195" s="601">
        <f>G195*66%</f>
        <v>10.23</v>
      </c>
      <c r="I195" s="1189"/>
      <c r="J195" s="593" t="s">
        <v>34</v>
      </c>
      <c r="K195" s="79">
        <v>13</v>
      </c>
      <c r="L195" s="79">
        <f>K195*60%</f>
        <v>7.8</v>
      </c>
      <c r="M195" s="1189"/>
      <c r="N195" s="593" t="s">
        <v>36</v>
      </c>
      <c r="O195" s="79">
        <v>5.5</v>
      </c>
      <c r="P195" s="79">
        <f>O195*95%</f>
        <v>5.2249999999999996</v>
      </c>
      <c r="Q195" s="1162"/>
      <c r="R195" s="1234"/>
      <c r="S195" s="832"/>
      <c r="T195" s="832"/>
      <c r="U195" s="1180"/>
    </row>
    <row r="196" spans="1:21" ht="15" customHeight="1" x14ac:dyDescent="0.25">
      <c r="A196" s="1237"/>
      <c r="B196" s="593" t="s">
        <v>36</v>
      </c>
      <c r="C196" s="79">
        <v>5.5</v>
      </c>
      <c r="D196" s="79">
        <f>C196*95%</f>
        <v>5.2249999999999996</v>
      </c>
      <c r="E196" s="1200"/>
      <c r="F196" s="593" t="s">
        <v>36</v>
      </c>
      <c r="G196" s="79">
        <v>5.5</v>
      </c>
      <c r="H196" s="79">
        <f>G196*95%</f>
        <v>5.2249999999999996</v>
      </c>
      <c r="I196" s="1189"/>
      <c r="J196" s="167" t="s">
        <v>50</v>
      </c>
      <c r="K196" s="584">
        <v>15.5</v>
      </c>
      <c r="L196" s="601">
        <f>K196*66%</f>
        <v>10.23</v>
      </c>
      <c r="M196" s="1189"/>
      <c r="N196" s="201" t="s">
        <v>271</v>
      </c>
      <c r="O196" s="414">
        <v>13</v>
      </c>
      <c r="P196" s="414">
        <v>10.4</v>
      </c>
      <c r="Q196" s="1162"/>
      <c r="R196" s="1234"/>
      <c r="S196" s="832"/>
      <c r="T196" s="832"/>
      <c r="U196" s="1180"/>
    </row>
    <row r="197" spans="1:21" ht="15" customHeight="1" x14ac:dyDescent="0.25">
      <c r="A197" s="1237"/>
      <c r="B197" s="593" t="s">
        <v>42</v>
      </c>
      <c r="C197" s="79">
        <v>1</v>
      </c>
      <c r="D197" s="79">
        <f>C197*78%</f>
        <v>0.78</v>
      </c>
      <c r="E197" s="1200"/>
      <c r="F197" s="593" t="s">
        <v>34</v>
      </c>
      <c r="G197" s="79">
        <v>13</v>
      </c>
      <c r="H197" s="79">
        <f>G197*60%</f>
        <v>7.8</v>
      </c>
      <c r="I197" s="1189"/>
      <c r="J197" s="593" t="s">
        <v>42</v>
      </c>
      <c r="K197" s="79">
        <v>1</v>
      </c>
      <c r="L197" s="79">
        <f>K197*78%</f>
        <v>0.78</v>
      </c>
      <c r="M197" s="1189"/>
      <c r="N197" s="201" t="s">
        <v>182</v>
      </c>
      <c r="O197" s="414">
        <v>20</v>
      </c>
      <c r="P197" s="414">
        <v>10</v>
      </c>
      <c r="Q197" s="1162"/>
      <c r="R197" s="1234"/>
      <c r="S197" s="832"/>
      <c r="T197" s="832"/>
      <c r="U197" s="1180"/>
    </row>
    <row r="198" spans="1:21" ht="15" customHeight="1" x14ac:dyDescent="0.25">
      <c r="A198" s="1237"/>
      <c r="B198" s="167" t="s">
        <v>52</v>
      </c>
      <c r="C198" s="80">
        <v>3</v>
      </c>
      <c r="D198" s="134">
        <v>3</v>
      </c>
      <c r="E198" s="1200"/>
      <c r="F198" s="593" t="s">
        <v>32</v>
      </c>
      <c r="G198" s="79">
        <v>13</v>
      </c>
      <c r="H198" s="79">
        <f>G198*80%</f>
        <v>10.4</v>
      </c>
      <c r="I198" s="1189"/>
      <c r="J198" s="593" t="s">
        <v>36</v>
      </c>
      <c r="K198" s="79">
        <v>5.5</v>
      </c>
      <c r="L198" s="79">
        <f>K198*95%</f>
        <v>5.2249999999999996</v>
      </c>
      <c r="M198" s="1189"/>
      <c r="N198" s="593" t="s">
        <v>42</v>
      </c>
      <c r="O198" s="79">
        <v>1</v>
      </c>
      <c r="P198" s="79">
        <f>O198*78%</f>
        <v>0.78</v>
      </c>
      <c r="Q198" s="1162"/>
      <c r="R198" s="1234"/>
      <c r="S198" s="832"/>
      <c r="T198" s="832"/>
      <c r="U198" s="1180"/>
    </row>
    <row r="199" spans="1:21" ht="15" customHeight="1" x14ac:dyDescent="0.25">
      <c r="A199" s="1237"/>
      <c r="B199" s="167" t="s">
        <v>44</v>
      </c>
      <c r="C199" s="134">
        <v>0.5</v>
      </c>
      <c r="D199" s="134">
        <v>0.5</v>
      </c>
      <c r="E199" s="1369"/>
      <c r="F199" s="593" t="s">
        <v>44</v>
      </c>
      <c r="G199" s="19">
        <v>0.8</v>
      </c>
      <c r="H199" s="19">
        <v>0.8</v>
      </c>
      <c r="I199" s="1189"/>
      <c r="J199" s="593" t="s">
        <v>44</v>
      </c>
      <c r="K199" s="79">
        <v>0.5</v>
      </c>
      <c r="L199" s="79">
        <v>0.5</v>
      </c>
      <c r="M199" s="1202"/>
      <c r="N199" s="167" t="s">
        <v>44</v>
      </c>
      <c r="O199" s="275">
        <v>0.5</v>
      </c>
      <c r="P199" s="277">
        <v>0.5</v>
      </c>
      <c r="Q199" s="1163"/>
      <c r="R199" s="1234"/>
      <c r="S199" s="832"/>
      <c r="T199" s="832"/>
      <c r="U199" s="1180"/>
    </row>
    <row r="200" spans="1:21" ht="15" customHeight="1" x14ac:dyDescent="0.25">
      <c r="A200" s="1237"/>
      <c r="B200" s="1343"/>
      <c r="C200" s="1255"/>
      <c r="D200" s="1255"/>
      <c r="E200" s="1256"/>
      <c r="F200" s="593" t="s">
        <v>42</v>
      </c>
      <c r="G200" s="79">
        <v>1</v>
      </c>
      <c r="H200" s="79">
        <f>G200*78%</f>
        <v>0.78</v>
      </c>
      <c r="I200" s="1189"/>
      <c r="J200" s="1311"/>
      <c r="K200" s="832"/>
      <c r="L200" s="832"/>
      <c r="M200" s="1180"/>
      <c r="N200" s="1003"/>
      <c r="O200" s="1255"/>
      <c r="P200" s="1255"/>
      <c r="Q200" s="1255"/>
      <c r="R200" s="1234"/>
      <c r="S200" s="832"/>
      <c r="T200" s="832"/>
      <c r="U200" s="1180"/>
    </row>
    <row r="201" spans="1:21" ht="15" customHeight="1" thickBot="1" x14ac:dyDescent="0.3">
      <c r="A201" s="1240"/>
      <c r="B201" s="1235"/>
      <c r="C201" s="1181"/>
      <c r="D201" s="1181"/>
      <c r="E201" s="1182"/>
      <c r="F201" s="1456"/>
      <c r="G201" s="828"/>
      <c r="H201" s="828"/>
      <c r="I201" s="1188"/>
      <c r="J201" s="1235"/>
      <c r="K201" s="1181"/>
      <c r="L201" s="1181"/>
      <c r="M201" s="1182"/>
      <c r="N201" s="1181"/>
      <c r="O201" s="1181"/>
      <c r="P201" s="1181"/>
      <c r="Q201" s="1181"/>
      <c r="R201" s="1235"/>
      <c r="S201" s="1181"/>
      <c r="T201" s="1181"/>
      <c r="U201" s="1182"/>
    </row>
    <row r="202" spans="1:21" ht="30" customHeight="1" x14ac:dyDescent="0.25">
      <c r="A202" s="1310" t="s">
        <v>383</v>
      </c>
      <c r="B202" s="1305" t="s">
        <v>384</v>
      </c>
      <c r="C202" s="1306"/>
      <c r="D202" s="1306"/>
      <c r="E202" s="1307"/>
      <c r="F202" s="1033" t="s">
        <v>93</v>
      </c>
      <c r="G202" s="921"/>
      <c r="H202" s="921"/>
      <c r="I202" s="921"/>
      <c r="J202" s="1570" t="s">
        <v>469</v>
      </c>
      <c r="K202" s="1571"/>
      <c r="L202" s="1571"/>
      <c r="M202" s="1572"/>
      <c r="N202" s="1617" t="s">
        <v>273</v>
      </c>
      <c r="O202" s="1571"/>
      <c r="P202" s="1571"/>
      <c r="Q202" s="1572"/>
      <c r="R202" s="1104" t="s">
        <v>531</v>
      </c>
      <c r="S202" s="921"/>
      <c r="T202" s="921"/>
      <c r="U202" s="921"/>
    </row>
    <row r="203" spans="1:21" ht="60" x14ac:dyDescent="0.25">
      <c r="A203" s="1237"/>
      <c r="B203" s="201" t="s">
        <v>306</v>
      </c>
      <c r="C203" s="682">
        <v>107</v>
      </c>
      <c r="D203" s="682">
        <f>C203*56%</f>
        <v>59.920000000000009</v>
      </c>
      <c r="E203" s="911" t="s">
        <v>369</v>
      </c>
      <c r="F203" s="615" t="s">
        <v>94</v>
      </c>
      <c r="G203" s="808">
        <v>81</v>
      </c>
      <c r="H203" s="808">
        <f>G203*61.5%</f>
        <v>49.814999999999998</v>
      </c>
      <c r="I203" s="889" t="s">
        <v>396</v>
      </c>
      <c r="J203" s="615" t="s">
        <v>516</v>
      </c>
      <c r="K203" s="805">
        <v>107</v>
      </c>
      <c r="L203" s="805">
        <f>K203*56%</f>
        <v>59.920000000000009</v>
      </c>
      <c r="M203" s="1176" t="s">
        <v>369</v>
      </c>
      <c r="N203" s="615" t="s">
        <v>94</v>
      </c>
      <c r="O203" s="808">
        <v>100</v>
      </c>
      <c r="P203" s="808">
        <f>O203*60%</f>
        <v>60</v>
      </c>
      <c r="Q203" s="1635" t="s">
        <v>369</v>
      </c>
      <c r="R203" s="615" t="s">
        <v>30</v>
      </c>
      <c r="S203" s="808">
        <v>122</v>
      </c>
      <c r="T203" s="808">
        <f>S203*49%</f>
        <v>59.78</v>
      </c>
      <c r="U203" s="889" t="s">
        <v>369</v>
      </c>
    </row>
    <row r="204" spans="1:21" ht="15" customHeight="1" x14ac:dyDescent="0.25">
      <c r="A204" s="1237"/>
      <c r="B204" s="593" t="s">
        <v>32</v>
      </c>
      <c r="C204" s="79">
        <v>11</v>
      </c>
      <c r="D204" s="79">
        <f>C204*75%</f>
        <v>8.25</v>
      </c>
      <c r="E204" s="1039"/>
      <c r="F204" s="593" t="s">
        <v>32</v>
      </c>
      <c r="G204" s="79">
        <v>11</v>
      </c>
      <c r="H204" s="79">
        <f>G204*75%</f>
        <v>8.25</v>
      </c>
      <c r="I204" s="889"/>
      <c r="J204" s="615" t="s">
        <v>205</v>
      </c>
      <c r="K204" s="807">
        <v>5</v>
      </c>
      <c r="L204" s="807">
        <v>5</v>
      </c>
      <c r="M204" s="1177"/>
      <c r="N204" s="593" t="s">
        <v>32</v>
      </c>
      <c r="O204" s="79">
        <v>11</v>
      </c>
      <c r="P204" s="79">
        <f>O204*75%</f>
        <v>8.25</v>
      </c>
      <c r="Q204" s="1148"/>
      <c r="R204" s="593" t="s">
        <v>32</v>
      </c>
      <c r="S204" s="79">
        <v>11</v>
      </c>
      <c r="T204" s="79">
        <f>S204*75%</f>
        <v>8.25</v>
      </c>
      <c r="U204" s="889"/>
    </row>
    <row r="205" spans="1:21" ht="15" customHeight="1" x14ac:dyDescent="0.25">
      <c r="A205" s="1237"/>
      <c r="B205" s="593" t="s">
        <v>34</v>
      </c>
      <c r="C205" s="79">
        <v>14</v>
      </c>
      <c r="D205" s="79">
        <f>C205*60%</f>
        <v>8.4</v>
      </c>
      <c r="E205" s="1039"/>
      <c r="F205" s="593" t="s">
        <v>34</v>
      </c>
      <c r="G205" s="79">
        <v>14</v>
      </c>
      <c r="H205" s="79">
        <f>G205*60%</f>
        <v>8.4</v>
      </c>
      <c r="I205" s="889"/>
      <c r="J205" s="593" t="s">
        <v>32</v>
      </c>
      <c r="K205" s="79">
        <v>11</v>
      </c>
      <c r="L205" s="79">
        <f>K205*75%</f>
        <v>8.25</v>
      </c>
      <c r="M205" s="1177"/>
      <c r="N205" s="593" t="s">
        <v>34</v>
      </c>
      <c r="O205" s="79">
        <v>14</v>
      </c>
      <c r="P205" s="79">
        <f>O205*60%</f>
        <v>8.4</v>
      </c>
      <c r="Q205" s="1148"/>
      <c r="R205" s="593" t="s">
        <v>34</v>
      </c>
      <c r="S205" s="79">
        <v>14</v>
      </c>
      <c r="T205" s="79">
        <f>S205*60%</f>
        <v>8.4</v>
      </c>
      <c r="U205" s="889"/>
    </row>
    <row r="206" spans="1:21" ht="15" customHeight="1" x14ac:dyDescent="0.25">
      <c r="A206" s="1237"/>
      <c r="B206" s="593" t="s">
        <v>36</v>
      </c>
      <c r="C206" s="79">
        <v>3.5</v>
      </c>
      <c r="D206" s="79">
        <f>C206*95%</f>
        <v>3.3249999999999997</v>
      </c>
      <c r="E206" s="1039"/>
      <c r="F206" s="593" t="s">
        <v>36</v>
      </c>
      <c r="G206" s="79">
        <v>3.5</v>
      </c>
      <c r="H206" s="79">
        <f>G206*95%</f>
        <v>3.3249999999999997</v>
      </c>
      <c r="I206" s="889"/>
      <c r="J206" s="593" t="s">
        <v>34</v>
      </c>
      <c r="K206" s="79">
        <v>14</v>
      </c>
      <c r="L206" s="79">
        <f>K206*60%</f>
        <v>8.4</v>
      </c>
      <c r="M206" s="1177"/>
      <c r="N206" s="593" t="s">
        <v>36</v>
      </c>
      <c r="O206" s="79">
        <v>3.5</v>
      </c>
      <c r="P206" s="79">
        <f>O206*95%</f>
        <v>3.3249999999999997</v>
      </c>
      <c r="Q206" s="1148"/>
      <c r="R206" s="593" t="s">
        <v>36</v>
      </c>
      <c r="S206" s="79">
        <v>3.5</v>
      </c>
      <c r="T206" s="79">
        <f>S206*95%</f>
        <v>3.3249999999999997</v>
      </c>
      <c r="U206" s="889"/>
    </row>
    <row r="207" spans="1:21" ht="15" customHeight="1" x14ac:dyDescent="0.25">
      <c r="A207" s="1237"/>
      <c r="B207" s="593" t="s">
        <v>38</v>
      </c>
      <c r="C207" s="79">
        <v>0.4</v>
      </c>
      <c r="D207" s="79">
        <f>C207*100%</f>
        <v>0.4</v>
      </c>
      <c r="E207" s="1039"/>
      <c r="F207" s="593" t="s">
        <v>38</v>
      </c>
      <c r="G207" s="79">
        <v>0.4</v>
      </c>
      <c r="H207" s="79">
        <f>G207*100%</f>
        <v>0.4</v>
      </c>
      <c r="I207" s="889"/>
      <c r="J207" s="593" t="s">
        <v>36</v>
      </c>
      <c r="K207" s="79">
        <v>3.5</v>
      </c>
      <c r="L207" s="79">
        <f>K207*95%</f>
        <v>3.3249999999999997</v>
      </c>
      <c r="M207" s="1177"/>
      <c r="N207" s="593" t="s">
        <v>38</v>
      </c>
      <c r="O207" s="79">
        <v>0.4</v>
      </c>
      <c r="P207" s="79">
        <f>O207*100%</f>
        <v>0.4</v>
      </c>
      <c r="Q207" s="1148"/>
      <c r="R207" s="593" t="s">
        <v>38</v>
      </c>
      <c r="S207" s="79">
        <v>0.4</v>
      </c>
      <c r="T207" s="79">
        <f>S207*100%</f>
        <v>0.4</v>
      </c>
      <c r="U207" s="889"/>
    </row>
    <row r="208" spans="1:21" ht="15" customHeight="1" x14ac:dyDescent="0.25">
      <c r="A208" s="1237"/>
      <c r="B208" s="593" t="s">
        <v>40</v>
      </c>
      <c r="C208" s="79">
        <v>0.4</v>
      </c>
      <c r="D208" s="79">
        <f t="shared" ref="D208:D209" si="15">C208*100%</f>
        <v>0.4</v>
      </c>
      <c r="E208" s="1039"/>
      <c r="F208" s="593" t="s">
        <v>40</v>
      </c>
      <c r="G208" s="79">
        <v>0.4</v>
      </c>
      <c r="H208" s="79">
        <f t="shared" ref="H208:H209" si="16">G208*100%</f>
        <v>0.4</v>
      </c>
      <c r="I208" s="889"/>
      <c r="J208" s="593" t="s">
        <v>38</v>
      </c>
      <c r="K208" s="79">
        <v>0.4</v>
      </c>
      <c r="L208" s="79">
        <f>K208*100%</f>
        <v>0.4</v>
      </c>
      <c r="M208" s="1177"/>
      <c r="N208" s="593" t="s">
        <v>40</v>
      </c>
      <c r="O208" s="79">
        <v>0.4</v>
      </c>
      <c r="P208" s="79">
        <f t="shared" ref="P208:P209" si="17">O208*100%</f>
        <v>0.4</v>
      </c>
      <c r="Q208" s="1148"/>
      <c r="R208" s="593" t="s">
        <v>40</v>
      </c>
      <c r="S208" s="79">
        <v>0.4</v>
      </c>
      <c r="T208" s="79">
        <f t="shared" ref="T208:T209" si="18">S208*100%</f>
        <v>0.4</v>
      </c>
      <c r="U208" s="889"/>
    </row>
    <row r="209" spans="1:21" ht="15" customHeight="1" x14ac:dyDescent="0.25">
      <c r="A209" s="1237"/>
      <c r="B209" s="593" t="s">
        <v>544</v>
      </c>
      <c r="C209" s="79">
        <v>0.4</v>
      </c>
      <c r="D209" s="79">
        <f t="shared" si="15"/>
        <v>0.4</v>
      </c>
      <c r="E209" s="1039"/>
      <c r="F209" s="593" t="s">
        <v>544</v>
      </c>
      <c r="G209" s="79">
        <v>0.4</v>
      </c>
      <c r="H209" s="79">
        <f t="shared" si="16"/>
        <v>0.4</v>
      </c>
      <c r="I209" s="889"/>
      <c r="J209" s="593" t="s">
        <v>40</v>
      </c>
      <c r="K209" s="79">
        <v>0.4</v>
      </c>
      <c r="L209" s="79">
        <f t="shared" ref="L209:L210" si="19">K209*100%</f>
        <v>0.4</v>
      </c>
      <c r="M209" s="1177"/>
      <c r="N209" s="593" t="s">
        <v>544</v>
      </c>
      <c r="O209" s="79">
        <v>0.4</v>
      </c>
      <c r="P209" s="79">
        <f t="shared" si="17"/>
        <v>0.4</v>
      </c>
      <c r="Q209" s="1148"/>
      <c r="R209" s="593" t="s">
        <v>544</v>
      </c>
      <c r="S209" s="79">
        <v>0.4</v>
      </c>
      <c r="T209" s="79">
        <f t="shared" si="18"/>
        <v>0.4</v>
      </c>
      <c r="U209" s="889"/>
    </row>
    <row r="210" spans="1:21" ht="15" customHeight="1" x14ac:dyDescent="0.25">
      <c r="A210" s="1237"/>
      <c r="B210" s="593" t="s">
        <v>42</v>
      </c>
      <c r="C210" s="79">
        <v>0.7</v>
      </c>
      <c r="D210" s="79">
        <f>C210*78%</f>
        <v>0.54599999999999993</v>
      </c>
      <c r="E210" s="1039"/>
      <c r="F210" s="593" t="s">
        <v>42</v>
      </c>
      <c r="G210" s="79">
        <v>0.7</v>
      </c>
      <c r="H210" s="79">
        <f>G210*78%</f>
        <v>0.54599999999999993</v>
      </c>
      <c r="I210" s="889"/>
      <c r="J210" s="593" t="s">
        <v>544</v>
      </c>
      <c r="K210" s="79">
        <v>0.4</v>
      </c>
      <c r="L210" s="79">
        <f t="shared" si="19"/>
        <v>0.4</v>
      </c>
      <c r="M210" s="1177"/>
      <c r="N210" s="593" t="s">
        <v>42</v>
      </c>
      <c r="O210" s="79">
        <v>0.7</v>
      </c>
      <c r="P210" s="79">
        <f>O210*78%</f>
        <v>0.54599999999999993</v>
      </c>
      <c r="Q210" s="1148"/>
      <c r="R210" s="593" t="s">
        <v>42</v>
      </c>
      <c r="S210" s="79">
        <v>0.7</v>
      </c>
      <c r="T210" s="79">
        <f>S210*78%</f>
        <v>0.54599999999999993</v>
      </c>
      <c r="U210" s="889"/>
    </row>
    <row r="211" spans="1:21" ht="15" customHeight="1" x14ac:dyDescent="0.25">
      <c r="A211" s="1237"/>
      <c r="B211" s="593" t="s">
        <v>44</v>
      </c>
      <c r="C211" s="79">
        <v>0.5</v>
      </c>
      <c r="D211" s="79">
        <f>C211*100%</f>
        <v>0.5</v>
      </c>
      <c r="E211" s="1138"/>
      <c r="F211" s="593" t="s">
        <v>44</v>
      </c>
      <c r="G211" s="79">
        <v>0.5</v>
      </c>
      <c r="H211" s="79">
        <f>G211*100%</f>
        <v>0.5</v>
      </c>
      <c r="I211" s="889"/>
      <c r="J211" s="593" t="s">
        <v>42</v>
      </c>
      <c r="K211" s="79">
        <v>0.7</v>
      </c>
      <c r="L211" s="79">
        <f>K211*78%</f>
        <v>0.54599999999999993</v>
      </c>
      <c r="M211" s="1177"/>
      <c r="N211" s="593" t="s">
        <v>44</v>
      </c>
      <c r="O211" s="79">
        <v>0.5</v>
      </c>
      <c r="P211" s="79">
        <f>O211*100%</f>
        <v>0.5</v>
      </c>
      <c r="Q211" s="1148"/>
      <c r="R211" s="593" t="s">
        <v>44</v>
      </c>
      <c r="S211" s="79">
        <v>0.5</v>
      </c>
      <c r="T211" s="79">
        <f>S211*100%</f>
        <v>0.5</v>
      </c>
      <c r="U211" s="889"/>
    </row>
    <row r="212" spans="1:21" ht="15" customHeight="1" x14ac:dyDescent="0.25">
      <c r="A212" s="1237"/>
      <c r="B212" s="972"/>
      <c r="C212" s="1023"/>
      <c r="D212" s="1023"/>
      <c r="E212" s="1024"/>
      <c r="F212" s="615" t="s">
        <v>52</v>
      </c>
      <c r="G212" s="807">
        <v>5</v>
      </c>
      <c r="H212" s="807">
        <v>5</v>
      </c>
      <c r="I212" s="889"/>
      <c r="J212" s="593" t="s">
        <v>44</v>
      </c>
      <c r="K212" s="79">
        <v>0.5</v>
      </c>
      <c r="L212" s="79">
        <f>K212*100%</f>
        <v>0.5</v>
      </c>
      <c r="M212" s="1177"/>
      <c r="N212" s="615" t="s">
        <v>52</v>
      </c>
      <c r="O212" s="642">
        <v>5</v>
      </c>
      <c r="P212" s="807">
        <v>5</v>
      </c>
      <c r="Q212" s="1636"/>
      <c r="R212" s="1146"/>
      <c r="S212" s="1146"/>
      <c r="T212" s="1146"/>
      <c r="U212" s="1146"/>
    </row>
    <row r="213" spans="1:21" ht="15" customHeight="1" x14ac:dyDescent="0.25">
      <c r="A213" s="1237"/>
      <c r="B213" s="1025"/>
      <c r="C213" s="1026"/>
      <c r="D213" s="1026"/>
      <c r="E213" s="1027"/>
      <c r="F213" s="906"/>
      <c r="G213" s="906"/>
      <c r="H213" s="906"/>
      <c r="I213" s="906"/>
      <c r="J213" s="615" t="s">
        <v>52</v>
      </c>
      <c r="K213" s="807">
        <v>2</v>
      </c>
      <c r="L213" s="807">
        <v>2</v>
      </c>
      <c r="M213" s="1178"/>
      <c r="N213" s="1416"/>
      <c r="O213" s="1096"/>
      <c r="P213" s="1096"/>
      <c r="Q213" s="1417"/>
      <c r="R213" s="1146"/>
      <c r="S213" s="1146"/>
      <c r="T213" s="1146"/>
      <c r="U213" s="1146"/>
    </row>
    <row r="214" spans="1:21" ht="15" customHeight="1" x14ac:dyDescent="0.25">
      <c r="A214" s="1309"/>
      <c r="B214" s="1025"/>
      <c r="C214" s="1026"/>
      <c r="D214" s="1026"/>
      <c r="E214" s="1027"/>
      <c r="F214" s="906"/>
      <c r="G214" s="906"/>
      <c r="H214" s="906"/>
      <c r="I214" s="906"/>
      <c r="J214" s="1095"/>
      <c r="K214" s="1096"/>
      <c r="L214" s="1096"/>
      <c r="M214" s="1417"/>
      <c r="N214" s="883"/>
      <c r="O214" s="884"/>
      <c r="P214" s="884"/>
      <c r="Q214" s="885"/>
      <c r="R214" s="1146"/>
      <c r="S214" s="1146"/>
      <c r="T214" s="1146"/>
      <c r="U214" s="1146"/>
    </row>
    <row r="215" spans="1:21" ht="15" customHeight="1" thickBot="1" x14ac:dyDescent="0.3">
      <c r="A215" s="812"/>
      <c r="B215" s="1025"/>
      <c r="C215" s="1026"/>
      <c r="D215" s="1026"/>
      <c r="E215" s="1027"/>
      <c r="F215" s="906"/>
      <c r="G215" s="906"/>
      <c r="H215" s="906"/>
      <c r="I215" s="906"/>
      <c r="J215" s="1601"/>
      <c r="K215" s="887"/>
      <c r="L215" s="887"/>
      <c r="M215" s="888"/>
      <c r="N215" s="886"/>
      <c r="O215" s="887"/>
      <c r="P215" s="887"/>
      <c r="Q215" s="888"/>
      <c r="R215" s="1146"/>
      <c r="S215" s="1146"/>
      <c r="T215" s="1146"/>
      <c r="U215" s="1146"/>
    </row>
    <row r="216" spans="1:21" ht="30" customHeight="1" x14ac:dyDescent="0.25">
      <c r="A216" s="1308" t="s">
        <v>54</v>
      </c>
      <c r="B216" s="1305" t="s">
        <v>248</v>
      </c>
      <c r="C216" s="1306"/>
      <c r="D216" s="1306"/>
      <c r="E216" s="1307"/>
      <c r="F216" s="1187" t="s">
        <v>55</v>
      </c>
      <c r="G216" s="828"/>
      <c r="H216" s="828"/>
      <c r="I216" s="1188"/>
      <c r="J216" s="1187" t="s">
        <v>266</v>
      </c>
      <c r="K216" s="828"/>
      <c r="L216" s="828"/>
      <c r="M216" s="1188"/>
      <c r="N216" s="1329" t="s">
        <v>385</v>
      </c>
      <c r="O216" s="828"/>
      <c r="P216" s="828"/>
      <c r="Q216" s="1188"/>
      <c r="R216" s="1187" t="s">
        <v>386</v>
      </c>
      <c r="S216" s="828"/>
      <c r="T216" s="828"/>
      <c r="U216" s="1188"/>
    </row>
    <row r="217" spans="1:21" ht="15" customHeight="1" x14ac:dyDescent="0.25">
      <c r="A217" s="1237"/>
      <c r="B217" s="167" t="s">
        <v>56</v>
      </c>
      <c r="C217" s="134">
        <v>62</v>
      </c>
      <c r="D217" s="134">
        <v>62</v>
      </c>
      <c r="E217" s="911" t="s">
        <v>490</v>
      </c>
      <c r="F217" s="167" t="s">
        <v>56</v>
      </c>
      <c r="G217" s="134">
        <v>62</v>
      </c>
      <c r="H217" s="134">
        <v>62</v>
      </c>
      <c r="I217" s="911" t="s">
        <v>490</v>
      </c>
      <c r="J217" s="201" t="s">
        <v>56</v>
      </c>
      <c r="K217" s="79">
        <v>62</v>
      </c>
      <c r="L217" s="79">
        <v>62</v>
      </c>
      <c r="M217" s="911" t="s">
        <v>490</v>
      </c>
      <c r="N217" s="77" t="s">
        <v>56</v>
      </c>
      <c r="O217" s="134">
        <v>62</v>
      </c>
      <c r="P217" s="134">
        <v>62</v>
      </c>
      <c r="Q217" s="1073" t="s">
        <v>490</v>
      </c>
      <c r="R217" s="167" t="s">
        <v>56</v>
      </c>
      <c r="S217" s="134">
        <v>62</v>
      </c>
      <c r="T217" s="134">
        <v>62</v>
      </c>
      <c r="U217" s="911" t="s">
        <v>496</v>
      </c>
    </row>
    <row r="218" spans="1:21" ht="15" customHeight="1" x14ac:dyDescent="0.25">
      <c r="A218" s="1237"/>
      <c r="B218" s="167" t="s">
        <v>44</v>
      </c>
      <c r="C218" s="134">
        <v>0.8</v>
      </c>
      <c r="D218" s="134">
        <v>0.8</v>
      </c>
      <c r="E218" s="1189"/>
      <c r="F218" s="167" t="s">
        <v>44</v>
      </c>
      <c r="G218" s="134">
        <v>0.8</v>
      </c>
      <c r="H218" s="134">
        <v>0.8</v>
      </c>
      <c r="I218" s="1189"/>
      <c r="J218" s="201" t="s">
        <v>44</v>
      </c>
      <c r="K218" s="79">
        <v>0.8</v>
      </c>
      <c r="L218" s="79">
        <v>0.8</v>
      </c>
      <c r="M218" s="1189"/>
      <c r="N218" s="77" t="s">
        <v>44</v>
      </c>
      <c r="O218" s="134">
        <v>0.8</v>
      </c>
      <c r="P218" s="134">
        <v>0.8</v>
      </c>
      <c r="Q218" s="1162"/>
      <c r="R218" s="167" t="s">
        <v>44</v>
      </c>
      <c r="S218" s="134">
        <v>0.8</v>
      </c>
      <c r="T218" s="134">
        <v>0.8</v>
      </c>
      <c r="U218" s="1189"/>
    </row>
    <row r="219" spans="1:21" ht="15" customHeight="1" x14ac:dyDescent="0.25">
      <c r="A219" s="1237"/>
      <c r="B219" s="167" t="s">
        <v>52</v>
      </c>
      <c r="C219" s="80">
        <v>10</v>
      </c>
      <c r="D219" s="134">
        <v>10</v>
      </c>
      <c r="E219" s="1189"/>
      <c r="F219" s="167" t="s">
        <v>52</v>
      </c>
      <c r="G219" s="80">
        <v>10</v>
      </c>
      <c r="H219" s="134">
        <v>10</v>
      </c>
      <c r="I219" s="1202"/>
      <c r="J219" s="201" t="s">
        <v>52</v>
      </c>
      <c r="K219" s="79">
        <v>10</v>
      </c>
      <c r="L219" s="79">
        <v>10</v>
      </c>
      <c r="M219" s="1202"/>
      <c r="N219" s="77" t="s">
        <v>52</v>
      </c>
      <c r="O219" s="134">
        <v>10</v>
      </c>
      <c r="P219" s="134">
        <v>10</v>
      </c>
      <c r="Q219" s="1163"/>
      <c r="R219" s="167" t="s">
        <v>52</v>
      </c>
      <c r="S219" s="134">
        <v>10</v>
      </c>
      <c r="T219" s="134">
        <v>10</v>
      </c>
      <c r="U219" s="1202"/>
    </row>
    <row r="220" spans="1:21" ht="15" customHeight="1" x14ac:dyDescent="0.25">
      <c r="A220" s="1237"/>
      <c r="B220" s="167" t="s">
        <v>249</v>
      </c>
      <c r="C220" s="80">
        <v>5</v>
      </c>
      <c r="D220" s="134">
        <v>4.5</v>
      </c>
      <c r="E220" s="1202"/>
      <c r="F220" s="1311"/>
      <c r="G220" s="832"/>
      <c r="H220" s="832"/>
      <c r="I220" s="1180"/>
      <c r="J220" s="1311"/>
      <c r="K220" s="832"/>
      <c r="L220" s="832"/>
      <c r="M220" s="1180"/>
      <c r="N220" s="861"/>
      <c r="O220" s="832"/>
      <c r="P220" s="832"/>
      <c r="Q220" s="832"/>
      <c r="R220" s="167" t="s">
        <v>279</v>
      </c>
      <c r="S220" s="134">
        <v>15</v>
      </c>
      <c r="T220" s="134">
        <v>15</v>
      </c>
      <c r="U220" s="1607" t="s">
        <v>418</v>
      </c>
    </row>
    <row r="221" spans="1:21" ht="15" customHeight="1" x14ac:dyDescent="0.25">
      <c r="A221" s="1237"/>
      <c r="B221" s="1604"/>
      <c r="C221" s="1352"/>
      <c r="D221" s="1352"/>
      <c r="E221" s="1353"/>
      <c r="F221" s="1234"/>
      <c r="G221" s="832"/>
      <c r="H221" s="832"/>
      <c r="I221" s="1180"/>
      <c r="J221" s="1234"/>
      <c r="K221" s="832"/>
      <c r="L221" s="832"/>
      <c r="M221" s="1180"/>
      <c r="N221" s="832"/>
      <c r="O221" s="832"/>
      <c r="P221" s="832"/>
      <c r="Q221" s="832"/>
      <c r="R221" s="167" t="s">
        <v>52</v>
      </c>
      <c r="S221" s="134">
        <v>5</v>
      </c>
      <c r="T221" s="134">
        <v>5</v>
      </c>
      <c r="U221" s="1202"/>
    </row>
    <row r="222" spans="1:21" ht="15" customHeight="1" x14ac:dyDescent="0.25">
      <c r="A222" s="1309"/>
      <c r="B222" s="1235"/>
      <c r="C222" s="1181"/>
      <c r="D222" s="1181"/>
      <c r="E222" s="1182"/>
      <c r="F222" s="1235"/>
      <c r="G222" s="1181"/>
      <c r="H222" s="1181"/>
      <c r="I222" s="1182"/>
      <c r="J222" s="1234"/>
      <c r="K222" s="832"/>
      <c r="L222" s="832"/>
      <c r="M222" s="1180"/>
      <c r="N222" s="1181"/>
      <c r="O222" s="1181"/>
      <c r="P222" s="1181"/>
      <c r="Q222" s="1181"/>
      <c r="R222" s="1608"/>
      <c r="S222" s="1181"/>
      <c r="T222" s="1181"/>
      <c r="U222" s="1182"/>
    </row>
    <row r="223" spans="1:21" ht="30" customHeight="1" x14ac:dyDescent="0.25">
      <c r="A223" s="1312" t="s">
        <v>46</v>
      </c>
      <c r="B223" s="1395" t="s">
        <v>420</v>
      </c>
      <c r="C223" s="1255"/>
      <c r="D223" s="1255"/>
      <c r="E223" s="1256"/>
      <c r="F223" s="1187" t="s">
        <v>253</v>
      </c>
      <c r="G223" s="828"/>
      <c r="H223" s="828"/>
      <c r="I223" s="1188"/>
      <c r="J223" s="1187" t="s">
        <v>390</v>
      </c>
      <c r="K223" s="828"/>
      <c r="L223" s="828"/>
      <c r="M223" s="1188"/>
      <c r="N223" s="1329" t="s">
        <v>274</v>
      </c>
      <c r="O223" s="828"/>
      <c r="P223" s="828"/>
      <c r="Q223" s="1188"/>
      <c r="R223" s="1612" t="s">
        <v>470</v>
      </c>
      <c r="S223" s="1357"/>
      <c r="T223" s="1357"/>
      <c r="U223" s="1586"/>
    </row>
    <row r="224" spans="1:21" ht="15" customHeight="1" x14ac:dyDescent="0.25">
      <c r="A224" s="1237"/>
      <c r="B224" s="1234"/>
      <c r="C224" s="832"/>
      <c r="D224" s="832"/>
      <c r="E224" s="1180"/>
      <c r="F224" s="410" t="s">
        <v>98</v>
      </c>
      <c r="G224" s="599">
        <v>128</v>
      </c>
      <c r="H224" s="600">
        <f>G224*47%</f>
        <v>60.16</v>
      </c>
      <c r="I224" s="1473" t="s">
        <v>369</v>
      </c>
      <c r="J224" s="398" t="s">
        <v>91</v>
      </c>
      <c r="K224" s="599">
        <v>114</v>
      </c>
      <c r="L224" s="600">
        <f>K224*53%</f>
        <v>60.42</v>
      </c>
      <c r="M224" s="1473" t="s">
        <v>460</v>
      </c>
      <c r="N224" s="398" t="s">
        <v>98</v>
      </c>
      <c r="O224" s="599">
        <v>113</v>
      </c>
      <c r="P224" s="600">
        <f>O224*53%</f>
        <v>59.89</v>
      </c>
      <c r="Q224" s="1473" t="s">
        <v>460</v>
      </c>
      <c r="R224" s="1609" t="s">
        <v>417</v>
      </c>
      <c r="S224" s="832"/>
      <c r="T224" s="832"/>
      <c r="U224" s="859"/>
    </row>
    <row r="225" spans="1:21" ht="15" customHeight="1" x14ac:dyDescent="0.25">
      <c r="A225" s="1237"/>
      <c r="B225" s="1234"/>
      <c r="C225" s="832"/>
      <c r="D225" s="832"/>
      <c r="E225" s="1180"/>
      <c r="F225" s="526" t="s">
        <v>52</v>
      </c>
      <c r="G225" s="403">
        <v>5</v>
      </c>
      <c r="H225" s="403">
        <v>5</v>
      </c>
      <c r="I225" s="1202"/>
      <c r="J225" s="402" t="s">
        <v>52</v>
      </c>
      <c r="K225" s="403">
        <v>6</v>
      </c>
      <c r="L225" s="403">
        <v>6</v>
      </c>
      <c r="M225" s="1202"/>
      <c r="N225" s="402" t="s">
        <v>116</v>
      </c>
      <c r="O225" s="403">
        <v>6</v>
      </c>
      <c r="P225" s="403">
        <v>6</v>
      </c>
      <c r="Q225" s="1202"/>
      <c r="R225" s="1234"/>
      <c r="S225" s="832"/>
      <c r="T225" s="832"/>
      <c r="U225" s="859"/>
    </row>
    <row r="226" spans="1:21" ht="15" customHeight="1" x14ac:dyDescent="0.25">
      <c r="A226" s="1237"/>
      <c r="B226" s="1234"/>
      <c r="C226" s="832"/>
      <c r="D226" s="832"/>
      <c r="E226" s="1180"/>
      <c r="F226" s="941"/>
      <c r="G226" s="1255"/>
      <c r="H226" s="1255"/>
      <c r="I226" s="1256"/>
      <c r="J226" s="941"/>
      <c r="K226" s="1255"/>
      <c r="L226" s="1255"/>
      <c r="M226" s="1256"/>
      <c r="N226" s="1003"/>
      <c r="O226" s="1255"/>
      <c r="P226" s="1255"/>
      <c r="Q226" s="1255"/>
      <c r="R226" s="1234"/>
      <c r="S226" s="832"/>
      <c r="T226" s="832"/>
      <c r="U226" s="859"/>
    </row>
    <row r="227" spans="1:21" ht="15" customHeight="1" x14ac:dyDescent="0.25">
      <c r="A227" s="1237"/>
      <c r="B227" s="1234"/>
      <c r="C227" s="832"/>
      <c r="D227" s="832"/>
      <c r="E227" s="1180"/>
      <c r="F227" s="1234"/>
      <c r="G227" s="832"/>
      <c r="H227" s="832"/>
      <c r="I227" s="1180"/>
      <c r="J227" s="1234"/>
      <c r="K227" s="832"/>
      <c r="L227" s="832"/>
      <c r="M227" s="1180"/>
      <c r="N227" s="832"/>
      <c r="O227" s="832"/>
      <c r="P227" s="832"/>
      <c r="Q227" s="832"/>
      <c r="R227" s="1234"/>
      <c r="S227" s="832"/>
      <c r="T227" s="832"/>
      <c r="U227" s="859"/>
    </row>
    <row r="228" spans="1:21" ht="15" customHeight="1" x14ac:dyDescent="0.25">
      <c r="A228" s="1237"/>
      <c r="B228" s="1234"/>
      <c r="C228" s="832"/>
      <c r="D228" s="832"/>
      <c r="E228" s="1180"/>
      <c r="F228" s="1234"/>
      <c r="G228" s="832"/>
      <c r="H228" s="832"/>
      <c r="I228" s="1180"/>
      <c r="J228" s="1234"/>
      <c r="K228" s="832"/>
      <c r="L228" s="832"/>
      <c r="M228" s="1180"/>
      <c r="N228" s="832"/>
      <c r="O228" s="832"/>
      <c r="P228" s="832"/>
      <c r="Q228" s="832"/>
      <c r="R228" s="1234"/>
      <c r="S228" s="832"/>
      <c r="T228" s="832"/>
      <c r="U228" s="859"/>
    </row>
    <row r="229" spans="1:21" ht="15" customHeight="1" x14ac:dyDescent="0.25">
      <c r="A229" s="1237"/>
      <c r="B229" s="1234"/>
      <c r="C229" s="832"/>
      <c r="D229" s="832"/>
      <c r="E229" s="1180"/>
      <c r="F229" s="1234"/>
      <c r="G229" s="832"/>
      <c r="H229" s="832"/>
      <c r="I229" s="1180"/>
      <c r="J229" s="1234"/>
      <c r="K229" s="832"/>
      <c r="L229" s="832"/>
      <c r="M229" s="1180"/>
      <c r="N229" s="832"/>
      <c r="O229" s="832"/>
      <c r="P229" s="832"/>
      <c r="Q229" s="832"/>
      <c r="R229" s="1234"/>
      <c r="S229" s="832"/>
      <c r="T229" s="832"/>
      <c r="U229" s="859"/>
    </row>
    <row r="230" spans="1:21" ht="15" customHeight="1" x14ac:dyDescent="0.25">
      <c r="A230" s="1237"/>
      <c r="B230" s="1235"/>
      <c r="C230" s="1181"/>
      <c r="D230" s="1181"/>
      <c r="E230" s="1182"/>
      <c r="F230" s="1234"/>
      <c r="G230" s="832"/>
      <c r="H230" s="832"/>
      <c r="I230" s="1180"/>
      <c r="J230" s="1234"/>
      <c r="K230" s="832"/>
      <c r="L230" s="832"/>
      <c r="M230" s="1180"/>
      <c r="N230" s="832"/>
      <c r="O230" s="832"/>
      <c r="P230" s="832"/>
      <c r="Q230" s="832"/>
      <c r="R230" s="1234"/>
      <c r="S230" s="832"/>
      <c r="T230" s="832"/>
      <c r="U230" s="859"/>
    </row>
    <row r="231" spans="1:21" ht="15" customHeight="1" thickBot="1" x14ac:dyDescent="0.3">
      <c r="A231" s="1309"/>
      <c r="B231" s="1605"/>
      <c r="C231" s="1181"/>
      <c r="D231" s="1181"/>
      <c r="E231" s="1182"/>
      <c r="F231" s="1235"/>
      <c r="G231" s="1181"/>
      <c r="H231" s="1181"/>
      <c r="I231" s="1182"/>
      <c r="J231" s="1234"/>
      <c r="K231" s="832"/>
      <c r="L231" s="832"/>
      <c r="M231" s="1180"/>
      <c r="N231" s="1181"/>
      <c r="O231" s="1181"/>
      <c r="P231" s="1181"/>
      <c r="Q231" s="1181"/>
      <c r="R231" s="1431"/>
      <c r="S231" s="832"/>
      <c r="T231" s="832"/>
      <c r="U231" s="1180"/>
    </row>
    <row r="232" spans="1:21" ht="30" customHeight="1" x14ac:dyDescent="0.25">
      <c r="A232" s="1308" t="s">
        <v>314</v>
      </c>
      <c r="B232" s="1271" t="s">
        <v>251</v>
      </c>
      <c r="C232" s="828"/>
      <c r="D232" s="828"/>
      <c r="E232" s="1188"/>
      <c r="F232" s="1338" t="s">
        <v>392</v>
      </c>
      <c r="G232" s="828"/>
      <c r="H232" s="828"/>
      <c r="I232" s="829"/>
      <c r="J232" s="1109" t="s">
        <v>504</v>
      </c>
      <c r="K232" s="1110"/>
      <c r="L232" s="1110"/>
      <c r="M232" s="1111"/>
      <c r="N232" s="1329" t="s">
        <v>393</v>
      </c>
      <c r="O232" s="828"/>
      <c r="P232" s="828"/>
      <c r="Q232" s="1188"/>
      <c r="R232" s="1187" t="s">
        <v>394</v>
      </c>
      <c r="S232" s="828"/>
      <c r="T232" s="828"/>
      <c r="U232" s="1188"/>
    </row>
    <row r="233" spans="1:21" ht="15" customHeight="1" x14ac:dyDescent="0.25">
      <c r="A233" s="1237"/>
      <c r="B233" s="167" t="s">
        <v>50</v>
      </c>
      <c r="C233" s="651">
        <v>46</v>
      </c>
      <c r="D233" s="651">
        <f>C233*88%</f>
        <v>40.479999999999997</v>
      </c>
      <c r="E233" s="1361" t="s">
        <v>536</v>
      </c>
      <c r="F233" s="167" t="s">
        <v>125</v>
      </c>
      <c r="G233" s="80">
        <v>107</v>
      </c>
      <c r="H233" s="134">
        <v>80.25</v>
      </c>
      <c r="I233" s="911" t="s">
        <v>483</v>
      </c>
      <c r="J233" s="167" t="s">
        <v>50</v>
      </c>
      <c r="K233" s="651">
        <v>40</v>
      </c>
      <c r="L233" s="651">
        <f>K233*88%</f>
        <v>35.200000000000003</v>
      </c>
      <c r="M233" s="911" t="s">
        <v>536</v>
      </c>
      <c r="N233" s="765" t="s">
        <v>101</v>
      </c>
      <c r="O233" s="778">
        <v>50</v>
      </c>
      <c r="P233" s="778">
        <v>40</v>
      </c>
      <c r="Q233" s="1073" t="s">
        <v>536</v>
      </c>
      <c r="R233" s="445" t="s">
        <v>114</v>
      </c>
      <c r="S233" s="599">
        <v>104</v>
      </c>
      <c r="T233" s="600">
        <f>S233*77%</f>
        <v>80.08</v>
      </c>
      <c r="U233" s="537" t="s">
        <v>483</v>
      </c>
    </row>
    <row r="234" spans="1:21" ht="15" customHeight="1" x14ac:dyDescent="0.25">
      <c r="A234" s="1237"/>
      <c r="B234" s="167" t="s">
        <v>139</v>
      </c>
      <c r="C234" s="731">
        <v>54</v>
      </c>
      <c r="D234" s="779">
        <f>C234*55%</f>
        <v>29.700000000000003</v>
      </c>
      <c r="E234" s="1006"/>
      <c r="F234" s="167" t="s">
        <v>255</v>
      </c>
      <c r="G234" s="80">
        <v>5</v>
      </c>
      <c r="H234" s="134">
        <v>5</v>
      </c>
      <c r="I234" s="1189"/>
      <c r="J234" s="167" t="s">
        <v>60</v>
      </c>
      <c r="K234" s="731">
        <v>45</v>
      </c>
      <c r="L234" s="779">
        <f>K234*55%</f>
        <v>24.750000000000004</v>
      </c>
      <c r="M234" s="1189"/>
      <c r="N234" s="765" t="s">
        <v>103</v>
      </c>
      <c r="O234" s="651">
        <v>56</v>
      </c>
      <c r="P234" s="651">
        <f>O234*54%</f>
        <v>30.240000000000002</v>
      </c>
      <c r="Q234" s="1162"/>
      <c r="R234" s="410" t="s">
        <v>282</v>
      </c>
      <c r="S234" s="399">
        <v>63</v>
      </c>
      <c r="T234" s="399">
        <v>25.2</v>
      </c>
      <c r="U234" s="1610" t="s">
        <v>536</v>
      </c>
    </row>
    <row r="235" spans="1:21" ht="15" customHeight="1" x14ac:dyDescent="0.25">
      <c r="A235" s="1237"/>
      <c r="B235" s="167" t="s">
        <v>174</v>
      </c>
      <c r="C235" s="80">
        <v>6</v>
      </c>
      <c r="D235" s="134">
        <v>6</v>
      </c>
      <c r="E235" s="1006"/>
      <c r="F235" s="167" t="s">
        <v>127</v>
      </c>
      <c r="G235" s="80">
        <v>5</v>
      </c>
      <c r="H235" s="134">
        <v>5</v>
      </c>
      <c r="I235" s="1189"/>
      <c r="J235" s="167" t="s">
        <v>174</v>
      </c>
      <c r="K235" s="29">
        <v>6</v>
      </c>
      <c r="L235" s="29">
        <v>6</v>
      </c>
      <c r="M235" s="1189"/>
      <c r="N235" s="167" t="s">
        <v>62</v>
      </c>
      <c r="O235" s="279">
        <v>60</v>
      </c>
      <c r="P235" s="287">
        <v>30</v>
      </c>
      <c r="Q235" s="1162"/>
      <c r="R235" s="526" t="s">
        <v>50</v>
      </c>
      <c r="S235" s="660">
        <v>61</v>
      </c>
      <c r="T235" s="661">
        <f>S235*66%</f>
        <v>40.260000000000005</v>
      </c>
      <c r="U235" s="1189"/>
    </row>
    <row r="236" spans="1:21" ht="15" customHeight="1" x14ac:dyDescent="0.25">
      <c r="A236" s="1237"/>
      <c r="B236" s="293" t="s">
        <v>62</v>
      </c>
      <c r="C236" s="363">
        <v>60</v>
      </c>
      <c r="D236" s="782">
        <v>30</v>
      </c>
      <c r="E236" s="1006"/>
      <c r="F236" s="167" t="s">
        <v>64</v>
      </c>
      <c r="G236" s="80">
        <v>5</v>
      </c>
      <c r="H236" s="134">
        <v>5</v>
      </c>
      <c r="I236" s="1189"/>
      <c r="J236" s="167" t="s">
        <v>62</v>
      </c>
      <c r="K236" s="26">
        <v>60</v>
      </c>
      <c r="L236" s="29">
        <v>30</v>
      </c>
      <c r="M236" s="1189"/>
      <c r="N236" s="1003" t="s">
        <v>494</v>
      </c>
      <c r="O236" s="1255"/>
      <c r="P236" s="1255"/>
      <c r="Q236" s="1421"/>
      <c r="R236" s="526" t="s">
        <v>32</v>
      </c>
      <c r="S236" s="403">
        <v>26</v>
      </c>
      <c r="T236" s="403">
        <v>25</v>
      </c>
      <c r="U236" s="1189"/>
    </row>
    <row r="237" spans="1:21" ht="15" customHeight="1" x14ac:dyDescent="0.25">
      <c r="A237" s="1399"/>
      <c r="B237" s="164" t="s">
        <v>44</v>
      </c>
      <c r="C237" s="26">
        <v>0.5</v>
      </c>
      <c r="D237" s="29">
        <v>0.5</v>
      </c>
      <c r="E237" s="1362"/>
      <c r="F237" s="577" t="s">
        <v>44</v>
      </c>
      <c r="G237" s="80">
        <v>0.3</v>
      </c>
      <c r="H237" s="134">
        <v>0.3</v>
      </c>
      <c r="I237" s="1189"/>
      <c r="J237" s="167" t="s">
        <v>36</v>
      </c>
      <c r="K237" s="19">
        <v>6</v>
      </c>
      <c r="L237" s="29">
        <v>5.4</v>
      </c>
      <c r="M237" s="1202"/>
      <c r="N237" s="832"/>
      <c r="O237" s="832"/>
      <c r="P237" s="832"/>
      <c r="Q237" s="859"/>
      <c r="R237" s="526" t="s">
        <v>36</v>
      </c>
      <c r="S237" s="403">
        <v>6</v>
      </c>
      <c r="T237" s="403">
        <v>5.4</v>
      </c>
      <c r="U237" s="1189"/>
    </row>
    <row r="238" spans="1:21" ht="15" customHeight="1" x14ac:dyDescent="0.25">
      <c r="A238" s="1237"/>
      <c r="B238" s="1025" t="s">
        <v>494</v>
      </c>
      <c r="C238" s="1026"/>
      <c r="D238" s="1026"/>
      <c r="E238" s="1027"/>
      <c r="F238" s="167" t="s">
        <v>212</v>
      </c>
      <c r="G238" s="80">
        <v>0.3</v>
      </c>
      <c r="H238" s="134">
        <v>0.3</v>
      </c>
      <c r="I238" s="1189"/>
      <c r="J238" s="993" t="s">
        <v>494</v>
      </c>
      <c r="K238" s="1255"/>
      <c r="L238" s="1255"/>
      <c r="M238" s="1256"/>
      <c r="N238" s="832"/>
      <c r="O238" s="832"/>
      <c r="P238" s="832"/>
      <c r="Q238" s="859"/>
      <c r="R238" s="526" t="s">
        <v>42</v>
      </c>
      <c r="S238" s="403">
        <v>1</v>
      </c>
      <c r="T238" s="403">
        <v>0.95</v>
      </c>
      <c r="U238" s="1189"/>
    </row>
    <row r="239" spans="1:21" ht="15" customHeight="1" x14ac:dyDescent="0.25">
      <c r="A239" s="1237"/>
      <c r="B239" s="1025"/>
      <c r="C239" s="1026"/>
      <c r="D239" s="1026"/>
      <c r="E239" s="1027"/>
      <c r="F239" s="154" t="s">
        <v>257</v>
      </c>
      <c r="G239" s="215">
        <v>25</v>
      </c>
      <c r="H239" s="215">
        <v>15</v>
      </c>
      <c r="I239" s="1202"/>
      <c r="J239" s="1234"/>
      <c r="K239" s="832"/>
      <c r="L239" s="832"/>
      <c r="M239" s="1180"/>
      <c r="N239" s="832"/>
      <c r="O239" s="832"/>
      <c r="P239" s="832"/>
      <c r="Q239" s="859"/>
      <c r="R239" s="526" t="s">
        <v>52</v>
      </c>
      <c r="S239" s="403">
        <v>3</v>
      </c>
      <c r="T239" s="403">
        <v>3</v>
      </c>
      <c r="U239" s="1202"/>
    </row>
    <row r="240" spans="1:21" ht="24.75" customHeight="1" thickBot="1" x14ac:dyDescent="0.3">
      <c r="A240" s="1240"/>
      <c r="B240" s="1028"/>
      <c r="C240" s="1029"/>
      <c r="D240" s="1029"/>
      <c r="E240" s="1030"/>
      <c r="F240" s="1606" t="s">
        <v>494</v>
      </c>
      <c r="G240" s="1181"/>
      <c r="H240" s="1181"/>
      <c r="I240" s="1182"/>
      <c r="J240" s="1235"/>
      <c r="K240" s="1181"/>
      <c r="L240" s="1181"/>
      <c r="M240" s="1182"/>
      <c r="N240" s="832"/>
      <c r="O240" s="832"/>
      <c r="P240" s="832"/>
      <c r="Q240" s="859"/>
      <c r="R240" s="1611" t="s">
        <v>494</v>
      </c>
      <c r="S240" s="1181"/>
      <c r="T240" s="1181"/>
      <c r="U240" s="1182"/>
    </row>
    <row r="241" spans="1:21" ht="30" customHeight="1" x14ac:dyDescent="0.25">
      <c r="A241" s="1239" t="s">
        <v>105</v>
      </c>
      <c r="B241" s="1187" t="s">
        <v>129</v>
      </c>
      <c r="C241" s="828"/>
      <c r="D241" s="828"/>
      <c r="E241" s="1188"/>
      <c r="F241" s="1329" t="s">
        <v>348</v>
      </c>
      <c r="G241" s="828"/>
      <c r="H241" s="828"/>
      <c r="I241" s="1188"/>
      <c r="J241" s="1187" t="s">
        <v>367</v>
      </c>
      <c r="K241" s="828"/>
      <c r="L241" s="828"/>
      <c r="M241" s="1188"/>
      <c r="N241" s="1187" t="s">
        <v>366</v>
      </c>
      <c r="O241" s="828"/>
      <c r="P241" s="828"/>
      <c r="Q241" s="1188"/>
      <c r="R241" s="966" t="s">
        <v>528</v>
      </c>
      <c r="S241" s="899"/>
      <c r="T241" s="899"/>
      <c r="U241" s="900"/>
    </row>
    <row r="242" spans="1:21" ht="15" customHeight="1" x14ac:dyDescent="0.25">
      <c r="A242" s="1238"/>
      <c r="B242" s="167" t="s">
        <v>103</v>
      </c>
      <c r="C242" s="650">
        <v>112</v>
      </c>
      <c r="D242" s="650">
        <f>C242*54%</f>
        <v>60.480000000000004</v>
      </c>
      <c r="E242" s="911" t="s">
        <v>498</v>
      </c>
      <c r="F242" s="154" t="s">
        <v>349</v>
      </c>
      <c r="G242" s="183">
        <v>190</v>
      </c>
      <c r="H242" s="183">
        <v>60</v>
      </c>
      <c r="I242" s="1331" t="s">
        <v>321</v>
      </c>
      <c r="J242" s="201" t="s">
        <v>150</v>
      </c>
      <c r="K242" s="79">
        <v>80</v>
      </c>
      <c r="L242" s="79">
        <v>60</v>
      </c>
      <c r="M242" s="911" t="s">
        <v>321</v>
      </c>
      <c r="N242" s="154" t="s">
        <v>103</v>
      </c>
      <c r="O242" s="659">
        <v>112</v>
      </c>
      <c r="P242" s="659">
        <f>O242*54%</f>
        <v>60.480000000000004</v>
      </c>
      <c r="Q242" s="889">
        <v>200</v>
      </c>
      <c r="R242" s="597" t="s">
        <v>518</v>
      </c>
      <c r="S242" s="418">
        <v>15</v>
      </c>
      <c r="T242" s="418">
        <v>15</v>
      </c>
      <c r="U242" s="911" t="s">
        <v>321</v>
      </c>
    </row>
    <row r="243" spans="1:21" ht="15" customHeight="1" x14ac:dyDescent="0.25">
      <c r="A243" s="351" t="s">
        <v>322</v>
      </c>
      <c r="B243" s="167" t="s">
        <v>72</v>
      </c>
      <c r="C243" s="80">
        <v>120</v>
      </c>
      <c r="D243" s="134">
        <v>120</v>
      </c>
      <c r="E243" s="1189"/>
      <c r="F243" s="186" t="s">
        <v>64</v>
      </c>
      <c r="G243" s="187">
        <v>8</v>
      </c>
      <c r="H243" s="187">
        <v>8</v>
      </c>
      <c r="I243" s="1189"/>
      <c r="J243" s="201" t="s">
        <v>72</v>
      </c>
      <c r="K243" s="79">
        <v>120</v>
      </c>
      <c r="L243" s="79">
        <v>120</v>
      </c>
      <c r="M243" s="1189"/>
      <c r="N243" s="186" t="s">
        <v>64</v>
      </c>
      <c r="O243" s="187">
        <v>8</v>
      </c>
      <c r="P243" s="542">
        <v>8</v>
      </c>
      <c r="Q243" s="1360"/>
      <c r="R243" s="597" t="s">
        <v>72</v>
      </c>
      <c r="S243" s="418">
        <v>150</v>
      </c>
      <c r="T243" s="418">
        <v>150</v>
      </c>
      <c r="U243" s="902"/>
    </row>
    <row r="244" spans="1:21" ht="15" customHeight="1" x14ac:dyDescent="0.25">
      <c r="A244" s="313" t="s">
        <v>163</v>
      </c>
      <c r="B244" s="293" t="s">
        <v>64</v>
      </c>
      <c r="C244" s="124">
        <v>6</v>
      </c>
      <c r="D244" s="532">
        <v>6</v>
      </c>
      <c r="E244" s="1189"/>
      <c r="F244" s="1597"/>
      <c r="G244" s="1255"/>
      <c r="H244" s="1255"/>
      <c r="I244" s="1256"/>
      <c r="J244" s="200" t="s">
        <v>64</v>
      </c>
      <c r="K244" s="206">
        <v>6</v>
      </c>
      <c r="L244" s="206">
        <v>6</v>
      </c>
      <c r="M244" s="1202"/>
      <c r="N244" s="186" t="s">
        <v>326</v>
      </c>
      <c r="O244" s="187">
        <v>200</v>
      </c>
      <c r="P244" s="542">
        <v>200</v>
      </c>
      <c r="Q244" s="1360"/>
      <c r="R244" s="597" t="s">
        <v>64</v>
      </c>
      <c r="S244" s="418">
        <v>5</v>
      </c>
      <c r="T244" s="418">
        <v>5</v>
      </c>
      <c r="U244" s="902"/>
    </row>
    <row r="245" spans="1:21" ht="15" customHeight="1" thickBot="1" x14ac:dyDescent="0.3">
      <c r="A245" s="189" t="s">
        <v>326</v>
      </c>
      <c r="B245" s="1510" t="s">
        <v>371</v>
      </c>
      <c r="C245" s="1324"/>
      <c r="D245" s="1324"/>
      <c r="E245" s="1325"/>
      <c r="F245" s="1323"/>
      <c r="G245" s="1324"/>
      <c r="H245" s="1324"/>
      <c r="I245" s="1325"/>
      <c r="J245" s="1384"/>
      <c r="K245" s="1324"/>
      <c r="L245" s="1324"/>
      <c r="M245" s="1325"/>
      <c r="N245" s="540"/>
      <c r="O245" s="1340"/>
      <c r="P245" s="1324"/>
      <c r="Q245" s="1325"/>
      <c r="R245" s="1548"/>
      <c r="S245" s="1324"/>
      <c r="T245" s="1324"/>
      <c r="U245" s="1325"/>
    </row>
    <row r="246" spans="1:21" ht="15" customHeight="1" x14ac:dyDescent="0.25">
      <c r="A246" s="1521" t="s">
        <v>81</v>
      </c>
      <c r="B246" s="856"/>
      <c r="C246" s="856"/>
      <c r="D246" s="857"/>
      <c r="E246" s="951" t="s">
        <v>543</v>
      </c>
      <c r="F246" s="899"/>
      <c r="G246" s="899"/>
      <c r="H246" s="899"/>
      <c r="I246" s="899"/>
      <c r="J246" s="899"/>
      <c r="K246" s="899"/>
      <c r="L246" s="930"/>
      <c r="M246" s="15"/>
      <c r="N246" s="217"/>
      <c r="O246" s="15"/>
      <c r="P246" s="15"/>
      <c r="Q246" s="15"/>
      <c r="R246" s="217"/>
      <c r="S246" s="15"/>
      <c r="T246" s="15"/>
      <c r="U246" s="15"/>
    </row>
    <row r="247" spans="1:21" ht="62.25" customHeight="1" x14ac:dyDescent="0.25">
      <c r="A247" s="219" t="s">
        <v>83</v>
      </c>
      <c r="B247" s="936"/>
      <c r="C247" s="828"/>
      <c r="D247" s="828"/>
      <c r="E247" s="828"/>
      <c r="F247" s="829"/>
      <c r="G247" s="460" t="s">
        <v>397</v>
      </c>
      <c r="H247" s="937">
        <v>1059712610</v>
      </c>
      <c r="I247" s="828"/>
      <c r="J247" s="828"/>
      <c r="K247" s="828"/>
      <c r="L247" s="829"/>
      <c r="M247" s="15"/>
      <c r="N247" s="217"/>
      <c r="O247" s="15"/>
      <c r="P247" s="15"/>
      <c r="Q247" s="15"/>
      <c r="R247" s="217"/>
      <c r="S247" s="15"/>
      <c r="T247" s="15"/>
      <c r="U247" s="15"/>
    </row>
  </sheetData>
  <mergeCells count="412">
    <mergeCell ref="B212:E215"/>
    <mergeCell ref="I203:I212"/>
    <mergeCell ref="F213:I215"/>
    <mergeCell ref="M203:M213"/>
    <mergeCell ref="J214:M215"/>
    <mergeCell ref="Q203:Q212"/>
    <mergeCell ref="N213:Q215"/>
    <mergeCell ref="U203:U211"/>
    <mergeCell ref="R212:U215"/>
    <mergeCell ref="U20:U31"/>
    <mergeCell ref="E84:E92"/>
    <mergeCell ref="B93:E97"/>
    <mergeCell ref="M84:M93"/>
    <mergeCell ref="J94:M97"/>
    <mergeCell ref="Q84:Q93"/>
    <mergeCell ref="N94:Q97"/>
    <mergeCell ref="U84:U92"/>
    <mergeCell ref="U93:U95"/>
    <mergeCell ref="R96:U97"/>
    <mergeCell ref="F32:I32"/>
    <mergeCell ref="J32:M32"/>
    <mergeCell ref="R32:U32"/>
    <mergeCell ref="M33:M36"/>
    <mergeCell ref="U33:U35"/>
    <mergeCell ref="F60:I64"/>
    <mergeCell ref="F68:I68"/>
    <mergeCell ref="J68:M68"/>
    <mergeCell ref="J200:M201"/>
    <mergeCell ref="J202:M202"/>
    <mergeCell ref="J220:M222"/>
    <mergeCell ref="J223:M223"/>
    <mergeCell ref="L178:L180"/>
    <mergeCell ref="J181:M181"/>
    <mergeCell ref="J182:J184"/>
    <mergeCell ref="K182:K184"/>
    <mergeCell ref="L182:L184"/>
    <mergeCell ref="J185:M185"/>
    <mergeCell ref="J188:M188"/>
    <mergeCell ref="Q178:Q180"/>
    <mergeCell ref="Q152:Q154"/>
    <mergeCell ref="I138:I147"/>
    <mergeCell ref="F148:I150"/>
    <mergeCell ref="I125:I135"/>
    <mergeCell ref="F136:I136"/>
    <mergeCell ref="K178:K180"/>
    <mergeCell ref="N161:Q166"/>
    <mergeCell ref="N176:Q176"/>
    <mergeCell ref="V119:X120"/>
    <mergeCell ref="F109:I109"/>
    <mergeCell ref="J109:M109"/>
    <mergeCell ref="N109:Q109"/>
    <mergeCell ref="R109:U109"/>
    <mergeCell ref="J119:M120"/>
    <mergeCell ref="F124:I124"/>
    <mergeCell ref="J124:M124"/>
    <mergeCell ref="N124:Q124"/>
    <mergeCell ref="F104:I104"/>
    <mergeCell ref="I105:I106"/>
    <mergeCell ref="M105:M107"/>
    <mergeCell ref="Q105:Q106"/>
    <mergeCell ref="U105:U106"/>
    <mergeCell ref="F107:I108"/>
    <mergeCell ref="R107:U108"/>
    <mergeCell ref="N107:Q108"/>
    <mergeCell ref="J108:M108"/>
    <mergeCell ref="J104:M104"/>
    <mergeCell ref="N104:Q104"/>
    <mergeCell ref="R104:U104"/>
    <mergeCell ref="R124:U136"/>
    <mergeCell ref="O119:Q119"/>
    <mergeCell ref="N120:Q120"/>
    <mergeCell ref="A121:U122"/>
    <mergeCell ref="J113:M114"/>
    <mergeCell ref="F115:I115"/>
    <mergeCell ref="J115:M115"/>
    <mergeCell ref="N115:Q115"/>
    <mergeCell ref="M116:M118"/>
    <mergeCell ref="N135:Q136"/>
    <mergeCell ref="J136:M136"/>
    <mergeCell ref="E116:E118"/>
    <mergeCell ref="Q116:Q118"/>
    <mergeCell ref="I110:I114"/>
    <mergeCell ref="M110:M112"/>
    <mergeCell ref="Q110:Q114"/>
    <mergeCell ref="U110:U113"/>
    <mergeCell ref="R114:U114"/>
    <mergeCell ref="I116:I118"/>
    <mergeCell ref="R115:U115"/>
    <mergeCell ref="U116:U118"/>
    <mergeCell ref="R119:U120"/>
    <mergeCell ref="M125:M135"/>
    <mergeCell ref="Q125:Q134"/>
    <mergeCell ref="A2:U2"/>
    <mergeCell ref="A3:U3"/>
    <mergeCell ref="A5:A18"/>
    <mergeCell ref="J5:M5"/>
    <mergeCell ref="R5:U18"/>
    <mergeCell ref="M6:M14"/>
    <mergeCell ref="Q9:Q17"/>
    <mergeCell ref="B5:E18"/>
    <mergeCell ref="F14:I18"/>
    <mergeCell ref="F5:I5"/>
    <mergeCell ref="I6:I13"/>
    <mergeCell ref="N5:Q5"/>
    <mergeCell ref="N6:Q8"/>
    <mergeCell ref="J15:M18"/>
    <mergeCell ref="N18:Q18"/>
    <mergeCell ref="A19:A31"/>
    <mergeCell ref="B19:E19"/>
    <mergeCell ref="F19:I19"/>
    <mergeCell ref="I33:I35"/>
    <mergeCell ref="F36:I37"/>
    <mergeCell ref="N36:Q37"/>
    <mergeCell ref="R36:U37"/>
    <mergeCell ref="J37:M37"/>
    <mergeCell ref="E20:E28"/>
    <mergeCell ref="B29:E31"/>
    <mergeCell ref="A32:A37"/>
    <mergeCell ref="B32:E32"/>
    <mergeCell ref="B36:E37"/>
    <mergeCell ref="J19:M19"/>
    <mergeCell ref="N19:Q19"/>
    <mergeCell ref="R19:U19"/>
    <mergeCell ref="N32:Q32"/>
    <mergeCell ref="Q33:Q35"/>
    <mergeCell ref="I20:I29"/>
    <mergeCell ref="F30:I31"/>
    <mergeCell ref="M20:M30"/>
    <mergeCell ref="J31:M31"/>
    <mergeCell ref="Q20:Q29"/>
    <mergeCell ref="N30:Q31"/>
    <mergeCell ref="U57:U59"/>
    <mergeCell ref="R60:U64"/>
    <mergeCell ref="O61:Q61"/>
    <mergeCell ref="O62:Q62"/>
    <mergeCell ref="N63:Q64"/>
    <mergeCell ref="F69:I72"/>
    <mergeCell ref="M69:M79"/>
    <mergeCell ref="U69:U79"/>
    <mergeCell ref="I73:I81"/>
    <mergeCell ref="J80:M82"/>
    <mergeCell ref="R80:U82"/>
    <mergeCell ref="F82:I82"/>
    <mergeCell ref="N82:Q82"/>
    <mergeCell ref="Q73:Q81"/>
    <mergeCell ref="F102:I103"/>
    <mergeCell ref="N38:Q38"/>
    <mergeCell ref="R38:U38"/>
    <mergeCell ref="Q99:Q101"/>
    <mergeCell ref="U99:U101"/>
    <mergeCell ref="F94:I97"/>
    <mergeCell ref="F98:I98"/>
    <mergeCell ref="J98:M98"/>
    <mergeCell ref="N98:Q98"/>
    <mergeCell ref="R98:U98"/>
    <mergeCell ref="I99:I101"/>
    <mergeCell ref="M99:M102"/>
    <mergeCell ref="N102:Q103"/>
    <mergeCell ref="R102:U103"/>
    <mergeCell ref="J103:M103"/>
    <mergeCell ref="F83:I83"/>
    <mergeCell ref="I84:I93"/>
    <mergeCell ref="U49:U52"/>
    <mergeCell ref="F53:I55"/>
    <mergeCell ref="F38:I38"/>
    <mergeCell ref="N56:Q56"/>
    <mergeCell ref="R56:U56"/>
    <mergeCell ref="Q57:Q59"/>
    <mergeCell ref="E33:E35"/>
    <mergeCell ref="E40:E46"/>
    <mergeCell ref="E49:E53"/>
    <mergeCell ref="E69:E79"/>
    <mergeCell ref="E99:E101"/>
    <mergeCell ref="E110:E113"/>
    <mergeCell ref="J137:M137"/>
    <mergeCell ref="M138:M147"/>
    <mergeCell ref="B124:E136"/>
    <mergeCell ref="B137:E137"/>
    <mergeCell ref="F137:I137"/>
    <mergeCell ref="F56:I56"/>
    <mergeCell ref="J56:M56"/>
    <mergeCell ref="M57:M59"/>
    <mergeCell ref="I57:I59"/>
    <mergeCell ref="J60:M64"/>
    <mergeCell ref="A65:U66"/>
    <mergeCell ref="R68:U68"/>
    <mergeCell ref="N68:Q72"/>
    <mergeCell ref="M49:M52"/>
    <mergeCell ref="Q49:Q54"/>
    <mergeCell ref="J83:M83"/>
    <mergeCell ref="N83:Q83"/>
    <mergeCell ref="R83:U83"/>
    <mergeCell ref="U178:U180"/>
    <mergeCell ref="R177:U177"/>
    <mergeCell ref="R181:U185"/>
    <mergeCell ref="R188:U201"/>
    <mergeCell ref="N200:Q201"/>
    <mergeCell ref="N202:Q202"/>
    <mergeCell ref="R202:U202"/>
    <mergeCell ref="A186:U186"/>
    <mergeCell ref="N188:Q188"/>
    <mergeCell ref="M178:M180"/>
    <mergeCell ref="M189:M199"/>
    <mergeCell ref="A202:A214"/>
    <mergeCell ref="F177:I177"/>
    <mergeCell ref="J177:M177"/>
    <mergeCell ref="N177:Q177"/>
    <mergeCell ref="I178:I180"/>
    <mergeCell ref="J178:J180"/>
    <mergeCell ref="A178:A179"/>
    <mergeCell ref="A181:A183"/>
    <mergeCell ref="B181:E181"/>
    <mergeCell ref="A188:A201"/>
    <mergeCell ref="O181:Q181"/>
    <mergeCell ref="M182:M184"/>
    <mergeCell ref="N183:Q185"/>
    <mergeCell ref="J38:M38"/>
    <mergeCell ref="F41:I47"/>
    <mergeCell ref="F48:I48"/>
    <mergeCell ref="J48:M48"/>
    <mergeCell ref="N48:Q48"/>
    <mergeCell ref="R48:U48"/>
    <mergeCell ref="R137:U137"/>
    <mergeCell ref="J148:M150"/>
    <mergeCell ref="N148:Q150"/>
    <mergeCell ref="I39:I40"/>
    <mergeCell ref="M39:M41"/>
    <mergeCell ref="Q39:Q40"/>
    <mergeCell ref="U39:U42"/>
    <mergeCell ref="R43:U47"/>
    <mergeCell ref="J53:M55"/>
    <mergeCell ref="R53:U55"/>
    <mergeCell ref="N55:Q55"/>
    <mergeCell ref="N41:Q47"/>
    <mergeCell ref="J42:M47"/>
    <mergeCell ref="I49:I52"/>
    <mergeCell ref="N137:Q137"/>
    <mergeCell ref="Q138:Q147"/>
    <mergeCell ref="U138:U149"/>
    <mergeCell ref="R150:U150"/>
    <mergeCell ref="R176:U176"/>
    <mergeCell ref="B151:E151"/>
    <mergeCell ref="F151:I151"/>
    <mergeCell ref="J151:M151"/>
    <mergeCell ref="N151:Q151"/>
    <mergeCell ref="R151:U151"/>
    <mergeCell ref="I152:I154"/>
    <mergeCell ref="M152:M155"/>
    <mergeCell ref="F155:I156"/>
    <mergeCell ref="N155:Q156"/>
    <mergeCell ref="R155:U156"/>
    <mergeCell ref="J156:M156"/>
    <mergeCell ref="J157:M157"/>
    <mergeCell ref="N157:Q157"/>
    <mergeCell ref="R157:U157"/>
    <mergeCell ref="F157:I157"/>
    <mergeCell ref="I158:I159"/>
    <mergeCell ref="J158:M166"/>
    <mergeCell ref="Q158:Q160"/>
    <mergeCell ref="U158:U160"/>
    <mergeCell ref="R161:U166"/>
    <mergeCell ref="Q169:Q175"/>
    <mergeCell ref="R172:U175"/>
    <mergeCell ref="U152:U154"/>
    <mergeCell ref="F167:I167"/>
    <mergeCell ref="J167:M167"/>
    <mergeCell ref="N167:Q167"/>
    <mergeCell ref="R167:U167"/>
    <mergeCell ref="I168:I172"/>
    <mergeCell ref="N168:Q168"/>
    <mergeCell ref="U168:U171"/>
    <mergeCell ref="M168:M171"/>
    <mergeCell ref="J172:M175"/>
    <mergeCell ref="F173:I175"/>
    <mergeCell ref="A104:A108"/>
    <mergeCell ref="A109:A114"/>
    <mergeCell ref="A115:A116"/>
    <mergeCell ref="A118:A120"/>
    <mergeCell ref="A124:A136"/>
    <mergeCell ref="B38:E38"/>
    <mergeCell ref="B47:E47"/>
    <mergeCell ref="B48:E48"/>
    <mergeCell ref="B53:D53"/>
    <mergeCell ref="B55:E55"/>
    <mergeCell ref="B56:E56"/>
    <mergeCell ref="B57:E57"/>
    <mergeCell ref="A38:A47"/>
    <mergeCell ref="A48:A55"/>
    <mergeCell ref="A56:A57"/>
    <mergeCell ref="A58:A59"/>
    <mergeCell ref="A60:A62"/>
    <mergeCell ref="A63:A64"/>
    <mergeCell ref="A68:A82"/>
    <mergeCell ref="A83:A97"/>
    <mergeCell ref="A98:A103"/>
    <mergeCell ref="F160:I166"/>
    <mergeCell ref="Q189:Q199"/>
    <mergeCell ref="B58:E58"/>
    <mergeCell ref="B60:E60"/>
    <mergeCell ref="E61:E62"/>
    <mergeCell ref="B63:E64"/>
    <mergeCell ref="B68:E68"/>
    <mergeCell ref="B80:E82"/>
    <mergeCell ref="B83:E83"/>
    <mergeCell ref="B98:E98"/>
    <mergeCell ref="B102:E103"/>
    <mergeCell ref="B104:E104"/>
    <mergeCell ref="B105:E108"/>
    <mergeCell ref="B109:E109"/>
    <mergeCell ref="B114:E114"/>
    <mergeCell ref="B115:E115"/>
    <mergeCell ref="B119:E119"/>
    <mergeCell ref="B176:E176"/>
    <mergeCell ref="B177:E177"/>
    <mergeCell ref="F176:I176"/>
    <mergeCell ref="J176:M176"/>
    <mergeCell ref="B178:E178"/>
    <mergeCell ref="B180:E180"/>
    <mergeCell ref="B166:E166"/>
    <mergeCell ref="Q217:Q219"/>
    <mergeCell ref="U217:U219"/>
    <mergeCell ref="N220:Q222"/>
    <mergeCell ref="J226:M231"/>
    <mergeCell ref="J232:M232"/>
    <mergeCell ref="J216:M216"/>
    <mergeCell ref="N216:Q216"/>
    <mergeCell ref="R216:U216"/>
    <mergeCell ref="N223:Q223"/>
    <mergeCell ref="R223:U223"/>
    <mergeCell ref="M217:M219"/>
    <mergeCell ref="M233:M237"/>
    <mergeCell ref="J238:M240"/>
    <mergeCell ref="J241:M241"/>
    <mergeCell ref="M242:M244"/>
    <mergeCell ref="J245:M245"/>
    <mergeCell ref="U220:U221"/>
    <mergeCell ref="R222:U222"/>
    <mergeCell ref="M224:M225"/>
    <mergeCell ref="Q224:Q225"/>
    <mergeCell ref="R224:U230"/>
    <mergeCell ref="N226:Q231"/>
    <mergeCell ref="R231:U231"/>
    <mergeCell ref="Q233:Q235"/>
    <mergeCell ref="Q242:Q244"/>
    <mergeCell ref="N241:Q241"/>
    <mergeCell ref="O245:Q245"/>
    <mergeCell ref="N232:Q232"/>
    <mergeCell ref="R232:U232"/>
    <mergeCell ref="U234:U239"/>
    <mergeCell ref="N236:Q240"/>
    <mergeCell ref="R240:U240"/>
    <mergeCell ref="R241:U241"/>
    <mergeCell ref="U242:U244"/>
    <mergeCell ref="R245:U245"/>
    <mergeCell ref="B247:F247"/>
    <mergeCell ref="H247:L247"/>
    <mergeCell ref="B216:E216"/>
    <mergeCell ref="E217:E220"/>
    <mergeCell ref="B221:E222"/>
    <mergeCell ref="B223:E230"/>
    <mergeCell ref="B231:E231"/>
    <mergeCell ref="B232:E232"/>
    <mergeCell ref="I242:I243"/>
    <mergeCell ref="F244:I244"/>
    <mergeCell ref="F245:I245"/>
    <mergeCell ref="I217:I219"/>
    <mergeCell ref="F220:I222"/>
    <mergeCell ref="F223:I223"/>
    <mergeCell ref="I224:I225"/>
    <mergeCell ref="F226:I231"/>
    <mergeCell ref="F232:I232"/>
    <mergeCell ref="I233:I239"/>
    <mergeCell ref="F240:I240"/>
    <mergeCell ref="F241:I241"/>
    <mergeCell ref="F216:I216"/>
    <mergeCell ref="A157:A166"/>
    <mergeCell ref="A167:A175"/>
    <mergeCell ref="A137:A150"/>
    <mergeCell ref="A151:A156"/>
    <mergeCell ref="B155:E156"/>
    <mergeCell ref="B157:E157"/>
    <mergeCell ref="E152:E154"/>
    <mergeCell ref="E138:E147"/>
    <mergeCell ref="B148:E150"/>
    <mergeCell ref="E159:E165"/>
    <mergeCell ref="B175:E175"/>
    <mergeCell ref="B167:E167"/>
    <mergeCell ref="E168:E174"/>
    <mergeCell ref="A216:A222"/>
    <mergeCell ref="A223:A231"/>
    <mergeCell ref="A232:A240"/>
    <mergeCell ref="A241:A242"/>
    <mergeCell ref="B241:E241"/>
    <mergeCell ref="E242:E244"/>
    <mergeCell ref="B245:E245"/>
    <mergeCell ref="A246:D246"/>
    <mergeCell ref="E182:E183"/>
    <mergeCell ref="B185:E185"/>
    <mergeCell ref="B188:E188"/>
    <mergeCell ref="E189:E199"/>
    <mergeCell ref="B200:E201"/>
    <mergeCell ref="B202:E202"/>
    <mergeCell ref="E203:E211"/>
    <mergeCell ref="E246:L246"/>
    <mergeCell ref="F181:I185"/>
    <mergeCell ref="F188:I188"/>
    <mergeCell ref="F189:I191"/>
    <mergeCell ref="I192:I200"/>
    <mergeCell ref="F201:I201"/>
    <mergeCell ref="F202:I202"/>
    <mergeCell ref="B238:E240"/>
    <mergeCell ref="E233:E237"/>
  </mergeCells>
  <pageMargins left="0.7" right="0.7" top="0.75" bottom="0.75" header="0" footer="0"/>
  <pageSetup scale="35" orientation="landscape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Análisis Nutricional (1)</vt:lpstr>
      <vt:lpstr>GRUPO 1</vt:lpstr>
      <vt:lpstr>Analisis Nutricional (2)</vt:lpstr>
      <vt:lpstr>GRUPO 2</vt:lpstr>
      <vt:lpstr>Análisis Nutricional (3)</vt:lpstr>
      <vt:lpstr>GRUPO 3</vt:lpstr>
      <vt:lpstr>Análisis Nutricional (4)</vt:lpstr>
      <vt:lpstr>GRUPO 4</vt:lpstr>
      <vt:lpstr>Análisis Nutricional (5)</vt:lpstr>
      <vt:lpstr>GRUPO 5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León Posada</dc:creator>
  <cp:lastModifiedBy>Vanesa Garcia</cp:lastModifiedBy>
  <dcterms:created xsi:type="dcterms:W3CDTF">2014-01-14T22:13:01Z</dcterms:created>
  <dcterms:modified xsi:type="dcterms:W3CDTF">2025-07-30T15:47:54Z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0x010100233EF50D634152409E62760EDF6BDEB0</vt:lpwstr>
  </property>
  <property fmtid="{D5CDD505-2E9C-101B-9397-08002B2CF9AE}" pid="3" name="Order">
    <vt:r8>384400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