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d.docs.live.net/4e11465bae025cab/Documentos/SENA 2025/PROCESO TRANSPORTE CUBIERTA/FIRMAS/"/>
    </mc:Choice>
  </mc:AlternateContent>
  <xr:revisionPtr revIDLastSave="0" documentId="8_{06625810-D1FF-4624-8F8F-18730EC99815}" xr6:coauthVersionLast="47" xr6:coauthVersionMax="47" xr10:uidLastSave="{00000000-0000-0000-0000-000000000000}"/>
  <bookViews>
    <workbookView xWindow="-96" yWindow="0" windowWidth="11712" windowHeight="12336" xr2:uid="{5920E7AE-0A53-4532-A533-9496D3B36A57}"/>
  </bookViews>
  <sheets>
    <sheet name="EST DE MERCADO AJUSTADO" sheetId="3" r:id="rId1"/>
    <sheet name="PPTO" sheetId="4" r:id="rId2"/>
    <sheet name="1,1" sheetId="5" r:id="rId3"/>
    <sheet name="1,2" sheetId="6" r:id="rId4"/>
    <sheet name="1,3" sheetId="7" r:id="rId5"/>
    <sheet name="1,4" sheetId="8" r:id="rId6"/>
    <sheet name="2,3" sheetId="9" r:id="rId7"/>
    <sheet name="3.1" sheetId="10" r:id="rId8"/>
    <sheet name="3.2" sheetId="11" r:id="rId9"/>
    <sheet name="3,3" sheetId="13" r:id="rId10"/>
    <sheet name="4,0" sheetId="12" r:id="rId11"/>
    <sheet name="Hoja2" sheetId="2" r:id="rId12"/>
  </sheets>
  <externalReferences>
    <externalReference r:id="rId13"/>
    <externalReference r:id="rId14"/>
    <externalReference r:id="rId15"/>
    <externalReference r:id="rId16"/>
    <externalReference r:id="rId17"/>
  </externalReferences>
  <definedNames>
    <definedName name="\a">#REF!</definedName>
    <definedName name="\p">#REF!</definedName>
    <definedName name="_612R">#REF!</definedName>
    <definedName name="_P">#REF!</definedName>
    <definedName name="A_impresión_IM">#REF!</definedName>
    <definedName name="ABC">#REF!</definedName>
    <definedName name="AJUSTADOSNOV08">#REF!</definedName>
    <definedName name="ajustes">#REF!</definedName>
    <definedName name="_xlnm.Print_Area" localSheetId="2">'1,1'!$A$1:$I$55</definedName>
    <definedName name="_xlnm.Print_Area" localSheetId="3">'1,2'!$A$1:$I$55</definedName>
    <definedName name="_xlnm.Print_Area" localSheetId="4">'1,3'!$A$1:$I$55</definedName>
    <definedName name="_xlnm.Print_Area" localSheetId="5">'1,4'!$A$1:$I$55</definedName>
    <definedName name="_xlnm.Print_Area" localSheetId="6">'2,3'!$A$1:$I$55</definedName>
    <definedName name="_xlnm.Print_Area" localSheetId="9">'3,3'!$A$1:$I$54</definedName>
    <definedName name="_xlnm.Print_Area" localSheetId="7">'3.1'!$A$1:$I$56</definedName>
    <definedName name="_xlnm.Print_Area" localSheetId="8">'3.2'!$A$1:$I$55</definedName>
    <definedName name="_xlnm.Print_Area" localSheetId="10">'4,0'!$A$1:$I$55</definedName>
    <definedName name="_xlnm.Print_Area" localSheetId="0">'EST DE MERCADO AJUSTADO'!$A$1:$J$22</definedName>
    <definedName name="_xlnm.Print_Area" localSheetId="1">PPTO!$A$1:$G$36</definedName>
    <definedName name="as" localSheetId="0">#REF!</definedName>
    <definedName name="as">#REF!</definedName>
    <definedName name="CANTIDAD">#REF!</definedName>
    <definedName name="Cedula" localSheetId="2">#REF!</definedName>
    <definedName name="Cedula" localSheetId="3">#REF!</definedName>
    <definedName name="Cedula" localSheetId="4">#REF!</definedName>
    <definedName name="Cedula" localSheetId="5">#REF!</definedName>
    <definedName name="Cedula" localSheetId="6">#REF!</definedName>
    <definedName name="Cedula" localSheetId="9">#REF!</definedName>
    <definedName name="Cedula" localSheetId="7">#REF!</definedName>
    <definedName name="Cedula" localSheetId="8">#REF!</definedName>
    <definedName name="Cedula" localSheetId="10">#REF!</definedName>
    <definedName name="Cedula" localSheetId="1">#REF!</definedName>
    <definedName name="Cedula">#REF!</definedName>
    <definedName name="CHACHARA">#REF!</definedName>
    <definedName name="dias">[1]Cronograma!$A$1:$B$7</definedName>
    <definedName name="duracion_obra" localSheetId="2">#REF!</definedName>
    <definedName name="duracion_obra" localSheetId="3">#REF!</definedName>
    <definedName name="duracion_obra" localSheetId="4">#REF!</definedName>
    <definedName name="duracion_obra" localSheetId="5">#REF!</definedName>
    <definedName name="duracion_obra" localSheetId="6">#REF!</definedName>
    <definedName name="duracion_obra" localSheetId="9">#REF!</definedName>
    <definedName name="duracion_obra" localSheetId="7">#REF!</definedName>
    <definedName name="duracion_obra" localSheetId="8">#REF!</definedName>
    <definedName name="duracion_obra" localSheetId="10">#REF!</definedName>
    <definedName name="duracion_obra" localSheetId="1">#REF!</definedName>
    <definedName name="duracion_obra">#REF!</definedName>
    <definedName name="ererere" localSheetId="2">#REF!</definedName>
    <definedName name="ererere" localSheetId="3">#REF!</definedName>
    <definedName name="ererere" localSheetId="4">#REF!</definedName>
    <definedName name="ererere" localSheetId="5">#REF!</definedName>
    <definedName name="ererere" localSheetId="6">#REF!</definedName>
    <definedName name="ererere" localSheetId="9">#REF!</definedName>
    <definedName name="ererere" localSheetId="7">#REF!</definedName>
    <definedName name="ererere" localSheetId="8">#REF!</definedName>
    <definedName name="ererere" localSheetId="10">#REF!</definedName>
    <definedName name="ererere" localSheetId="1">#REF!</definedName>
    <definedName name="ererere">#REF!</definedName>
    <definedName name="fgdg" localSheetId="2">#REF!</definedName>
    <definedName name="fgdg" localSheetId="3">#REF!</definedName>
    <definedName name="fgdg" localSheetId="4">#REF!</definedName>
    <definedName name="fgdg" localSheetId="5">#REF!</definedName>
    <definedName name="fgdg" localSheetId="6">#REF!</definedName>
    <definedName name="fgdg" localSheetId="9">#REF!</definedName>
    <definedName name="fgdg" localSheetId="7">#REF!</definedName>
    <definedName name="fgdg" localSheetId="8">#REF!</definedName>
    <definedName name="fgdg" localSheetId="10">#REF!</definedName>
    <definedName name="fgdg" localSheetId="1">#REF!</definedName>
    <definedName name="fgdg">#REF!</definedName>
    <definedName name="FORMULAS">#REF!</definedName>
    <definedName name="frecuencia1" localSheetId="2">#REF!</definedName>
    <definedName name="frecuencia1" localSheetId="3">#REF!</definedName>
    <definedName name="frecuencia1" localSheetId="4">#REF!</definedName>
    <definedName name="frecuencia1" localSheetId="5">#REF!</definedName>
    <definedName name="frecuencia1" localSheetId="6">#REF!</definedName>
    <definedName name="frecuencia1" localSheetId="9">#REF!</definedName>
    <definedName name="frecuencia1" localSheetId="7">#REF!</definedName>
    <definedName name="frecuencia1" localSheetId="8">#REF!</definedName>
    <definedName name="frecuencia1" localSheetId="10">#REF!</definedName>
    <definedName name="frecuencia1" localSheetId="1">#REF!</definedName>
    <definedName name="frecuencia1">#REF!</definedName>
    <definedName name="M">#REF!</definedName>
    <definedName name="MATRIZCAPITULO2">'[2]OFERTA ECONOMICA (2)'!$A$22:$C$41</definedName>
    <definedName name="MATRIZCAPITULO3">'[2]OFERTA ECONOMICA (2)'!$A$46:$C$48</definedName>
    <definedName name="MATRIZCAPITULO4">'[2]OFERTA ECONOMICA (2)'!$A$52:$C$54</definedName>
    <definedName name="MATRIZCAPITULO5">'[2]OFERTA ECONOMICA (2)'!$A$58:$C$61</definedName>
    <definedName name="MATRIZCAPITULO6">'[2]OFERTA ECONOMICA (2)'!$A$66:$C$71</definedName>
    <definedName name="MATRIZCAPITULO7">'[2]OFERTA ECONOMICA (2)'!$A$75:$C$76</definedName>
    <definedName name="MATRIZCAPITULO8">'[2]OFERTA ECONOMICA (2)'!$A$81:$C$87</definedName>
    <definedName name="monto_contrato">[1]Aprobar_pagos!$G$11</definedName>
    <definedName name="MOTIV1">#REF!</definedName>
    <definedName name="MOTIV2">#REF!</definedName>
    <definedName name="motivos2">#REF!</definedName>
    <definedName name="nn">#REF!</definedName>
    <definedName name="Personal" localSheetId="2">#REF!</definedName>
    <definedName name="Personal" localSheetId="3">#REF!</definedName>
    <definedName name="Personal" localSheetId="4">#REF!</definedName>
    <definedName name="Personal" localSheetId="5">#REF!</definedName>
    <definedName name="Personal" localSheetId="6">#REF!</definedName>
    <definedName name="Personal" localSheetId="9">#REF!</definedName>
    <definedName name="Personal" localSheetId="7">#REF!</definedName>
    <definedName name="Personal" localSheetId="8">#REF!</definedName>
    <definedName name="Personal" localSheetId="10">#REF!</definedName>
    <definedName name="Personal" localSheetId="1">#REF!</definedName>
    <definedName name="Personal">#REF!</definedName>
    <definedName name="PIE">#REF!</definedName>
    <definedName name="PRECIOSNOV08">#REF!</definedName>
    <definedName name="presupuesto" localSheetId="2">#REF!</definedName>
    <definedName name="presupuesto" localSheetId="3">#REF!</definedName>
    <definedName name="presupuesto" localSheetId="4">#REF!</definedName>
    <definedName name="presupuesto" localSheetId="5">#REF!</definedName>
    <definedName name="presupuesto" localSheetId="6">#REF!</definedName>
    <definedName name="presupuesto" localSheetId="9">#REF!</definedName>
    <definedName name="presupuesto" localSheetId="7">#REF!</definedName>
    <definedName name="presupuesto" localSheetId="8">#REF!</definedName>
    <definedName name="presupuesto" localSheetId="10">#REF!</definedName>
    <definedName name="presupuesto" localSheetId="1">#REF!</definedName>
    <definedName name="presupuesto">#REF!</definedName>
    <definedName name="print_all" localSheetId="2">'1,1'!print_all</definedName>
    <definedName name="print_all" localSheetId="3">'1,2'!print_all</definedName>
    <definedName name="print_all" localSheetId="4">'1,3'!print_all</definedName>
    <definedName name="print_all" localSheetId="5">'1,4'!print_all</definedName>
    <definedName name="print_all" localSheetId="6">'2,3'!print_all</definedName>
    <definedName name="print_all" localSheetId="9">'3,3'!print_all</definedName>
    <definedName name="print_all" localSheetId="7">'3.1'!print_all</definedName>
    <definedName name="print_all" localSheetId="8">'3.2'!print_all</definedName>
    <definedName name="print_all" localSheetId="10">'4,0'!print_all</definedName>
    <definedName name="print_all" localSheetId="1">PPTO!print_all</definedName>
    <definedName name="print_all">#N/A</definedName>
    <definedName name="print_black" localSheetId="2">'1,1'!print_black</definedName>
    <definedName name="print_black" localSheetId="3">'1,2'!print_black</definedName>
    <definedName name="print_black" localSheetId="4">'1,3'!print_black</definedName>
    <definedName name="print_black" localSheetId="5">'1,4'!print_black</definedName>
    <definedName name="print_black" localSheetId="6">'2,3'!print_black</definedName>
    <definedName name="print_black" localSheetId="9">'3,3'!print_black</definedName>
    <definedName name="print_black" localSheetId="7">'3.1'!print_black</definedName>
    <definedName name="print_black" localSheetId="8">'3.2'!print_black</definedName>
    <definedName name="print_black" localSheetId="10">'4,0'!print_black</definedName>
    <definedName name="print_black" localSheetId="1">PPTO!print_black</definedName>
    <definedName name="print_black">#N/A</definedName>
    <definedName name="print_color" localSheetId="2">'1,1'!print_color</definedName>
    <definedName name="print_color" localSheetId="3">'1,2'!print_color</definedName>
    <definedName name="print_color" localSheetId="4">'1,3'!print_color</definedName>
    <definedName name="print_color" localSheetId="5">'1,4'!print_color</definedName>
    <definedName name="print_color" localSheetId="6">'2,3'!print_color</definedName>
    <definedName name="print_color" localSheetId="9">'3,3'!print_color</definedName>
    <definedName name="print_color" localSheetId="7">'3.1'!print_color</definedName>
    <definedName name="print_color" localSheetId="8">'3.2'!print_color</definedName>
    <definedName name="print_color" localSheetId="10">'4,0'!print_color</definedName>
    <definedName name="print_color" localSheetId="1">PPTO!print_color</definedName>
    <definedName name="print_color">#N/A</definedName>
    <definedName name="probabilidad" localSheetId="2">#REF!</definedName>
    <definedName name="probabilidad" localSheetId="3">#REF!</definedName>
    <definedName name="probabilidad" localSheetId="4">#REF!</definedName>
    <definedName name="probabilidad" localSheetId="5">#REF!</definedName>
    <definedName name="probabilidad" localSheetId="6">#REF!</definedName>
    <definedName name="probabilidad" localSheetId="9">#REF!</definedName>
    <definedName name="probabilidad" localSheetId="7">#REF!</definedName>
    <definedName name="probabilidad" localSheetId="8">#REF!</definedName>
    <definedName name="probabilidad" localSheetId="10">#REF!</definedName>
    <definedName name="probabilidad" localSheetId="1">#REF!</definedName>
    <definedName name="probabilidad">#REF!</definedName>
    <definedName name="Proveedores" localSheetId="2">#REF!</definedName>
    <definedName name="Proveedores" localSheetId="3">#REF!</definedName>
    <definedName name="Proveedores" localSheetId="4">#REF!</definedName>
    <definedName name="Proveedores" localSheetId="5">#REF!</definedName>
    <definedName name="Proveedores" localSheetId="6">#REF!</definedName>
    <definedName name="Proveedores" localSheetId="9">#REF!</definedName>
    <definedName name="Proveedores" localSheetId="7">#REF!</definedName>
    <definedName name="Proveedores" localSheetId="8">#REF!</definedName>
    <definedName name="Proveedores" localSheetId="10">#REF!</definedName>
    <definedName name="Proveedores" localSheetId="1">#REF!</definedName>
    <definedName name="Proveedores">#REF!</definedName>
    <definedName name="riesgos" localSheetId="2">#REF!</definedName>
    <definedName name="riesgos" localSheetId="3">#REF!</definedName>
    <definedName name="riesgos" localSheetId="4">#REF!</definedName>
    <definedName name="riesgos" localSheetId="5">#REF!</definedName>
    <definedName name="riesgos" localSheetId="6">#REF!</definedName>
    <definedName name="riesgos" localSheetId="9">#REF!</definedName>
    <definedName name="riesgos" localSheetId="7">#REF!</definedName>
    <definedName name="riesgos" localSheetId="8">#REF!</definedName>
    <definedName name="riesgos" localSheetId="10">#REF!</definedName>
    <definedName name="riesgos" localSheetId="1">#REF!</definedName>
    <definedName name="riesgos">#REF!</definedName>
    <definedName name="Rubros">#REF!</definedName>
    <definedName name="sa" localSheetId="2">#REF!</definedName>
    <definedName name="sa" localSheetId="3">#REF!</definedName>
    <definedName name="sa" localSheetId="4">#REF!</definedName>
    <definedName name="sa" localSheetId="5">#REF!</definedName>
    <definedName name="sa" localSheetId="6">#REF!</definedName>
    <definedName name="sa" localSheetId="9">#REF!</definedName>
    <definedName name="sa" localSheetId="7">#REF!</definedName>
    <definedName name="sa" localSheetId="8">#REF!</definedName>
    <definedName name="sa" localSheetId="10">#REF!</definedName>
    <definedName name="sa" localSheetId="1">#REF!</definedName>
    <definedName name="sa">#REF!</definedName>
    <definedName name="severidad" localSheetId="2">#REF!</definedName>
    <definedName name="severidad" localSheetId="3">#REF!</definedName>
    <definedName name="severidad" localSheetId="4">#REF!</definedName>
    <definedName name="severidad" localSheetId="5">#REF!</definedName>
    <definedName name="severidad" localSheetId="6">#REF!</definedName>
    <definedName name="severidad" localSheetId="9">#REF!</definedName>
    <definedName name="severidad" localSheetId="7">#REF!</definedName>
    <definedName name="severidad" localSheetId="8">#REF!</definedName>
    <definedName name="severidad" localSheetId="10">#REF!</definedName>
    <definedName name="severidad" localSheetId="1">#REF!</definedName>
    <definedName name="severidad">#REF!</definedName>
    <definedName name="TABLA1">[3]SABANA!$A$16:$C$165</definedName>
    <definedName name="TABLARCI">'[4]ETAPA I  (REAL) (2)'!$B$141:$D$146</definedName>
    <definedName name="Títulos_a_imprimir_IM">#REF!</definedName>
    <definedName name="total_avances">[1]Aprobar_pagos!$F$39</definedName>
    <definedName name="Trabajador" localSheetId="2">#REF!</definedName>
    <definedName name="Trabajador" localSheetId="3">#REF!</definedName>
    <definedName name="Trabajador" localSheetId="4">#REF!</definedName>
    <definedName name="Trabajador" localSheetId="5">#REF!</definedName>
    <definedName name="Trabajador" localSheetId="6">#REF!</definedName>
    <definedName name="Trabajador" localSheetId="9">#REF!</definedName>
    <definedName name="Trabajador" localSheetId="7">#REF!</definedName>
    <definedName name="Trabajador" localSheetId="8">#REF!</definedName>
    <definedName name="Trabajador" localSheetId="10">#REF!</definedName>
    <definedName name="Trabajador" localSheetId="1">#REF!</definedName>
    <definedName name="Trabajador">#REF!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3" i="4" l="1"/>
  <c r="I12" i="3"/>
  <c r="E18" i="4"/>
  <c r="H11" i="3" l="1"/>
  <c r="I11" i="3" s="1"/>
  <c r="H12" i="3"/>
  <c r="H13" i="3"/>
  <c r="I13" i="3" s="1"/>
  <c r="G42" i="13"/>
  <c r="H45" i="13" s="1"/>
  <c r="H37" i="13"/>
  <c r="G27" i="13"/>
  <c r="G26" i="13"/>
  <c r="H28" i="13" s="1"/>
  <c r="G25" i="13"/>
  <c r="G24" i="13"/>
  <c r="G23" i="13"/>
  <c r="G15" i="13"/>
  <c r="H19" i="13" s="1"/>
  <c r="G12" i="12"/>
  <c r="D11" i="12"/>
  <c r="G43" i="12"/>
  <c r="H46" i="12" s="1"/>
  <c r="H38" i="12"/>
  <c r="G28" i="12"/>
  <c r="G27" i="12"/>
  <c r="G26" i="12"/>
  <c r="G25" i="12"/>
  <c r="G24" i="12"/>
  <c r="G23" i="12"/>
  <c r="G15" i="12"/>
  <c r="H19" i="12" s="1"/>
  <c r="G24" i="11"/>
  <c r="G23" i="11"/>
  <c r="G12" i="11"/>
  <c r="D11" i="11"/>
  <c r="G43" i="11"/>
  <c r="H46" i="11" s="1"/>
  <c r="H38" i="11"/>
  <c r="G28" i="11"/>
  <c r="G27" i="11"/>
  <c r="G26" i="11"/>
  <c r="G25" i="11"/>
  <c r="G15" i="11"/>
  <c r="H19" i="11" s="1"/>
  <c r="G16" i="10"/>
  <c r="G24" i="10"/>
  <c r="G25" i="10"/>
  <c r="G26" i="10"/>
  <c r="G27" i="10"/>
  <c r="G28" i="10"/>
  <c r="G23" i="10"/>
  <c r="G12" i="10"/>
  <c r="D11" i="10"/>
  <c r="G43" i="10"/>
  <c r="H46" i="10" s="1"/>
  <c r="H38" i="10"/>
  <c r="G15" i="10"/>
  <c r="H47" i="13" l="1"/>
  <c r="H29" i="10"/>
  <c r="H29" i="12"/>
  <c r="H48" i="12" s="1"/>
  <c r="H29" i="11"/>
  <c r="H48" i="11" s="1"/>
  <c r="H19" i="10"/>
  <c r="H48" i="10" l="1"/>
  <c r="G23" i="9"/>
  <c r="H28" i="9" s="1"/>
  <c r="G12" i="9"/>
  <c r="D11" i="9"/>
  <c r="G42" i="9"/>
  <c r="H45" i="9" s="1"/>
  <c r="H37" i="9"/>
  <c r="G15" i="9"/>
  <c r="H19" i="9" s="1"/>
  <c r="G42" i="8"/>
  <c r="H45" i="8" s="1"/>
  <c r="H37" i="8"/>
  <c r="H28" i="8"/>
  <c r="G15" i="8"/>
  <c r="H19" i="8" s="1"/>
  <c r="G15" i="4"/>
  <c r="G17" i="4"/>
  <c r="G19" i="4"/>
  <c r="E16" i="4"/>
  <c r="G16" i="4" s="1"/>
  <c r="E13" i="4"/>
  <c r="G14" i="4"/>
  <c r="F20" i="4" s="1"/>
  <c r="G18" i="4"/>
  <c r="G24" i="7"/>
  <c r="G23" i="7"/>
  <c r="H28" i="7" s="1"/>
  <c r="G16" i="7"/>
  <c r="H19" i="7"/>
  <c r="G42" i="7"/>
  <c r="H45" i="7" s="1"/>
  <c r="H37" i="7"/>
  <c r="G15" i="7"/>
  <c r="G32" i="6"/>
  <c r="H37" i="6" s="1"/>
  <c r="G42" i="6"/>
  <c r="H45" i="6" s="1"/>
  <c r="H28" i="6"/>
  <c r="G15" i="6"/>
  <c r="H19" i="6" s="1"/>
  <c r="G16" i="5"/>
  <c r="H19" i="5" s="1"/>
  <c r="H47" i="5" s="1"/>
  <c r="G43" i="5"/>
  <c r="G42" i="5"/>
  <c r="H45" i="5" s="1"/>
  <c r="H37" i="5"/>
  <c r="G24" i="5"/>
  <c r="G23" i="5"/>
  <c r="H28" i="5" s="1"/>
  <c r="G15" i="5"/>
  <c r="H47" i="6" l="1"/>
  <c r="H47" i="9"/>
  <c r="H47" i="8"/>
  <c r="H47" i="7"/>
  <c r="E12" i="4"/>
  <c r="A22" i="4"/>
  <c r="A21" i="4"/>
  <c r="A20" i="4"/>
  <c r="G13" i="4"/>
  <c r="G12" i="4"/>
  <c r="G11" i="4"/>
  <c r="G10" i="4"/>
  <c r="I14" i="3" l="1"/>
</calcChain>
</file>

<file path=xl/sharedStrings.xml><?xml version="1.0" encoding="utf-8"?>
<sst xmlns="http://schemas.openxmlformats.org/spreadsheetml/2006/main" count="518" uniqueCount="114">
  <si>
    <t>SENA REGIONAL BOYACA</t>
  </si>
  <si>
    <t>CENTRO CIMM</t>
  </si>
  <si>
    <t>MATERIALES FIC</t>
  </si>
  <si>
    <t>Centro Industrial de Mantenimiento y Manufactura (SOGAMOSO)</t>
  </si>
  <si>
    <t>ITEM</t>
  </si>
  <si>
    <t>DESCRIPCION</t>
  </si>
  <si>
    <t>UND</t>
  </si>
  <si>
    <t>CANTIDAD</t>
  </si>
  <si>
    <t>VALOR Promedio</t>
  </si>
  <si>
    <t>VALOR TOTAL</t>
  </si>
  <si>
    <t>UN</t>
  </si>
  <si>
    <t>PROVEEDOR 1 - SEMITEC SAS</t>
  </si>
  <si>
    <t>PROVEEDOR 2- FREDY RIVERA</t>
  </si>
  <si>
    <t>ADMINISTRACION</t>
  </si>
  <si>
    <t>UTILIDAD</t>
  </si>
  <si>
    <t>ESTUDIO DE MERCADO - TRASLADO DE ESTRUCTURA METALICA</t>
  </si>
  <si>
    <t>JUS</t>
  </si>
  <si>
    <t>M2</t>
  </si>
  <si>
    <t>ML</t>
  </si>
  <si>
    <t>Servicio de replanteo y descapote del area destinada para acopio estructura Metalica, incluye retiro de capa vegetal de 5 cm, cargue y retiro de materiales sobrante a escombrera autorizada.
Instalacion de capa de material de afirmado compactado de 10 cm de espesor pendientado para manejo de aguas incluye construccion de zanja en perimetro de 20 metros lineales para desague de aguas de escorrentia.</t>
  </si>
  <si>
    <t>Servicio de cerramiento en tuberia galvanizada y teja zinc en zona de acopio, incluye construccion de dados de concreto para soporte de paral metalico que deben tener altura 2,20ml, instalacion de teja de zinc altura 2,0m en vertical con perfileria horizantal de soporte entre paral y paral, incluye puerta de acceso en perfileria metalica y teja de zinc ancho de 3 metros (2 Hojas) con suministro de pasador y candado se debe suministrar plastico para proteccion total de la estructura metalica acopiada.</t>
  </si>
  <si>
    <t>ADECUACIONES - MANTENIMIENTO</t>
  </si>
  <si>
    <t>DESCRIPCION DE LA ACTIVIDAD</t>
  </si>
  <si>
    <t>CANT</t>
  </si>
  <si>
    <t>V/UNIT. DIRECTO</t>
  </si>
  <si>
    <t>V / PARCIAL</t>
  </si>
  <si>
    <t>VALOR TOTAL CONTRATO SIN AJUSTE</t>
  </si>
  <si>
    <t>AJUSTE AL PESO</t>
  </si>
  <si>
    <t>VALOR TOTAL CONTRATO ORIGINAL</t>
  </si>
  <si>
    <t>VALOR TOTAL DEL CALCULADO</t>
  </si>
  <si>
    <t>VALOR DE LA PRESENTE ACTA</t>
  </si>
  <si>
    <t>SON</t>
  </si>
  <si>
    <t>ELABORADO POR:</t>
  </si>
  <si>
    <t>FIRMA</t>
  </si>
  <si>
    <t>VALOR CONTRACTUAL</t>
  </si>
  <si>
    <t>TANQUE SAN JOSE ALTO</t>
  </si>
  <si>
    <t>TANQUE CARGUA</t>
  </si>
  <si>
    <t>LOCALIZACIÓN Y REPLANTEO DE OBRA</t>
  </si>
  <si>
    <t>DESCAPOTE MANUAL HASTA 20 CM. (INCLUYE RETIRO Y ACARREO LIBRE HASTA 5 KM.)</t>
  </si>
  <si>
    <t>BASE EN MATERIAL DE AFIRMADO COMPACTADO</t>
  </si>
  <si>
    <t>M3</t>
  </si>
  <si>
    <t xml:space="preserve">                                 FORMATO DE ANALISIS DE PRECIOS UNITARIOS</t>
  </si>
  <si>
    <t>OBJETO:</t>
  </si>
  <si>
    <t>CAPITULO</t>
  </si>
  <si>
    <t xml:space="preserve">UNIDAD: </t>
  </si>
  <si>
    <t>I. EQUIPO Y HERRAMIENTAS</t>
  </si>
  <si>
    <t>Descripción</t>
  </si>
  <si>
    <t>Unidad</t>
  </si>
  <si>
    <t>Precio Unit.</t>
  </si>
  <si>
    <t xml:space="preserve">Cantidad </t>
  </si>
  <si>
    <t>Valor parcial</t>
  </si>
  <si>
    <t>Herramienta Menor (%M.O.)</t>
  </si>
  <si>
    <t>%</t>
  </si>
  <si>
    <t>Sub-Total</t>
  </si>
  <si>
    <t>II. MATERIALES EN OBRA (incluye transporte)</t>
  </si>
  <si>
    <t>III. TRANSPORTE</t>
  </si>
  <si>
    <t>IV. MANO DE OBRA</t>
  </si>
  <si>
    <t>Descripcion</t>
  </si>
  <si>
    <t>UM</t>
  </si>
  <si>
    <t>Jornal Total</t>
  </si>
  <si>
    <t>Rendimiento</t>
  </si>
  <si>
    <t>Valor-Unit.</t>
  </si>
  <si>
    <t xml:space="preserve"> </t>
  </si>
  <si>
    <t xml:space="preserve">Firma del Proponente: </t>
  </si>
  <si>
    <t>_________________________________</t>
  </si>
  <si>
    <t>º</t>
  </si>
  <si>
    <t>OBJETO:  TRASLADO DE ESTRUCTURA METALICA INTERNA EN CENTRO INDUSTRIAL DE MANTENIMIENTO Y MANUFACTURA</t>
  </si>
  <si>
    <t>TRASLADO DE ESTRUCTURA METALICA INTERNA EN CENTRO INDUSTRIAL DE MANTENIMIENTO Y MANUFACTURA</t>
  </si>
  <si>
    <t>MADERA DURMIENTE ORDINARIO (4 cm. X 4 cm.)</t>
  </si>
  <si>
    <t>PUNTILLA CON Y SIN CABEZA 1</t>
  </si>
  <si>
    <t>LB</t>
  </si>
  <si>
    <t>EQUIPO DE TOPOGRAFÍA (ESTACION TOTAL, NIVEL Y ACCESORIOS)</t>
  </si>
  <si>
    <t>HORA</t>
  </si>
  <si>
    <t>CUADRILLA DE ALBAÑILERIA (AA)</t>
  </si>
  <si>
    <t>OPÓGRAFO (II)</t>
  </si>
  <si>
    <t>HC</t>
  </si>
  <si>
    <t>M3-5KM</t>
  </si>
  <si>
    <t>VOLQUETA</t>
  </si>
  <si>
    <t>VIBROCOMPACTADOR RANA (HR)</t>
  </si>
  <si>
    <t>MATERIAL DE AFIRMADO PARA PISOS Y BASES</t>
  </si>
  <si>
    <t>L</t>
  </si>
  <si>
    <t>AGUA</t>
  </si>
  <si>
    <t>3.1</t>
  </si>
  <si>
    <t>CERRAMIENTO EN TUBERIA GALVANIZADA 2" Y TEJA DE ZINC H = 2 M</t>
  </si>
  <si>
    <t xml:space="preserve">SUMINISTRO E INSTALACION DE PLASTICO NEGRO CALIBRE 6 </t>
  </si>
  <si>
    <t>Servicio de cargue de estructura metalica con grua telescopica, movilización interna y  traslado de esta estructura por la via Carrera 12, retorno glorieta gustavo jimenez para volver a la carrera 12  y realizar ingreso por la via diagonal 55 para ingreso a parqueadero norte del centro industrial de mantenimiento y manufactura  encontrando el punto de acopio al respaldo de area de torre de alturas donde debe realizarce descargue de estructura metalica 
Incluye madera tipo polines para aislamiento entre el terreno y la estructura metalica.</t>
  </si>
  <si>
    <t xml:space="preserve">
SERVICIO DE CARGUE DE ESTRUCTURA METÁLICA CON GRUA TELESCOPICA, MOVILIZACIÓN INTERNA Y  TRASLADO DE ESTA ESTRUCTURA POR LA VIA CARRERA 12, RETORNO GLORIETA GUSTAVO JIMENEZ PARA VOLVER A LA CARRERA 12  Y REALIZAR INGRESO POR LA VÍA DIAGONAL 55 PARA INGRESO A PARQUEADERO NORTE DEL CENTRO INDUSTRIAL DE MANTENIMIENTO Y MANUFACTURA  ENCONTRANDO EL PUNTO DE ACOPIO AL RESPALDO DE AREA DE TORRE DE ALTURAS DONDE DEBE REALIZARSE DESCARGUE DE ESTRUCTURA METÁLICA</t>
  </si>
  <si>
    <t xml:space="preserve">EXCAVACION MANUAL DE ZANJA  TIPO CUNETA </t>
  </si>
  <si>
    <t>PEDESTALES EN CONCRETO DE 21 MPA 0,20*0,20 H=0,50</t>
  </si>
  <si>
    <t>SUMINSTRO E INSTALACION DE MADERA ROLLIZA 30 DE DIAMETRO CM  L= 3M</t>
  </si>
  <si>
    <t xml:space="preserve">PUERTA MALLA ESLABONADA CAL 13 INCLUYE TUBO AGUA NEGRO DE 2" INCLUYE PASADOR </t>
  </si>
  <si>
    <t xml:space="preserve">EXCAVACION MANUAL DE ZANJA TIPO CUNETA </t>
  </si>
  <si>
    <t>,</t>
  </si>
  <si>
    <t>AU</t>
  </si>
  <si>
    <t>JENNY VIVIAN FAJARDO</t>
  </si>
  <si>
    <t>Madera rolliza diametro 30 cm L=3m</t>
  </si>
  <si>
    <t>Und</t>
  </si>
  <si>
    <t>ALAMBRE NEGRO NO.18 (RECOCIDO)</t>
  </si>
  <si>
    <t>CONCRETO SIMPLE DE 21 Mpa. (3000 PSI)</t>
  </si>
  <si>
    <t>REPISA ORDINARIO 3m.</t>
  </si>
  <si>
    <t>TABLA BURRA ORDINARIO X 3m.</t>
  </si>
  <si>
    <t>ALAMBRE GALVANIZADO # 18</t>
  </si>
  <si>
    <t>KG</t>
  </si>
  <si>
    <t>VIBRADOR PORTÁTIL PARA CONCRETO</t>
  </si>
  <si>
    <t>DIA</t>
  </si>
  <si>
    <t>TUBERIA GALVANIZADA 2"</t>
  </si>
  <si>
    <t>TEJA ZINC H=2m</t>
  </si>
  <si>
    <t>ANGULO 1-1/2" X 1/8"</t>
  </si>
  <si>
    <t>SOLDADURA 6011 x 1/8``</t>
  </si>
  <si>
    <t xml:space="preserve">PLASTICO NEGRO CALIBRE 6 </t>
  </si>
  <si>
    <t>MALLA ESLABONADA CAL. 10 DE 2" X 2"</t>
  </si>
  <si>
    <t xml:space="preserve">PASADOR </t>
  </si>
  <si>
    <t xml:space="preserve">TOTAL </t>
  </si>
  <si>
    <t>FECHA: DICIEMBRE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</si>
</sst>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64" formatCode="_-&quot;$&quot;\ * #,##0_-;\-&quot;$&quot;\ * #,##0_-;_-&quot;$&quot;\ * &quot;-&quot;_-;_-@_-"/>
    <numFmt numFmtId="165" formatCode="_-&quot;$&quot;\ * #,##0.00_-;\-&quot;$&quot;\ * #,##0.00_-;_-&quot;$&quot;\ * &quot;-&quot;??_-;_-@_-"/>
    <numFmt numFmtId="166" formatCode="_-&quot;$&quot;\ * #,##0_-;\-&quot;$&quot;\ * #,##0_-;_-&quot;$&quot;\ * &quot;-&quot;_-;_-@"/>
    <numFmt numFmtId="167" formatCode="_(* #,##0_);_(* \(#,##0\);_(* &quot;-&quot;??_);_(@_)"/>
    <numFmt numFmtId="168" formatCode="_(* #,##0.00_);_(* \(#,##0.00\);_(* &quot;-&quot;??_);_(@_)"/>
    <numFmt numFmtId="169" formatCode="_ * #,##0.00_ ;_ * \-#,##0.00_ ;_ * &quot;-&quot;??_ ;_ @_ "/>
    <numFmt numFmtId="170" formatCode="_-&quot;$&quot;\ * #,##0.0_-;\-&quot;$&quot;\ * #,##0.0_-;_-&quot;$&quot;\ * &quot;-&quot;_-;_-@"/>
    <numFmt numFmtId="171" formatCode="_-&quot;$&quot;\ * #,##0.00_-;\-&quot;$&quot;\ * #,##0.00_-;_-&quot;$&quot;\ * &quot;-&quot;_-;_-@"/>
    <numFmt numFmtId="172" formatCode="_-&quot;$&quot;* #,##0.00_-;\-&quot;$&quot;* #,##0.00_-;_-&quot;$&quot;* &quot;-&quot;??_-;_-@_-"/>
    <numFmt numFmtId="173" formatCode="0.000"/>
    <numFmt numFmtId="174" formatCode="_([$$-2C0A]* #,##0.00_);_([$$-2C0A]* \(#,##0.00\);_([$$-2C0A]* &quot;-&quot;??_);_(@_)"/>
    <numFmt numFmtId="175" formatCode="0.0%"/>
    <numFmt numFmtId="176" formatCode="_ [$$-2C0A]\ * #,##0.00_ ;_ [$$-2C0A]\ * \-#,##0.00_ ;_ [$$-2C0A]\ * &quot;-&quot;??_ ;_ @_ "/>
    <numFmt numFmtId="177" formatCode="[$$-240A]\ #,##0.00"/>
    <numFmt numFmtId="178" formatCode="&quot;$&quot;\ #,##0.00"/>
    <numFmt numFmtId="179" formatCode="_-&quot;$&quot;\ * #,##0.00_-;\-&quot;$&quot;\ * #,##0.00_-;_-&quot;$&quot;\ * &quot;-&quot;_-;_-@_-"/>
  </numFmts>
  <fonts count="41" x14ac:knownFonts="1">
    <font>
      <sz val="11"/>
      <color rgb="FF000000"/>
      <name val="Calibri"/>
      <family val="2"/>
      <scheme val="minor"/>
    </font>
    <font>
      <sz val="11"/>
      <color theme="1"/>
      <name val="Calibri"/>
      <family val="2"/>
      <scheme val="minor"/>
    </font>
    <font>
      <sz val="11"/>
      <color rgb="FF000000"/>
      <name val="Calibri"/>
      <family val="2"/>
      <scheme val="minor"/>
    </font>
    <font>
      <b/>
      <sz val="11"/>
      <color rgb="FF000000"/>
      <name val="Calibri"/>
      <family val="2"/>
    </font>
    <font>
      <b/>
      <sz val="22"/>
      <color rgb="FF000000"/>
      <name val="Calibri"/>
      <family val="2"/>
    </font>
    <font>
      <b/>
      <sz val="10"/>
      <color rgb="FF000000"/>
      <name val="Calibri"/>
      <family val="2"/>
    </font>
    <font>
      <sz val="11"/>
      <name val="Calibri"/>
      <family val="2"/>
    </font>
    <font>
      <b/>
      <sz val="10"/>
      <color rgb="FFFFFFFF"/>
      <name val="Calibri"/>
      <family val="2"/>
    </font>
    <font>
      <b/>
      <sz val="9"/>
      <color rgb="FFFFFFFF"/>
      <name val="Calibri"/>
      <family val="2"/>
    </font>
    <font>
      <sz val="10"/>
      <color rgb="FF000000"/>
      <name val="Calibri"/>
      <family val="2"/>
    </font>
    <font>
      <sz val="10"/>
      <name val="Arial"/>
      <family val="2"/>
    </font>
    <font>
      <sz val="10"/>
      <name val="Calibri"/>
      <family val="2"/>
      <scheme val="minor"/>
    </font>
    <font>
      <b/>
      <sz val="18"/>
      <color indexed="8"/>
      <name val="Calibri"/>
      <family val="2"/>
      <scheme val="minor"/>
    </font>
    <font>
      <b/>
      <sz val="16"/>
      <color indexed="8"/>
      <name val="Calibri"/>
      <family val="2"/>
      <scheme val="minor"/>
    </font>
    <font>
      <b/>
      <sz val="14"/>
      <color indexed="8"/>
      <name val="Calibri"/>
      <family val="2"/>
      <scheme val="minor"/>
    </font>
    <font>
      <b/>
      <sz val="16"/>
      <name val="Calibri"/>
      <family val="2"/>
      <scheme val="minor"/>
    </font>
    <font>
      <b/>
      <sz val="12"/>
      <name val="Calibri"/>
      <family val="2"/>
      <scheme val="minor"/>
    </font>
    <font>
      <sz val="12"/>
      <name val="Calibri"/>
      <family val="2"/>
      <scheme val="minor"/>
    </font>
    <font>
      <b/>
      <sz val="14"/>
      <name val="Arial Narrow"/>
      <family val="2"/>
    </font>
    <font>
      <sz val="11"/>
      <name val="Arial Narrow"/>
      <family val="2"/>
    </font>
    <font>
      <sz val="11"/>
      <color theme="1"/>
      <name val="Arial Narrow"/>
      <family val="2"/>
    </font>
    <font>
      <sz val="14"/>
      <name val="Calibri"/>
      <family val="2"/>
      <scheme val="minor"/>
    </font>
    <font>
      <sz val="11"/>
      <name val="Calibri"/>
      <family val="2"/>
      <scheme val="minor"/>
    </font>
    <font>
      <b/>
      <sz val="14"/>
      <name val="Calibri"/>
      <family val="2"/>
      <scheme val="minor"/>
    </font>
    <font>
      <sz val="10"/>
      <name val="Comic Sans MS"/>
      <family val="4"/>
    </font>
    <font>
      <sz val="20"/>
      <name val="Calibri"/>
      <family val="2"/>
      <scheme val="minor"/>
    </font>
    <font>
      <b/>
      <sz val="18"/>
      <name val="Calibri"/>
      <family val="2"/>
      <scheme val="minor"/>
    </font>
    <font>
      <b/>
      <sz val="11"/>
      <name val="Calibri"/>
      <family val="2"/>
      <scheme val="minor"/>
    </font>
    <font>
      <b/>
      <sz val="10"/>
      <name val="Arial"/>
      <family val="2"/>
    </font>
    <font>
      <sz val="8"/>
      <name val="Arial"/>
      <family val="2"/>
    </font>
    <font>
      <b/>
      <sz val="11"/>
      <color theme="1"/>
      <name val="Arial Narrow"/>
      <family val="2"/>
    </font>
    <font>
      <sz val="9"/>
      <color theme="1"/>
      <name val="Arial Narrow"/>
      <family val="2"/>
    </font>
    <font>
      <sz val="10"/>
      <color theme="1"/>
      <name val="Arial Narrow"/>
      <family val="2"/>
    </font>
    <font>
      <sz val="9"/>
      <name val="Arial"/>
      <family val="2"/>
    </font>
    <font>
      <sz val="12"/>
      <color theme="1"/>
      <name val="Arial Narrow"/>
      <family val="2"/>
    </font>
    <font>
      <b/>
      <sz val="18"/>
      <color rgb="FF000000"/>
      <name val="Calibri"/>
      <family val="2"/>
    </font>
    <font>
      <b/>
      <sz val="28"/>
      <color rgb="FF000000"/>
      <name val="Calibri"/>
      <family val="2"/>
    </font>
    <font>
      <b/>
      <sz val="8"/>
      <name val="Calibri"/>
      <family val="2"/>
    </font>
    <font>
      <sz val="10"/>
      <name val="Calibri"/>
      <family val="2"/>
    </font>
    <font>
      <b/>
      <sz val="8"/>
      <color theme="0"/>
      <name val="Calibri"/>
      <family val="2"/>
    </font>
    <font>
      <sz val="10"/>
      <color theme="0"/>
      <name val="Calibri"/>
      <family val="2"/>
    </font>
  </fonts>
  <fills count="18">
    <fill>
      <patternFill patternType="none"/>
    </fill>
    <fill>
      <patternFill patternType="gray125"/>
    </fill>
    <fill>
      <patternFill patternType="solid">
        <fgColor theme="5" tint="0.79998168889431442"/>
        <bgColor indexed="64"/>
      </patternFill>
    </fill>
    <fill>
      <patternFill patternType="solid">
        <fgColor rgb="FF2E75B5"/>
        <bgColor rgb="FF2E75B5"/>
      </patternFill>
    </fill>
    <fill>
      <patternFill patternType="solid">
        <fgColor rgb="FFE7E6E6"/>
        <bgColor rgb="FFE7E6E6"/>
      </patternFill>
    </fill>
    <fill>
      <patternFill patternType="solid">
        <fgColor rgb="FFFFFFFF"/>
        <bgColor rgb="FFFFFFFF"/>
      </patternFill>
    </fill>
    <fill>
      <patternFill patternType="solid">
        <fgColor theme="0"/>
        <bgColor indexed="64"/>
      </patternFill>
    </fill>
    <fill>
      <patternFill patternType="solid">
        <fgColor theme="7" tint="0.79998168889431442"/>
        <bgColor indexed="64"/>
      </patternFill>
    </fill>
    <fill>
      <patternFill patternType="solid">
        <fgColor theme="9" tint="0.59999389629810485"/>
        <bgColor rgb="FFFFFFFF"/>
      </patternFill>
    </fill>
    <fill>
      <patternFill patternType="solid">
        <fgColor theme="4" tint="0.79998168889431442"/>
        <bgColor indexed="64"/>
      </patternFill>
    </fill>
    <fill>
      <patternFill patternType="solid">
        <fgColor theme="9" tint="0.59999389629810485"/>
        <bgColor indexed="64"/>
      </patternFill>
    </fill>
    <fill>
      <patternFill patternType="solid">
        <fgColor theme="9"/>
        <bgColor rgb="FFFFFFFF"/>
      </patternFill>
    </fill>
    <fill>
      <patternFill patternType="solid">
        <fgColor rgb="FFFFFF00"/>
        <bgColor rgb="FF2E75B5"/>
      </patternFill>
    </fill>
    <fill>
      <patternFill patternType="solid">
        <fgColor rgb="FFFFFF00"/>
        <bgColor rgb="FFFFFFFF"/>
      </patternFill>
    </fill>
    <fill>
      <patternFill patternType="solid">
        <fgColor rgb="FFFFFF00"/>
        <bgColor indexed="64"/>
      </patternFill>
    </fill>
    <fill>
      <patternFill patternType="solid">
        <fgColor theme="8" tint="-0.249977111117893"/>
        <bgColor rgb="FF2E75B5"/>
      </patternFill>
    </fill>
    <fill>
      <patternFill patternType="solid">
        <fgColor theme="8" tint="-0.249977111117893"/>
        <bgColor rgb="FFFFFFFF"/>
      </patternFill>
    </fill>
    <fill>
      <patternFill patternType="solid">
        <fgColor theme="8" tint="-0.249977111117893"/>
        <bgColor indexed="64"/>
      </patternFill>
    </fill>
  </fills>
  <borders count="5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medium">
        <color indexed="64"/>
      </top>
      <bottom/>
      <diagonal/>
    </border>
    <border>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s>
  <cellStyleXfs count="12">
    <xf numFmtId="0" fontId="0" fillId="0" borderId="0"/>
    <xf numFmtId="165" fontId="2" fillId="0" borderId="0" applyFont="0" applyFill="0" applyBorder="0" applyAlignment="0" applyProtection="0"/>
    <xf numFmtId="0" fontId="10" fillId="0" borderId="0"/>
    <xf numFmtId="169" fontId="10" fillId="0" borderId="0" applyFont="0" applyFill="0" applyBorder="0" applyAlignment="0" applyProtection="0"/>
    <xf numFmtId="0" fontId="1" fillId="0" borderId="0"/>
    <xf numFmtId="172" fontId="1" fillId="0" borderId="0" applyFont="0" applyFill="0" applyBorder="0" applyAlignment="0" applyProtection="0"/>
    <xf numFmtId="0" fontId="20" fillId="0" borderId="0"/>
    <xf numFmtId="165" fontId="1" fillId="0" borderId="0" applyFont="0" applyFill="0" applyBorder="0" applyAlignment="0" applyProtection="0"/>
    <xf numFmtId="0" fontId="24" fillId="0" borderId="0"/>
    <xf numFmtId="172" fontId="20" fillId="0" borderId="0" applyFont="0" applyFill="0" applyBorder="0" applyAlignment="0" applyProtection="0"/>
    <xf numFmtId="164" fontId="20" fillId="0" borderId="0" applyFont="0" applyFill="0" applyBorder="0" applyAlignment="0" applyProtection="0"/>
    <xf numFmtId="169" fontId="10" fillId="0" borderId="0" applyFont="0" applyFill="0" applyBorder="0" applyAlignment="0" applyProtection="0"/>
  </cellStyleXfs>
  <cellXfs count="329">
    <xf numFmtId="0" fontId="0" fillId="0" borderId="0" xfId="0"/>
    <xf numFmtId="165" fontId="0" fillId="0" borderId="0" xfId="0" applyNumberFormat="1"/>
    <xf numFmtId="0" fontId="3" fillId="0" borderId="0" xfId="0" applyFont="1"/>
    <xf numFmtId="165" fontId="3" fillId="0" borderId="0" xfId="0" applyNumberFormat="1" applyFont="1"/>
    <xf numFmtId="165" fontId="6" fillId="0" borderId="5" xfId="0" applyNumberFormat="1" applyFont="1" applyBorder="1"/>
    <xf numFmtId="0" fontId="6" fillId="0" borderId="5" xfId="0" applyFont="1" applyBorder="1"/>
    <xf numFmtId="0" fontId="5" fillId="0" borderId="6" xfId="0" applyFont="1" applyBorder="1" applyAlignment="1">
      <alignment horizontal="center" vertical="center" wrapText="1"/>
    </xf>
    <xf numFmtId="0" fontId="7" fillId="3" borderId="6" xfId="0" applyFont="1" applyFill="1" applyBorder="1" applyAlignment="1">
      <alignment horizontal="center" vertical="center"/>
    </xf>
    <xf numFmtId="0" fontId="8" fillId="3" borderId="6" xfId="0" applyFont="1" applyFill="1" applyBorder="1" applyAlignment="1">
      <alignment horizontal="center" vertical="center" wrapText="1"/>
    </xf>
    <xf numFmtId="167" fontId="5" fillId="4" borderId="6" xfId="0" applyNumberFormat="1" applyFont="1" applyFill="1" applyBorder="1" applyAlignment="1">
      <alignment vertical="center"/>
    </xf>
    <xf numFmtId="168" fontId="5" fillId="5" borderId="6" xfId="0" applyNumberFormat="1" applyFont="1" applyFill="1" applyBorder="1" applyAlignment="1">
      <alignment vertical="center"/>
    </xf>
    <xf numFmtId="168" fontId="5" fillId="5" borderId="6" xfId="0" applyNumberFormat="1" applyFont="1" applyFill="1" applyBorder="1" applyAlignment="1">
      <alignment horizontal="center" vertical="center"/>
    </xf>
    <xf numFmtId="168" fontId="9" fillId="5" borderId="6" xfId="0" applyNumberFormat="1" applyFont="1" applyFill="1" applyBorder="1" applyAlignment="1">
      <alignment horizontal="center" vertical="center"/>
    </xf>
    <xf numFmtId="0" fontId="5" fillId="5" borderId="7" xfId="0" applyFont="1" applyFill="1" applyBorder="1" applyAlignment="1">
      <alignment horizontal="left" vertical="center" wrapText="1"/>
    </xf>
    <xf numFmtId="168" fontId="5" fillId="0" borderId="7" xfId="0" applyNumberFormat="1" applyFont="1" applyBorder="1" applyAlignment="1">
      <alignment horizontal="center" vertical="center"/>
    </xf>
    <xf numFmtId="166" fontId="9" fillId="0" borderId="7" xfId="0" applyNumberFormat="1" applyFont="1" applyBorder="1" applyAlignment="1">
      <alignment horizontal="center" vertical="center"/>
    </xf>
    <xf numFmtId="166" fontId="9" fillId="5" borderId="7" xfId="0" applyNumberFormat="1" applyFont="1" applyFill="1" applyBorder="1" applyAlignment="1">
      <alignment horizontal="center" vertical="center"/>
    </xf>
    <xf numFmtId="168" fontId="9" fillId="7" borderId="7" xfId="0" applyNumberFormat="1" applyFont="1" applyFill="1" applyBorder="1" applyAlignment="1">
      <alignment horizontal="center" vertical="center"/>
    </xf>
    <xf numFmtId="165" fontId="9" fillId="7" borderId="7" xfId="0" applyNumberFormat="1" applyFont="1" applyFill="1" applyBorder="1" applyAlignment="1">
      <alignment horizontal="center" vertical="center"/>
    </xf>
    <xf numFmtId="165" fontId="9" fillId="7" borderId="7" xfId="1" applyFont="1" applyFill="1" applyBorder="1" applyAlignment="1">
      <alignment horizontal="center" vertical="center"/>
    </xf>
    <xf numFmtId="2" fontId="9" fillId="7" borderId="7" xfId="0" applyNumberFormat="1" applyFont="1" applyFill="1" applyBorder="1" applyAlignment="1">
      <alignment horizontal="right" vertical="center"/>
    </xf>
    <xf numFmtId="170" fontId="9" fillId="5" borderId="7" xfId="0" applyNumberFormat="1" applyFont="1" applyFill="1" applyBorder="1" applyAlignment="1">
      <alignment horizontal="center" vertical="center"/>
    </xf>
    <xf numFmtId="171" fontId="9" fillId="0" borderId="7" xfId="0" applyNumberFormat="1" applyFont="1" applyBorder="1" applyAlignment="1">
      <alignment horizontal="center" vertical="center"/>
    </xf>
    <xf numFmtId="9" fontId="0" fillId="0" borderId="7" xfId="0" applyNumberFormat="1" applyBorder="1"/>
    <xf numFmtId="168" fontId="5" fillId="0" borderId="9" xfId="0" applyNumberFormat="1" applyFont="1" applyBorder="1" applyAlignment="1">
      <alignment horizontal="center" vertical="center"/>
    </xf>
    <xf numFmtId="168" fontId="9" fillId="7" borderId="9" xfId="0" applyNumberFormat="1" applyFont="1" applyFill="1" applyBorder="1" applyAlignment="1">
      <alignment horizontal="right" vertical="center"/>
    </xf>
    <xf numFmtId="171" fontId="9" fillId="0" borderId="9" xfId="0" applyNumberFormat="1" applyFont="1" applyBorder="1" applyAlignment="1">
      <alignment horizontal="center" vertical="center"/>
    </xf>
    <xf numFmtId="170" fontId="9" fillId="5" borderId="9" xfId="0" applyNumberFormat="1" applyFont="1" applyFill="1" applyBorder="1" applyAlignment="1">
      <alignment horizontal="center" vertical="center"/>
    </xf>
    <xf numFmtId="9" fontId="0" fillId="0" borderId="14" xfId="0" applyNumberFormat="1" applyBorder="1"/>
    <xf numFmtId="0" fontId="0" fillId="0" borderId="14" xfId="0" applyBorder="1"/>
    <xf numFmtId="165" fontId="0" fillId="0" borderId="14" xfId="0" applyNumberFormat="1" applyBorder="1"/>
    <xf numFmtId="167" fontId="5" fillId="4" borderId="8" xfId="0" applyNumberFormat="1" applyFont="1" applyFill="1" applyBorder="1" applyAlignment="1">
      <alignment horizontal="left" vertical="center"/>
    </xf>
    <xf numFmtId="167" fontId="5" fillId="4" borderId="11" xfId="0" applyNumberFormat="1" applyFont="1" applyFill="1" applyBorder="1" applyAlignment="1">
      <alignment horizontal="left" vertical="center"/>
    </xf>
    <xf numFmtId="0" fontId="0" fillId="0" borderId="13" xfId="0" applyBorder="1"/>
    <xf numFmtId="0" fontId="5" fillId="5" borderId="14" xfId="0" applyFont="1" applyFill="1" applyBorder="1" applyAlignment="1">
      <alignment horizontal="left" vertical="center" wrapText="1"/>
    </xf>
    <xf numFmtId="0" fontId="5" fillId="8" borderId="9" xfId="0" applyFont="1" applyFill="1" applyBorder="1" applyAlignment="1">
      <alignment horizontal="left" vertical="center" wrapText="1"/>
    </xf>
    <xf numFmtId="0" fontId="5" fillId="8" borderId="7" xfId="0" applyFont="1" applyFill="1" applyBorder="1" applyAlignment="1">
      <alignment horizontal="left" vertical="center" wrapText="1"/>
    </xf>
    <xf numFmtId="0" fontId="11" fillId="6" borderId="0" xfId="4" applyFont="1" applyFill="1"/>
    <xf numFmtId="0" fontId="11" fillId="6" borderId="0" xfId="4" applyFont="1" applyFill="1" applyAlignment="1">
      <alignment horizontal="left"/>
    </xf>
    <xf numFmtId="0" fontId="11" fillId="6" borderId="0" xfId="4" applyFont="1" applyFill="1" applyAlignment="1">
      <alignment horizontal="center"/>
    </xf>
    <xf numFmtId="0" fontId="1" fillId="6" borderId="20" xfId="4" applyFill="1" applyBorder="1" applyAlignment="1">
      <alignment horizontal="center" vertical="center"/>
    </xf>
    <xf numFmtId="0" fontId="1" fillId="6" borderId="0" xfId="4" applyFill="1" applyAlignment="1">
      <alignment horizontal="left" vertical="center"/>
    </xf>
    <xf numFmtId="0" fontId="13" fillId="6" borderId="0" xfId="4" applyFont="1" applyFill="1" applyAlignment="1">
      <alignment horizontal="left" vertical="center" wrapText="1"/>
    </xf>
    <xf numFmtId="0" fontId="13" fillId="6" borderId="0" xfId="4" applyFont="1" applyFill="1" applyAlignment="1">
      <alignment horizontal="center" vertical="center" wrapText="1"/>
    </xf>
    <xf numFmtId="0" fontId="17" fillId="6" borderId="0" xfId="4" applyFont="1" applyFill="1" applyAlignment="1">
      <alignment vertical="center"/>
    </xf>
    <xf numFmtId="0" fontId="16" fillId="6" borderId="28" xfId="4" applyFont="1" applyFill="1" applyBorder="1" applyAlignment="1">
      <alignment horizontal="center" vertical="center"/>
    </xf>
    <xf numFmtId="0" fontId="16" fillId="6" borderId="29" xfId="4" applyFont="1" applyFill="1" applyBorder="1" applyAlignment="1">
      <alignment horizontal="center" vertical="center"/>
    </xf>
    <xf numFmtId="0" fontId="16" fillId="6" borderId="30" xfId="4" applyFont="1" applyFill="1" applyBorder="1" applyAlignment="1">
      <alignment horizontal="center" vertical="center"/>
    </xf>
    <xf numFmtId="0" fontId="19" fillId="6" borderId="34" xfId="4" applyFont="1" applyFill="1" applyBorder="1" applyAlignment="1">
      <alignment horizontal="center" vertical="center" wrapText="1"/>
    </xf>
    <xf numFmtId="1" fontId="19" fillId="6" borderId="7" xfId="4" applyNumberFormat="1" applyFont="1" applyFill="1" applyBorder="1" applyAlignment="1">
      <alignment horizontal="center" vertical="center" wrapText="1"/>
    </xf>
    <xf numFmtId="172" fontId="19" fillId="6" borderId="7" xfId="5" applyFont="1" applyFill="1" applyBorder="1" applyAlignment="1">
      <alignment horizontal="center" vertical="center" wrapText="1"/>
    </xf>
    <xf numFmtId="172" fontId="19" fillId="6" borderId="12" xfId="5" applyFont="1" applyFill="1" applyBorder="1" applyAlignment="1">
      <alignment horizontal="center" vertical="center" wrapText="1"/>
    </xf>
    <xf numFmtId="0" fontId="17" fillId="6" borderId="11" xfId="4" applyFont="1" applyFill="1" applyBorder="1" applyAlignment="1">
      <alignment horizontal="center" vertical="center" wrapText="1"/>
    </xf>
    <xf numFmtId="0" fontId="22" fillId="6" borderId="34" xfId="4" applyFont="1" applyFill="1" applyBorder="1" applyAlignment="1">
      <alignment horizontal="center" vertical="center" wrapText="1"/>
    </xf>
    <xf numFmtId="173" fontId="22" fillId="6" borderId="7" xfId="4" applyNumberFormat="1" applyFont="1" applyFill="1" applyBorder="1" applyAlignment="1">
      <alignment horizontal="center" vertical="center" wrapText="1"/>
    </xf>
    <xf numFmtId="165" fontId="22" fillId="6" borderId="7" xfId="7" applyFont="1" applyFill="1" applyBorder="1" applyAlignment="1">
      <alignment horizontal="right" vertical="center" wrapText="1"/>
    </xf>
    <xf numFmtId="172" fontId="22" fillId="6" borderId="12" xfId="5" applyFont="1" applyFill="1" applyBorder="1" applyAlignment="1">
      <alignment horizontal="right" vertical="center" wrapText="1"/>
    </xf>
    <xf numFmtId="0" fontId="17" fillId="10" borderId="0" xfId="4" applyFont="1" applyFill="1" applyAlignment="1">
      <alignment vertical="center"/>
    </xf>
    <xf numFmtId="0" fontId="22" fillId="6" borderId="36" xfId="4" applyFont="1" applyFill="1" applyBorder="1" applyAlignment="1">
      <alignment horizontal="center" vertical="center" wrapText="1"/>
    </xf>
    <xf numFmtId="2" fontId="22" fillId="6" borderId="37" xfId="4" applyNumberFormat="1" applyFont="1" applyFill="1" applyBorder="1" applyAlignment="1">
      <alignment horizontal="center" vertical="center" wrapText="1"/>
    </xf>
    <xf numFmtId="165" fontId="22" fillId="6" borderId="37" xfId="7" applyFont="1" applyFill="1" applyBorder="1" applyAlignment="1">
      <alignment horizontal="center" vertical="center" wrapText="1"/>
    </xf>
    <xf numFmtId="0" fontId="23" fillId="6" borderId="38" xfId="4" applyFont="1" applyFill="1" applyBorder="1" applyAlignment="1">
      <alignment horizontal="left" vertical="center"/>
    </xf>
    <xf numFmtId="0" fontId="23" fillId="6" borderId="37" xfId="4" applyFont="1" applyFill="1" applyBorder="1" applyAlignment="1">
      <alignment horizontal="left" vertical="center"/>
    </xf>
    <xf numFmtId="2" fontId="21" fillId="6" borderId="37" xfId="4" applyNumberFormat="1" applyFont="1" applyFill="1" applyBorder="1" applyAlignment="1">
      <alignment horizontal="center" vertical="center"/>
    </xf>
    <xf numFmtId="0" fontId="23" fillId="6" borderId="37" xfId="4" applyFont="1" applyFill="1" applyBorder="1" applyAlignment="1">
      <alignment horizontal="center" vertical="center"/>
    </xf>
    <xf numFmtId="0" fontId="11" fillId="6" borderId="0" xfId="4" applyFont="1" applyFill="1" applyAlignment="1">
      <alignment vertical="center"/>
    </xf>
    <xf numFmtId="0" fontId="1" fillId="0" borderId="0" xfId="4"/>
    <xf numFmtId="0" fontId="23" fillId="6" borderId="11" xfId="4" applyFont="1" applyFill="1" applyBorder="1" applyAlignment="1">
      <alignment horizontal="left" vertical="center"/>
    </xf>
    <xf numFmtId="0" fontId="23" fillId="6" borderId="7" xfId="4" applyFont="1" applyFill="1" applyBorder="1" applyAlignment="1">
      <alignment horizontal="left" vertical="center"/>
    </xf>
    <xf numFmtId="0" fontId="23" fillId="6" borderId="7" xfId="4" applyFont="1" applyFill="1" applyBorder="1" applyAlignment="1">
      <alignment horizontal="center" vertical="center"/>
    </xf>
    <xf numFmtId="0" fontId="22" fillId="6" borderId="0" xfId="4" applyFont="1" applyFill="1" applyAlignment="1">
      <alignment vertical="center"/>
    </xf>
    <xf numFmtId="0" fontId="23" fillId="6" borderId="7" xfId="8" applyFont="1" applyFill="1" applyBorder="1" applyAlignment="1">
      <alignment horizontal="left" vertical="center"/>
    </xf>
    <xf numFmtId="9" fontId="21" fillId="6" borderId="7" xfId="4" applyNumberFormat="1" applyFont="1" applyFill="1" applyBorder="1" applyAlignment="1">
      <alignment horizontal="center" vertical="center"/>
    </xf>
    <xf numFmtId="0" fontId="23" fillId="6" borderId="11" xfId="8" applyFont="1" applyFill="1" applyBorder="1" applyAlignment="1">
      <alignment horizontal="left" vertical="center"/>
    </xf>
    <xf numFmtId="0" fontId="23" fillId="6" borderId="7" xfId="8" applyFont="1" applyFill="1" applyBorder="1" applyAlignment="1">
      <alignment horizontal="center" vertical="center"/>
    </xf>
    <xf numFmtId="0" fontId="21" fillId="6" borderId="7" xfId="8" applyFont="1" applyFill="1" applyBorder="1" applyAlignment="1">
      <alignment horizontal="center" vertical="center"/>
    </xf>
    <xf numFmtId="0" fontId="21" fillId="6" borderId="35" xfId="8" applyFont="1" applyFill="1" applyBorder="1" applyAlignment="1">
      <alignment horizontal="center" vertical="center"/>
    </xf>
    <xf numFmtId="0" fontId="21" fillId="6" borderId="20" xfId="4" applyFont="1" applyFill="1" applyBorder="1" applyAlignment="1">
      <alignment horizontal="center" vertical="center"/>
    </xf>
    <xf numFmtId="0" fontId="21" fillId="6" borderId="0" xfId="4" applyFont="1" applyFill="1" applyAlignment="1">
      <alignment horizontal="left" vertical="center"/>
    </xf>
    <xf numFmtId="12" fontId="21" fillId="6" borderId="0" xfId="4" applyNumberFormat="1" applyFont="1" applyFill="1" applyAlignment="1">
      <alignment horizontal="left" vertical="center"/>
    </xf>
    <xf numFmtId="0" fontId="21" fillId="6" borderId="0" xfId="4" applyFont="1" applyFill="1" applyAlignment="1">
      <alignment horizontal="center" vertical="center"/>
    </xf>
    <xf numFmtId="0" fontId="21" fillId="6" borderId="0" xfId="4" applyFont="1" applyFill="1" applyAlignment="1">
      <alignment vertical="center"/>
    </xf>
    <xf numFmtId="0" fontId="21" fillId="6" borderId="20" xfId="4" applyFont="1" applyFill="1" applyBorder="1" applyAlignment="1">
      <alignment horizontal="left" vertical="center"/>
    </xf>
    <xf numFmtId="176" fontId="21" fillId="6" borderId="0" xfId="4" applyNumberFormat="1" applyFont="1" applyFill="1" applyAlignment="1">
      <alignment vertical="center"/>
    </xf>
    <xf numFmtId="0" fontId="22" fillId="6" borderId="0" xfId="8" applyFont="1" applyFill="1" applyAlignment="1">
      <alignment vertical="center"/>
    </xf>
    <xf numFmtId="0" fontId="23" fillId="6" borderId="0" xfId="4" applyFont="1" applyFill="1" applyAlignment="1">
      <alignment horizontal="left" vertical="center"/>
    </xf>
    <xf numFmtId="0" fontId="23" fillId="6" borderId="22" xfId="4" applyFont="1" applyFill="1" applyBorder="1" applyAlignment="1">
      <alignment horizontal="center" vertical="center"/>
    </xf>
    <xf numFmtId="0" fontId="23" fillId="6" borderId="23" xfId="4" applyFont="1" applyFill="1" applyBorder="1" applyAlignment="1">
      <alignment horizontal="left" vertical="center"/>
    </xf>
    <xf numFmtId="0" fontId="23" fillId="6" borderId="23" xfId="4" applyFont="1" applyFill="1" applyBorder="1" applyAlignment="1">
      <alignment horizontal="center" vertical="center"/>
    </xf>
    <xf numFmtId="0" fontId="23" fillId="6" borderId="23" xfId="4" applyFont="1" applyFill="1" applyBorder="1" applyAlignment="1">
      <alignment vertical="center"/>
    </xf>
    <xf numFmtId="0" fontId="27" fillId="6" borderId="0" xfId="4" applyFont="1" applyFill="1" applyAlignment="1">
      <alignment horizontal="center" vertical="center"/>
    </xf>
    <xf numFmtId="0" fontId="22" fillId="6" borderId="0" xfId="4" applyFont="1" applyFill="1" applyAlignment="1">
      <alignment horizontal="left" vertical="center"/>
    </xf>
    <xf numFmtId="0" fontId="27" fillId="6" borderId="0" xfId="4" applyFont="1" applyFill="1" applyAlignment="1">
      <alignment horizontal="left" vertical="center" wrapText="1"/>
    </xf>
    <xf numFmtId="0" fontId="27" fillId="6" borderId="0" xfId="4" applyFont="1" applyFill="1" applyAlignment="1">
      <alignment vertical="center"/>
    </xf>
    <xf numFmtId="0" fontId="22" fillId="6" borderId="0" xfId="4" applyFont="1" applyFill="1" applyAlignment="1">
      <alignment horizontal="center" vertical="center"/>
    </xf>
    <xf numFmtId="0" fontId="11" fillId="6" borderId="0" xfId="4" applyFont="1" applyFill="1" applyAlignment="1">
      <alignment horizontal="left" vertical="center"/>
    </xf>
    <xf numFmtId="0" fontId="11" fillId="6" borderId="0" xfId="4" applyFont="1" applyFill="1" applyAlignment="1">
      <alignment horizontal="center" vertical="center"/>
    </xf>
    <xf numFmtId="0" fontId="22" fillId="6" borderId="7" xfId="4" applyFont="1" applyFill="1" applyBorder="1" applyAlignment="1">
      <alignment vertical="center"/>
    </xf>
    <xf numFmtId="165" fontId="22" fillId="6" borderId="7" xfId="4" applyNumberFormat="1" applyFont="1" applyFill="1" applyBorder="1" applyAlignment="1">
      <alignment vertical="center"/>
    </xf>
    <xf numFmtId="0" fontId="20" fillId="0" borderId="0" xfId="6"/>
    <xf numFmtId="0" fontId="28" fillId="6" borderId="20" xfId="6" applyFont="1" applyFill="1" applyBorder="1" applyAlignment="1">
      <alignment horizontal="center" vertical="center"/>
    </xf>
    <xf numFmtId="0" fontId="28" fillId="6" borderId="0" xfId="6" applyFont="1" applyFill="1" applyAlignment="1">
      <alignment horizontal="center" vertical="center"/>
    </xf>
    <xf numFmtId="0" fontId="28" fillId="6" borderId="21" xfId="6" applyFont="1" applyFill="1" applyBorder="1" applyAlignment="1">
      <alignment horizontal="center" vertical="center"/>
    </xf>
    <xf numFmtId="0" fontId="28" fillId="6" borderId="20" xfId="6" applyFont="1" applyFill="1" applyBorder="1"/>
    <xf numFmtId="0" fontId="10" fillId="6" borderId="20" xfId="6" applyFont="1" applyFill="1" applyBorder="1"/>
    <xf numFmtId="0" fontId="10" fillId="6" borderId="0" xfId="6" applyFont="1" applyFill="1" applyAlignment="1">
      <alignment horizontal="center" wrapText="1"/>
    </xf>
    <xf numFmtId="0" fontId="10" fillId="6" borderId="21" xfId="6" applyFont="1" applyFill="1" applyBorder="1" applyAlignment="1">
      <alignment horizontal="center" wrapText="1"/>
    </xf>
    <xf numFmtId="0" fontId="20" fillId="0" borderId="0" xfId="6" applyAlignment="1">
      <alignment vertical="center"/>
    </xf>
    <xf numFmtId="0" fontId="10" fillId="6" borderId="0" xfId="6" applyFont="1" applyFill="1" applyAlignment="1">
      <alignment horizontal="left" wrapText="1"/>
    </xf>
    <xf numFmtId="0" fontId="29" fillId="6" borderId="0" xfId="6" applyFont="1" applyFill="1" applyAlignment="1">
      <alignment horizontal="left"/>
    </xf>
    <xf numFmtId="4" fontId="29" fillId="6" borderId="0" xfId="6" applyNumberFormat="1" applyFont="1" applyFill="1" applyAlignment="1">
      <alignment horizontal="left"/>
    </xf>
    <xf numFmtId="4" fontId="10" fillId="6" borderId="0" xfId="6" applyNumberFormat="1" applyFont="1" applyFill="1" applyAlignment="1">
      <alignment horizontal="left"/>
    </xf>
    <xf numFmtId="172" fontId="10" fillId="6" borderId="0" xfId="9" applyFont="1" applyFill="1" applyBorder="1" applyAlignment="1">
      <alignment horizontal="left"/>
    </xf>
    <xf numFmtId="172" fontId="29" fillId="6" borderId="21" xfId="9" applyFont="1" applyFill="1" applyBorder="1" applyAlignment="1">
      <alignment horizontal="left"/>
    </xf>
    <xf numFmtId="0" fontId="10" fillId="6" borderId="0" xfId="6" applyFont="1" applyFill="1" applyAlignment="1">
      <alignment wrapText="1"/>
    </xf>
    <xf numFmtId="0" fontId="10" fillId="6" borderId="0" xfId="6" applyFont="1" applyFill="1"/>
    <xf numFmtId="4" fontId="10" fillId="6" borderId="0" xfId="6" applyNumberFormat="1" applyFont="1" applyFill="1"/>
    <xf numFmtId="172" fontId="10" fillId="6" borderId="0" xfId="9" applyFont="1" applyFill="1" applyBorder="1"/>
    <xf numFmtId="172" fontId="10" fillId="6" borderId="21" xfId="9" applyFont="1" applyFill="1" applyBorder="1"/>
    <xf numFmtId="0" fontId="10" fillId="6" borderId="43" xfId="6" applyFont="1" applyFill="1" applyBorder="1" applyAlignment="1">
      <alignment horizontal="center"/>
    </xf>
    <xf numFmtId="177" fontId="10" fillId="6" borderId="43" xfId="6" applyNumberFormat="1" applyFont="1" applyFill="1" applyBorder="1" applyAlignment="1">
      <alignment horizontal="center"/>
    </xf>
    <xf numFmtId="172" fontId="10" fillId="6" borderId="44" xfId="9" applyFont="1" applyFill="1" applyBorder="1" applyAlignment="1">
      <alignment horizontal="center"/>
    </xf>
    <xf numFmtId="172" fontId="10" fillId="6" borderId="45" xfId="9" applyFont="1" applyFill="1" applyBorder="1"/>
    <xf numFmtId="0" fontId="10" fillId="6" borderId="34" xfId="6" applyFont="1" applyFill="1" applyBorder="1" applyAlignment="1">
      <alignment horizontal="left"/>
    </xf>
    <xf numFmtId="0" fontId="10" fillId="6" borderId="34" xfId="6" applyFont="1" applyFill="1" applyBorder="1" applyAlignment="1">
      <alignment horizontal="center"/>
    </xf>
    <xf numFmtId="177" fontId="10" fillId="6" borderId="46" xfId="9" applyNumberFormat="1" applyFont="1" applyFill="1" applyBorder="1"/>
    <xf numFmtId="177" fontId="10" fillId="6" borderId="34" xfId="6" applyNumberFormat="1" applyFont="1" applyFill="1" applyBorder="1" applyAlignment="1">
      <alignment horizontal="right"/>
    </xf>
    <xf numFmtId="4" fontId="10" fillId="6" borderId="34" xfId="6" applyNumberFormat="1" applyFont="1" applyFill="1" applyBorder="1"/>
    <xf numFmtId="177" fontId="10" fillId="6" borderId="33" xfId="9" applyNumberFormat="1" applyFont="1" applyFill="1" applyBorder="1"/>
    <xf numFmtId="177" fontId="10" fillId="6" borderId="47" xfId="9" applyNumberFormat="1" applyFont="1" applyFill="1" applyBorder="1"/>
    <xf numFmtId="0" fontId="10" fillId="6" borderId="49" xfId="6" applyFont="1" applyFill="1" applyBorder="1" applyAlignment="1">
      <alignment horizontal="center"/>
    </xf>
    <xf numFmtId="177" fontId="10" fillId="6" borderId="49" xfId="6" applyNumberFormat="1" applyFont="1" applyFill="1" applyBorder="1" applyAlignment="1">
      <alignment horizontal="right"/>
    </xf>
    <xf numFmtId="4" fontId="10" fillId="6" borderId="49" xfId="6" applyNumberFormat="1" applyFont="1" applyFill="1" applyBorder="1"/>
    <xf numFmtId="177" fontId="10" fillId="6" borderId="50" xfId="9" applyNumberFormat="1" applyFont="1" applyFill="1" applyBorder="1"/>
    <xf numFmtId="177" fontId="10" fillId="6" borderId="51" xfId="9" applyNumberFormat="1" applyFont="1" applyFill="1" applyBorder="1"/>
    <xf numFmtId="177" fontId="10" fillId="6" borderId="0" xfId="6" applyNumberFormat="1" applyFont="1" applyFill="1"/>
    <xf numFmtId="177" fontId="10" fillId="6" borderId="0" xfId="9" applyNumberFormat="1" applyFont="1" applyFill="1" applyBorder="1" applyAlignment="1">
      <alignment horizontal="center"/>
    </xf>
    <xf numFmtId="179" fontId="10" fillId="6" borderId="52" xfId="9" applyNumberFormat="1" applyFont="1" applyFill="1" applyBorder="1"/>
    <xf numFmtId="177" fontId="10" fillId="6" borderId="21" xfId="9" applyNumberFormat="1" applyFont="1" applyFill="1" applyBorder="1"/>
    <xf numFmtId="177" fontId="10" fillId="6" borderId="0" xfId="9" applyNumberFormat="1" applyFont="1" applyFill="1" applyBorder="1"/>
    <xf numFmtId="177" fontId="10" fillId="6" borderId="18" xfId="9" applyNumberFormat="1" applyFont="1" applyFill="1" applyBorder="1" applyAlignment="1">
      <alignment horizontal="center"/>
    </xf>
    <xf numFmtId="177" fontId="10" fillId="6" borderId="18" xfId="9" applyNumberFormat="1" applyFont="1" applyFill="1" applyBorder="1"/>
    <xf numFmtId="2" fontId="10" fillId="6" borderId="34" xfId="6" applyNumberFormat="1" applyFont="1" applyFill="1" applyBorder="1"/>
    <xf numFmtId="179" fontId="10" fillId="6" borderId="33" xfId="9" applyNumberFormat="1" applyFont="1" applyFill="1" applyBorder="1"/>
    <xf numFmtId="0" fontId="10" fillId="6" borderId="31" xfId="6" applyFont="1" applyFill="1" applyBorder="1"/>
    <xf numFmtId="177" fontId="10" fillId="6" borderId="34" xfId="6" applyNumberFormat="1" applyFont="1" applyFill="1" applyBorder="1"/>
    <xf numFmtId="0" fontId="10" fillId="6" borderId="49" xfId="6" applyFont="1" applyFill="1" applyBorder="1"/>
    <xf numFmtId="177" fontId="10" fillId="6" borderId="15" xfId="9" applyNumberFormat="1" applyFont="1" applyFill="1" applyBorder="1"/>
    <xf numFmtId="177" fontId="10" fillId="6" borderId="52" xfId="9" applyNumberFormat="1" applyFont="1" applyFill="1" applyBorder="1"/>
    <xf numFmtId="0" fontId="10" fillId="6" borderId="8" xfId="6" applyFont="1" applyFill="1" applyBorder="1"/>
    <xf numFmtId="177" fontId="10" fillId="6" borderId="42" xfId="6" quotePrefix="1" applyNumberFormat="1" applyFont="1" applyFill="1" applyBorder="1" applyAlignment="1">
      <alignment horizontal="center"/>
    </xf>
    <xf numFmtId="177" fontId="10" fillId="6" borderId="55" xfId="6" applyNumberFormat="1" applyFont="1" applyFill="1" applyBorder="1" applyAlignment="1">
      <alignment horizontal="center"/>
    </xf>
    <xf numFmtId="177" fontId="10" fillId="6" borderId="55" xfId="9" applyNumberFormat="1" applyFont="1" applyFill="1" applyBorder="1" applyAlignment="1">
      <alignment horizontal="center"/>
    </xf>
    <xf numFmtId="0" fontId="10" fillId="6" borderId="11" xfId="6" applyFont="1" applyFill="1" applyBorder="1"/>
    <xf numFmtId="0" fontId="10" fillId="6" borderId="56" xfId="6" applyFont="1" applyFill="1" applyBorder="1"/>
    <xf numFmtId="177" fontId="10" fillId="6" borderId="57" xfId="6" applyNumberFormat="1" applyFont="1" applyFill="1" applyBorder="1"/>
    <xf numFmtId="2" fontId="10" fillId="6" borderId="57" xfId="6" applyNumberFormat="1" applyFont="1" applyFill="1" applyBorder="1"/>
    <xf numFmtId="0" fontId="10" fillId="6" borderId="13" xfId="6" applyFont="1" applyFill="1" applyBorder="1"/>
    <xf numFmtId="177" fontId="10" fillId="6" borderId="49" xfId="6" applyNumberFormat="1" applyFont="1" applyFill="1" applyBorder="1"/>
    <xf numFmtId="2" fontId="10" fillId="6" borderId="49" xfId="6" applyNumberFormat="1" applyFont="1" applyFill="1" applyBorder="1"/>
    <xf numFmtId="179" fontId="10" fillId="6" borderId="50" xfId="9" applyNumberFormat="1" applyFont="1" applyFill="1" applyBorder="1"/>
    <xf numFmtId="0" fontId="10" fillId="6" borderId="22" xfId="6" applyFont="1" applyFill="1" applyBorder="1"/>
    <xf numFmtId="0" fontId="10" fillId="6" borderId="23" xfId="6" applyFont="1" applyFill="1" applyBorder="1" applyAlignment="1">
      <alignment wrapText="1"/>
    </xf>
    <xf numFmtId="177" fontId="20" fillId="6" borderId="52" xfId="6" applyNumberFormat="1" applyFill="1" applyBorder="1"/>
    <xf numFmtId="0" fontId="20" fillId="0" borderId="0" xfId="6" applyAlignment="1">
      <alignment horizontal="center"/>
    </xf>
    <xf numFmtId="164" fontId="0" fillId="0" borderId="0" xfId="10" applyFont="1"/>
    <xf numFmtId="0" fontId="10" fillId="6" borderId="34" xfId="6" applyFont="1" applyFill="1" applyBorder="1" applyAlignment="1">
      <alignment horizontal="center" vertical="center"/>
    </xf>
    <xf numFmtId="4" fontId="10" fillId="6" borderId="34" xfId="6" applyNumberFormat="1" applyFont="1" applyFill="1" applyBorder="1" applyAlignment="1">
      <alignment vertical="center"/>
    </xf>
    <xf numFmtId="2" fontId="10" fillId="6" borderId="34" xfId="6" applyNumberFormat="1" applyFont="1" applyFill="1" applyBorder="1" applyAlignment="1">
      <alignment vertical="center"/>
    </xf>
    <xf numFmtId="179" fontId="10" fillId="6" borderId="33" xfId="9" applyNumberFormat="1" applyFont="1" applyFill="1" applyBorder="1" applyAlignment="1">
      <alignment vertical="center"/>
    </xf>
    <xf numFmtId="178" fontId="10" fillId="6" borderId="34" xfId="6" applyNumberFormat="1" applyFont="1" applyFill="1" applyBorder="1" applyAlignment="1">
      <alignment horizontal="right" vertical="center"/>
    </xf>
    <xf numFmtId="2" fontId="10" fillId="6" borderId="34" xfId="6" applyNumberFormat="1" applyFont="1" applyFill="1" applyBorder="1" applyAlignment="1">
      <alignment horizontal="right" vertical="center"/>
    </xf>
    <xf numFmtId="177" fontId="10" fillId="6" borderId="33" xfId="9" applyNumberFormat="1" applyFont="1" applyFill="1" applyBorder="1" applyAlignment="1">
      <alignment horizontal="right" vertical="center"/>
    </xf>
    <xf numFmtId="177" fontId="10" fillId="6" borderId="34" xfId="6" applyNumberFormat="1" applyFont="1" applyFill="1" applyBorder="1" applyAlignment="1">
      <alignment horizontal="right" vertical="center"/>
    </xf>
    <xf numFmtId="177" fontId="20" fillId="0" borderId="0" xfId="6" applyNumberFormat="1"/>
    <xf numFmtId="2" fontId="10" fillId="6" borderId="34" xfId="6" applyNumberFormat="1" applyFont="1" applyFill="1" applyBorder="1" applyAlignment="1">
      <alignment horizontal="center" vertical="center"/>
    </xf>
    <xf numFmtId="2" fontId="10" fillId="6" borderId="34" xfId="6" applyNumberFormat="1" applyFont="1" applyFill="1" applyBorder="1" applyAlignment="1">
      <alignment horizontal="center"/>
    </xf>
    <xf numFmtId="177" fontId="10" fillId="6" borderId="34" xfId="6" applyNumberFormat="1" applyFont="1" applyFill="1" applyBorder="1" applyAlignment="1">
      <alignment horizontal="center"/>
    </xf>
    <xf numFmtId="0" fontId="31" fillId="6" borderId="7" xfId="11" applyNumberFormat="1" applyFont="1" applyFill="1" applyBorder="1" applyAlignment="1" applyProtection="1">
      <alignment horizontal="center" vertical="center"/>
      <protection locked="0"/>
    </xf>
    <xf numFmtId="178" fontId="31" fillId="6" borderId="7" xfId="11" applyNumberFormat="1" applyFont="1" applyFill="1" applyBorder="1" applyAlignment="1" applyProtection="1">
      <alignment horizontal="right" vertical="center"/>
      <protection locked="0"/>
    </xf>
    <xf numFmtId="0" fontId="32" fillId="6" borderId="7" xfId="11" applyNumberFormat="1" applyFont="1" applyFill="1" applyBorder="1" applyAlignment="1" applyProtection="1">
      <alignment horizontal="center" vertical="center"/>
      <protection locked="0"/>
    </xf>
    <xf numFmtId="178" fontId="32" fillId="6" borderId="7" xfId="11" applyNumberFormat="1" applyFont="1" applyFill="1" applyBorder="1" applyAlignment="1" applyProtection="1">
      <alignment horizontal="right" vertical="center"/>
      <protection locked="0"/>
    </xf>
    <xf numFmtId="165" fontId="20" fillId="0" borderId="0" xfId="1" applyFont="1"/>
    <xf numFmtId="165" fontId="28" fillId="6" borderId="0" xfId="1" applyFont="1" applyFill="1" applyAlignment="1">
      <alignment horizontal="center" vertical="center"/>
    </xf>
    <xf numFmtId="165" fontId="10" fillId="6" borderId="0" xfId="1" applyFont="1" applyFill="1" applyAlignment="1">
      <alignment horizontal="center" wrapText="1"/>
    </xf>
    <xf numFmtId="165" fontId="29" fillId="6" borderId="0" xfId="1" applyFont="1" applyFill="1" applyAlignment="1">
      <alignment horizontal="left"/>
    </xf>
    <xf numFmtId="165" fontId="10" fillId="6" borderId="0" xfId="1" applyFont="1" applyFill="1"/>
    <xf numFmtId="165" fontId="10" fillId="6" borderId="43" xfId="1" applyFont="1" applyFill="1" applyBorder="1" applyAlignment="1">
      <alignment horizontal="center"/>
    </xf>
    <xf numFmtId="165" fontId="10" fillId="6" borderId="34" xfId="1" applyFont="1" applyFill="1" applyBorder="1" applyAlignment="1">
      <alignment horizontal="right" vertical="center"/>
    </xf>
    <xf numFmtId="165" fontId="10" fillId="6" borderId="34" xfId="1" applyFont="1" applyFill="1" applyBorder="1" applyAlignment="1">
      <alignment horizontal="right"/>
    </xf>
    <xf numFmtId="165" fontId="10" fillId="6" borderId="49" xfId="1" applyFont="1" applyFill="1" applyBorder="1" applyAlignment="1">
      <alignment horizontal="right"/>
    </xf>
    <xf numFmtId="165" fontId="10" fillId="6" borderId="34" xfId="1" applyFont="1" applyFill="1" applyBorder="1" applyAlignment="1">
      <alignment horizontal="center" vertical="center"/>
    </xf>
    <xf numFmtId="165" fontId="32" fillId="6" borderId="7" xfId="1" applyFont="1" applyFill="1" applyBorder="1" applyAlignment="1" applyProtection="1">
      <alignment horizontal="right" vertical="center"/>
      <protection locked="0"/>
    </xf>
    <xf numFmtId="165" fontId="31" fillId="6" borderId="7" xfId="1" applyFont="1" applyFill="1" applyBorder="1" applyAlignment="1" applyProtection="1">
      <alignment horizontal="right" vertical="center"/>
      <protection locked="0"/>
    </xf>
    <xf numFmtId="165" fontId="10" fillId="6" borderId="34" xfId="1" applyFont="1" applyFill="1" applyBorder="1"/>
    <xf numFmtId="165" fontId="10" fillId="6" borderId="42" xfId="1" quotePrefix="1" applyFont="1" applyFill="1" applyBorder="1" applyAlignment="1">
      <alignment horizontal="center"/>
    </xf>
    <xf numFmtId="165" fontId="10" fillId="6" borderId="57" xfId="1" applyFont="1" applyFill="1" applyBorder="1"/>
    <xf numFmtId="165" fontId="10" fillId="6" borderId="49" xfId="1" applyFont="1" applyFill="1" applyBorder="1"/>
    <xf numFmtId="165" fontId="10" fillId="6" borderId="0" xfId="1" applyFont="1" applyFill="1" applyBorder="1" applyAlignment="1">
      <alignment horizontal="left"/>
    </xf>
    <xf numFmtId="165" fontId="10" fillId="6" borderId="0" xfId="1" applyFont="1" applyFill="1" applyBorder="1"/>
    <xf numFmtId="165" fontId="10" fillId="6" borderId="44" xfId="1" applyFont="1" applyFill="1" applyBorder="1" applyAlignment="1">
      <alignment horizontal="center"/>
    </xf>
    <xf numFmtId="165" fontId="10" fillId="6" borderId="33" xfId="1" applyFont="1" applyFill="1" applyBorder="1" applyAlignment="1">
      <alignment horizontal="right" vertical="center"/>
    </xf>
    <xf numFmtId="165" fontId="10" fillId="6" borderId="33" xfId="1" applyFont="1" applyFill="1" applyBorder="1"/>
    <xf numFmtId="165" fontId="10" fillId="6" borderId="50" xfId="1" applyFont="1" applyFill="1" applyBorder="1"/>
    <xf numFmtId="165" fontId="10" fillId="6" borderId="0" xfId="1" applyFont="1" applyFill="1" applyBorder="1" applyAlignment="1">
      <alignment horizontal="center"/>
    </xf>
    <xf numFmtId="165" fontId="10" fillId="6" borderId="18" xfId="1" applyFont="1" applyFill="1" applyBorder="1" applyAlignment="1">
      <alignment horizontal="center"/>
    </xf>
    <xf numFmtId="165" fontId="10" fillId="6" borderId="33" xfId="1" applyFont="1" applyFill="1" applyBorder="1" applyAlignment="1">
      <alignment vertical="center"/>
    </xf>
    <xf numFmtId="165" fontId="10" fillId="6" borderId="15" xfId="1" applyFont="1" applyFill="1" applyBorder="1"/>
    <xf numFmtId="165" fontId="10" fillId="6" borderId="55" xfId="1" applyFont="1" applyFill="1" applyBorder="1" applyAlignment="1">
      <alignment horizontal="center"/>
    </xf>
    <xf numFmtId="165" fontId="10" fillId="6" borderId="52" xfId="1" applyFont="1" applyFill="1" applyBorder="1"/>
    <xf numFmtId="4" fontId="10" fillId="6" borderId="0" xfId="6" applyNumberFormat="1" applyFont="1" applyFill="1" applyAlignment="1">
      <alignment horizontal="center"/>
    </xf>
    <xf numFmtId="4" fontId="10" fillId="6" borderId="34" xfId="6" applyNumberFormat="1" applyFont="1" applyFill="1" applyBorder="1" applyAlignment="1">
      <alignment horizontal="center" vertical="center"/>
    </xf>
    <xf numFmtId="4" fontId="10" fillId="6" borderId="34" xfId="6" applyNumberFormat="1" applyFont="1" applyFill="1" applyBorder="1" applyAlignment="1">
      <alignment horizontal="center"/>
    </xf>
    <xf numFmtId="4" fontId="10" fillId="6" borderId="49" xfId="6" applyNumberFormat="1" applyFont="1" applyFill="1" applyBorder="1" applyAlignment="1">
      <alignment horizontal="center"/>
    </xf>
    <xf numFmtId="177" fontId="10" fillId="6" borderId="0" xfId="6" applyNumberFormat="1" applyFont="1" applyFill="1" applyAlignment="1">
      <alignment horizontal="center"/>
    </xf>
    <xf numFmtId="2" fontId="10" fillId="6" borderId="57" xfId="6" applyNumberFormat="1" applyFont="1" applyFill="1" applyBorder="1" applyAlignment="1">
      <alignment horizontal="center"/>
    </xf>
    <xf numFmtId="2" fontId="10" fillId="6" borderId="49" xfId="6" applyNumberFormat="1" applyFont="1" applyFill="1" applyBorder="1" applyAlignment="1">
      <alignment horizontal="center"/>
    </xf>
    <xf numFmtId="0" fontId="20" fillId="0" borderId="7" xfId="6" applyBorder="1" applyAlignment="1">
      <alignment horizontal="center"/>
    </xf>
    <xf numFmtId="165" fontId="20" fillId="0" borderId="0" xfId="6" applyNumberFormat="1"/>
    <xf numFmtId="165" fontId="33" fillId="6" borderId="33" xfId="1" applyFont="1" applyFill="1" applyBorder="1" applyAlignment="1">
      <alignment vertical="center"/>
    </xf>
    <xf numFmtId="165" fontId="20" fillId="6" borderId="7" xfId="1" applyFont="1" applyFill="1" applyBorder="1" applyAlignment="1" applyProtection="1">
      <alignment horizontal="right" vertical="center"/>
      <protection locked="0"/>
    </xf>
    <xf numFmtId="0" fontId="34" fillId="0" borderId="7" xfId="6" applyFont="1" applyBorder="1" applyAlignment="1">
      <alignment horizontal="center"/>
    </xf>
    <xf numFmtId="0" fontId="5" fillId="0" borderId="3" xfId="0" applyFont="1" applyBorder="1" applyAlignment="1">
      <alignment horizontal="center" vertical="center" wrapText="1"/>
    </xf>
    <xf numFmtId="0" fontId="6" fillId="0" borderId="4" xfId="0" applyFont="1" applyBorder="1"/>
    <xf numFmtId="0" fontId="6" fillId="0" borderId="5" xfId="0" applyFont="1" applyBorder="1"/>
    <xf numFmtId="0" fontId="1" fillId="6" borderId="17" xfId="4" applyFill="1" applyBorder="1" applyAlignment="1">
      <alignment horizontal="center" vertical="center"/>
    </xf>
    <xf numFmtId="0" fontId="1" fillId="6" borderId="18" xfId="4" applyFill="1" applyBorder="1" applyAlignment="1">
      <alignment horizontal="center" vertical="center"/>
    </xf>
    <xf numFmtId="0" fontId="1" fillId="6" borderId="20" xfId="4" applyFill="1" applyBorder="1" applyAlignment="1">
      <alignment horizontal="center" vertical="center"/>
    </xf>
    <xf numFmtId="0" fontId="1" fillId="6" borderId="21" xfId="4" applyFill="1" applyBorder="1" applyAlignment="1">
      <alignment horizontal="center" vertical="center"/>
    </xf>
    <xf numFmtId="0" fontId="1" fillId="6" borderId="22" xfId="4" applyFill="1" applyBorder="1" applyAlignment="1">
      <alignment horizontal="center" vertical="center"/>
    </xf>
    <xf numFmtId="0" fontId="1" fillId="6" borderId="24" xfId="4" applyFill="1" applyBorder="1" applyAlignment="1">
      <alignment horizontal="center" vertical="center"/>
    </xf>
    <xf numFmtId="0" fontId="12" fillId="6" borderId="17" xfId="4" applyFont="1" applyFill="1" applyBorder="1" applyAlignment="1">
      <alignment horizontal="center" vertical="center" wrapText="1"/>
    </xf>
    <xf numFmtId="0" fontId="12" fillId="6" borderId="19" xfId="4" applyFont="1" applyFill="1" applyBorder="1" applyAlignment="1">
      <alignment horizontal="center" vertical="center" wrapText="1"/>
    </xf>
    <xf numFmtId="0" fontId="12" fillId="6" borderId="22" xfId="4" applyFont="1" applyFill="1" applyBorder="1" applyAlignment="1">
      <alignment horizontal="center" vertical="center" wrapText="1"/>
    </xf>
    <xf numFmtId="0" fontId="12" fillId="6" borderId="23" xfId="4" applyFont="1" applyFill="1" applyBorder="1" applyAlignment="1">
      <alignment horizontal="center" vertical="center" wrapText="1"/>
    </xf>
    <xf numFmtId="0" fontId="13" fillId="6" borderId="17" xfId="4" applyFont="1" applyFill="1" applyBorder="1" applyAlignment="1">
      <alignment horizontal="center" vertical="center" wrapText="1"/>
    </xf>
    <xf numFmtId="0" fontId="13" fillId="6" borderId="19" xfId="4" applyFont="1" applyFill="1" applyBorder="1" applyAlignment="1">
      <alignment horizontal="center" vertical="center" wrapText="1"/>
    </xf>
    <xf numFmtId="0" fontId="14" fillId="6" borderId="1" xfId="4" applyFont="1" applyFill="1" applyBorder="1" applyAlignment="1">
      <alignment horizontal="center" vertical="center" wrapText="1"/>
    </xf>
    <xf numFmtId="0" fontId="14" fillId="6" borderId="2" xfId="4" applyFont="1" applyFill="1" applyBorder="1" applyAlignment="1">
      <alignment horizontal="center" vertical="center" wrapText="1"/>
    </xf>
    <xf numFmtId="0" fontId="15" fillId="6" borderId="8" xfId="4" applyFont="1" applyFill="1" applyBorder="1" applyAlignment="1">
      <alignment horizontal="center" vertical="center"/>
    </xf>
    <xf numFmtId="0" fontId="15" fillId="6" borderId="13" xfId="4" applyFont="1" applyFill="1" applyBorder="1" applyAlignment="1">
      <alignment horizontal="center" vertical="center"/>
    </xf>
    <xf numFmtId="0" fontId="15" fillId="6" borderId="9" xfId="4" applyFont="1" applyFill="1" applyBorder="1" applyAlignment="1">
      <alignment horizontal="center" vertical="center"/>
    </xf>
    <xf numFmtId="0" fontId="15" fillId="6" borderId="10" xfId="4" applyFont="1" applyFill="1" applyBorder="1" applyAlignment="1">
      <alignment horizontal="center" vertical="center"/>
    </xf>
    <xf numFmtId="0" fontId="15" fillId="6" borderId="14" xfId="4" applyFont="1" applyFill="1" applyBorder="1" applyAlignment="1">
      <alignment horizontal="center" vertical="center"/>
    </xf>
    <xf numFmtId="0" fontId="15" fillId="6" borderId="15" xfId="4" applyFont="1" applyFill="1" applyBorder="1" applyAlignment="1">
      <alignment horizontal="center" vertical="center"/>
    </xf>
    <xf numFmtId="0" fontId="16" fillId="9" borderId="25" xfId="4" applyFont="1" applyFill="1" applyBorder="1" applyAlignment="1">
      <alignment horizontal="center" vertical="center"/>
    </xf>
    <xf numFmtId="0" fontId="16" fillId="9" borderId="26" xfId="4" applyFont="1" applyFill="1" applyBorder="1" applyAlignment="1">
      <alignment horizontal="center" vertical="center"/>
    </xf>
    <xf numFmtId="0" fontId="16" fillId="9" borderId="27" xfId="4" applyFont="1" applyFill="1" applyBorder="1" applyAlignment="1">
      <alignment horizontal="center" vertical="center"/>
    </xf>
    <xf numFmtId="0" fontId="18" fillId="6" borderId="31" xfId="4" applyFont="1" applyFill="1" applyBorder="1" applyAlignment="1">
      <alignment horizontal="left" vertical="center" wrapText="1"/>
    </xf>
    <xf numFmtId="0" fontId="18" fillId="6" borderId="32" xfId="4" applyFont="1" applyFill="1" applyBorder="1" applyAlignment="1">
      <alignment horizontal="left" vertical="center" wrapText="1"/>
    </xf>
    <xf numFmtId="0" fontId="18" fillId="6" borderId="33" xfId="4" applyFont="1" applyFill="1" applyBorder="1" applyAlignment="1">
      <alignment horizontal="left" vertical="center" wrapText="1"/>
    </xf>
    <xf numFmtId="0" fontId="21" fillId="6" borderId="35" xfId="6" applyFont="1" applyFill="1" applyBorder="1" applyAlignment="1">
      <alignment horizontal="left" vertical="center" wrapText="1"/>
    </xf>
    <xf numFmtId="0" fontId="21" fillId="6" borderId="33" xfId="6" applyFont="1" applyFill="1" applyBorder="1" applyAlignment="1">
      <alignment horizontal="left" vertical="center" wrapText="1"/>
    </xf>
    <xf numFmtId="0" fontId="21" fillId="6" borderId="35" xfId="4" applyFont="1" applyFill="1" applyBorder="1" applyAlignment="1">
      <alignment horizontal="center" vertical="center"/>
    </xf>
    <xf numFmtId="0" fontId="21" fillId="6" borderId="32" xfId="4" applyFont="1" applyFill="1" applyBorder="1" applyAlignment="1">
      <alignment horizontal="center" vertical="center"/>
    </xf>
    <xf numFmtId="0" fontId="21" fillId="6" borderId="34" xfId="4" applyFont="1" applyFill="1" applyBorder="1" applyAlignment="1">
      <alignment horizontal="center" vertical="center"/>
    </xf>
    <xf numFmtId="0" fontId="23" fillId="6" borderId="0" xfId="4" applyFont="1" applyFill="1" applyAlignment="1">
      <alignment horizontal="center" vertical="center"/>
    </xf>
    <xf numFmtId="174" fontId="15" fillId="6" borderId="7" xfId="4" applyNumberFormat="1" applyFont="1" applyFill="1" applyBorder="1" applyAlignment="1">
      <alignment horizontal="center" vertical="center"/>
    </xf>
    <xf numFmtId="174" fontId="21" fillId="6" borderId="39" xfId="4" applyNumberFormat="1" applyFont="1" applyFill="1" applyBorder="1" applyAlignment="1">
      <alignment horizontal="center" vertical="center"/>
    </xf>
    <xf numFmtId="174" fontId="25" fillId="7" borderId="40" xfId="4" applyNumberFormat="1" applyFont="1" applyFill="1" applyBorder="1" applyAlignment="1">
      <alignment horizontal="center" vertical="center"/>
    </xf>
    <xf numFmtId="174" fontId="25" fillId="7" borderId="27" xfId="4" applyNumberFormat="1" applyFont="1" applyFill="1" applyBorder="1" applyAlignment="1">
      <alignment horizontal="center" vertical="center"/>
    </xf>
    <xf numFmtId="174" fontId="23" fillId="6" borderId="37" xfId="4" applyNumberFormat="1" applyFont="1" applyFill="1" applyBorder="1" applyAlignment="1">
      <alignment horizontal="center" vertical="center"/>
    </xf>
    <xf numFmtId="0" fontId="23" fillId="6" borderId="31" xfId="4" applyFont="1" applyFill="1" applyBorder="1" applyAlignment="1">
      <alignment horizontal="left" vertical="center"/>
    </xf>
    <xf numFmtId="0" fontId="23" fillId="6" borderId="32" xfId="4" applyFont="1" applyFill="1" applyBorder="1" applyAlignment="1">
      <alignment horizontal="left" vertical="center"/>
    </xf>
    <xf numFmtId="0" fontId="23" fillId="6" borderId="34" xfId="4" applyFont="1" applyFill="1" applyBorder="1" applyAlignment="1">
      <alignment horizontal="left" vertical="center"/>
    </xf>
    <xf numFmtId="174" fontId="23" fillId="6" borderId="35" xfId="4" applyNumberFormat="1" applyFont="1" applyFill="1" applyBorder="1" applyAlignment="1">
      <alignment horizontal="center" vertical="center"/>
    </xf>
    <xf numFmtId="174" fontId="23" fillId="6" borderId="34" xfId="4" applyNumberFormat="1" applyFont="1" applyFill="1" applyBorder="1" applyAlignment="1">
      <alignment horizontal="center" vertical="center"/>
    </xf>
    <xf numFmtId="0" fontId="21" fillId="6" borderId="35" xfId="6" applyFont="1" applyFill="1" applyBorder="1" applyAlignment="1">
      <alignment horizontal="left" wrapText="1"/>
    </xf>
    <xf numFmtId="0" fontId="21" fillId="6" borderId="33" xfId="6" applyFont="1" applyFill="1" applyBorder="1" applyAlignment="1">
      <alignment horizontal="left" wrapText="1"/>
    </xf>
    <xf numFmtId="0" fontId="23" fillId="6" borderId="31" xfId="4" applyFont="1" applyFill="1" applyBorder="1" applyAlignment="1">
      <alignment horizontal="center" vertical="center"/>
    </xf>
    <xf numFmtId="0" fontId="23" fillId="6" borderId="32" xfId="4" applyFont="1" applyFill="1" applyBorder="1" applyAlignment="1">
      <alignment horizontal="center" vertical="center"/>
    </xf>
    <xf numFmtId="0" fontId="23" fillId="6" borderId="34" xfId="4" applyFont="1" applyFill="1" applyBorder="1" applyAlignment="1">
      <alignment horizontal="center" vertical="center"/>
    </xf>
    <xf numFmtId="12" fontId="26" fillId="6" borderId="7" xfId="4" applyNumberFormat="1" applyFont="1" applyFill="1" applyBorder="1" applyAlignment="1">
      <alignment horizontal="center" vertical="center" wrapText="1"/>
    </xf>
    <xf numFmtId="12" fontId="26" fillId="6" borderId="7" xfId="4" applyNumberFormat="1" applyFont="1" applyFill="1" applyBorder="1" applyAlignment="1">
      <alignment horizontal="center" vertical="center"/>
    </xf>
    <xf numFmtId="174" fontId="15" fillId="6" borderId="37" xfId="4" applyNumberFormat="1" applyFont="1" applyFill="1" applyBorder="1" applyAlignment="1">
      <alignment horizontal="center" vertical="center"/>
    </xf>
    <xf numFmtId="0" fontId="23" fillId="6" borderId="7" xfId="4" applyFont="1" applyFill="1" applyBorder="1" applyAlignment="1">
      <alignment horizontal="center" vertical="center"/>
    </xf>
    <xf numFmtId="175" fontId="21" fillId="6" borderId="7" xfId="4" applyNumberFormat="1" applyFont="1" applyFill="1" applyBorder="1" applyAlignment="1">
      <alignment horizontal="center" vertical="center"/>
    </xf>
    <xf numFmtId="174" fontId="21" fillId="6" borderId="7" xfId="4" applyNumberFormat="1" applyFont="1" applyFill="1" applyBorder="1" applyAlignment="1">
      <alignment horizontal="center" vertical="center"/>
    </xf>
    <xf numFmtId="0" fontId="21" fillId="6" borderId="35" xfId="6" applyFont="1" applyFill="1" applyBorder="1" applyAlignment="1">
      <alignment vertical="center" wrapText="1"/>
    </xf>
    <xf numFmtId="0" fontId="21" fillId="6" borderId="33" xfId="6" applyFont="1" applyFill="1" applyBorder="1" applyAlignment="1">
      <alignment vertical="center" wrapText="1"/>
    </xf>
    <xf numFmtId="0" fontId="28" fillId="6" borderId="17" xfId="6" applyFont="1" applyFill="1" applyBorder="1" applyAlignment="1">
      <alignment horizontal="center"/>
    </xf>
    <xf numFmtId="0" fontId="28" fillId="6" borderId="19" xfId="6" applyFont="1" applyFill="1" applyBorder="1" applyAlignment="1">
      <alignment horizontal="center"/>
    </xf>
    <xf numFmtId="0" fontId="28" fillId="6" borderId="18" xfId="6" applyFont="1" applyFill="1" applyBorder="1" applyAlignment="1">
      <alignment horizontal="center"/>
    </xf>
    <xf numFmtId="0" fontId="28" fillId="6" borderId="20" xfId="6" applyFont="1" applyFill="1" applyBorder="1" applyAlignment="1">
      <alignment horizontal="center" vertical="center"/>
    </xf>
    <xf numFmtId="0" fontId="28" fillId="6" borderId="0" xfId="6" applyFont="1" applyFill="1" applyAlignment="1">
      <alignment horizontal="center" vertical="center"/>
    </xf>
    <xf numFmtId="0" fontId="28" fillId="6" borderId="21" xfId="6" applyFont="1" applyFill="1" applyBorder="1" applyAlignment="1">
      <alignment horizontal="center" vertical="center"/>
    </xf>
    <xf numFmtId="0" fontId="10" fillId="6" borderId="0" xfId="6" applyFont="1" applyFill="1" applyAlignment="1">
      <alignment horizontal="left" vertical="top" wrapText="1"/>
    </xf>
    <xf numFmtId="0" fontId="10" fillId="6" borderId="21" xfId="6" applyFont="1" applyFill="1" applyBorder="1" applyAlignment="1">
      <alignment horizontal="left" vertical="top" wrapText="1"/>
    </xf>
    <xf numFmtId="0" fontId="10" fillId="6" borderId="0" xfId="6" applyFont="1" applyFill="1" applyAlignment="1">
      <alignment horizontal="center" wrapText="1"/>
    </xf>
    <xf numFmtId="0" fontId="10" fillId="6" borderId="21" xfId="6" applyFont="1" applyFill="1" applyBorder="1" applyAlignment="1">
      <alignment horizontal="center" wrapText="1"/>
    </xf>
    <xf numFmtId="0" fontId="10" fillId="6" borderId="20" xfId="6" applyFont="1" applyFill="1" applyBorder="1" applyAlignment="1">
      <alignment horizontal="left" vertical="center" wrapText="1"/>
    </xf>
    <xf numFmtId="0" fontId="10" fillId="6" borderId="0" xfId="6" applyFont="1" applyFill="1" applyAlignment="1">
      <alignment horizontal="left" vertical="center" wrapText="1"/>
    </xf>
    <xf numFmtId="0" fontId="10" fillId="6" borderId="21" xfId="6" applyFont="1" applyFill="1" applyBorder="1" applyAlignment="1">
      <alignment horizontal="left" vertical="center" wrapText="1"/>
    </xf>
    <xf numFmtId="0" fontId="10" fillId="6" borderId="31" xfId="6" applyFont="1" applyFill="1" applyBorder="1" applyAlignment="1">
      <alignment horizontal="left"/>
    </xf>
    <xf numFmtId="0" fontId="10" fillId="6" borderId="34" xfId="6" applyFont="1" applyFill="1" applyBorder="1" applyAlignment="1">
      <alignment horizontal="left"/>
    </xf>
    <xf numFmtId="0" fontId="10" fillId="6" borderId="41" xfId="6" applyFont="1" applyFill="1" applyBorder="1" applyAlignment="1">
      <alignment horizontal="center"/>
    </xf>
    <xf numFmtId="0" fontId="10" fillId="6" borderId="42" xfId="6" applyFont="1" applyFill="1" applyBorder="1" applyAlignment="1">
      <alignment horizontal="center"/>
    </xf>
    <xf numFmtId="0" fontId="10" fillId="6" borderId="31" xfId="6" applyFont="1" applyFill="1" applyBorder="1" applyAlignment="1">
      <alignment horizontal="left" wrapText="1"/>
    </xf>
    <xf numFmtId="0" fontId="10" fillId="6" borderId="34" xfId="6" applyFont="1" applyFill="1" applyBorder="1" applyAlignment="1">
      <alignment horizontal="left" wrapText="1"/>
    </xf>
    <xf numFmtId="0" fontId="10" fillId="6" borderId="48" xfId="6" applyFont="1" applyFill="1" applyBorder="1" applyAlignment="1">
      <alignment horizontal="center"/>
    </xf>
    <xf numFmtId="0" fontId="10" fillId="6" borderId="49" xfId="6" applyFont="1" applyFill="1" applyBorder="1" applyAlignment="1">
      <alignment horizontal="center"/>
    </xf>
    <xf numFmtId="0" fontId="10" fillId="6" borderId="17" xfId="6" applyFont="1" applyFill="1" applyBorder="1" applyAlignment="1">
      <alignment horizontal="center"/>
    </xf>
    <xf numFmtId="0" fontId="10" fillId="6" borderId="43" xfId="6" applyFont="1" applyFill="1" applyBorder="1" applyAlignment="1">
      <alignment horizontal="center"/>
    </xf>
    <xf numFmtId="0" fontId="10" fillId="6" borderId="53" xfId="6" applyFont="1" applyFill="1" applyBorder="1" applyAlignment="1">
      <alignment horizontal="center"/>
    </xf>
    <xf numFmtId="0" fontId="30" fillId="0" borderId="0" xfId="6" applyFont="1" applyAlignment="1">
      <alignment horizontal="left"/>
    </xf>
    <xf numFmtId="0" fontId="20" fillId="0" borderId="0" xfId="6" applyAlignment="1">
      <alignment horizontal="center"/>
    </xf>
    <xf numFmtId="0" fontId="10" fillId="6" borderId="54" xfId="6" applyFont="1" applyFill="1" applyBorder="1" applyAlignment="1">
      <alignment horizontal="center" wrapText="1"/>
    </xf>
    <xf numFmtId="0" fontId="10" fillId="6" borderId="42" xfId="6" applyFont="1" applyFill="1" applyBorder="1" applyAlignment="1">
      <alignment horizontal="center" wrapText="1"/>
    </xf>
    <xf numFmtId="178" fontId="10" fillId="6" borderId="35" xfId="6" applyNumberFormat="1" applyFont="1" applyFill="1" applyBorder="1" applyAlignment="1">
      <alignment horizontal="center" wrapText="1"/>
    </xf>
    <xf numFmtId="178" fontId="10" fillId="6" borderId="34" xfId="6" applyNumberFormat="1" applyFont="1" applyFill="1" applyBorder="1" applyAlignment="1">
      <alignment horizontal="center" wrapText="1"/>
    </xf>
    <xf numFmtId="0" fontId="10" fillId="6" borderId="58" xfId="6" applyFont="1" applyFill="1" applyBorder="1" applyAlignment="1">
      <alignment horizontal="center" wrapText="1"/>
    </xf>
    <xf numFmtId="0" fontId="10" fillId="6" borderId="49" xfId="6" applyFont="1" applyFill="1" applyBorder="1" applyAlignment="1">
      <alignment horizontal="center" wrapText="1"/>
    </xf>
    <xf numFmtId="177" fontId="10" fillId="6" borderId="23" xfId="6" applyNumberFormat="1" applyFont="1" applyFill="1" applyBorder="1" applyAlignment="1">
      <alignment horizontal="center"/>
    </xf>
    <xf numFmtId="177" fontId="10" fillId="6" borderId="24" xfId="6" applyNumberFormat="1" applyFont="1" applyFill="1" applyBorder="1" applyAlignment="1">
      <alignment horizontal="center"/>
    </xf>
    <xf numFmtId="0" fontId="36" fillId="11" borderId="35" xfId="0" applyFont="1" applyFill="1" applyBorder="1" applyAlignment="1">
      <alignment horizontal="center" vertical="center" wrapText="1"/>
    </xf>
    <xf numFmtId="0" fontId="5" fillId="11" borderId="32" xfId="0" applyFont="1" applyFill="1" applyBorder="1" applyAlignment="1">
      <alignment horizontal="center" vertical="center" wrapText="1"/>
    </xf>
    <xf numFmtId="0" fontId="5" fillId="11" borderId="34" xfId="0" applyFont="1" applyFill="1" applyBorder="1" applyAlignment="1">
      <alignment horizontal="center" vertical="center" wrapText="1"/>
    </xf>
    <xf numFmtId="166" fontId="35" fillId="11" borderId="7" xfId="0" applyNumberFormat="1" applyFont="1" applyFill="1" applyBorder="1" applyAlignment="1">
      <alignment horizontal="center" vertical="center"/>
    </xf>
    <xf numFmtId="0" fontId="4" fillId="2" borderId="7" xfId="0" applyFont="1" applyFill="1" applyBorder="1" applyAlignment="1">
      <alignment horizontal="center" vertical="center"/>
    </xf>
    <xf numFmtId="165" fontId="37" fillId="12" borderId="6" xfId="0" applyNumberFormat="1" applyFont="1" applyFill="1" applyBorder="1" applyAlignment="1">
      <alignment horizontal="center" vertical="center" wrapText="1"/>
    </xf>
    <xf numFmtId="165" fontId="38" fillId="13" borderId="6" xfId="0" applyNumberFormat="1" applyFont="1" applyFill="1" applyBorder="1" applyAlignment="1">
      <alignment horizontal="center" vertical="center"/>
    </xf>
    <xf numFmtId="165" fontId="38" fillId="14" borderId="16" xfId="0" applyNumberFormat="1" applyFont="1" applyFill="1" applyBorder="1" applyAlignment="1">
      <alignment horizontal="right" vertical="center"/>
    </xf>
    <xf numFmtId="165" fontId="38" fillId="14" borderId="7" xfId="0" applyNumberFormat="1" applyFont="1" applyFill="1" applyBorder="1" applyAlignment="1">
      <alignment horizontal="right" vertical="center"/>
    </xf>
    <xf numFmtId="165" fontId="38" fillId="14" borderId="7" xfId="0" applyNumberFormat="1" applyFont="1" applyFill="1" applyBorder="1" applyAlignment="1">
      <alignment horizontal="center" vertical="center"/>
    </xf>
    <xf numFmtId="165" fontId="39" fillId="15" borderId="6" xfId="0" applyNumberFormat="1" applyFont="1" applyFill="1" applyBorder="1" applyAlignment="1">
      <alignment horizontal="center" vertical="center" wrapText="1"/>
    </xf>
    <xf numFmtId="168" fontId="40" fillId="16" borderId="6" xfId="0" applyNumberFormat="1" applyFont="1" applyFill="1" applyBorder="1" applyAlignment="1">
      <alignment horizontal="center" vertical="center"/>
    </xf>
    <xf numFmtId="165" fontId="40" fillId="17" borderId="9" xfId="0" applyNumberFormat="1" applyFont="1" applyFill="1" applyBorder="1" applyAlignment="1">
      <alignment horizontal="right" vertical="center"/>
    </xf>
    <xf numFmtId="165" fontId="40" fillId="17" borderId="7" xfId="0" applyNumberFormat="1" applyFont="1" applyFill="1" applyBorder="1" applyAlignment="1">
      <alignment horizontal="right" vertical="center"/>
    </xf>
    <xf numFmtId="165" fontId="40" fillId="17" borderId="7" xfId="0" applyNumberFormat="1" applyFont="1" applyFill="1" applyBorder="1" applyAlignment="1">
      <alignment horizontal="center" vertical="center"/>
    </xf>
  </cellXfs>
  <cellStyles count="12">
    <cellStyle name="Millares 2 2" xfId="3" xr:uid="{458ED1D9-B0AD-4C14-B353-E81BC4CF8893}"/>
    <cellStyle name="Millares 4 2 3" xfId="11" xr:uid="{BD39F11E-0B39-4EC4-9926-0DFC0884E456}"/>
    <cellStyle name="Moneda" xfId="1" builtinId="4"/>
    <cellStyle name="Moneda [0] 2" xfId="10" xr:uid="{E7795B3A-EDCD-408F-9598-AE6E76853C59}"/>
    <cellStyle name="Moneda 2" xfId="5" xr:uid="{90AF0395-1B06-4DAA-ACC7-448FCFFF60DC}"/>
    <cellStyle name="Moneda 2 2" xfId="9" xr:uid="{278EC8C3-04B8-4DD7-AA40-44DFF9FEB3C4}"/>
    <cellStyle name="Moneda 3" xfId="7" xr:uid="{6950EB00-4013-4845-B1DC-3399D0CD586E}"/>
    <cellStyle name="Normal" xfId="0" builtinId="0"/>
    <cellStyle name="Normal 11" xfId="6" xr:uid="{E1A95E3F-20B5-4116-8EBC-7D1906FE8697}"/>
    <cellStyle name="Normal 2" xfId="2" xr:uid="{C3CFD50F-40B6-48C2-924B-A009B0754D2E}"/>
    <cellStyle name="Normal 3" xfId="4" xr:uid="{33DB5CFB-FCB9-46EF-B0B4-BBC9FB93CAC2}"/>
    <cellStyle name="Normal_ACTAS_KR 5_CLL17A-19" xfId="8" xr:uid="{CDC3A458-03A0-48B6-B10D-40B055A53CF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295835</xdr:colOff>
      <xdr:row>1</xdr:row>
      <xdr:rowOff>53787</xdr:rowOff>
    </xdr:from>
    <xdr:to>
      <xdr:col>1</xdr:col>
      <xdr:colOff>376517</xdr:colOff>
      <xdr:row>4</xdr:row>
      <xdr:rowOff>154290</xdr:rowOff>
    </xdr:to>
    <xdr:pic>
      <xdr:nvPicPr>
        <xdr:cNvPr id="2" name="Imagen 1">
          <a:extLst>
            <a:ext uri="{FF2B5EF4-FFF2-40B4-BE49-F238E27FC236}">
              <a16:creationId xmlns:a16="http://schemas.microsoft.com/office/drawing/2014/main" id="{3AD7D7A4-A21B-4A4C-AC60-7067D8F70757}"/>
            </a:ext>
          </a:extLst>
        </xdr:cNvPr>
        <xdr:cNvPicPr>
          <a:picLocks noChangeAspect="1"/>
        </xdr:cNvPicPr>
      </xdr:nvPicPr>
      <xdr:blipFill>
        <a:blip xmlns:r="http://schemas.openxmlformats.org/officeDocument/2006/relationships" r:embed="rId1"/>
        <a:stretch>
          <a:fillRect/>
        </a:stretch>
      </xdr:blipFill>
      <xdr:spPr>
        <a:xfrm>
          <a:off x="295835" y="236667"/>
          <a:ext cx="865542" cy="83202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MIS%20DOCUMENTOS\CASA\Gestion%20de%20Obra.Cas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TRABAJO%20WILSON%20DANIEL%20SUAREZ\PROPUESTA\OFERTA%20ECONOMIC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TRABAJO\interventoria%20skate%20park\ACTA%20PARCIAL%203\AVANCE%203%20def.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Adriana%20Cuadros\Documents\2021-2\2022\TOCA%20APARTAMENTOS%20OBRA\CONSULTORIA%20PARA%20BALCONES%20DE%20LA%20POLA\PRESUPUESTO\PRESUPUESTO%20-%20MEMORIAS%20Y%20APUS%20FINAL.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Edgar%202016\CONTRATOS%202016\en%20ejecucion\6.conexion%20linea%201%20y%202%20surba\ACTAS%20lineas%201,2%20surb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ASTOS"/>
      <sheetName val="CASA MODELO"/>
      <sheetName val="CARTILLA HIERROS"/>
      <sheetName val="Detalle"/>
      <sheetName val="Datos Entrada"/>
      <sheetName val="CUADRO K90-BTC"/>
      <sheetName val="Cronograma"/>
      <sheetName val="Valuaciones"/>
      <sheetName val="Aprobar_pagos"/>
      <sheetName val="Control_doc"/>
      <sheetName val="Lista chequeo contratos"/>
      <sheetName val="Reporte_estado"/>
      <sheetName val="Reporte_Trends"/>
    </sheetNames>
    <sheetDataSet>
      <sheetData sheetId="0" refreshError="1"/>
      <sheetData sheetId="1" refreshError="1"/>
      <sheetData sheetId="2"/>
      <sheetData sheetId="3" refreshError="1"/>
      <sheetData sheetId="4" refreshError="1"/>
      <sheetData sheetId="5" refreshError="1"/>
      <sheetData sheetId="6">
        <row r="1">
          <cell r="A1">
            <v>2</v>
          </cell>
          <cell r="B1" t="str">
            <v>Lu</v>
          </cell>
        </row>
        <row r="2">
          <cell r="A2">
            <v>3</v>
          </cell>
          <cell r="B2" t="str">
            <v>Ma</v>
          </cell>
        </row>
        <row r="3">
          <cell r="A3">
            <v>4</v>
          </cell>
          <cell r="B3" t="str">
            <v>Mi</v>
          </cell>
        </row>
        <row r="4">
          <cell r="A4">
            <v>5</v>
          </cell>
          <cell r="B4" t="str">
            <v>Ju</v>
          </cell>
        </row>
        <row r="5">
          <cell r="A5">
            <v>6</v>
          </cell>
          <cell r="B5" t="str">
            <v>Vi</v>
          </cell>
        </row>
        <row r="6">
          <cell r="A6">
            <v>7</v>
          </cell>
          <cell r="B6" t="str">
            <v>Sa</v>
          </cell>
        </row>
        <row r="7">
          <cell r="A7">
            <v>1</v>
          </cell>
          <cell r="B7" t="str">
            <v>Do</v>
          </cell>
        </row>
      </sheetData>
      <sheetData sheetId="7" refreshError="1"/>
      <sheetData sheetId="8">
        <row r="11">
          <cell r="G11" t="e">
            <v>#REF!</v>
          </cell>
        </row>
        <row r="39">
          <cell r="F39" t="e">
            <v>#REF!</v>
          </cell>
        </row>
      </sheetData>
      <sheetData sheetId="9" refreshError="1"/>
      <sheetData sheetId="10" refreshError="1"/>
      <sheetData sheetId="11" refreshError="1"/>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2)"/>
      <sheetName val="OFERTA ECONOMICA (2)"/>
      <sheetName val="1.1"/>
      <sheetName val="1.2"/>
      <sheetName val="1.3"/>
      <sheetName val="1.4"/>
      <sheetName val="1.5"/>
      <sheetName val="1.6"/>
      <sheetName val="1.7"/>
      <sheetName val="1.8"/>
      <sheetName val="1.9"/>
      <sheetName val="2.1."/>
      <sheetName val="2.2."/>
      <sheetName val="2.3."/>
      <sheetName val="2.4."/>
      <sheetName val="2.5."/>
      <sheetName val="2.6."/>
      <sheetName val="2.7."/>
      <sheetName val="2.8."/>
      <sheetName val="2.9."/>
      <sheetName val="2.10."/>
      <sheetName val="2.11."/>
      <sheetName val="2.12."/>
      <sheetName val="2.13."/>
      <sheetName val="2.14."/>
      <sheetName val="2.15."/>
      <sheetName val="2.16."/>
      <sheetName val="2.17."/>
      <sheetName val="2.18."/>
      <sheetName val="2.19."/>
      <sheetName val="2.20."/>
      <sheetName val="3.1."/>
      <sheetName val="3.2."/>
      <sheetName val="3.3."/>
      <sheetName val="4.1."/>
      <sheetName val="4.2."/>
      <sheetName val="4.3."/>
      <sheetName val="5.1."/>
      <sheetName val="5.2."/>
      <sheetName val="5.3."/>
      <sheetName val="5.4."/>
      <sheetName val="6.1."/>
      <sheetName val="6.2."/>
      <sheetName val="6.3."/>
      <sheetName val="6.4."/>
      <sheetName val="6.5."/>
      <sheetName val="6.6."/>
      <sheetName val="7.1."/>
      <sheetName val="7.2."/>
      <sheetName val="8.1."/>
      <sheetName val="8.2."/>
      <sheetName val="8.3."/>
      <sheetName val="8.4."/>
      <sheetName val="8.5."/>
      <sheetName val="8.6."/>
      <sheetName val="8.7."/>
      <sheetName val="OFERTA ECONOMICA"/>
    </sheetNames>
    <sheetDataSet>
      <sheetData sheetId="0"/>
      <sheetData sheetId="1">
        <row r="22">
          <cell r="A22" t="str">
            <v>2.1</v>
          </cell>
          <cell r="B22" t="str">
            <v>DESMONTE CUBIERTAS TEJA DE ASBESTO Y/ O ASBESTO CEMENTO.</v>
          </cell>
          <cell r="C22" t="str">
            <v>M2</v>
          </cell>
        </row>
        <row r="23">
          <cell r="A23" t="str">
            <v>2.2</v>
          </cell>
          <cell r="B23" t="str">
            <v>DESMONTE CANALES - BAJANTES</v>
          </cell>
          <cell r="C23" t="str">
            <v>ML</v>
          </cell>
        </row>
        <row r="24">
          <cell r="A24" t="str">
            <v>2.3</v>
          </cell>
          <cell r="B24" t="str">
            <v xml:space="preserve">DEMOLICIÓN DE CIELO RASO CONTINUO DE PLACAS DE YESO O DE ESCAYOLA. </v>
          </cell>
          <cell r="C24" t="str">
            <v>M2</v>
          </cell>
        </row>
        <row r="25">
          <cell r="A25" t="str">
            <v>2.4</v>
          </cell>
          <cell r="B25" t="str">
            <v>SUMINISTRO E INSTALACIÓN CUBIERTA EN TEJA FIBROCEMENTO NUMERO 10</v>
          </cell>
          <cell r="C25" t="str">
            <v>M2</v>
          </cell>
        </row>
        <row r="26">
          <cell r="A26" t="str">
            <v>2.5</v>
          </cell>
          <cell r="B26" t="str">
            <v>SUMINISTRO E INSTALACIÓN CUBIERTA EN TEJA TRANSPARENTE No. 6 NO INCLUYE ENTRAMADO</v>
          </cell>
          <cell r="C26" t="str">
            <v>M2</v>
          </cell>
        </row>
        <row r="27">
          <cell r="A27" t="str">
            <v>2.6</v>
          </cell>
          <cell r="B27" t="str">
            <v xml:space="preserve">SUMINISTRO E INSTALACION DE CANAL EN LAMINA GALV. CAL.18 TIPO - RECORRIDO 60 CM "PECHO DE PALOMA" </v>
          </cell>
          <cell r="C27" t="str">
            <v>ML</v>
          </cell>
        </row>
        <row r="28">
          <cell r="A28" t="str">
            <v>2.7</v>
          </cell>
          <cell r="B28" t="str">
            <v>SUMINISTRO E INSTALACION DE BAJANTE DE AGUA NEGRA PVC 4" (SANITARIA)</v>
          </cell>
          <cell r="C28" t="str">
            <v>ML</v>
          </cell>
        </row>
        <row r="29">
          <cell r="A29" t="str">
            <v>2.8</v>
          </cell>
          <cell r="B29" t="str">
            <v>GOTERAS</v>
          </cell>
          <cell r="C29" t="str">
            <v>M2</v>
          </cell>
        </row>
        <row r="30">
          <cell r="A30" t="str">
            <v>2.9</v>
          </cell>
          <cell r="B30" t="str">
            <v>LIMPIEZA DE COBERTURA DE TEJAS EN CUBIERTA INCLINADA RETIRANDO SUCIEDAD ACUMULADA</v>
          </cell>
          <cell r="C30" t="str">
            <v>M2</v>
          </cell>
        </row>
        <row r="31">
          <cell r="A31" t="str">
            <v>2.10</v>
          </cell>
          <cell r="B31" t="str">
            <v>LIMPIEZA DE CANAL EN CUBIERTA INCLINADA CON MEDIOS MANUALES Y CARGA MANUAL DE ESCOMBROS SOBRE CONTENEDOR</v>
          </cell>
          <cell r="C31" t="str">
            <v>ML</v>
          </cell>
        </row>
        <row r="32">
          <cell r="A32" t="str">
            <v>2.11</v>
          </cell>
          <cell r="B32" t="str">
            <v>LAMINA PANEL(PVC-FOIL ALUM)</v>
          </cell>
          <cell r="C32" t="str">
            <v>M2</v>
          </cell>
        </row>
        <row r="33">
          <cell r="A33" t="str">
            <v>2.12</v>
          </cell>
          <cell r="B33" t="str">
            <v>MURO EN BLOQUE No.4 E=0.25 MTS (CAFETERIA Y OFICINAS)</v>
          </cell>
          <cell r="C33" t="str">
            <v>M2</v>
          </cell>
        </row>
        <row r="34">
          <cell r="A34" t="str">
            <v>2.13</v>
          </cell>
          <cell r="B34" t="str">
            <v>DEMOLICION MUROS EN LADRILLO E = 0.25 mts. (ADECUACIÓN CAFETERIA)</v>
          </cell>
          <cell r="C34" t="str">
            <v>M2</v>
          </cell>
        </row>
        <row r="35">
          <cell r="A35" t="str">
            <v>2.14</v>
          </cell>
          <cell r="B35" t="str">
            <v xml:space="preserve">DEMOLICION PISO BALDOSA+MORTERO INCLUYE RETIRO </v>
          </cell>
          <cell r="C35" t="str">
            <v>M2</v>
          </cell>
        </row>
        <row r="36">
          <cell r="A36" t="str">
            <v>2.15</v>
          </cell>
          <cell r="B36" t="str">
            <v>PISO LISTON MADERA M.H. AMARILLO E= 8CM</v>
          </cell>
          <cell r="C36" t="str">
            <v>M2</v>
          </cell>
        </row>
        <row r="37">
          <cell r="A37" t="str">
            <v>2.16</v>
          </cell>
          <cell r="B37" t="str">
            <v>SUMINISTRO E INSTALACIÓN DE GUARDAESCOBA VINISOL 7 CM</v>
          </cell>
          <cell r="C37" t="str">
            <v>ML</v>
          </cell>
        </row>
        <row r="38">
          <cell r="A38" t="str">
            <v>2.17</v>
          </cell>
          <cell r="B38" t="str">
            <v>SUMINISTRO E INSTALACIÓN LAVAMANOS SOBREPONER ENNA COLOR BLANCO INC. GRIFER</v>
          </cell>
          <cell r="C38" t="str">
            <v>UND</v>
          </cell>
        </row>
        <row r="39">
          <cell r="A39" t="str">
            <v>2.18</v>
          </cell>
          <cell r="B39" t="str">
            <v>DEMOLICIÓN MESON CONCRETO (INCLUYE RETIRO)</v>
          </cell>
          <cell r="C39" t="str">
            <v>M2</v>
          </cell>
        </row>
        <row r="40">
          <cell r="A40" t="str">
            <v>2.19</v>
          </cell>
          <cell r="B40" t="str">
            <v>MESONES EN CONCRETO A=0.60 mts. 17.5 MPa - (2500PSI) INC. REFUERZO E:0.10</v>
          </cell>
          <cell r="C40" t="str">
            <v>M2</v>
          </cell>
        </row>
        <row r="41">
          <cell r="A41" t="str">
            <v>2.20</v>
          </cell>
          <cell r="B41" t="str">
            <v>ACABADO MESON PARA BAÑOS Y COCINA EN GRANITO PULIDO</v>
          </cell>
          <cell r="C41" t="str">
            <v>M2</v>
          </cell>
        </row>
        <row r="46">
          <cell r="A46" t="str">
            <v>3.1</v>
          </cell>
          <cell r="B46" t="str">
            <v>DEMOLICION PISO BALDOSA+MORTERO INCLUYE RETIRO (SEGUNDO Y CUARTO PISO)</v>
          </cell>
          <cell r="C46" t="str">
            <v>M2</v>
          </cell>
        </row>
        <row r="47">
          <cell r="A47" t="str">
            <v>3.2</v>
          </cell>
          <cell r="B47" t="str">
            <v>SUMINISTRO E INSTALACIÓN DE BALDOSÍN DE GRANITO No. 5 30*30*1.7 CM</v>
          </cell>
          <cell r="C47" t="str">
            <v>M2</v>
          </cell>
        </row>
        <row r="48">
          <cell r="A48" t="str">
            <v>3.3</v>
          </cell>
          <cell r="B48" t="str">
            <v xml:space="preserve"> SUMINISTRO E INSTALACIÓN DE GUARDAESCOBA GRANITO</v>
          </cell>
          <cell r="C48" t="str">
            <v>ML</v>
          </cell>
        </row>
        <row r="52">
          <cell r="A52" t="str">
            <v>4.1</v>
          </cell>
          <cell r="B52" t="str">
            <v>DESMONTE DE CANALES -  BAJANTES</v>
          </cell>
          <cell r="C52" t="str">
            <v>ML</v>
          </cell>
        </row>
        <row r="53">
          <cell r="A53" t="str">
            <v>4.2</v>
          </cell>
          <cell r="B53" t="str">
            <v xml:space="preserve">SUMINISTRO E INSTALACION DE CANAL EN LAMINA GALV. CAL.18 TIPO - RECORRIDO 60 CM "PECHO DE PALOMA" </v>
          </cell>
          <cell r="C53" t="str">
            <v>ML</v>
          </cell>
        </row>
        <row r="54">
          <cell r="A54" t="str">
            <v>4.3</v>
          </cell>
          <cell r="B54" t="str">
            <v>SUMINISTRO E INSTALACIÓN DE BARANDAS EN TUBERÍA METÁLICA  D=2", C. 0.80, SÓLDADO, SEGÚN DISEÑO, INCLUYE ANTICORROSIVO Y PINTURA,</v>
          </cell>
          <cell r="C54" t="str">
            <v>ML</v>
          </cell>
        </row>
        <row r="58">
          <cell r="A58" t="str">
            <v>5.1</v>
          </cell>
          <cell r="B58" t="str">
            <v>PINTURA FACHADA EN VINILO PARA EXTERIORES</v>
          </cell>
          <cell r="C58" t="str">
            <v>M2</v>
          </cell>
        </row>
        <row r="59">
          <cell r="A59" t="str">
            <v>5.2</v>
          </cell>
          <cell r="B59" t="str">
            <v>ESMALTE LAMINA LINEAL 3 MANOS</v>
          </cell>
          <cell r="C59" t="str">
            <v>ML</v>
          </cell>
        </row>
        <row r="60">
          <cell r="A60" t="str">
            <v>5.3</v>
          </cell>
          <cell r="B60" t="str">
            <v>SUMINISTRO E INSTALACIÓN PUERTA EN LAMINA CAL 18 INC. ANTICORROSIVO</v>
          </cell>
          <cell r="C60" t="str">
            <v>M2</v>
          </cell>
        </row>
        <row r="61">
          <cell r="A61" t="str">
            <v>5.4</v>
          </cell>
          <cell r="B61" t="str">
            <v>ESMALTE LAMINA LLENA 3 MANOS</v>
          </cell>
          <cell r="C61" t="str">
            <v>M2</v>
          </cell>
        </row>
        <row r="66">
          <cell r="A66" t="str">
            <v>6.1</v>
          </cell>
          <cell r="B66" t="str">
            <v>DESMONTE DE CUBIERTA LAMINA (INCLUIDO CABALLETE TEJA TIPO 90 POLIDEPORTIVO)</v>
          </cell>
          <cell r="C66" t="str">
            <v>M2</v>
          </cell>
        </row>
        <row r="67">
          <cell r="A67" t="str">
            <v>6.2</v>
          </cell>
          <cell r="B67" t="str">
            <v>SUMINISTRO TEJA PREMIUM FIBRA DE VIDRIO CANALETA 90 X 1 Mt</v>
          </cell>
          <cell r="C67" t="str">
            <v>ML</v>
          </cell>
        </row>
        <row r="68">
          <cell r="A68" t="str">
            <v>6.3</v>
          </cell>
          <cell r="B68" t="str">
            <v>SUMINISTRO CABALLETE FIBRA DE VIDRIO x 1 MT TIPO 90</v>
          </cell>
          <cell r="C68" t="str">
            <v>ML</v>
          </cell>
        </row>
        <row r="69">
          <cell r="A69" t="str">
            <v>6.4</v>
          </cell>
          <cell r="B69" t="str">
            <v>SUMINISTRO E INSTALACIÓN CUBIERTA EN TEJA FIBROCEMENTO NUMERO 10</v>
          </cell>
          <cell r="C69" t="str">
            <v>M2</v>
          </cell>
        </row>
        <row r="70">
          <cell r="A70" t="str">
            <v>6.5</v>
          </cell>
          <cell r="B70" t="str">
            <v>DESMONTE CUBIERTAS TEJA DE ASBESTO Y/ O ASBESTO CEMENTO.</v>
          </cell>
          <cell r="C70" t="str">
            <v>M2</v>
          </cell>
        </row>
        <row r="71">
          <cell r="A71" t="str">
            <v>6.6</v>
          </cell>
          <cell r="B71" t="str">
            <v>GOTERAS</v>
          </cell>
          <cell r="C71" t="str">
            <v>M2</v>
          </cell>
        </row>
        <row r="75">
          <cell r="A75" t="str">
            <v>7.1</v>
          </cell>
          <cell r="B75" t="str">
            <v>SUMINISTRO E INSTALACION ADOQUIN GRES PEATONAL 10X20X25</v>
          </cell>
          <cell r="C75" t="str">
            <v>M2</v>
          </cell>
        </row>
        <row r="76">
          <cell r="A76" t="str">
            <v>7.2</v>
          </cell>
          <cell r="B76" t="str">
            <v>CONSTRUCCIÓN DE ANDENES E=0.10 MTS, EN CONCRETO DE 17.5 MPa - (2500 PSI)</v>
          </cell>
          <cell r="C76" t="str">
            <v>M2</v>
          </cell>
        </row>
        <row r="81">
          <cell r="A81" t="str">
            <v>8.1</v>
          </cell>
          <cell r="B81" t="str">
            <v>DESMONTE CUBIERTA EN TEJA DE BARRO</v>
          </cell>
          <cell r="C81" t="str">
            <v>M2</v>
          </cell>
        </row>
        <row r="82">
          <cell r="A82" t="str">
            <v>8.2</v>
          </cell>
          <cell r="B82" t="str">
            <v>LIMPIEZA DE COBERTURA DE TEJAS EN CUBIERTA INCLINADA RETIRANDO LA SUCIEDAD ACUMULADA</v>
          </cell>
          <cell r="C82" t="str">
            <v>M2</v>
          </cell>
        </row>
        <row r="83">
          <cell r="A83" t="str">
            <v>8.3</v>
          </cell>
          <cell r="B83" t="str">
            <v>LIMPIEZA DE CANAL EN CUBIERTA INCLINADA CON MEDIOS MANUALES Y CARGA MANUAL DE ESCOMBROS  SOBRE CONTENEDOR</v>
          </cell>
          <cell r="C83" t="str">
            <v>ML</v>
          </cell>
        </row>
        <row r="84">
          <cell r="A84" t="str">
            <v>8.4</v>
          </cell>
          <cell r="B84" t="str">
            <v>SUMINISTRO E INSTALACION DE TEJA DE BARRO TIPO ESPAÑOLA</v>
          </cell>
          <cell r="C84" t="str">
            <v>M2</v>
          </cell>
        </row>
        <row r="85">
          <cell r="A85" t="str">
            <v>8.5</v>
          </cell>
          <cell r="B85" t="str">
            <v xml:space="preserve">SUMINISTRO E INSTALACION DE CANAL EN LAMINA GALV. CAL.18 TIPO - RECORRIDO 60 CM "PECHO DE PALOMA" </v>
          </cell>
          <cell r="C85" t="str">
            <v>ML</v>
          </cell>
        </row>
        <row r="86">
          <cell r="A86" t="str">
            <v>8.6</v>
          </cell>
          <cell r="B86" t="str">
            <v>SUMINISTRO E INSTALACION DE BAJANTE DE AGUA NEGRA PVC 4" (SANITARIA)</v>
          </cell>
          <cell r="C86" t="str">
            <v>ML</v>
          </cell>
        </row>
        <row r="87">
          <cell r="A87" t="str">
            <v>8.7</v>
          </cell>
          <cell r="B87" t="str">
            <v>GOTERAS</v>
          </cell>
          <cell r="C87" t="str">
            <v>M2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CO-F-12 (2)"/>
      <sheetName val="SABANA"/>
      <sheetName val="5,1"/>
      <sheetName val="flejes"/>
      <sheetName val="2.2"/>
      <sheetName val=" 5.1"/>
      <sheetName val="19.1"/>
      <sheetName val="SABANA balance"/>
      <sheetName val="balance 5,1"/>
      <sheetName val="19.2.1"/>
      <sheetName val="19.2.3"/>
      <sheetName val="19.2.5"/>
      <sheetName val="19.2.6"/>
      <sheetName val="19.3.1 "/>
      <sheetName val="19.3.2 "/>
      <sheetName val="19.3.4"/>
      <sheetName val="Copia de 19.3.2 balance"/>
      <sheetName val="19.3.1"/>
      <sheetName val="19.4.7"/>
      <sheetName val="7,12"/>
      <sheetName val="7,14"/>
      <sheetName val="7,17"/>
      <sheetName val="19.6.6"/>
      <sheetName val="19.6.7"/>
      <sheetName val="19.6.8"/>
      <sheetName val="19.6.9"/>
      <sheetName val="19.6.11"/>
      <sheetName val="19.6.12"/>
      <sheetName val="19.6.14"/>
      <sheetName val="19.6.16"/>
    </sheetNames>
    <sheetDataSet>
      <sheetData sheetId="0"/>
      <sheetData sheetId="1">
        <row r="16">
          <cell r="A16">
            <v>1</v>
          </cell>
          <cell r="B16" t="str">
            <v xml:space="preserve">PRELIMINARES </v>
          </cell>
          <cell r="C16">
            <v>0</v>
          </cell>
        </row>
        <row r="17">
          <cell r="A17">
            <v>1.1000000000000001</v>
          </cell>
          <cell r="B17" t="str">
            <v xml:space="preserve">CAMPAMENTO 36 m2 </v>
          </cell>
          <cell r="C17" t="str">
            <v xml:space="preserve">un </v>
          </cell>
        </row>
        <row r="18">
          <cell r="A18">
            <v>1.2</v>
          </cell>
          <cell r="B18" t="str">
            <v>CERRAMIENTO EN VARA ROLLIZA Y LONA H=1.50 M. DISTANCIA ENTRE POSTES 2 M</v>
          </cell>
          <cell r="C18" t="str">
            <v xml:space="preserve">ml </v>
          </cell>
        </row>
        <row r="19">
          <cell r="A19">
            <v>1.3</v>
          </cell>
          <cell r="B19" t="str">
            <v xml:space="preserve">DESCAPOTE A MAQUINA </v>
          </cell>
          <cell r="C19" t="str">
            <v xml:space="preserve">m2 </v>
          </cell>
        </row>
        <row r="20">
          <cell r="A20">
            <v>1.4</v>
          </cell>
          <cell r="B20" t="str">
            <v xml:space="preserve">LOCALIZACION Y REPLANTEO OBRA ARQUITECTONICA </v>
          </cell>
          <cell r="C20" t="str">
            <v xml:space="preserve">m2 </v>
          </cell>
        </row>
        <row r="21">
          <cell r="A21">
            <v>1.5</v>
          </cell>
          <cell r="B21" t="str">
            <v xml:space="preserve">RED ELÉCTRICA PROVISIONAL L/50 M </v>
          </cell>
          <cell r="C21" t="str">
            <v xml:space="preserve">un </v>
          </cell>
        </row>
        <row r="22">
          <cell r="A22">
            <v>1.6</v>
          </cell>
          <cell r="B22" t="str">
            <v xml:space="preserve">SUMINISTRO E INSTALACION VALLA DE INFORMACION </v>
          </cell>
          <cell r="C22" t="str">
            <v xml:space="preserve">un </v>
          </cell>
        </row>
        <row r="23">
          <cell r="A23">
            <v>2</v>
          </cell>
          <cell r="B23" t="str">
            <v xml:space="preserve">EXCAVACIONES Y RELLENOS </v>
          </cell>
          <cell r="C23">
            <v>0</v>
          </cell>
        </row>
        <row r="24">
          <cell r="A24">
            <v>2.1</v>
          </cell>
          <cell r="B24" t="str">
            <v xml:space="preserve">EXCAVACION MANUAL EN MATERIAL COMUN (INCLUYE RETIRO) </v>
          </cell>
          <cell r="C24" t="str">
            <v xml:space="preserve">m3 </v>
          </cell>
        </row>
        <row r="25">
          <cell r="A25">
            <v>2.2000000000000002</v>
          </cell>
          <cell r="B25" t="str">
            <v xml:space="preserve">EXCAVACION DE CORTES, CANALES Y PRESTAMOS EN MATERIAL COMUN A MAQUINA INCLUYE CARGUE Y ACARREO LIBRE DE 5 KM </v>
          </cell>
          <cell r="C25" t="str">
            <v xml:space="preserve">m3 </v>
          </cell>
        </row>
        <row r="26">
          <cell r="A26">
            <v>2.2999999999999998</v>
          </cell>
          <cell r="B26" t="str">
            <v xml:space="preserve">SUMINISTRO E INSTALACION DE GEOTEXTIL NT 1600 PARA SEPARACION SUBRASANTE/CAPAS GRANULARES Y/O SUBDRENES/FILTROS </v>
          </cell>
          <cell r="C26" t="str">
            <v xml:space="preserve">m2 </v>
          </cell>
        </row>
        <row r="27">
          <cell r="A27">
            <v>2.4</v>
          </cell>
          <cell r="B27" t="str">
            <v xml:space="preserve">SUMINISTRO, EXTENDIDA Y COMPACTACIÓN DE MATERIAL PARA AFIRMADO HASTA UN DIÁMETRO DE 2" Y UN ÍNDICE PLÁSTICO MENOR O IGUAL 9%  Y COMPACTO  AL 95% PROCTOR, INCLUYE ACARREO LIBRE 5 KM (**) </v>
          </cell>
          <cell r="C27" t="str">
            <v xml:space="preserve">m3 </v>
          </cell>
        </row>
        <row r="28">
          <cell r="A28">
            <v>3</v>
          </cell>
          <cell r="B28" t="str">
            <v xml:space="preserve">CIMENTACION </v>
          </cell>
          <cell r="C28">
            <v>0</v>
          </cell>
        </row>
        <row r="29">
          <cell r="A29">
            <v>3.1</v>
          </cell>
          <cell r="B29" t="str">
            <v xml:space="preserve">CONCRETO CICLOPEO 21MPa (3000 PSI) RELACIÓN 60C/40P </v>
          </cell>
          <cell r="C29" t="str">
            <v xml:space="preserve">m3 </v>
          </cell>
        </row>
        <row r="30">
          <cell r="A30">
            <v>3.2</v>
          </cell>
          <cell r="B30" t="str">
            <v xml:space="preserve">CONCRETO DE ZAPATAS 21MPa  + FORMALETA </v>
          </cell>
          <cell r="C30" t="str">
            <v xml:space="preserve">m3 </v>
          </cell>
        </row>
        <row r="31">
          <cell r="A31">
            <v>3.3</v>
          </cell>
          <cell r="B31" t="str">
            <v xml:space="preserve">PEDESTAL CONCRETO 21,1 Mpa (3000 PSI) </v>
          </cell>
          <cell r="C31" t="str">
            <v xml:space="preserve">m3 </v>
          </cell>
        </row>
        <row r="32">
          <cell r="A32">
            <v>4</v>
          </cell>
          <cell r="B32">
            <v>0</v>
          </cell>
          <cell r="C32">
            <v>0</v>
          </cell>
        </row>
        <row r="33">
          <cell r="A33">
            <v>4.0999999999999996</v>
          </cell>
          <cell r="B33" t="str">
            <v xml:space="preserve">CONCRETO SIMPLE DE 21 MPa -  (3000 PSI) IMPERMEABILIZADO PARA PLACAS PISOS </v>
          </cell>
          <cell r="C33" t="str">
            <v xml:space="preserve">m3 </v>
          </cell>
        </row>
        <row r="34">
          <cell r="A34">
            <v>4.2</v>
          </cell>
          <cell r="B34" t="str">
            <v xml:space="preserve">VIGA AMARRE SOBRE MURO  21 MPa - (3000 PSI) </v>
          </cell>
          <cell r="C34" t="str">
            <v xml:space="preserve">m3 </v>
          </cell>
        </row>
        <row r="35">
          <cell r="A35">
            <v>4.3</v>
          </cell>
          <cell r="B35" t="str">
            <v xml:space="preserve">ESCALERAS MACIZA 21 MPa - (3000 PSI) </v>
          </cell>
          <cell r="C35" t="str">
            <v xml:space="preserve">m3 </v>
          </cell>
        </row>
        <row r="36">
          <cell r="A36">
            <v>5</v>
          </cell>
          <cell r="B36" t="str">
            <v xml:space="preserve">ACERO DE REFUERZO </v>
          </cell>
          <cell r="C36">
            <v>0</v>
          </cell>
        </row>
        <row r="37">
          <cell r="A37">
            <v>5.0999999999999996</v>
          </cell>
          <cell r="B37" t="str">
            <v xml:space="preserve">SUMINISTRO FIGURADO Y ARMADO DE ACERO DE REFUERZO  60000 PSI 420 MPA </v>
          </cell>
          <cell r="C37" t="str">
            <v xml:space="preserve">kg </v>
          </cell>
        </row>
        <row r="38">
          <cell r="A38">
            <v>6</v>
          </cell>
          <cell r="B38" t="str">
            <v xml:space="preserve">ESTRUCTURA METALICA </v>
          </cell>
          <cell r="C38">
            <v>0</v>
          </cell>
        </row>
        <row r="39">
          <cell r="A39">
            <v>6.1</v>
          </cell>
          <cell r="B39" t="str">
            <v xml:space="preserve">SUMINISTRO E INSTALACION PERNOS EN U 1" INCLUYE TUERCAS Y ARANDELAS </v>
          </cell>
          <cell r="C39" t="str">
            <v xml:space="preserve">un </v>
          </cell>
        </row>
        <row r="40">
          <cell r="A40">
            <v>6.2</v>
          </cell>
          <cell r="B40" t="str">
            <v xml:space="preserve">SUMINISTRO E INSTALACION PLACAPLANCHA, PLACABASE Y RIGIDIZADORES EN PLATINAS DE 1/2 " INCLUYE SOLDADURA Y PINTURA CON FONDO SEGÚN DISEÑO ESTRUCTURAL </v>
          </cell>
          <cell r="C40" t="str">
            <v xml:space="preserve">un </v>
          </cell>
        </row>
        <row r="41">
          <cell r="A41">
            <v>6.3</v>
          </cell>
          <cell r="B41" t="str">
            <v xml:space="preserve">SUMINISTRO E INSTALACION COLUMNA, VIGA Y VIGUETA TUBULAR (TIPO C-01) PCC-100*100*6,00mm, (TIPO V-01) PCC-100*150*6,00mm, (TIPO V-01) PCC-100*150*6,00mm, (VT &amp; CORREAS) PRC-50*100*3,00mm INCLUYE SOLDADURA Y PINTURA CON FONDO SEGÚN DISEÑO ESTRUCTURAL </v>
          </cell>
          <cell r="C41" t="str">
            <v xml:space="preserve">kg </v>
          </cell>
        </row>
        <row r="42">
          <cell r="A42">
            <v>7</v>
          </cell>
          <cell r="B42" t="str">
            <v xml:space="preserve">INSTALACIONES HIDROSANITARIAS </v>
          </cell>
          <cell r="C42">
            <v>0</v>
          </cell>
        </row>
        <row r="43">
          <cell r="A43" t="str">
            <v xml:space="preserve"> </v>
          </cell>
          <cell r="B43" t="str">
            <v xml:space="preserve">REDES EN PVC DE PRESION </v>
          </cell>
          <cell r="C43">
            <v>0</v>
          </cell>
        </row>
        <row r="44">
          <cell r="A44">
            <v>7.1</v>
          </cell>
          <cell r="B44" t="str">
            <v xml:space="preserve">SUMINISTRO E INSTALACIÓN DE ACOMETIDA 2" X 1/2" INCLUYE TUBERÍA PF + UAD 1/2", REGISTRO DE CORTE, COLLAR DERIVACIÓN Y ACCESORIOS COMPLEMENTARIOS PARA SU CONEXIÓN. </v>
          </cell>
          <cell r="C44" t="str">
            <v xml:space="preserve">un </v>
          </cell>
        </row>
        <row r="45">
          <cell r="A45">
            <v>7.2</v>
          </cell>
          <cell r="B45" t="str">
            <v xml:space="preserve">SUMINISTRO E INSTALACION DE RED SUMINISTRO PVC-P 3/4" RDE 11 </v>
          </cell>
          <cell r="C45" t="str">
            <v xml:space="preserve">ml </v>
          </cell>
        </row>
        <row r="46">
          <cell r="A46">
            <v>7.3</v>
          </cell>
          <cell r="B46" t="str">
            <v xml:space="preserve">SUMINISTRO E INSTALACION DE RED SUMINISTRO TUBERIA PVC-P 1/2" RDE 9 </v>
          </cell>
          <cell r="C46" t="str">
            <v xml:space="preserve">ml </v>
          </cell>
        </row>
        <row r="47">
          <cell r="A47" t="str">
            <v xml:space="preserve"> </v>
          </cell>
          <cell r="B47" t="str">
            <v xml:space="preserve">PUNTOS HIDRAULICOS DE AGUA FRIA </v>
          </cell>
          <cell r="C47">
            <v>0</v>
          </cell>
        </row>
        <row r="48">
          <cell r="A48">
            <v>7.4</v>
          </cell>
          <cell r="B48" t="str">
            <v xml:space="preserve">PUNTO AGUA FRIA PVC-P 1/2"  PARAL DE TECHO </v>
          </cell>
          <cell r="C48" t="str">
            <v xml:space="preserve">un </v>
          </cell>
        </row>
        <row r="49">
          <cell r="A49">
            <v>7.5</v>
          </cell>
          <cell r="B49" t="str">
            <v xml:space="preserve">SUMINISTRO E INSTALACIÓN REGISTRO DE BOLA  D = 3/4" TIPO LIVIANO </v>
          </cell>
          <cell r="C49" t="str">
            <v xml:space="preserve">un </v>
          </cell>
        </row>
        <row r="50">
          <cell r="A50">
            <v>7.6</v>
          </cell>
          <cell r="B50" t="str">
            <v xml:space="preserve">SUMINISTRO E INSTALACIÓN REGISTRO DE BOLA  D = 1/2" TIPO LIVIANO </v>
          </cell>
          <cell r="C50" t="str">
            <v xml:space="preserve">un </v>
          </cell>
        </row>
        <row r="51">
          <cell r="A51" t="str">
            <v xml:space="preserve"> </v>
          </cell>
          <cell r="B51" t="str">
            <v xml:space="preserve">PUNTOS SANITARIOS </v>
          </cell>
          <cell r="C51">
            <v>0</v>
          </cell>
        </row>
        <row r="52">
          <cell r="A52">
            <v>7.7</v>
          </cell>
          <cell r="B52" t="str">
            <v xml:space="preserve">SUMINISTRO E INSTALACIÓN COMBO ACUACER LAVAMANOS, SANITARIO, GRIFERIA  E INCRUSTACIONES </v>
          </cell>
          <cell r="C52" t="str">
            <v xml:space="preserve">un </v>
          </cell>
        </row>
        <row r="53">
          <cell r="A53" t="str">
            <v xml:space="preserve"> </v>
          </cell>
          <cell r="B53" t="str">
            <v xml:space="preserve">REDES DE AGUAS NEGRAS </v>
          </cell>
          <cell r="C53">
            <v>0</v>
          </cell>
        </row>
        <row r="54">
          <cell r="A54">
            <v>7.8</v>
          </cell>
          <cell r="B54" t="str">
            <v xml:space="preserve">SUMINISTRO E INSTALACIÓN TUBERÍA SANITARIA DE DESAGUE PVC  D=4" </v>
          </cell>
          <cell r="C54" t="str">
            <v xml:space="preserve">ml </v>
          </cell>
        </row>
        <row r="55">
          <cell r="A55">
            <v>7.9</v>
          </cell>
          <cell r="B55" t="str">
            <v xml:space="preserve">SUMINISTRO E INSTALACION TUBERIA PVC SANITARIA D= 3" </v>
          </cell>
          <cell r="C55" t="str">
            <v xml:space="preserve">ml </v>
          </cell>
        </row>
        <row r="56">
          <cell r="A56">
            <v>7.1</v>
          </cell>
          <cell r="B56" t="str">
            <v xml:space="preserve">SUMINISTRO E INSTALACION TUBERIA PVC SANITARIA D= 2" </v>
          </cell>
          <cell r="C56" t="str">
            <v xml:space="preserve">ml </v>
          </cell>
        </row>
        <row r="57">
          <cell r="A57" t="str">
            <v xml:space="preserve"> </v>
          </cell>
          <cell r="B57" t="str">
            <v xml:space="preserve">ALCANTARILLADO RED PLUVIAL </v>
          </cell>
          <cell r="C57">
            <v>0</v>
          </cell>
        </row>
        <row r="58">
          <cell r="A58">
            <v>7.11</v>
          </cell>
          <cell r="B58" t="str">
            <v xml:space="preserve">SUMINISTRO E INSTALACION DE BAJANTE DE AGUA LLUVIA PVC 4" </v>
          </cell>
          <cell r="C58" t="str">
            <v xml:space="preserve">ml </v>
          </cell>
        </row>
        <row r="59">
          <cell r="A59">
            <v>7.12</v>
          </cell>
          <cell r="B59" t="str">
            <v xml:space="preserve">SUMINISTRO E INSTALACIÓN TUBERÍA DE ALCANTARILLADO PVC D= 6" </v>
          </cell>
          <cell r="C59" t="str">
            <v xml:space="preserve">ml </v>
          </cell>
        </row>
        <row r="60">
          <cell r="A60">
            <v>7.13</v>
          </cell>
          <cell r="B60" t="str">
            <v xml:space="preserve">SUMINISTRO E INSTALACIÓN TUBERÍA DE ALCANTARILLADO PVC W - RETEN  8" </v>
          </cell>
          <cell r="C60" t="str">
            <v xml:space="preserve">ml </v>
          </cell>
        </row>
        <row r="61">
          <cell r="A61" t="str">
            <v xml:space="preserve"> </v>
          </cell>
          <cell r="B61" t="str">
            <v xml:space="preserve">UNIONES Y ACCESORIOS DE TUBERIA DE AGUAS NEGRAS </v>
          </cell>
          <cell r="C61">
            <v>0</v>
          </cell>
        </row>
        <row r="62">
          <cell r="A62">
            <v>7.14</v>
          </cell>
          <cell r="B62" t="str">
            <v xml:space="preserve">SUMINISTRO E INSTALACION YEE PVC SANITARIA D=6" </v>
          </cell>
          <cell r="C62" t="str">
            <v xml:space="preserve">un </v>
          </cell>
        </row>
        <row r="63">
          <cell r="A63">
            <v>7.15</v>
          </cell>
          <cell r="B63" t="str">
            <v xml:space="preserve">SILLAS YEE 200*160 mm </v>
          </cell>
          <cell r="C63" t="str">
            <v xml:space="preserve">un </v>
          </cell>
        </row>
        <row r="64">
          <cell r="A64">
            <v>7.16</v>
          </cell>
          <cell r="B64" t="str">
            <v xml:space="preserve">REJILLAS DE ALUMINIO 6*4 </v>
          </cell>
          <cell r="C64" t="str">
            <v xml:space="preserve">un </v>
          </cell>
        </row>
        <row r="65">
          <cell r="A65">
            <v>7.17</v>
          </cell>
          <cell r="B65" t="str">
            <v xml:space="preserve">BUJE SOLDADO - SANITARIO DE 6" a 4" </v>
          </cell>
          <cell r="C65" t="str">
            <v xml:space="preserve">un </v>
          </cell>
        </row>
        <row r="66">
          <cell r="A66" t="str">
            <v xml:space="preserve"> </v>
          </cell>
          <cell r="B66" t="str">
            <v xml:space="preserve">OBRAS CIVILES </v>
          </cell>
          <cell r="C66">
            <v>0</v>
          </cell>
        </row>
        <row r="67">
          <cell r="A67">
            <v>7.18</v>
          </cell>
          <cell r="B67" t="str">
            <v xml:space="preserve">CAJAS DE INSPECCION DE 60x60x60 cm LADRILLO </v>
          </cell>
          <cell r="C67" t="str">
            <v xml:space="preserve">un </v>
          </cell>
        </row>
        <row r="68">
          <cell r="A68">
            <v>7.19</v>
          </cell>
          <cell r="B68" t="str">
            <v xml:space="preserve">CAJAS DE INSPECCION DE 1.20 X 1.20 X 1.20 MTS LADRILLO </v>
          </cell>
          <cell r="C68" t="str">
            <v xml:space="preserve">un </v>
          </cell>
        </row>
        <row r="69">
          <cell r="A69">
            <v>7.2</v>
          </cell>
          <cell r="B69" t="str">
            <v xml:space="preserve">SUMINISTRO E INSTALACION DE BOMBA SUMERGIBLE DE AGUAS RESIDUALES SEGÚN DISEÑO SANITARIO </v>
          </cell>
          <cell r="C69" t="str">
            <v xml:space="preserve">un </v>
          </cell>
        </row>
        <row r="70">
          <cell r="A70">
            <v>7.21</v>
          </cell>
          <cell r="B70" t="str">
            <v xml:space="preserve">SUMINISTRO E INSTALACION DE VALVULA ANTIRETORNO DE 8" SEGÚN DISEÑO HIDROSANITARIO </v>
          </cell>
          <cell r="C70" t="str">
            <v xml:space="preserve">un  </v>
          </cell>
        </row>
        <row r="71">
          <cell r="A71">
            <v>8</v>
          </cell>
          <cell r="B71" t="str">
            <v xml:space="preserve">INSTALACIONES ELECTRICAS </v>
          </cell>
          <cell r="C71">
            <v>0</v>
          </cell>
        </row>
        <row r="72">
          <cell r="A72">
            <v>8.1</v>
          </cell>
          <cell r="B72" t="str">
            <v xml:space="preserve">ACOMETIDA AÉREA 30 M/ PVC </v>
          </cell>
          <cell r="C72" t="str">
            <v xml:space="preserve">un </v>
          </cell>
        </row>
        <row r="73">
          <cell r="A73">
            <v>8.1999999999999993</v>
          </cell>
          <cell r="B73" t="str">
            <v xml:space="preserve">SUMINISTRO E INSTALACION DE LUMINARIA PEDESTAL </v>
          </cell>
          <cell r="C73" t="str">
            <v xml:space="preserve">un </v>
          </cell>
        </row>
        <row r="74">
          <cell r="A74">
            <v>8.3000000000000007</v>
          </cell>
          <cell r="B74" t="str">
            <v xml:space="preserve">SUMINISTRO E INSTALACION DE POSTE EN FERROCONCRETO 510 X 8 MTS INCLUYE REFLECTOR SEGÚN DISEÑO ELECTRICO </v>
          </cell>
          <cell r="C74" t="str">
            <v xml:space="preserve">un </v>
          </cell>
        </row>
        <row r="75">
          <cell r="A75">
            <v>8.4</v>
          </cell>
          <cell r="B75" t="str">
            <v xml:space="preserve">SUMINISTRO E INSTALACION DE TABLERO PARCIAL 18 CIRCUITO. </v>
          </cell>
          <cell r="C75" t="str">
            <v xml:space="preserve">un </v>
          </cell>
        </row>
        <row r="76">
          <cell r="A76">
            <v>8.5</v>
          </cell>
          <cell r="B76" t="str">
            <v xml:space="preserve">SUMINISTRO E INSTALACION DE CONTADOR ELECTRICO TRIFASICO </v>
          </cell>
          <cell r="C76" t="str">
            <v xml:space="preserve">un </v>
          </cell>
        </row>
        <row r="77">
          <cell r="A77">
            <v>8.6</v>
          </cell>
          <cell r="B77" t="str">
            <v xml:space="preserve">TIERRA TABLERO GENERAL (VARILLA COOPER WELL) </v>
          </cell>
          <cell r="C77" t="str">
            <v xml:space="preserve">un </v>
          </cell>
        </row>
        <row r="78">
          <cell r="A78">
            <v>8.6999999999999993</v>
          </cell>
          <cell r="B78" t="str">
            <v xml:space="preserve">SUMINISTRO E INSTALACION CAJA DE INSPECCION DE TIERRA INCLUYE TAPAS </v>
          </cell>
          <cell r="C78" t="str">
            <v xml:space="preserve">un </v>
          </cell>
        </row>
        <row r="79">
          <cell r="A79">
            <v>8.8000000000000007</v>
          </cell>
          <cell r="B79" t="str">
            <v xml:space="preserve">CAJA INSPECCIÓN A.P. CS-274 CODENSA </v>
          </cell>
          <cell r="C79" t="str">
            <v xml:space="preserve">un </v>
          </cell>
        </row>
        <row r="80">
          <cell r="A80">
            <v>8.9</v>
          </cell>
          <cell r="B80" t="str">
            <v xml:space="preserve">CABLE AWG/THW </v>
          </cell>
          <cell r="C80" t="str">
            <v xml:space="preserve">ml </v>
          </cell>
        </row>
        <row r="81">
          <cell r="A81">
            <v>8.1</v>
          </cell>
          <cell r="B81" t="str">
            <v xml:space="preserve">SUMINISTRO E INSTALACIÓN DE TUBERIA PVC CONDUIT 1". </v>
          </cell>
          <cell r="C81" t="str">
            <v xml:space="preserve">ml </v>
          </cell>
        </row>
        <row r="82">
          <cell r="A82">
            <v>8.11</v>
          </cell>
          <cell r="B82" t="str">
            <v xml:space="preserve">SALIDA LAMPARA TOMA PVC COMPLETA </v>
          </cell>
          <cell r="C82" t="str">
            <v xml:space="preserve">un </v>
          </cell>
        </row>
        <row r="83">
          <cell r="A83">
            <v>9</v>
          </cell>
          <cell r="B83" t="str">
            <v xml:space="preserve">MAMPOSTERIA </v>
          </cell>
          <cell r="C83">
            <v>0</v>
          </cell>
        </row>
        <row r="84">
          <cell r="A84">
            <v>9.1</v>
          </cell>
          <cell r="B84" t="str">
            <v xml:space="preserve">MURO EN DRY WALL 1/2`` DOBLE CARA E = 0.12 MTS </v>
          </cell>
          <cell r="C84" t="str">
            <v xml:space="preserve">m2 </v>
          </cell>
        </row>
        <row r="85">
          <cell r="A85">
            <v>9.1999999999999993</v>
          </cell>
          <cell r="B85" t="str">
            <v xml:space="preserve">SUMINISTRO E INSTALACION DE LAMINA SUPERBOARD  E= 8 MM </v>
          </cell>
          <cell r="C85" t="str">
            <v xml:space="preserve">m2 </v>
          </cell>
        </row>
        <row r="86">
          <cell r="A86">
            <v>9.3000000000000007</v>
          </cell>
          <cell r="B86" t="str">
            <v xml:space="preserve">MURO TOLETE COMUN E=0.12 mts. </v>
          </cell>
          <cell r="C86" t="str">
            <v xml:space="preserve">m2 </v>
          </cell>
        </row>
        <row r="87">
          <cell r="A87">
            <v>9.4</v>
          </cell>
          <cell r="B87" t="str">
            <v xml:space="preserve">AISLAMIENTO TERMICO SONORO CON FRESCAZA 4". </v>
          </cell>
          <cell r="C87" t="str">
            <v xml:space="preserve">m2 </v>
          </cell>
        </row>
        <row r="88">
          <cell r="A88">
            <v>10</v>
          </cell>
          <cell r="B88" t="str">
            <v xml:space="preserve">PAÑETES </v>
          </cell>
          <cell r="C88" t="str">
            <v xml:space="preserve"> </v>
          </cell>
        </row>
        <row r="89">
          <cell r="A89">
            <v>10.1</v>
          </cell>
          <cell r="B89" t="str">
            <v xml:space="preserve">PAÑETE IMPERMEABILIZADO 1:3 </v>
          </cell>
          <cell r="C89" t="str">
            <v xml:space="preserve">m2 </v>
          </cell>
        </row>
        <row r="90">
          <cell r="A90">
            <v>11</v>
          </cell>
          <cell r="B90" t="str">
            <v xml:space="preserve">PISOS Y BASES </v>
          </cell>
          <cell r="C90">
            <v>0</v>
          </cell>
        </row>
        <row r="91">
          <cell r="A91">
            <v>11.1</v>
          </cell>
          <cell r="B91" t="str">
            <v xml:space="preserve">PLACA EN SUPER BOARD 20 mm </v>
          </cell>
          <cell r="C91" t="str">
            <v xml:space="preserve">m2 </v>
          </cell>
        </row>
        <row r="92">
          <cell r="A92">
            <v>12</v>
          </cell>
          <cell r="B92" t="str">
            <v xml:space="preserve">PISOS ACABADOS </v>
          </cell>
          <cell r="C92" t="str">
            <v xml:space="preserve"> </v>
          </cell>
        </row>
        <row r="93">
          <cell r="A93">
            <v>12.1</v>
          </cell>
          <cell r="B93" t="str">
            <v xml:space="preserve">SUMINISTRO E INSTALACIÓN DE ADOQUIN GRES PEATONAL 0.10*0.20*0.025 MTS </v>
          </cell>
          <cell r="C93" t="str">
            <v xml:space="preserve">m2 </v>
          </cell>
        </row>
        <row r="94">
          <cell r="A94">
            <v>13</v>
          </cell>
          <cell r="B94" t="str">
            <v xml:space="preserve">CUBIERTA </v>
          </cell>
          <cell r="C94" t="str">
            <v xml:space="preserve"> </v>
          </cell>
        </row>
        <row r="95">
          <cell r="A95">
            <v>13.1</v>
          </cell>
          <cell r="B95" t="str">
            <v xml:space="preserve">SUMINISTRO E INSTALACIÓN CUBIERTA TEJA ONDULADA THERMOACUSTICA 0.83 X 3.05 </v>
          </cell>
          <cell r="C95" t="str">
            <v xml:space="preserve">m2 </v>
          </cell>
        </row>
        <row r="96">
          <cell r="A96">
            <v>13.2</v>
          </cell>
          <cell r="B96" t="str">
            <v xml:space="preserve">SUMINISTRO E INSTALACIÓN CANAL EN LAMINA CAL. 22 </v>
          </cell>
          <cell r="C96" t="str">
            <v xml:space="preserve">ml </v>
          </cell>
        </row>
        <row r="97">
          <cell r="A97">
            <v>13.3</v>
          </cell>
          <cell r="B97" t="str">
            <v xml:space="preserve">PANEL SUPERBOARD PERIMETRAL FACHADA ANCHO 0,50 MTS SEGÚN DISEÑO </v>
          </cell>
          <cell r="C97" t="str">
            <v xml:space="preserve">ml </v>
          </cell>
        </row>
        <row r="98">
          <cell r="A98">
            <v>14</v>
          </cell>
          <cell r="B98" t="str">
            <v xml:space="preserve">APARATO SANITARIOS </v>
          </cell>
          <cell r="C98">
            <v>0</v>
          </cell>
        </row>
        <row r="99">
          <cell r="A99">
            <v>14.1</v>
          </cell>
          <cell r="B99" t="str">
            <v xml:space="preserve">SUMINISTRO E INSTALACIÓN SANITARIO AVANTI PLUS BLANCO LAVAMANOS CON PEDESTAL, SANITARIO, GRIFERIA  E INCRUSTACIONES </v>
          </cell>
          <cell r="C99" t="str">
            <v xml:space="preserve">un </v>
          </cell>
        </row>
        <row r="100">
          <cell r="A100">
            <v>15</v>
          </cell>
          <cell r="B100" t="str">
            <v xml:space="preserve">CARPINTERIA METALICA </v>
          </cell>
          <cell r="C100">
            <v>0</v>
          </cell>
        </row>
        <row r="101">
          <cell r="A101">
            <v>15.1</v>
          </cell>
          <cell r="B101" t="str">
            <v xml:space="preserve">SUMINISTRO E INSTALACION PUERTA Y MARCO CAL. 18  1 X 2  INCLUYE  ANTICORROSIVO </v>
          </cell>
          <cell r="C101" t="str">
            <v xml:space="preserve">un </v>
          </cell>
        </row>
        <row r="102">
          <cell r="A102">
            <v>15.2</v>
          </cell>
          <cell r="B102" t="str">
            <v xml:space="preserve">SUMINISTRO E INSTALACIÓN VENTANA LAMINA CAL. 18 CON VIDRIO INC. ANTICORR. </v>
          </cell>
          <cell r="C102" t="str">
            <v xml:space="preserve">m2 </v>
          </cell>
        </row>
        <row r="103">
          <cell r="A103">
            <v>15.3</v>
          </cell>
          <cell r="B103" t="str">
            <v xml:space="preserve">BORDILLO EN TUBO DE 2" CAL. INCLUYE CONECTORES EN VARILLA CORRUGADA DE 1/2" SOLDADOS CADA 0.60 MTS SEGÚN DISEÑO ESRUCTURAL </v>
          </cell>
          <cell r="C103" t="str">
            <v xml:space="preserve">ml </v>
          </cell>
        </row>
        <row r="104">
          <cell r="A104">
            <v>15.4</v>
          </cell>
          <cell r="B104" t="str">
            <v xml:space="preserve">PERSIANA EN ALUMINIO COLOR NATURAL SEGÚN DISEÑO ARQUITECTONICO </v>
          </cell>
          <cell r="C104" t="str">
            <v xml:space="preserve">m2 </v>
          </cell>
        </row>
        <row r="105">
          <cell r="A105">
            <v>15.5</v>
          </cell>
          <cell r="B105" t="str">
            <v xml:space="preserve">ESCALERAS METALICAS SEGÚN DISEÑO </v>
          </cell>
          <cell r="C105" t="str">
            <v xml:space="preserve">un </v>
          </cell>
        </row>
        <row r="106">
          <cell r="A106">
            <v>15.6</v>
          </cell>
          <cell r="B106" t="str">
            <v xml:space="preserve">BARANDAS TUBO GALVANIZADO 2" SKATE PARK </v>
          </cell>
          <cell r="C106" t="str">
            <v xml:space="preserve">ml </v>
          </cell>
        </row>
        <row r="107">
          <cell r="A107">
            <v>16</v>
          </cell>
          <cell r="B107" t="str">
            <v xml:space="preserve">PINTURA </v>
          </cell>
          <cell r="C107">
            <v>0</v>
          </cell>
        </row>
        <row r="108">
          <cell r="A108">
            <v>16.100000000000001</v>
          </cell>
          <cell r="B108" t="str">
            <v xml:space="preserve">PINTURA FACHADA EN VINILO PARA EXTERIORES </v>
          </cell>
          <cell r="C108" t="str">
            <v xml:space="preserve">m2 </v>
          </cell>
        </row>
        <row r="109">
          <cell r="A109">
            <v>16.2</v>
          </cell>
          <cell r="B109" t="str">
            <v xml:space="preserve">VINILO TIPO II SOBRE PAÑETE DOS MANOS EN MUROS </v>
          </cell>
          <cell r="C109" t="str">
            <v xml:space="preserve">m2 </v>
          </cell>
        </row>
        <row r="110">
          <cell r="A110">
            <v>16.3</v>
          </cell>
          <cell r="B110" t="str">
            <v xml:space="preserve">PINTURA ANTIBACTERIAL PARA AREA DE BAÑOS DE TRES MANOS </v>
          </cell>
          <cell r="C110" t="str">
            <v xml:space="preserve">m2 </v>
          </cell>
        </row>
        <row r="111">
          <cell r="A111">
            <v>17</v>
          </cell>
          <cell r="B111" t="str">
            <v xml:space="preserve">SEÑALIZACION  </v>
          </cell>
          <cell r="C111">
            <v>0</v>
          </cell>
        </row>
        <row r="112">
          <cell r="A112">
            <v>17.100000000000001</v>
          </cell>
          <cell r="B112" t="str">
            <v xml:space="preserve">AVISO NOMBRE GENERAL </v>
          </cell>
          <cell r="C112" t="str">
            <v xml:space="preserve">un </v>
          </cell>
        </row>
        <row r="113">
          <cell r="A113">
            <v>18</v>
          </cell>
          <cell r="B113" t="str">
            <v xml:space="preserve">OBRAS EXTERIORES </v>
          </cell>
          <cell r="C113">
            <v>0</v>
          </cell>
        </row>
        <row r="114">
          <cell r="A114">
            <v>18.100000000000001</v>
          </cell>
          <cell r="B114" t="str">
            <v xml:space="preserve">PRADIZACION (PASTO) </v>
          </cell>
          <cell r="C114" t="str">
            <v xml:space="preserve">m2 </v>
          </cell>
        </row>
        <row r="115">
          <cell r="A115">
            <v>18.2</v>
          </cell>
          <cell r="B115" t="str">
            <v xml:space="preserve">PLANTACIÓN DE ARBOLES PAISAJISTICOS ALTURA MINIMA 1.20 MTS </v>
          </cell>
          <cell r="C115" t="str">
            <v xml:space="preserve">un </v>
          </cell>
        </row>
        <row r="116">
          <cell r="A116">
            <v>18.3</v>
          </cell>
          <cell r="B116" t="str">
            <v xml:space="preserve">CONTENEDOR DE RAICES A-70 </v>
          </cell>
          <cell r="C116" t="str">
            <v xml:space="preserve">ml </v>
          </cell>
        </row>
        <row r="117">
          <cell r="A117">
            <v>19</v>
          </cell>
          <cell r="B117" t="str">
            <v>ITEM NO PREVISTOS</v>
          </cell>
          <cell r="C117">
            <v>0</v>
          </cell>
        </row>
        <row r="118">
          <cell r="A118" t="str">
            <v>19.</v>
          </cell>
          <cell r="B118" t="str">
            <v xml:space="preserve">PRELIMINARES  </v>
          </cell>
          <cell r="C118">
            <v>0</v>
          </cell>
        </row>
        <row r="119">
          <cell r="A119">
            <v>19.100000000000001</v>
          </cell>
          <cell r="B119" t="str">
            <v>COMISION TOPOGRAFICA</v>
          </cell>
          <cell r="C119" t="str">
            <v>Mes</v>
          </cell>
        </row>
        <row r="120">
          <cell r="A120">
            <v>19.2</v>
          </cell>
          <cell r="B120" t="str">
            <v>EXCAVACIONES Y RELLENOS</v>
          </cell>
          <cell r="C120">
            <v>0</v>
          </cell>
        </row>
        <row r="121">
          <cell r="A121" t="str">
            <v>19.2.1</v>
          </cell>
          <cell r="B121" t="str">
            <v>EXCAVACION MANUAL EN MATERIAL CONGLOMERADO</v>
          </cell>
          <cell r="C121" t="str">
            <v xml:space="preserve">m3 </v>
          </cell>
        </row>
        <row r="122">
          <cell r="A122" t="str">
            <v>19.2.2</v>
          </cell>
          <cell r="B122" t="str">
            <v xml:space="preserve">BOMBEO AGUAS NIVEL FREATICO Y ESCORRENTIA CON MOTOBOMBA D=3" </v>
          </cell>
          <cell r="C122" t="str">
            <v xml:space="preserve">Hora </v>
          </cell>
        </row>
        <row r="123">
          <cell r="A123" t="str">
            <v>19.2.3</v>
          </cell>
          <cell r="B123" t="str">
            <v>ENTIBADOS EN MADERA TIPO 1 PARA EXCAVACIONES 1 A 7 USOS</v>
          </cell>
          <cell r="C123" t="str">
            <v xml:space="preserve">m2 </v>
          </cell>
        </row>
        <row r="124">
          <cell r="A124" t="str">
            <v>19.2.4</v>
          </cell>
          <cell r="B124" t="str">
            <v>CONSTRUCCION DE FILTROS A CUALQUIER PROFUNDIDAD, CON MATERIAL  FILTRANTE SEGUN NORMA INVIAS, SIN EXCAVACION, INCLUYE GEOTEXTIL NT 2000</v>
          </cell>
          <cell r="C124" t="str">
            <v xml:space="preserve">m3 </v>
          </cell>
        </row>
        <row r="125">
          <cell r="A125" t="str">
            <v>19.2.5</v>
          </cell>
          <cell r="B125" t="str">
            <v>RELLENO CON MATERIAL SELECCIONADO PROVENIENTE DE EXCAVACIÓN COMPACTADO CON PLANCHA VIBRADORA</v>
          </cell>
          <cell r="C125" t="str">
            <v xml:space="preserve">m3 </v>
          </cell>
        </row>
        <row r="126">
          <cell r="A126" t="str">
            <v>19.2.6</v>
          </cell>
          <cell r="B126" t="str">
            <v>RELLENO CON MATERIAL DE AFIRMADO COMPACTADO PLANCHA VIBRADORA INCLUYE ACARREO LIBRE DE 5 KM</v>
          </cell>
          <cell r="C126" t="str">
            <v xml:space="preserve">m3 </v>
          </cell>
        </row>
        <row r="127">
          <cell r="A127">
            <v>19.3</v>
          </cell>
          <cell r="B127" t="str">
            <v xml:space="preserve">CIMENTACION </v>
          </cell>
          <cell r="C127">
            <v>0</v>
          </cell>
        </row>
        <row r="128">
          <cell r="A128" t="str">
            <v>19.3.1</v>
          </cell>
          <cell r="B128" t="str">
            <v>SOLADO CONCRETO ESPESOR E=0.05MTS  14MPa (2000PSI)  POBRE CON MALLA DE GALLINERO</v>
          </cell>
          <cell r="C128" t="str">
            <v xml:space="preserve">m2 </v>
          </cell>
        </row>
        <row r="129">
          <cell r="A129" t="str">
            <v>19.3.2</v>
          </cell>
          <cell r="B129" t="str">
            <v>SOLADO CONCRETO ESPESOR E=0.05MTS 14MPa (2000PSI)</v>
          </cell>
          <cell r="C129" t="str">
            <v xml:space="preserve">m2 </v>
          </cell>
        </row>
        <row r="130">
          <cell r="A130" t="str">
            <v>19.3.3</v>
          </cell>
          <cell r="B130" t="str">
            <v xml:space="preserve">CONCRETO DE ZAPATAS 21MPa  </v>
          </cell>
          <cell r="C130" t="str">
            <v xml:space="preserve">m3 </v>
          </cell>
        </row>
        <row r="131">
          <cell r="A131" t="str">
            <v>19.3.4</v>
          </cell>
          <cell r="B131" t="str">
            <v>CONCRETO ZAPATAS 24.5 Mpa</v>
          </cell>
          <cell r="C131" t="str">
            <v xml:space="preserve">m3 </v>
          </cell>
        </row>
        <row r="132">
          <cell r="A132" t="str">
            <v>19.3.5</v>
          </cell>
          <cell r="B132" t="str">
            <v xml:space="preserve"> CONCRETO VIGA DE AMARRE 24.5 MPa, SECCION RECTANGULAR </v>
          </cell>
          <cell r="C132" t="str">
            <v xml:space="preserve">m3 </v>
          </cell>
        </row>
        <row r="133">
          <cell r="A133" t="str">
            <v>19.3.6</v>
          </cell>
          <cell r="B133" t="str">
            <v>MURO CONTENCION CONCRETO CICLOPEO H&lt;1.5 MTS 40% RAJÓN</v>
          </cell>
          <cell r="C133" t="str">
            <v xml:space="preserve">m3 </v>
          </cell>
        </row>
        <row r="134">
          <cell r="A134">
            <v>19.399999999999999</v>
          </cell>
          <cell r="B134" t="str">
            <v>ESTRUCTURA EN CONCRETO</v>
          </cell>
          <cell r="C134">
            <v>0</v>
          </cell>
        </row>
        <row r="135">
          <cell r="A135" t="str">
            <v>19.4.1</v>
          </cell>
          <cell r="B135" t="str">
            <v xml:space="preserve">CONCRETO SIMPLE  DE 24.5 MPa - (3500 PSI) PARA PLACAS PISOS </v>
          </cell>
          <cell r="C135" t="str">
            <v xml:space="preserve">m3 </v>
          </cell>
        </row>
        <row r="136">
          <cell r="A136" t="str">
            <v>19.4.2</v>
          </cell>
          <cell r="B136" t="str">
            <v xml:space="preserve">CONCRETO SIMPLE DE 24.5 MPa - (3500 PSI) LANZADO PARA MUROS </v>
          </cell>
          <cell r="C136" t="str">
            <v xml:space="preserve">m3 </v>
          </cell>
        </row>
        <row r="137">
          <cell r="A137" t="str">
            <v>19.4.3</v>
          </cell>
          <cell r="B137" t="str">
            <v xml:space="preserve"> SUMINISTRO E INSTALACION DE CONCRETO SIMPLE DE 21 MPA (3000 PSI) PARA   ELEVACIONES, H&lt;3.0 MTS FORMALETEADO DOS CARAS</v>
          </cell>
          <cell r="C137" t="str">
            <v xml:space="preserve">m3 </v>
          </cell>
        </row>
        <row r="138">
          <cell r="A138" t="str">
            <v>19.4.4</v>
          </cell>
          <cell r="B138" t="str">
            <v>SELLADO DE JUNTAS DE CONTRACCION</v>
          </cell>
          <cell r="C138" t="str">
            <v xml:space="preserve">ml </v>
          </cell>
        </row>
        <row r="139">
          <cell r="A139" t="str">
            <v>19.4.5</v>
          </cell>
          <cell r="B139" t="str">
            <v>CORTE DE PAVIMENTO EN CONCRETO HIDRAULICO</v>
          </cell>
          <cell r="C139" t="str">
            <v xml:space="preserve">ml </v>
          </cell>
        </row>
        <row r="140">
          <cell r="A140" t="str">
            <v>19.4.6</v>
          </cell>
          <cell r="B140" t="str">
            <v>SELLADO DE JUNTAS DE EXPANSION REMATE RAMPAS INCLUYE BARRAS DE TRANSFERENCIA</v>
          </cell>
          <cell r="C140" t="str">
            <v xml:space="preserve">ml </v>
          </cell>
        </row>
        <row r="141">
          <cell r="A141" t="str">
            <v>19.4.7</v>
          </cell>
          <cell r="B141" t="str">
            <v>SUMINISTRO E INSTALACION DE CONCRETO CLASE D 24 MPA (3500 PSI) PARA   ELEVACIONES, H&lt;3.0 MTS FORMALETEADO DOS CARAS</v>
          </cell>
          <cell r="C141" t="str">
            <v xml:space="preserve">m3 </v>
          </cell>
        </row>
        <row r="142">
          <cell r="A142">
            <v>19.5</v>
          </cell>
          <cell r="B142" t="str">
            <v>ESTRUCTURA METALICA</v>
          </cell>
          <cell r="C142">
            <v>0</v>
          </cell>
        </row>
        <row r="143">
          <cell r="A143" t="str">
            <v>19.5.1</v>
          </cell>
          <cell r="B143" t="str">
            <v>BORDILLO EN TUBO DE 2" E= 3MM Y LAMINA DE CAL. 1/4" INCLUYE CONECTORES EN VARILLA CORRUGADA DE 1/2" Y PLATINA CORRIDA,  SEGÚN DISEÑO ESTRUCTURAL</v>
          </cell>
          <cell r="C143" t="str">
            <v xml:space="preserve">ml </v>
          </cell>
        </row>
        <row r="144">
          <cell r="A144" t="str">
            <v>19.5.2</v>
          </cell>
          <cell r="B144" t="str">
            <v>SUMINISTRO E INSTALACION DE ANGULO DE 2" CALIBRE 3-16 PARA BORDES CAJONES I</v>
          </cell>
          <cell r="C144" t="str">
            <v xml:space="preserve">ml </v>
          </cell>
        </row>
        <row r="145">
          <cell r="A145">
            <v>19.600000000000001</v>
          </cell>
          <cell r="B145" t="str">
            <v>INSTALACIONES DE ALCANTARILLADO</v>
          </cell>
          <cell r="C145">
            <v>0</v>
          </cell>
        </row>
        <row r="146">
          <cell r="A146" t="str">
            <v>19.6.1</v>
          </cell>
          <cell r="B146" t="str">
            <v xml:space="preserve"> SUMINISTRO E INSTALACIÓN TUBERÍA DE ALCANTARILLADO PVC D=8" </v>
          </cell>
          <cell r="C146" t="str">
            <v xml:space="preserve">ml </v>
          </cell>
        </row>
        <row r="147">
          <cell r="A147" t="str">
            <v>19.6.2</v>
          </cell>
          <cell r="B147" t="str">
            <v xml:space="preserve"> SUMINISTRO E INSTALACIÓN TUBERÍA DE ALCANTARILLADO PVC  D=12" </v>
          </cell>
          <cell r="C147" t="str">
            <v xml:space="preserve">ml </v>
          </cell>
        </row>
        <row r="148">
          <cell r="A148" t="str">
            <v>19.6.3</v>
          </cell>
          <cell r="B148" t="str">
            <v>SUMINISTRO E INSTALACION CODO PVC SANITARIO D=8"</v>
          </cell>
          <cell r="C148" t="str">
            <v>und</v>
          </cell>
        </row>
        <row r="149">
          <cell r="A149" t="str">
            <v>19.6.4</v>
          </cell>
          <cell r="B149" t="str">
            <v>BUJE SOLDADO - SANITARIO DE 8" a 6"</v>
          </cell>
          <cell r="C149" t="str">
            <v>und</v>
          </cell>
        </row>
        <row r="150">
          <cell r="A150" t="str">
            <v>19.6.5</v>
          </cell>
          <cell r="B150" t="str">
            <v xml:space="preserve"> POZO DE INSPECCIÓN, DIÁMETRO INTERIOR 1.2 M , 2.0  &lt;  H &lt; 2.5 </v>
          </cell>
          <cell r="C150" t="str">
            <v>und</v>
          </cell>
        </row>
        <row r="151">
          <cell r="A151" t="str">
            <v>19.6.6</v>
          </cell>
          <cell r="B151" t="str">
            <v>SUMINISTRO E INSTALACIÓN TUBERIA PVC D=6" DRENAJE SIN FILTRO PERFORADA</v>
          </cell>
          <cell r="C151" t="str">
            <v xml:space="preserve">ml </v>
          </cell>
        </row>
        <row r="152">
          <cell r="A152" t="str">
            <v>19.6.7</v>
          </cell>
          <cell r="B152" t="str">
            <v xml:space="preserve">CAJAS DE INSPECCION DE 70x70x70 cm LADRILLO </v>
          </cell>
          <cell r="C152" t="str">
            <v xml:space="preserve">un </v>
          </cell>
        </row>
        <row r="153">
          <cell r="A153" t="str">
            <v>19.6.8</v>
          </cell>
          <cell r="B153" t="str">
            <v>TUBERIA DE 4`` PVC SANITARIA, INCLUYE INSTALACION</v>
          </cell>
          <cell r="C153" t="str">
            <v xml:space="preserve">ml </v>
          </cell>
        </row>
        <row r="154">
          <cell r="A154" t="str">
            <v>19.6.9</v>
          </cell>
          <cell r="B154" t="str">
            <v>TUBERIA DE 6`` PVC SANITARIA, INCLUYE INSTALACION</v>
          </cell>
          <cell r="C154" t="str">
            <v xml:space="preserve">ml </v>
          </cell>
        </row>
        <row r="155">
          <cell r="A155" t="str">
            <v>19.6.10</v>
          </cell>
          <cell r="B155" t="str">
            <v>SUMINISTRO E INSTALACION DE ACCESORIO SIFON EN PVC 135  4``</v>
          </cell>
          <cell r="C155" t="str">
            <v>und</v>
          </cell>
        </row>
        <row r="156">
          <cell r="A156" t="str">
            <v>19.6.11</v>
          </cell>
          <cell r="B156" t="str">
            <v xml:space="preserve">SUMINISTRO E INSTALACION CODO 45° PVC SANITARIO D=4" </v>
          </cell>
          <cell r="C156" t="str">
            <v>und</v>
          </cell>
        </row>
        <row r="157">
          <cell r="A157" t="str">
            <v>19.6.12</v>
          </cell>
          <cell r="B157" t="str">
            <v>SUMINISTRO E INSTALACION CODO 45° PVC SANITARIO D=6"</v>
          </cell>
          <cell r="C157" t="str">
            <v>und</v>
          </cell>
        </row>
        <row r="158">
          <cell r="A158" t="str">
            <v>19.6.13</v>
          </cell>
          <cell r="B158" t="str">
            <v>SUMINISTRO E INSTALACION DE REJILLA TIPO SIFON CUADRADA EN BRONCE TC-4"x4"x3"</v>
          </cell>
          <cell r="C158" t="str">
            <v>und</v>
          </cell>
        </row>
        <row r="159">
          <cell r="A159" t="str">
            <v>19.6.14</v>
          </cell>
          <cell r="B159" t="str">
            <v>RELLENO ARENA DE PEÑA  COMPACTADO CON PLANCHA VIBRADORA</v>
          </cell>
          <cell r="C159" t="str">
            <v xml:space="preserve">m3 </v>
          </cell>
        </row>
        <row r="160">
          <cell r="A160" t="str">
            <v>19.6.15</v>
          </cell>
          <cell r="B160" t="str">
            <v>RELLENO GRAVILLA  COMPACTADO CON PLANCHA VIBRADORA</v>
          </cell>
          <cell r="C160" t="str">
            <v xml:space="preserve">m3 </v>
          </cell>
        </row>
        <row r="161">
          <cell r="A161" t="str">
            <v>19.6.16</v>
          </cell>
          <cell r="B161" t="str">
            <v xml:space="preserve">CAJAS DE INSPECCION DE 100x100x100 cm LADRILLO </v>
          </cell>
          <cell r="C161" t="str">
            <v xml:space="preserve">m3 </v>
          </cell>
        </row>
        <row r="162">
          <cell r="A162">
            <v>19.7</v>
          </cell>
          <cell r="B162" t="str">
            <v xml:space="preserve">OBRAS EXTERIORES </v>
          </cell>
          <cell r="C162">
            <v>0</v>
          </cell>
        </row>
        <row r="163">
          <cell r="A163" t="str">
            <v>19.7.1</v>
          </cell>
          <cell r="B163" t="str">
            <v>SUMINISTRO E INSTALACION  DE BARANDAS EN TUBERÍA METÁLICA AGUA NEGRA D=2", C. 0.80,    INCLUYE PINTURA.</v>
          </cell>
          <cell r="C163" t="str">
            <v xml:space="preserve">ml </v>
          </cell>
        </row>
        <row r="164">
          <cell r="A164" t="str">
            <v>19.7.2</v>
          </cell>
          <cell r="B164" t="str">
            <v>SUMINISTRO E INSTALACION DE SARDINEL PREFABRICADO A-10, INCLUYE MORTERO DE PEGA SEGUN NORMA NTC-4109</v>
          </cell>
          <cell r="C164" t="str">
            <v xml:space="preserve">ml </v>
          </cell>
        </row>
        <row r="165">
          <cell r="A165" t="str">
            <v>19.7.3</v>
          </cell>
          <cell r="B165" t="str">
            <v>ANDEN ADOQUIN DE GRES</v>
          </cell>
          <cell r="C165" t="str">
            <v xml:space="preserve">m2 </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INTERVENTORIA (2)"/>
      <sheetName val="A.I.U"/>
      <sheetName val="CRONOGRAMA ETAPA I  (REAL) (3)"/>
      <sheetName val="1.1"/>
      <sheetName val="1.2"/>
      <sheetName val="1.3"/>
      <sheetName val="2.1"/>
      <sheetName val="2.2"/>
      <sheetName val="2.3"/>
      <sheetName val="2.4"/>
      <sheetName val="2.5"/>
      <sheetName val="2.6"/>
      <sheetName val="2.7"/>
      <sheetName val="2.8"/>
      <sheetName val="2.9"/>
      <sheetName val="3,01"/>
      <sheetName val="3.2"/>
      <sheetName val="3.3"/>
      <sheetName val="3.4"/>
      <sheetName val="3.4 (2)"/>
      <sheetName val="3.5"/>
      <sheetName val="3.5 (2)"/>
      <sheetName val="3.5 (3)"/>
      <sheetName val="3.6"/>
      <sheetName val="3.7"/>
      <sheetName val="3.8"/>
      <sheetName val="3.8 (2)"/>
      <sheetName val="3.8 (3)"/>
      <sheetName val="3.9"/>
      <sheetName val="3.10"/>
      <sheetName val="3.11"/>
      <sheetName val="3.11 (2)"/>
      <sheetName val="3.12"/>
      <sheetName val="3.12 (2)"/>
      <sheetName val="3.13"/>
      <sheetName val="3.14"/>
      <sheetName val="3.15"/>
      <sheetName val="4.1"/>
      <sheetName val="4.2"/>
      <sheetName val="4.3"/>
      <sheetName val="4.4"/>
      <sheetName val="4.5"/>
      <sheetName val="4.6"/>
      <sheetName val="4.7"/>
      <sheetName val="4.8"/>
      <sheetName val="4.9"/>
      <sheetName val="4.10"/>
      <sheetName val="4.11"/>
      <sheetName val="4.12"/>
      <sheetName val="4.13"/>
      <sheetName val="4.14"/>
      <sheetName val="4.15"/>
      <sheetName val="4.16"/>
      <sheetName val="5,1,1"/>
      <sheetName val="5,1,2"/>
      <sheetName val="5,1,3"/>
      <sheetName val="5,1,4"/>
      <sheetName val="5,1,5"/>
      <sheetName val="5,2,1"/>
      <sheetName val="5,2,2"/>
      <sheetName val="5,2,3"/>
      <sheetName val="5,2,4"/>
      <sheetName val="5,2,5"/>
      <sheetName val="5,3,1"/>
      <sheetName val="5,3,2"/>
      <sheetName val="5,3,3"/>
      <sheetName val="5,3,4"/>
      <sheetName val="5,4,1"/>
      <sheetName val="5,4,2"/>
      <sheetName val="5,4,3"/>
      <sheetName val="5,4,4"/>
      <sheetName val="6.1"/>
      <sheetName val="6.2"/>
      <sheetName val="6.3"/>
      <sheetName val="6.4"/>
      <sheetName val="6.5"/>
      <sheetName val="6.6"/>
      <sheetName val="6.7"/>
      <sheetName val="6.8"/>
      <sheetName val="7.1"/>
      <sheetName val="7.2"/>
      <sheetName val="7.3"/>
      <sheetName val="8.1"/>
      <sheetName val="8,3"/>
      <sheetName val="8,4"/>
      <sheetName val="8.5"/>
      <sheetName val="8,6"/>
      <sheetName val="8,7"/>
      <sheetName val="8,8"/>
      <sheetName val="8,9"/>
      <sheetName val="8.10"/>
      <sheetName val="8,11"/>
      <sheetName val="8,12"/>
      <sheetName val="8,13"/>
      <sheetName val="8.14"/>
      <sheetName val="8,15"/>
      <sheetName val="8,16"/>
      <sheetName val="9.1 "/>
      <sheetName val="10.1"/>
      <sheetName val="10.2"/>
      <sheetName val="10.3"/>
      <sheetName val="10.4"/>
      <sheetName val="10.5"/>
      <sheetName val="10.6"/>
      <sheetName val="11.1"/>
      <sheetName val="11.2"/>
      <sheetName val="11.3"/>
      <sheetName val="12.1"/>
      <sheetName val="13.1"/>
      <sheetName val="14.1"/>
      <sheetName val="14.2"/>
      <sheetName val="14.3"/>
      <sheetName val="14.4"/>
      <sheetName val="14.5"/>
      <sheetName val="14.6"/>
      <sheetName val="14.7"/>
      <sheetName val="14.8"/>
      <sheetName val="14.9"/>
      <sheetName val="14.10"/>
      <sheetName val="15.1"/>
      <sheetName val="15.2"/>
      <sheetName val="15.3"/>
      <sheetName val="ETAPA I  (REAL) (2)"/>
      <sheetName val="APUS 3,6"/>
      <sheetName val="APUS 3,7"/>
      <sheetName val="APUS 3,8"/>
      <sheetName val="APUS 3,9"/>
      <sheetName val="APUS 4,2"/>
      <sheetName val="APUS 4,15"/>
      <sheetName val="APUS 4,16"/>
      <sheetName val="APUS 5,1,1"/>
      <sheetName val="APUS 5,1,2"/>
      <sheetName val="APUS 5,1,3"/>
      <sheetName val="APUS 5,1,4"/>
      <sheetName val="APUS 5,1,5"/>
      <sheetName val="APUS 5,2,1"/>
      <sheetName val="APUS 5,2,2"/>
      <sheetName val="APUS 5,2,3"/>
      <sheetName val="APUS 5,2,4"/>
      <sheetName val="APUS 5,2,5"/>
      <sheetName val="APUS 5,4,1"/>
      <sheetName val="APUS 5,4,2"/>
      <sheetName val="APUS 5,4,3"/>
      <sheetName val="APUS 5,4,4"/>
      <sheetName val="APUS 6,6"/>
      <sheetName val="APUS 6,8"/>
      <sheetName val="APUS 8,5"/>
      <sheetName val="APUS 8,6"/>
      <sheetName val="APUS 8,11"/>
      <sheetName val="APUS  8,12"/>
      <sheetName val="APUS 10,1"/>
      <sheetName val="APUS 11,1"/>
      <sheetName val="APUS 14,1"/>
      <sheetName val="APUS 14,2"/>
      <sheetName val="APUS 14,3"/>
      <sheetName val="APUS 14,4"/>
      <sheetName val="APUS 14,5"/>
      <sheetName val="APUS 14,6"/>
      <sheetName val="APUS 14,7"/>
      <sheetName val="APUS 14,8"/>
      <sheetName val="APUS 14,9"/>
      <sheetName val="APUS 14,10"/>
      <sheetName val="APUS 15,2"/>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5,1"/>
      <sheetName val="5,2"/>
      <sheetName val="5,3"/>
      <sheetName val="5,4"/>
      <sheetName val="5,5"/>
      <sheetName val="5,6"/>
      <sheetName val="5,7"/>
      <sheetName val="5,8"/>
      <sheetName val="5,9"/>
      <sheetName val="5,10"/>
      <sheetName val="5,11"/>
      <sheetName val="5,12"/>
      <sheetName val="5,13"/>
      <sheetName val="5,14"/>
      <sheetName val="5,15"/>
      <sheetName val="5,16"/>
      <sheetName val="5,17"/>
      <sheetName val="5,18"/>
      <sheetName val="5,19"/>
      <sheetName val="5,24"/>
      <sheetName val="6,01"/>
      <sheetName val="6,02"/>
      <sheetName val="6,03"/>
      <sheetName val="6,04"/>
      <sheetName val="6,05"/>
      <sheetName val="6,06"/>
      <sheetName val="6,07"/>
      <sheetName val="6,08"/>
      <sheetName val="6,09"/>
      <sheetName val="6,10"/>
      <sheetName val="6,11"/>
      <sheetName val="6,12"/>
      <sheetName val="6,13"/>
      <sheetName val="6,14"/>
      <sheetName val="7,1"/>
      <sheetName val="7,2"/>
      <sheetName val="7,3"/>
      <sheetName val="8,1"/>
      <sheetName val="8,2"/>
      <sheetName val="9,1"/>
      <sheetName val="9,2"/>
      <sheetName val="9,3"/>
      <sheetName val="10,01"/>
      <sheetName val="10,2"/>
      <sheetName val="10,3"/>
      <sheetName val="10,4"/>
      <sheetName val="10,05"/>
      <sheetName val="10,06"/>
      <sheetName val="10,7"/>
      <sheetName val="10,8"/>
      <sheetName val="10,9"/>
      <sheetName val="11,01"/>
      <sheetName val="11,2"/>
      <sheetName val="11,3"/>
      <sheetName val="12,1"/>
      <sheetName val="12,2"/>
      <sheetName val="12,3"/>
      <sheetName val="12,4"/>
      <sheetName val="12,5"/>
      <sheetName val="12,6"/>
      <sheetName val="12,7"/>
      <sheetName val="12,8"/>
      <sheetName val="12,9"/>
      <sheetName val="12,10"/>
      <sheetName val="12,11"/>
      <sheetName val="12,12"/>
      <sheetName val="12,13"/>
      <sheetName val="13,1"/>
      <sheetName val="13,2"/>
      <sheetName val="13,3"/>
      <sheetName val="14,1"/>
      <sheetName val="14,2"/>
      <sheetName val="14,3"/>
      <sheetName val="14,4"/>
      <sheetName val="15,1"/>
      <sheetName val="16,1"/>
      <sheetName val="16,2"/>
      <sheetName val="16,3"/>
      <sheetName val="16,4"/>
      <sheetName val="16,5"/>
      <sheetName val="16,6"/>
      <sheetName val="16,7"/>
      <sheetName val="16,8"/>
      <sheetName val="16,9"/>
      <sheetName val="16,10"/>
      <sheetName val="16,11"/>
      <sheetName val="16,12"/>
      <sheetName val="16,14"/>
      <sheetName val="16,17"/>
      <sheetName val="16,22"/>
      <sheetName val="16,23"/>
      <sheetName val="17,01"/>
      <sheetName val="17,02"/>
      <sheetName val="17,03"/>
      <sheetName val="17,04"/>
      <sheetName val="17,05"/>
      <sheetName val="17,06"/>
      <sheetName val="17,07"/>
      <sheetName val="17,08"/>
      <sheetName val="17,10"/>
      <sheetName val="PRESUPUESTO URBANIZACION"/>
    </sheetNames>
    <sheetDataSet>
      <sheetData sheetId="0" refreshError="1"/>
      <sheetData sheetId="1"/>
      <sheetData sheetId="2">
        <row r="269">
          <cell r="I269">
            <v>2140009412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ow r="141">
          <cell r="B141">
            <v>14.5</v>
          </cell>
          <cell r="C141" t="str">
            <v>CODOS RANURADOS DE 2 ½”</v>
          </cell>
          <cell r="D141" t="str">
            <v>UND</v>
          </cell>
        </row>
        <row r="142">
          <cell r="B142">
            <v>14.6</v>
          </cell>
          <cell r="C142" t="str">
            <v>CODOS RANURADOS DE 1 ½”</v>
          </cell>
          <cell r="D142" t="str">
            <v>UND</v>
          </cell>
        </row>
        <row r="143">
          <cell r="B143">
            <v>14.7</v>
          </cell>
          <cell r="C143" t="str">
            <v>BUCHEN REDUCCIÓN DE 4” A 2 ½” PARA SIAMESA</v>
          </cell>
          <cell r="D143" t="str">
            <v>UND</v>
          </cell>
        </row>
        <row r="144">
          <cell r="B144">
            <v>14.8</v>
          </cell>
          <cell r="C144" t="str">
            <v>COUPLING DE 1 ½”</v>
          </cell>
          <cell r="D144" t="str">
            <v>UND</v>
          </cell>
        </row>
        <row r="145">
          <cell r="B145">
            <v>14.9</v>
          </cell>
          <cell r="C145" t="str">
            <v>COUPLING DE 2 ½”</v>
          </cell>
          <cell r="D145" t="str">
            <v>UND</v>
          </cell>
        </row>
        <row r="146">
          <cell r="B146">
            <v>14.1</v>
          </cell>
          <cell r="C146" t="str">
            <v>SOPORTES DE ANCLAJE</v>
          </cell>
          <cell r="D146" t="str">
            <v>UND</v>
          </cell>
        </row>
      </sheetData>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Ac. Iniciación"/>
      <sheetName val="Ac. Liquidación"/>
      <sheetName val="DESEMPEÑO"/>
      <sheetName val="INTERV 1"/>
      <sheetName val="Ac. Iniciación"/>
      <sheetName val="Ac. Recibo PARCIAL"/>
      <sheetName val="anexo.ACTA DE RECIBO PARCIAL"/>
      <sheetName val="memorias campo PARCIAL"/>
      <sheetName val="Act. técnica"/>
      <sheetName val="ANEXO.ACTA TECNICA"/>
      <sheetName val="ACTA RECIBO FINAL"/>
      <sheetName val="ANEXO ACTA RECIBO FINAL"/>
      <sheetName val="MEMORIAS FINAL"/>
      <sheetName val="Ac. Suspensión"/>
      <sheetName val="Ac. Suspensión (2)"/>
      <sheetName val="ACTA ACLARATORIA"/>
      <sheetName val="Ac. reiniciación"/>
      <sheetName val="NUMEROS Y CIFRAS"/>
      <sheetName val="Hoja1"/>
      <sheetName val="cuadro acta mod"/>
      <sheetName val="aC. MODIFI"/>
      <sheetName val="CONTABILIDAD"/>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24">
          <cell r="D24" t="str">
            <v xml:space="preserve">TOTAL  COSTO DIRECTO </v>
          </cell>
        </row>
        <row r="25">
          <cell r="D25" t="str">
            <v xml:space="preserve">ADMINISTRACION </v>
          </cell>
        </row>
        <row r="27">
          <cell r="D27" t="str">
            <v>UTILIDAD</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384D0F-381B-47C3-B1A3-6E1CC58EF8B9}">
  <sheetPr>
    <tabColor rgb="FF00B050"/>
  </sheetPr>
  <dimension ref="B1:I664"/>
  <sheetViews>
    <sheetView tabSelected="1" view="pageBreakPreview" topLeftCell="C1" zoomScale="70" zoomScaleNormal="115" zoomScaleSheetLayoutView="70" workbookViewId="0">
      <selection activeCell="I13" sqref="I13"/>
    </sheetView>
  </sheetViews>
  <sheetFormatPr baseColWidth="10" defaultColWidth="14.44140625" defaultRowHeight="15" customHeight="1" x14ac:dyDescent="0.3"/>
  <cols>
    <col min="1" max="1" width="8.109375" customWidth="1"/>
    <col min="2" max="2" width="6.88671875" customWidth="1"/>
    <col min="3" max="3" width="66.109375" customWidth="1"/>
    <col min="4" max="4" width="14.5546875" customWidth="1"/>
    <col min="5" max="5" width="10.109375" customWidth="1"/>
    <col min="6" max="6" width="15.109375" style="1" customWidth="1"/>
    <col min="7" max="7" width="15.33203125" customWidth="1"/>
    <col min="8" max="8" width="18.109375" customWidth="1"/>
    <col min="9" max="9" width="23.33203125" customWidth="1"/>
  </cols>
  <sheetData>
    <row r="1" spans="2:9" ht="14.25" customHeight="1" x14ac:dyDescent="0.3"/>
    <row r="2" spans="2:9" ht="14.25" customHeight="1" x14ac:dyDescent="0.3">
      <c r="B2" s="2" t="s">
        <v>0</v>
      </c>
      <c r="C2" s="2"/>
      <c r="D2" s="2"/>
      <c r="E2" s="2"/>
      <c r="F2" s="3"/>
      <c r="G2" s="2"/>
      <c r="H2" s="2"/>
      <c r="I2" s="2"/>
    </row>
    <row r="3" spans="2:9" ht="14.25" customHeight="1" x14ac:dyDescent="0.3">
      <c r="B3" s="2" t="s">
        <v>1</v>
      </c>
      <c r="C3" s="2"/>
      <c r="D3" s="2"/>
      <c r="E3" s="2"/>
      <c r="F3" s="3"/>
      <c r="G3" s="2"/>
      <c r="H3" s="2"/>
      <c r="I3" s="2"/>
    </row>
    <row r="4" spans="2:9" ht="14.25" customHeight="1" x14ac:dyDescent="0.3">
      <c r="B4" s="2" t="s">
        <v>2</v>
      </c>
      <c r="C4" s="2"/>
      <c r="D4" s="2"/>
      <c r="E4" s="2"/>
      <c r="F4" s="3"/>
      <c r="G4" s="2"/>
      <c r="H4" s="2"/>
      <c r="I4" s="2"/>
    </row>
    <row r="5" spans="2:9" ht="14.25" customHeight="1" x14ac:dyDescent="0.3">
      <c r="B5" s="2" t="s">
        <v>113</v>
      </c>
      <c r="C5" s="2"/>
      <c r="D5" s="2"/>
      <c r="E5" s="2"/>
      <c r="F5" s="3"/>
      <c r="G5" s="2"/>
      <c r="H5" s="2"/>
      <c r="I5" s="2"/>
    </row>
    <row r="6" spans="2:9" ht="53.25" customHeight="1" x14ac:dyDescent="0.3">
      <c r="B6" s="318" t="s">
        <v>15</v>
      </c>
      <c r="C6" s="318"/>
      <c r="D6" s="318"/>
      <c r="E6" s="318"/>
      <c r="F6" s="318"/>
      <c r="G6" s="318"/>
      <c r="H6" s="318"/>
      <c r="I6" s="318"/>
    </row>
    <row r="7" spans="2:9" ht="17.25" customHeight="1" x14ac:dyDescent="0.3"/>
    <row r="8" spans="2:9" ht="14.25" customHeight="1" x14ac:dyDescent="0.3">
      <c r="B8" s="222" t="s">
        <v>3</v>
      </c>
      <c r="C8" s="223"/>
      <c r="D8" s="223"/>
      <c r="E8" s="224"/>
      <c r="F8" s="4"/>
      <c r="G8" s="5"/>
      <c r="H8" s="6"/>
      <c r="I8" s="6"/>
    </row>
    <row r="9" spans="2:9" ht="42.75" customHeight="1" x14ac:dyDescent="0.3">
      <c r="B9" s="7" t="s">
        <v>4</v>
      </c>
      <c r="C9" s="7" t="s">
        <v>5</v>
      </c>
      <c r="D9" s="7" t="s">
        <v>6</v>
      </c>
      <c r="E9" s="7" t="s">
        <v>7</v>
      </c>
      <c r="F9" s="319" t="s">
        <v>11</v>
      </c>
      <c r="G9" s="324" t="s">
        <v>12</v>
      </c>
      <c r="H9" s="8" t="s">
        <v>8</v>
      </c>
      <c r="I9" s="8" t="s">
        <v>9</v>
      </c>
    </row>
    <row r="10" spans="2:9" ht="9" customHeight="1" thickBot="1" x14ac:dyDescent="0.35">
      <c r="B10" s="9"/>
      <c r="C10" s="10"/>
      <c r="D10" s="11"/>
      <c r="E10" s="12"/>
      <c r="F10" s="320"/>
      <c r="G10" s="325"/>
      <c r="H10" s="12"/>
      <c r="I10" s="12"/>
    </row>
    <row r="11" spans="2:9" ht="99" customHeight="1" x14ac:dyDescent="0.3">
      <c r="B11" s="31">
        <v>1</v>
      </c>
      <c r="C11" s="35" t="s">
        <v>19</v>
      </c>
      <c r="D11" s="24" t="s">
        <v>17</v>
      </c>
      <c r="E11" s="25">
        <v>300</v>
      </c>
      <c r="F11" s="321">
        <v>8600000</v>
      </c>
      <c r="G11" s="326">
        <v>8250000</v>
      </c>
      <c r="H11" s="26">
        <f>(F11+G11)/2</f>
        <v>8425000</v>
      </c>
      <c r="I11" s="27">
        <f>H11</f>
        <v>8425000</v>
      </c>
    </row>
    <row r="12" spans="2:9" ht="125.4" customHeight="1" x14ac:dyDescent="0.3">
      <c r="B12" s="32">
        <v>2</v>
      </c>
      <c r="C12" s="36" t="s">
        <v>85</v>
      </c>
      <c r="D12" s="14" t="s">
        <v>10</v>
      </c>
      <c r="E12" s="20">
        <v>1</v>
      </c>
      <c r="F12" s="322">
        <v>12800000</v>
      </c>
      <c r="G12" s="327">
        <v>13410000</v>
      </c>
      <c r="H12" s="22">
        <f>(F12+G12)/2</f>
        <v>13105000</v>
      </c>
      <c r="I12" s="21">
        <f>H12</f>
        <v>13105000</v>
      </c>
    </row>
    <row r="13" spans="2:9" ht="114" customHeight="1" x14ac:dyDescent="0.3">
      <c r="B13" s="32">
        <v>3</v>
      </c>
      <c r="C13" s="36" t="s">
        <v>20</v>
      </c>
      <c r="D13" s="14" t="s">
        <v>18</v>
      </c>
      <c r="E13" s="17">
        <v>300</v>
      </c>
      <c r="F13" s="323">
        <v>12100000</v>
      </c>
      <c r="G13" s="328">
        <v>11950000</v>
      </c>
      <c r="H13" s="22">
        <f t="shared" ref="H13" si="0">(F13+G13)/2</f>
        <v>12025000</v>
      </c>
      <c r="I13" s="21">
        <f>H13</f>
        <v>12025000</v>
      </c>
    </row>
    <row r="14" spans="2:9" ht="67.8" customHeight="1" x14ac:dyDescent="0.3">
      <c r="B14" s="32"/>
      <c r="C14" s="314" t="s">
        <v>112</v>
      </c>
      <c r="D14" s="315"/>
      <c r="E14" s="315"/>
      <c r="F14" s="315"/>
      <c r="G14" s="315"/>
      <c r="H14" s="316"/>
      <c r="I14" s="317">
        <f>SUM(I11:I13)</f>
        <v>33555000</v>
      </c>
    </row>
    <row r="15" spans="2:9" ht="14.25" customHeight="1" x14ac:dyDescent="0.3">
      <c r="B15" s="32">
        <v>5</v>
      </c>
      <c r="C15" s="13" t="s">
        <v>13</v>
      </c>
      <c r="D15" s="23">
        <v>0.1</v>
      </c>
      <c r="E15" s="17"/>
      <c r="F15" s="18"/>
      <c r="G15" s="19"/>
      <c r="H15" s="15"/>
      <c r="I15" s="16"/>
    </row>
    <row r="16" spans="2:9" ht="14.25" customHeight="1" thickBot="1" x14ac:dyDescent="0.35">
      <c r="B16" s="33"/>
      <c r="C16" s="34" t="s">
        <v>14</v>
      </c>
      <c r="D16" s="28">
        <v>0.03</v>
      </c>
      <c r="E16" s="29"/>
      <c r="F16" s="30"/>
      <c r="G16" s="29"/>
      <c r="H16" s="29"/>
      <c r="I16" s="29"/>
    </row>
    <row r="17" ht="14.25" customHeight="1" x14ac:dyDescent="0.3"/>
    <row r="18" ht="15.75" customHeight="1" x14ac:dyDescent="0.3"/>
    <row r="19" ht="15.75" customHeight="1" x14ac:dyDescent="0.3"/>
    <row r="20" ht="15.75" customHeight="1" x14ac:dyDescent="0.3"/>
    <row r="21" ht="15.75" customHeight="1" x14ac:dyDescent="0.3"/>
    <row r="22" ht="15.75" customHeight="1" x14ac:dyDescent="0.3"/>
    <row r="23" ht="15.75" customHeight="1" x14ac:dyDescent="0.3"/>
    <row r="24" ht="15.75" customHeight="1" x14ac:dyDescent="0.3"/>
    <row r="25" ht="15.75" customHeight="1" x14ac:dyDescent="0.3"/>
    <row r="26" ht="15.75" customHeight="1" x14ac:dyDescent="0.3"/>
    <row r="27" ht="15.75" customHeight="1" x14ac:dyDescent="0.3"/>
    <row r="28" ht="15.75" customHeight="1" x14ac:dyDescent="0.3"/>
    <row r="29" ht="15.75" customHeight="1" x14ac:dyDescent="0.3"/>
    <row r="30" ht="15.75" customHeight="1" x14ac:dyDescent="0.3"/>
    <row r="31" ht="15.75" customHeight="1" x14ac:dyDescent="0.3"/>
    <row r="32"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sheetData>
  <mergeCells count="3">
    <mergeCell ref="B6:I6"/>
    <mergeCell ref="B8:E8"/>
    <mergeCell ref="C14:H14"/>
  </mergeCells>
  <pageMargins left="0.7" right="0.7" top="0.75" bottom="0.75" header="0" footer="0"/>
  <pageSetup scale="3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63B300-B883-4D53-A79A-9D12EDAD8BFD}">
  <sheetPr>
    <tabColor theme="7" tint="0.39997558519241921"/>
  </sheetPr>
  <dimension ref="A1:J68"/>
  <sheetViews>
    <sheetView view="pageBreakPreview" topLeftCell="A14" zoomScale="50" zoomScaleNormal="50" zoomScaleSheetLayoutView="50" workbookViewId="0">
      <selection activeCell="H23" sqref="H23"/>
    </sheetView>
  </sheetViews>
  <sheetFormatPr baseColWidth="10" defaultColWidth="11.44140625" defaultRowHeight="14.4" x14ac:dyDescent="0.3"/>
  <cols>
    <col min="1" max="1" width="11.44140625" style="66" customWidth="1"/>
    <col min="2" max="2" width="11.44140625" style="66"/>
    <col min="3" max="3" width="69.6640625" style="66" customWidth="1"/>
    <col min="4" max="4" width="8.44140625" style="66" customWidth="1"/>
    <col min="5" max="5" width="10.6640625" style="66" customWidth="1"/>
    <col min="6" max="6" width="18.109375" style="66" customWidth="1"/>
    <col min="7" max="7" width="21" style="66" customWidth="1"/>
    <col min="8" max="8" width="11.44140625" style="66" customWidth="1"/>
    <col min="9" max="9" width="9.44140625" style="66" bestFit="1" customWidth="1"/>
    <col min="10" max="16384" width="11.44140625" style="66"/>
  </cols>
  <sheetData>
    <row r="1" spans="1:7" s="37" customFormat="1" thickBot="1" x14ac:dyDescent="0.35">
      <c r="B1" s="38"/>
      <c r="C1" s="38"/>
      <c r="D1" s="39"/>
    </row>
    <row r="2" spans="1:7" s="37" customFormat="1" ht="21.75" customHeight="1" x14ac:dyDescent="0.3">
      <c r="A2" s="225"/>
      <c r="B2" s="226"/>
      <c r="C2" s="231"/>
      <c r="D2" s="232"/>
      <c r="E2" s="232"/>
      <c r="F2" s="232"/>
      <c r="G2" s="232"/>
    </row>
    <row r="3" spans="1:7" s="37" customFormat="1" thickBot="1" x14ac:dyDescent="0.35">
      <c r="A3" s="227"/>
      <c r="B3" s="228"/>
      <c r="C3" s="233"/>
      <c r="D3" s="234"/>
      <c r="E3" s="234"/>
      <c r="F3" s="234"/>
      <c r="G3" s="234"/>
    </row>
    <row r="4" spans="1:7" s="37" customFormat="1" ht="21.6" thickBot="1" x14ac:dyDescent="0.35">
      <c r="A4" s="227"/>
      <c r="B4" s="228"/>
      <c r="C4" s="235" t="s">
        <v>21</v>
      </c>
      <c r="D4" s="236"/>
      <c r="E4" s="236"/>
      <c r="F4" s="236"/>
      <c r="G4" s="236"/>
    </row>
    <row r="5" spans="1:7" s="37" customFormat="1" ht="56.4" customHeight="1" thickBot="1" x14ac:dyDescent="0.35">
      <c r="A5" s="229"/>
      <c r="B5" s="230"/>
      <c r="C5" s="237" t="s">
        <v>66</v>
      </c>
      <c r="D5" s="238"/>
      <c r="E5" s="238"/>
      <c r="F5" s="238"/>
      <c r="G5" s="238"/>
    </row>
    <row r="6" spans="1:7" s="37" customFormat="1" ht="21.6" thickBot="1" x14ac:dyDescent="0.35">
      <c r="A6" s="40"/>
      <c r="B6" s="41"/>
      <c r="C6" s="42"/>
      <c r="D6" s="43"/>
      <c r="E6" s="43"/>
      <c r="F6" s="43"/>
      <c r="G6" s="43"/>
    </row>
    <row r="7" spans="1:7" s="44" customFormat="1" ht="20.399999999999999" customHeight="1" thickBot="1" x14ac:dyDescent="0.35">
      <c r="A7" s="239" t="s">
        <v>4</v>
      </c>
      <c r="B7" s="241" t="s">
        <v>22</v>
      </c>
      <c r="C7" s="242"/>
      <c r="D7" s="245"/>
      <c r="E7" s="246"/>
      <c r="F7" s="246"/>
      <c r="G7" s="247"/>
    </row>
    <row r="8" spans="1:7" s="44" customFormat="1" ht="22.95" customHeight="1" thickBot="1" x14ac:dyDescent="0.35">
      <c r="A8" s="240"/>
      <c r="B8" s="243"/>
      <c r="C8" s="244"/>
      <c r="D8" s="45" t="s">
        <v>10</v>
      </c>
      <c r="E8" s="46" t="s">
        <v>23</v>
      </c>
      <c r="F8" s="46" t="s">
        <v>24</v>
      </c>
      <c r="G8" s="47" t="s">
        <v>25</v>
      </c>
    </row>
    <row r="9" spans="1:7" s="44" customFormat="1" ht="28.2" customHeight="1" x14ac:dyDescent="0.3">
      <c r="A9" s="248"/>
      <c r="B9" s="249"/>
      <c r="C9" s="250"/>
      <c r="D9" s="48"/>
      <c r="E9" s="49"/>
      <c r="F9" s="50"/>
      <c r="G9" s="51"/>
    </row>
    <row r="10" spans="1:7" s="44" customFormat="1" ht="39.75" customHeight="1" x14ac:dyDescent="0.3">
      <c r="A10" s="52">
        <v>1.1000000000000001</v>
      </c>
      <c r="B10" s="251" t="s">
        <v>37</v>
      </c>
      <c r="C10" s="252" t="s">
        <v>18</v>
      </c>
      <c r="D10" s="53" t="s">
        <v>17</v>
      </c>
      <c r="E10" s="54">
        <v>300</v>
      </c>
      <c r="F10" s="55">
        <v>7740.79</v>
      </c>
      <c r="G10" s="56">
        <f>+E10*F10</f>
        <v>2322237</v>
      </c>
    </row>
    <row r="11" spans="1:7" s="44" customFormat="1" ht="39.75" customHeight="1" x14ac:dyDescent="0.3">
      <c r="A11" s="52">
        <v>1.2</v>
      </c>
      <c r="B11" s="251" t="s">
        <v>38</v>
      </c>
      <c r="C11" s="252" t="s">
        <v>18</v>
      </c>
      <c r="D11" s="53" t="s">
        <v>17</v>
      </c>
      <c r="E11" s="54">
        <v>300</v>
      </c>
      <c r="F11" s="55">
        <v>10389.52</v>
      </c>
      <c r="G11" s="56">
        <f t="shared" ref="G11:G19" si="0">+E11*F11</f>
        <v>3116856</v>
      </c>
    </row>
    <row r="12" spans="1:7" s="44" customFormat="1" ht="39.75" customHeight="1" x14ac:dyDescent="0.3">
      <c r="A12" s="52">
        <v>1.3</v>
      </c>
      <c r="B12" s="251" t="s">
        <v>39</v>
      </c>
      <c r="C12" s="252" t="s">
        <v>17</v>
      </c>
      <c r="D12" s="53" t="s">
        <v>40</v>
      </c>
      <c r="E12" s="54">
        <f>300*0.1</f>
        <v>30</v>
      </c>
      <c r="F12" s="55">
        <v>92883.83</v>
      </c>
      <c r="G12" s="56">
        <f t="shared" si="0"/>
        <v>2786514.9</v>
      </c>
    </row>
    <row r="13" spans="1:7" s="44" customFormat="1" ht="39.75" customHeight="1" x14ac:dyDescent="0.3">
      <c r="A13" s="52">
        <v>1.4</v>
      </c>
      <c r="B13" s="251" t="s">
        <v>87</v>
      </c>
      <c r="C13" s="252" t="s">
        <v>18</v>
      </c>
      <c r="D13" s="53" t="s">
        <v>40</v>
      </c>
      <c r="E13" s="54">
        <f>20*0.3*0.4</f>
        <v>2.4000000000000004</v>
      </c>
      <c r="F13" s="55">
        <v>70577.63</v>
      </c>
      <c r="G13" s="56">
        <f t="shared" si="0"/>
        <v>169386.31200000003</v>
      </c>
    </row>
    <row r="14" spans="1:7" s="44" customFormat="1" ht="154.19999999999999" customHeight="1" x14ac:dyDescent="0.35">
      <c r="A14" s="52">
        <v>2.1</v>
      </c>
      <c r="B14" s="267" t="s">
        <v>86</v>
      </c>
      <c r="C14" s="268"/>
      <c r="D14" s="53" t="s">
        <v>10</v>
      </c>
      <c r="E14" s="54">
        <v>1</v>
      </c>
      <c r="F14" s="55">
        <v>12555000</v>
      </c>
      <c r="G14" s="56">
        <f t="shared" si="0"/>
        <v>12555000</v>
      </c>
    </row>
    <row r="15" spans="1:7" s="44" customFormat="1" ht="39.75" customHeight="1" x14ac:dyDescent="0.3">
      <c r="A15" s="52">
        <v>2.2000000000000002</v>
      </c>
      <c r="B15" s="251" t="s">
        <v>89</v>
      </c>
      <c r="C15" s="252"/>
      <c r="D15" s="53" t="s">
        <v>10</v>
      </c>
      <c r="E15" s="54">
        <v>20</v>
      </c>
      <c r="F15" s="55">
        <v>30000</v>
      </c>
      <c r="G15" s="56">
        <f t="shared" si="0"/>
        <v>600000</v>
      </c>
    </row>
    <row r="16" spans="1:7" s="44" customFormat="1" ht="39.75" customHeight="1" x14ac:dyDescent="0.3">
      <c r="A16" s="52" t="s">
        <v>82</v>
      </c>
      <c r="B16" s="251" t="s">
        <v>88</v>
      </c>
      <c r="C16" s="252"/>
      <c r="D16" s="53" t="s">
        <v>40</v>
      </c>
      <c r="E16" s="54">
        <f>33*(0.2*0.2*0.5)</f>
        <v>0.66000000000000014</v>
      </c>
      <c r="F16" s="55">
        <v>1136574.77</v>
      </c>
      <c r="G16" s="56">
        <f>+E16*F16</f>
        <v>750139.34820000012</v>
      </c>
    </row>
    <row r="17" spans="1:10" s="57" customFormat="1" ht="39.75" customHeight="1" x14ac:dyDescent="0.3">
      <c r="A17" s="52">
        <v>3.2</v>
      </c>
      <c r="B17" s="251" t="s">
        <v>83</v>
      </c>
      <c r="C17" s="252"/>
      <c r="D17" s="53" t="s">
        <v>18</v>
      </c>
      <c r="E17" s="54">
        <v>63</v>
      </c>
      <c r="F17" s="55">
        <v>136604.348568254</v>
      </c>
      <c r="G17" s="56">
        <f t="shared" si="0"/>
        <v>8606073.9598000031</v>
      </c>
      <c r="I17" s="44"/>
    </row>
    <row r="18" spans="1:10" s="44" customFormat="1" ht="39.75" customHeight="1" x14ac:dyDescent="0.3">
      <c r="A18" s="52">
        <v>3.3</v>
      </c>
      <c r="B18" s="251" t="s">
        <v>90</v>
      </c>
      <c r="C18" s="252"/>
      <c r="D18" s="53" t="s">
        <v>17</v>
      </c>
      <c r="E18" s="54">
        <f>2*4</f>
        <v>8</v>
      </c>
      <c r="F18" s="55">
        <v>199849.06</v>
      </c>
      <c r="G18" s="56">
        <f t="shared" si="0"/>
        <v>1598792.48</v>
      </c>
    </row>
    <row r="19" spans="1:10" s="44" customFormat="1" ht="39.75" customHeight="1" x14ac:dyDescent="0.3">
      <c r="A19" s="52">
        <v>4</v>
      </c>
      <c r="B19" s="278" t="s">
        <v>84</v>
      </c>
      <c r="C19" s="279"/>
      <c r="D19" s="58" t="s">
        <v>17</v>
      </c>
      <c r="E19" s="59">
        <v>150</v>
      </c>
      <c r="F19" s="60">
        <v>7000</v>
      </c>
      <c r="G19" s="56">
        <f t="shared" si="0"/>
        <v>1050000</v>
      </c>
    </row>
    <row r="20" spans="1:10" ht="30.6" customHeight="1" x14ac:dyDescent="0.3">
      <c r="A20" s="61" t="str">
        <f>+'[5]ANEXO.ACTA TECNICA'!D24</f>
        <v xml:space="preserve">TOTAL  COSTO DIRECTO </v>
      </c>
      <c r="B20" s="62"/>
      <c r="C20" s="62"/>
      <c r="D20" s="63"/>
      <c r="E20" s="64"/>
      <c r="F20" s="274">
        <f>SUM(G10:G19)</f>
        <v>33555000</v>
      </c>
      <c r="G20" s="274"/>
      <c r="H20" s="65"/>
      <c r="I20" s="65"/>
      <c r="J20" s="65"/>
    </row>
    <row r="21" spans="1:10" ht="21" customHeight="1" x14ac:dyDescent="0.3">
      <c r="A21" s="67" t="str">
        <f>+'[5]ANEXO.ACTA TECNICA'!D25</f>
        <v xml:space="preserve">ADMINISTRACION </v>
      </c>
      <c r="B21" s="68"/>
      <c r="C21" s="68"/>
      <c r="D21" s="275" t="s">
        <v>93</v>
      </c>
      <c r="E21" s="276">
        <v>9.8199999999999996E-2</v>
      </c>
      <c r="F21" s="277">
        <v>3295000</v>
      </c>
      <c r="G21" s="277"/>
      <c r="H21" s="65"/>
      <c r="I21" s="65"/>
      <c r="J21" s="65"/>
    </row>
    <row r="22" spans="1:10" s="70" customFormat="1" ht="21" customHeight="1" x14ac:dyDescent="0.3">
      <c r="A22" s="262" t="str">
        <f>+'[5]ANEXO.ACTA TECNICA'!D27</f>
        <v>UTILIDAD</v>
      </c>
      <c r="B22" s="264"/>
      <c r="C22" s="68"/>
      <c r="D22" s="275"/>
      <c r="E22" s="276"/>
      <c r="F22" s="277"/>
      <c r="G22" s="277"/>
    </row>
    <row r="23" spans="1:10" s="70" customFormat="1" ht="28.95" customHeight="1" x14ac:dyDescent="0.3">
      <c r="A23" s="67" t="s">
        <v>26</v>
      </c>
      <c r="B23" s="71"/>
      <c r="C23" s="68"/>
      <c r="D23" s="69"/>
      <c r="E23" s="72" t="s">
        <v>92</v>
      </c>
      <c r="F23" s="257">
        <f>F20+F21</f>
        <v>36850000</v>
      </c>
      <c r="G23" s="257"/>
    </row>
    <row r="24" spans="1:10" s="70" customFormat="1" ht="18.600000000000001" thickBot="1" x14ac:dyDescent="0.35">
      <c r="A24" s="73" t="s">
        <v>27</v>
      </c>
      <c r="B24" s="71"/>
      <c r="C24" s="71"/>
      <c r="D24" s="74"/>
      <c r="E24" s="75"/>
      <c r="F24" s="258"/>
      <c r="G24" s="258"/>
    </row>
    <row r="25" spans="1:10" s="70" customFormat="1" ht="26.4" thickBot="1" x14ac:dyDescent="0.35">
      <c r="A25" s="73" t="s">
        <v>28</v>
      </c>
      <c r="B25" s="71"/>
      <c r="C25" s="71"/>
      <c r="D25" s="74"/>
      <c r="E25" s="76"/>
      <c r="F25" s="259">
        <v>36850000</v>
      </c>
      <c r="G25" s="260"/>
    </row>
    <row r="26" spans="1:10" s="70" customFormat="1" ht="18" x14ac:dyDescent="0.3">
      <c r="A26" s="67" t="s">
        <v>29</v>
      </c>
      <c r="B26" s="68"/>
      <c r="C26" s="68"/>
      <c r="D26" s="69"/>
      <c r="E26" s="69"/>
      <c r="F26" s="261"/>
      <c r="G26" s="261"/>
    </row>
    <row r="27" spans="1:10" s="70" customFormat="1" ht="18" x14ac:dyDescent="0.3">
      <c r="A27" s="262" t="s">
        <v>30</v>
      </c>
      <c r="B27" s="263"/>
      <c r="C27" s="264"/>
      <c r="D27" s="69"/>
      <c r="E27" s="69"/>
      <c r="F27" s="265"/>
      <c r="G27" s="266"/>
    </row>
    <row r="28" spans="1:10" s="70" customFormat="1" ht="19.2" customHeight="1" x14ac:dyDescent="0.3">
      <c r="A28" s="269"/>
      <c r="B28" s="270"/>
      <c r="C28" s="270"/>
      <c r="D28" s="270"/>
      <c r="E28" s="270"/>
      <c r="F28" s="270"/>
      <c r="G28" s="270"/>
    </row>
    <row r="29" spans="1:10" s="70" customFormat="1" ht="40.950000000000003" customHeight="1" x14ac:dyDescent="0.3">
      <c r="A29" s="269" t="s">
        <v>31</v>
      </c>
      <c r="B29" s="271"/>
      <c r="C29" s="272"/>
      <c r="D29" s="273"/>
      <c r="E29" s="273"/>
      <c r="F29" s="273"/>
      <c r="G29" s="273"/>
    </row>
    <row r="30" spans="1:10" s="70" customFormat="1" ht="18" x14ac:dyDescent="0.3">
      <c r="A30" s="77"/>
      <c r="B30" s="78"/>
      <c r="C30" s="79"/>
      <c r="D30" s="80"/>
      <c r="E30" s="80"/>
      <c r="F30" s="81"/>
      <c r="G30" s="81"/>
    </row>
    <row r="31" spans="1:10" s="70" customFormat="1" ht="18" x14ac:dyDescent="0.3">
      <c r="A31" s="77"/>
      <c r="B31" s="78"/>
      <c r="C31" s="79"/>
      <c r="D31" s="80"/>
      <c r="E31" s="80"/>
      <c r="F31" s="81"/>
      <c r="G31" s="81"/>
    </row>
    <row r="32" spans="1:10" s="84" customFormat="1" ht="18" x14ac:dyDescent="0.3">
      <c r="A32" s="82" t="s">
        <v>32</v>
      </c>
      <c r="B32" s="78"/>
      <c r="C32" s="78"/>
      <c r="D32" s="80"/>
      <c r="E32" s="78"/>
      <c r="F32" s="78"/>
      <c r="G32" s="83"/>
    </row>
    <row r="33" spans="1:7" ht="18" x14ac:dyDescent="0.3">
      <c r="A33" s="77"/>
      <c r="B33" s="85" t="s">
        <v>33</v>
      </c>
      <c r="C33" s="78"/>
      <c r="D33" s="80"/>
      <c r="E33" s="80"/>
      <c r="F33" s="81"/>
      <c r="G33" s="81"/>
    </row>
    <row r="34" spans="1:7" ht="78" customHeight="1" x14ac:dyDescent="0.3">
      <c r="A34" s="77"/>
      <c r="B34" s="85"/>
      <c r="C34" s="253" t="s">
        <v>94</v>
      </c>
      <c r="D34" s="254"/>
      <c r="E34" s="255"/>
      <c r="F34" s="65"/>
      <c r="G34" s="65"/>
    </row>
    <row r="35" spans="1:7" ht="18" x14ac:dyDescent="0.3">
      <c r="A35" s="77"/>
      <c r="B35" s="85"/>
      <c r="C35" s="256"/>
      <c r="D35" s="256"/>
      <c r="E35" s="256"/>
      <c r="F35" s="256"/>
      <c r="G35" s="256"/>
    </row>
    <row r="36" spans="1:7" ht="18.600000000000001" thickBot="1" x14ac:dyDescent="0.35">
      <c r="A36" s="86"/>
      <c r="B36" s="87"/>
      <c r="C36" s="87"/>
      <c r="D36" s="88"/>
      <c r="E36" s="88"/>
      <c r="F36" s="89"/>
      <c r="G36" s="89"/>
    </row>
    <row r="37" spans="1:7" x14ac:dyDescent="0.3">
      <c r="A37" s="90"/>
      <c r="B37" s="91"/>
      <c r="C37" s="92"/>
      <c r="D37" s="90"/>
      <c r="E37" s="90"/>
      <c r="F37" s="93"/>
      <c r="G37" s="93"/>
    </row>
    <row r="38" spans="1:7" x14ac:dyDescent="0.3">
      <c r="A38" s="70"/>
      <c r="B38" s="91"/>
      <c r="C38" s="91"/>
      <c r="D38" s="94"/>
      <c r="E38" s="70"/>
      <c r="F38" s="70"/>
      <c r="G38" s="70"/>
    </row>
    <row r="39" spans="1:7" x14ac:dyDescent="0.3">
      <c r="A39" s="70"/>
      <c r="B39" s="91"/>
      <c r="C39" s="91"/>
      <c r="D39" s="94"/>
      <c r="E39" s="70"/>
      <c r="F39" s="70"/>
      <c r="G39" s="70"/>
    </row>
    <row r="40" spans="1:7" x14ac:dyDescent="0.3">
      <c r="A40" s="70"/>
      <c r="B40" s="91"/>
      <c r="C40" s="91"/>
      <c r="D40" s="94"/>
      <c r="E40" s="70"/>
      <c r="F40" s="70"/>
      <c r="G40" s="70"/>
    </row>
    <row r="41" spans="1:7" x14ac:dyDescent="0.3">
      <c r="A41" s="70"/>
      <c r="B41" s="91"/>
      <c r="C41" s="91"/>
      <c r="D41" s="94"/>
      <c r="E41" s="70"/>
      <c r="F41" s="70"/>
      <c r="G41" s="70"/>
    </row>
    <row r="42" spans="1:7" x14ac:dyDescent="0.3">
      <c r="A42" s="94"/>
      <c r="B42" s="91"/>
      <c r="C42" s="91"/>
      <c r="D42" s="94"/>
      <c r="E42" s="94"/>
      <c r="F42" s="70"/>
      <c r="G42" s="70"/>
    </row>
    <row r="43" spans="1:7" x14ac:dyDescent="0.3">
      <c r="A43" s="94"/>
      <c r="B43" s="95"/>
      <c r="C43" s="91"/>
      <c r="D43" s="94"/>
      <c r="E43" s="94"/>
      <c r="F43" s="70"/>
      <c r="G43" s="70"/>
    </row>
    <row r="47" spans="1:7" hidden="1" x14ac:dyDescent="0.3">
      <c r="A47" s="96"/>
      <c r="B47" s="95"/>
      <c r="C47" s="95"/>
      <c r="D47" s="96"/>
      <c r="E47" s="96"/>
      <c r="F47" s="65"/>
      <c r="G47" s="65"/>
    </row>
    <row r="48" spans="1:7" hidden="1" x14ac:dyDescent="0.3">
      <c r="A48" s="96"/>
      <c r="B48" s="95"/>
      <c r="C48" s="95"/>
      <c r="D48" s="96"/>
      <c r="E48" s="96"/>
      <c r="F48" s="65"/>
      <c r="G48" s="65"/>
    </row>
    <row r="49" spans="1:7" hidden="1" x14ac:dyDescent="0.3">
      <c r="A49" s="96"/>
      <c r="B49" s="95"/>
      <c r="C49" s="95"/>
      <c r="D49" s="96"/>
      <c r="E49" s="96"/>
      <c r="F49" s="65"/>
      <c r="G49" s="65"/>
    </row>
    <row r="50" spans="1:7" hidden="1" x14ac:dyDescent="0.3">
      <c r="A50" s="96"/>
      <c r="B50" s="95"/>
      <c r="C50" s="95"/>
      <c r="D50" s="96"/>
      <c r="E50" s="96"/>
      <c r="F50" s="65"/>
      <c r="G50" s="65"/>
    </row>
    <row r="51" spans="1:7" hidden="1" x14ac:dyDescent="0.3">
      <c r="A51" s="96"/>
      <c r="B51" s="95"/>
      <c r="C51" s="95"/>
      <c r="D51" s="96"/>
      <c r="E51" s="96"/>
      <c r="F51" s="65"/>
      <c r="G51" s="65"/>
    </row>
    <row r="52" spans="1:7" hidden="1" x14ac:dyDescent="0.3">
      <c r="A52" s="96"/>
      <c r="B52" s="95"/>
      <c r="C52" s="95"/>
      <c r="D52" s="96"/>
      <c r="E52" s="96"/>
      <c r="F52" s="65"/>
      <c r="G52" s="65"/>
    </row>
    <row r="53" spans="1:7" hidden="1" x14ac:dyDescent="0.3">
      <c r="A53" s="96"/>
      <c r="B53" s="95"/>
      <c r="C53" s="95"/>
      <c r="D53" s="96"/>
      <c r="E53" s="96"/>
      <c r="F53" s="65"/>
      <c r="G53" s="65" t="s">
        <v>34</v>
      </c>
    </row>
    <row r="54" spans="1:7" hidden="1" x14ac:dyDescent="0.3">
      <c r="A54" s="96"/>
      <c r="B54" s="95"/>
      <c r="C54" s="95"/>
      <c r="D54" s="96"/>
      <c r="E54" s="96"/>
      <c r="F54" s="65"/>
      <c r="G54" s="65"/>
    </row>
    <row r="55" spans="1:7" hidden="1" x14ac:dyDescent="0.3">
      <c r="A55" s="96"/>
      <c r="B55" s="95"/>
      <c r="C55" s="95"/>
      <c r="D55" s="96"/>
      <c r="E55" s="96"/>
      <c r="F55" s="97" t="s">
        <v>35</v>
      </c>
      <c r="G55" s="98">
        <v>300888906.17229998</v>
      </c>
    </row>
    <row r="56" spans="1:7" hidden="1" x14ac:dyDescent="0.3">
      <c r="A56" s="96"/>
      <c r="B56" s="95"/>
      <c r="C56" s="95"/>
      <c r="D56" s="96"/>
      <c r="E56" s="96"/>
      <c r="F56" s="97" t="s">
        <v>36</v>
      </c>
      <c r="G56" s="98">
        <v>198274766.78266805</v>
      </c>
    </row>
    <row r="57" spans="1:7" hidden="1" x14ac:dyDescent="0.3">
      <c r="A57" s="96"/>
      <c r="B57" s="95"/>
      <c r="C57" s="95"/>
      <c r="D57" s="96"/>
      <c r="E57" s="96"/>
      <c r="F57" s="70"/>
      <c r="G57" s="70"/>
    </row>
    <row r="58" spans="1:7" hidden="1" x14ac:dyDescent="0.3">
      <c r="A58" s="96"/>
      <c r="B58" s="95"/>
      <c r="C58" s="95"/>
      <c r="D58" s="96"/>
      <c r="E58" s="96"/>
      <c r="F58" s="65"/>
      <c r="G58" s="65"/>
    </row>
    <row r="59" spans="1:7" hidden="1" x14ac:dyDescent="0.3">
      <c r="B59" s="95"/>
      <c r="C59" s="95"/>
      <c r="D59" s="96"/>
      <c r="E59" s="96"/>
      <c r="F59" s="65"/>
      <c r="G59" s="65"/>
    </row>
    <row r="60" spans="1:7" hidden="1" x14ac:dyDescent="0.3">
      <c r="B60" s="95"/>
      <c r="C60" s="95"/>
      <c r="D60" s="96"/>
      <c r="E60" s="96"/>
      <c r="F60" s="65"/>
      <c r="G60" s="65"/>
    </row>
    <row r="61" spans="1:7" hidden="1" x14ac:dyDescent="0.3">
      <c r="B61" s="95"/>
      <c r="C61" s="95"/>
      <c r="D61" s="96"/>
      <c r="E61" s="96"/>
      <c r="F61" s="65"/>
      <c r="G61" s="65"/>
    </row>
    <row r="62" spans="1:7" hidden="1" x14ac:dyDescent="0.3">
      <c r="B62" s="95"/>
      <c r="C62" s="95"/>
      <c r="D62" s="96"/>
      <c r="E62" s="96"/>
      <c r="F62" s="65"/>
      <c r="G62" s="65"/>
    </row>
    <row r="63" spans="1:7" hidden="1" x14ac:dyDescent="0.3">
      <c r="B63" s="95"/>
      <c r="C63" s="95"/>
      <c r="D63" s="96"/>
      <c r="E63" s="96"/>
      <c r="F63" s="65"/>
      <c r="G63" s="65"/>
    </row>
    <row r="64" spans="1:7" s="96" customFormat="1" ht="13.8" hidden="1" x14ac:dyDescent="0.3">
      <c r="B64" s="95"/>
      <c r="C64" s="95"/>
      <c r="F64" s="65"/>
      <c r="G64" s="65"/>
    </row>
    <row r="65" spans="2:7" s="96" customFormat="1" ht="13.8" hidden="1" x14ac:dyDescent="0.3">
      <c r="B65" s="95"/>
      <c r="C65" s="95"/>
      <c r="F65" s="65"/>
      <c r="G65" s="65"/>
    </row>
    <row r="66" spans="2:7" s="96" customFormat="1" ht="13.8" hidden="1" x14ac:dyDescent="0.3">
      <c r="B66" s="95"/>
      <c r="C66" s="95"/>
      <c r="F66" s="65"/>
      <c r="G66" s="65"/>
    </row>
    <row r="67" spans="2:7" s="96" customFormat="1" ht="13.8" hidden="1" x14ac:dyDescent="0.3">
      <c r="B67" s="95"/>
      <c r="C67" s="95"/>
      <c r="F67" s="65"/>
      <c r="G67" s="65"/>
    </row>
    <row r="68" spans="2:7" x14ac:dyDescent="0.3">
      <c r="B68" s="95"/>
      <c r="C68" s="95"/>
      <c r="D68" s="96"/>
      <c r="E68" s="96"/>
      <c r="F68" s="65"/>
      <c r="G68" s="65"/>
    </row>
  </sheetData>
  <mergeCells count="35">
    <mergeCell ref="B16:C16"/>
    <mergeCell ref="B14:C14"/>
    <mergeCell ref="B15:C15"/>
    <mergeCell ref="A28:G28"/>
    <mergeCell ref="A29:B29"/>
    <mergeCell ref="C29:G29"/>
    <mergeCell ref="F20:G20"/>
    <mergeCell ref="D21:D22"/>
    <mergeCell ref="E21:E22"/>
    <mergeCell ref="F21:G22"/>
    <mergeCell ref="A22:B22"/>
    <mergeCell ref="B17:C17"/>
    <mergeCell ref="B18:C18"/>
    <mergeCell ref="B19:C19"/>
    <mergeCell ref="C34:E34"/>
    <mergeCell ref="C35:D35"/>
    <mergeCell ref="E35:G35"/>
    <mergeCell ref="F23:G23"/>
    <mergeCell ref="F24:G24"/>
    <mergeCell ref="F25:G25"/>
    <mergeCell ref="F26:G26"/>
    <mergeCell ref="A27:C27"/>
    <mergeCell ref="F27:G27"/>
    <mergeCell ref="A9:C9"/>
    <mergeCell ref="B10:C10"/>
    <mergeCell ref="B11:C11"/>
    <mergeCell ref="B12:C12"/>
    <mergeCell ref="B13:C13"/>
    <mergeCell ref="A2:B5"/>
    <mergeCell ref="C2:G3"/>
    <mergeCell ref="C4:G4"/>
    <mergeCell ref="C5:G5"/>
    <mergeCell ref="A7:A8"/>
    <mergeCell ref="B7:C8"/>
    <mergeCell ref="D7:G7"/>
  </mergeCells>
  <printOptions horizontalCentered="1"/>
  <pageMargins left="0" right="0.31496062992125984" top="0.74803149606299213" bottom="0.55118110236220474" header="0.31496062992125984" footer="0.31496062992125984"/>
  <pageSetup scale="4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072E1D-4F22-4F1D-A142-3B236D6027EE}">
  <sheetPr>
    <tabColor theme="4" tint="0.59999389629810485"/>
  </sheetPr>
  <dimension ref="B1:L84"/>
  <sheetViews>
    <sheetView view="pageBreakPreview" topLeftCell="A4" zoomScale="80" zoomScaleNormal="100" zoomScaleSheetLayoutView="80" workbookViewId="0">
      <selection activeCell="B3" sqref="B3:H47"/>
    </sheetView>
  </sheetViews>
  <sheetFormatPr baseColWidth="10" defaultColWidth="11.5546875" defaultRowHeight="13.8" x14ac:dyDescent="0.25"/>
  <cols>
    <col min="1" max="1" width="11.5546875" style="99"/>
    <col min="2" max="2" width="34" style="99" customWidth="1"/>
    <col min="3" max="3" width="4.6640625" style="99" customWidth="1"/>
    <col min="4" max="4" width="9.88671875" style="99" customWidth="1"/>
    <col min="5" max="5" width="12.33203125" style="99" customWidth="1"/>
    <col min="6" max="6" width="12.5546875" style="99" customWidth="1"/>
    <col min="7" max="7" width="15.109375" style="99" customWidth="1"/>
    <col min="8" max="8" width="16.33203125" style="99" customWidth="1"/>
    <col min="9" max="16384" width="11.5546875" style="99"/>
  </cols>
  <sheetData>
    <row r="1" spans="2:9" ht="29.4" customHeight="1" thickBot="1" x14ac:dyDescent="0.3"/>
    <row r="2" spans="2:9" x14ac:dyDescent="0.25">
      <c r="B2" s="280"/>
      <c r="C2" s="281"/>
      <c r="D2" s="281"/>
      <c r="E2" s="281"/>
      <c r="F2" s="281"/>
      <c r="G2" s="281"/>
      <c r="H2" s="282"/>
    </row>
    <row r="3" spans="2:9" ht="22.2" customHeight="1" x14ac:dyDescent="0.25">
      <c r="B3" s="283" t="s">
        <v>41</v>
      </c>
      <c r="C3" s="284"/>
      <c r="D3" s="284"/>
      <c r="E3" s="284"/>
      <c r="F3" s="284"/>
      <c r="G3" s="284"/>
      <c r="H3" s="285"/>
    </row>
    <row r="4" spans="2:9" ht="22.2" customHeight="1" x14ac:dyDescent="0.25">
      <c r="B4" s="100"/>
      <c r="C4" s="101"/>
      <c r="D4" s="101"/>
      <c r="E4" s="101"/>
      <c r="F4" s="101"/>
      <c r="G4" s="101"/>
      <c r="H4" s="102"/>
    </row>
    <row r="5" spans="2:9" x14ac:dyDescent="0.25">
      <c r="B5" s="103" t="s">
        <v>42</v>
      </c>
      <c r="C5" s="286" t="s">
        <v>67</v>
      </c>
      <c r="D5" s="286"/>
      <c r="E5" s="286"/>
      <c r="F5" s="286"/>
      <c r="G5" s="286"/>
      <c r="H5" s="287"/>
    </row>
    <row r="6" spans="2:9" x14ac:dyDescent="0.25">
      <c r="B6" s="103"/>
      <c r="C6" s="286"/>
      <c r="D6" s="286"/>
      <c r="E6" s="286"/>
      <c r="F6" s="286"/>
      <c r="G6" s="286"/>
      <c r="H6" s="287"/>
    </row>
    <row r="7" spans="2:9" x14ac:dyDescent="0.25">
      <c r="B7" s="103"/>
      <c r="C7" s="286"/>
      <c r="D7" s="286"/>
      <c r="E7" s="286"/>
      <c r="F7" s="286"/>
      <c r="G7" s="286"/>
      <c r="H7" s="287"/>
    </row>
    <row r="8" spans="2:9" x14ac:dyDescent="0.25">
      <c r="B8" s="103"/>
      <c r="C8" s="286"/>
      <c r="D8" s="286"/>
      <c r="E8" s="286"/>
      <c r="F8" s="286"/>
      <c r="G8" s="286"/>
      <c r="H8" s="287"/>
    </row>
    <row r="9" spans="2:9" x14ac:dyDescent="0.25">
      <c r="B9" s="104" t="s">
        <v>43</v>
      </c>
      <c r="C9" s="288">
        <v>1</v>
      </c>
      <c r="D9" s="288"/>
      <c r="E9" s="288"/>
      <c r="F9" s="288"/>
      <c r="G9" s="288"/>
      <c r="H9" s="289"/>
    </row>
    <row r="10" spans="2:9" x14ac:dyDescent="0.25">
      <c r="B10" s="104"/>
      <c r="C10" s="105"/>
      <c r="D10" s="105"/>
      <c r="E10" s="105"/>
      <c r="F10" s="105"/>
      <c r="G10" s="105"/>
      <c r="H10" s="106"/>
    </row>
    <row r="11" spans="2:9" ht="40.200000000000003" customHeight="1" x14ac:dyDescent="0.25">
      <c r="B11" s="290" t="s">
        <v>5</v>
      </c>
      <c r="C11" s="291"/>
      <c r="D11" s="291" t="s">
        <v>37</v>
      </c>
      <c r="E11" s="291"/>
      <c r="F11" s="291"/>
      <c r="G11" s="291"/>
      <c r="H11" s="292"/>
      <c r="I11" s="107"/>
    </row>
    <row r="12" spans="2:9" x14ac:dyDescent="0.25">
      <c r="B12" s="104"/>
      <c r="C12" s="108"/>
      <c r="D12" s="109"/>
      <c r="E12" s="110"/>
      <c r="F12" s="111" t="s">
        <v>44</v>
      </c>
      <c r="G12" s="112" t="s">
        <v>17</v>
      </c>
      <c r="H12" s="113"/>
    </row>
    <row r="13" spans="2:9" ht="14.4" thickBot="1" x14ac:dyDescent="0.3">
      <c r="B13" s="104" t="s">
        <v>45</v>
      </c>
      <c r="C13" s="114"/>
      <c r="D13" s="115"/>
      <c r="E13" s="116"/>
      <c r="F13" s="116"/>
      <c r="G13" s="117"/>
      <c r="H13" s="118"/>
    </row>
    <row r="14" spans="2:9" ht="14.4" thickBot="1" x14ac:dyDescent="0.3">
      <c r="B14" s="295" t="s">
        <v>46</v>
      </c>
      <c r="C14" s="296"/>
      <c r="D14" s="119" t="s">
        <v>47</v>
      </c>
      <c r="E14" s="120" t="s">
        <v>48</v>
      </c>
      <c r="F14" s="120" t="s">
        <v>49</v>
      </c>
      <c r="G14" s="121" t="s">
        <v>50</v>
      </c>
      <c r="H14" s="122"/>
    </row>
    <row r="15" spans="2:9" x14ac:dyDescent="0.25">
      <c r="B15" s="293" t="s">
        <v>51</v>
      </c>
      <c r="C15" s="294"/>
      <c r="D15" s="166" t="s">
        <v>52</v>
      </c>
      <c r="E15" s="170">
        <v>5633.16</v>
      </c>
      <c r="F15" s="171">
        <v>5</v>
      </c>
      <c r="G15" s="172">
        <f>E15*F15/100</f>
        <v>281.65800000000002</v>
      </c>
      <c r="H15" s="125"/>
    </row>
    <row r="16" spans="2:9" ht="28.95" customHeight="1" x14ac:dyDescent="0.25">
      <c r="B16" s="297" t="s">
        <v>71</v>
      </c>
      <c r="C16" s="298"/>
      <c r="D16" s="166" t="s">
        <v>72</v>
      </c>
      <c r="E16" s="173">
        <v>18745</v>
      </c>
      <c r="F16" s="167">
        <v>5</v>
      </c>
      <c r="G16" s="172">
        <f>E16*F16/100</f>
        <v>937.25</v>
      </c>
      <c r="H16" s="129"/>
    </row>
    <row r="17" spans="2:8" x14ac:dyDescent="0.25">
      <c r="B17" s="293"/>
      <c r="C17" s="294"/>
      <c r="D17" s="124"/>
      <c r="E17" s="126"/>
      <c r="F17" s="127"/>
      <c r="G17" s="128"/>
      <c r="H17" s="129"/>
    </row>
    <row r="18" spans="2:8" ht="14.4" thickBot="1" x14ac:dyDescent="0.3">
      <c r="B18" s="299"/>
      <c r="C18" s="300"/>
      <c r="D18" s="130"/>
      <c r="E18" s="131"/>
      <c r="F18" s="132"/>
      <c r="G18" s="133"/>
      <c r="H18" s="134"/>
    </row>
    <row r="19" spans="2:8" ht="14.4" thickBot="1" x14ac:dyDescent="0.3">
      <c r="B19" s="104"/>
      <c r="C19" s="114"/>
      <c r="D19" s="115"/>
      <c r="E19" s="135"/>
      <c r="F19" s="135"/>
      <c r="G19" s="136" t="s">
        <v>53</v>
      </c>
      <c r="H19" s="137">
        <f>G15+G16</f>
        <v>1218.9079999999999</v>
      </c>
    </row>
    <row r="20" spans="2:8" x14ac:dyDescent="0.25">
      <c r="B20" s="104"/>
      <c r="C20" s="114"/>
      <c r="D20" s="115"/>
      <c r="E20" s="135"/>
      <c r="F20" s="135"/>
      <c r="G20" s="136"/>
      <c r="H20" s="138"/>
    </row>
    <row r="21" spans="2:8" ht="14.4" thickBot="1" x14ac:dyDescent="0.3">
      <c r="B21" s="104" t="s">
        <v>54</v>
      </c>
      <c r="C21" s="114"/>
      <c r="D21" s="115"/>
      <c r="E21" s="135"/>
      <c r="F21" s="135"/>
      <c r="G21" s="139"/>
      <c r="H21" s="138"/>
    </row>
    <row r="22" spans="2:8" x14ac:dyDescent="0.25">
      <c r="B22" s="301" t="s">
        <v>46</v>
      </c>
      <c r="C22" s="302"/>
      <c r="D22" s="119" t="s">
        <v>47</v>
      </c>
      <c r="E22" s="120" t="s">
        <v>48</v>
      </c>
      <c r="F22" s="120" t="s">
        <v>49</v>
      </c>
      <c r="G22" s="140" t="s">
        <v>50</v>
      </c>
      <c r="H22" s="141"/>
    </row>
    <row r="23" spans="2:8" ht="28.2" customHeight="1" x14ac:dyDescent="0.25">
      <c r="B23" s="297" t="s">
        <v>68</v>
      </c>
      <c r="C23" s="298"/>
      <c r="D23" s="166" t="s">
        <v>18</v>
      </c>
      <c r="E23" s="167">
        <v>3026.29</v>
      </c>
      <c r="F23" s="168">
        <v>0.26</v>
      </c>
      <c r="G23" s="169">
        <f>E23*F23</f>
        <v>786.83540000000005</v>
      </c>
      <c r="H23" s="138"/>
    </row>
    <row r="24" spans="2:8" x14ac:dyDescent="0.25">
      <c r="B24" s="293" t="s">
        <v>69</v>
      </c>
      <c r="C24" s="294"/>
      <c r="D24" s="166" t="s">
        <v>70</v>
      </c>
      <c r="E24" s="167">
        <v>5094.67</v>
      </c>
      <c r="F24" s="168">
        <v>0.02</v>
      </c>
      <c r="G24" s="169">
        <f>E24*F24</f>
        <v>101.8934</v>
      </c>
      <c r="H24" s="138"/>
    </row>
    <row r="25" spans="2:8" x14ac:dyDescent="0.25">
      <c r="B25" s="293"/>
      <c r="C25" s="294"/>
      <c r="D25" s="124"/>
      <c r="E25" s="127"/>
      <c r="F25" s="142"/>
      <c r="G25" s="143"/>
      <c r="H25" s="138"/>
    </row>
    <row r="26" spans="2:8" x14ac:dyDescent="0.25">
      <c r="B26" s="144"/>
      <c r="C26" s="123"/>
      <c r="D26" s="124"/>
      <c r="E26" s="127"/>
      <c r="F26" s="145"/>
      <c r="G26" s="128"/>
      <c r="H26" s="138"/>
    </row>
    <row r="27" spans="2:8" ht="14.4" thickBot="1" x14ac:dyDescent="0.3">
      <c r="B27" s="299"/>
      <c r="C27" s="303"/>
      <c r="D27" s="303"/>
      <c r="E27" s="303"/>
      <c r="F27" s="146"/>
      <c r="G27" s="147"/>
      <c r="H27" s="138"/>
    </row>
    <row r="28" spans="2:8" ht="14.4" thickBot="1" x14ac:dyDescent="0.3">
      <c r="B28" s="104"/>
      <c r="C28" s="114"/>
      <c r="D28" s="115"/>
      <c r="E28" s="135"/>
      <c r="F28" s="135"/>
      <c r="G28" s="136" t="s">
        <v>53</v>
      </c>
      <c r="H28" s="148">
        <f>SUM(G23:G27)</f>
        <v>888.72880000000009</v>
      </c>
    </row>
    <row r="29" spans="2:8" x14ac:dyDescent="0.25">
      <c r="B29" s="104"/>
      <c r="C29" s="114"/>
      <c r="D29" s="115"/>
      <c r="E29" s="135"/>
      <c r="F29" s="135"/>
      <c r="G29" s="136"/>
      <c r="H29" s="138"/>
    </row>
    <row r="30" spans="2:8" ht="14.4" thickBot="1" x14ac:dyDescent="0.3">
      <c r="B30" s="104" t="s">
        <v>55</v>
      </c>
      <c r="C30" s="114"/>
      <c r="D30" s="115"/>
      <c r="E30" s="135"/>
      <c r="F30" s="135"/>
      <c r="G30" s="139"/>
      <c r="H30" s="138"/>
    </row>
    <row r="31" spans="2:8" x14ac:dyDescent="0.25">
      <c r="B31" s="301" t="s">
        <v>46</v>
      </c>
      <c r="C31" s="302"/>
      <c r="D31" s="119" t="s">
        <v>47</v>
      </c>
      <c r="E31" s="120" t="s">
        <v>49</v>
      </c>
      <c r="F31" s="120" t="s">
        <v>48</v>
      </c>
      <c r="G31" s="140" t="s">
        <v>50</v>
      </c>
      <c r="H31" s="141"/>
    </row>
    <row r="32" spans="2:8" x14ac:dyDescent="0.25">
      <c r="B32" s="293"/>
      <c r="C32" s="294"/>
      <c r="D32" s="124"/>
      <c r="E32" s="127"/>
      <c r="F32" s="145"/>
      <c r="G32" s="128"/>
      <c r="H32" s="138"/>
    </row>
    <row r="33" spans="2:8" x14ac:dyDescent="0.25">
      <c r="B33" s="144"/>
      <c r="C33" s="123"/>
      <c r="D33" s="124"/>
      <c r="E33" s="127"/>
      <c r="F33" s="145"/>
      <c r="G33" s="128"/>
      <c r="H33" s="138"/>
    </row>
    <row r="34" spans="2:8" x14ac:dyDescent="0.25">
      <c r="B34" s="144"/>
      <c r="C34" s="123"/>
      <c r="D34" s="124"/>
      <c r="E34" s="127"/>
      <c r="F34" s="145"/>
      <c r="G34" s="128"/>
      <c r="H34" s="138"/>
    </row>
    <row r="35" spans="2:8" x14ac:dyDescent="0.25">
      <c r="B35" s="144"/>
      <c r="C35" s="123"/>
      <c r="D35" s="124"/>
      <c r="E35" s="127"/>
      <c r="F35" s="145"/>
      <c r="G35" s="128"/>
      <c r="H35" s="138"/>
    </row>
    <row r="36" spans="2:8" ht="14.4" thickBot="1" x14ac:dyDescent="0.3">
      <c r="B36" s="299"/>
      <c r="C36" s="303"/>
      <c r="D36" s="303"/>
      <c r="E36" s="303"/>
      <c r="F36" s="146"/>
      <c r="G36" s="147"/>
      <c r="H36" s="138"/>
    </row>
    <row r="37" spans="2:8" ht="14.4" thickBot="1" x14ac:dyDescent="0.3">
      <c r="B37" s="104"/>
      <c r="C37" s="114"/>
      <c r="D37" s="115"/>
      <c r="E37" s="135"/>
      <c r="F37" s="135"/>
      <c r="G37" s="136" t="s">
        <v>53</v>
      </c>
      <c r="H37" s="148">
        <f>SUM(G32:G36)</f>
        <v>0</v>
      </c>
    </row>
    <row r="38" spans="2:8" x14ac:dyDescent="0.25">
      <c r="B38" s="104"/>
      <c r="C38" s="114"/>
      <c r="D38" s="115"/>
      <c r="E38" s="135"/>
      <c r="F38" s="135"/>
      <c r="G38" s="136"/>
      <c r="H38" s="138"/>
    </row>
    <row r="39" spans="2:8" x14ac:dyDescent="0.25">
      <c r="B39" s="104"/>
      <c r="C39" s="114"/>
      <c r="D39" s="115"/>
      <c r="E39" s="135"/>
      <c r="F39" s="135"/>
      <c r="G39" s="136"/>
      <c r="H39" s="138"/>
    </row>
    <row r="40" spans="2:8" ht="14.4" thickBot="1" x14ac:dyDescent="0.3">
      <c r="B40" s="104" t="s">
        <v>56</v>
      </c>
      <c r="C40" s="114"/>
      <c r="D40" s="115"/>
      <c r="E40" s="135"/>
      <c r="F40" s="135"/>
      <c r="G40" s="139"/>
      <c r="H40" s="138"/>
    </row>
    <row r="41" spans="2:8" x14ac:dyDescent="0.25">
      <c r="B41" s="149" t="s">
        <v>57</v>
      </c>
      <c r="C41" s="306" t="s">
        <v>58</v>
      </c>
      <c r="D41" s="307"/>
      <c r="E41" s="150" t="s">
        <v>59</v>
      </c>
      <c r="F41" s="151" t="s">
        <v>60</v>
      </c>
      <c r="G41" s="152" t="s">
        <v>61</v>
      </c>
      <c r="H41" s="141"/>
    </row>
    <row r="42" spans="2:8" x14ac:dyDescent="0.25">
      <c r="B42" s="153" t="s">
        <v>73</v>
      </c>
      <c r="C42" s="308" t="s">
        <v>75</v>
      </c>
      <c r="D42" s="309"/>
      <c r="E42" s="145">
        <v>29224.69</v>
      </c>
      <c r="F42" s="142">
        <v>7.0000000000000007E-2</v>
      </c>
      <c r="G42" s="143">
        <f>E42*F42</f>
        <v>2045.7283</v>
      </c>
      <c r="H42" s="138"/>
    </row>
    <row r="43" spans="2:8" x14ac:dyDescent="0.25">
      <c r="B43" s="154" t="s">
        <v>74</v>
      </c>
      <c r="C43" s="308" t="s">
        <v>75</v>
      </c>
      <c r="D43" s="309"/>
      <c r="E43" s="155">
        <v>51248.97</v>
      </c>
      <c r="F43" s="156">
        <v>7.0000000000000007E-2</v>
      </c>
      <c r="G43" s="143">
        <f t="shared" ref="G43" si="0">E43*F43</f>
        <v>3587.4279000000006</v>
      </c>
      <c r="H43" s="138"/>
    </row>
    <row r="44" spans="2:8" ht="14.4" thickBot="1" x14ac:dyDescent="0.3">
      <c r="B44" s="157"/>
      <c r="C44" s="310"/>
      <c r="D44" s="311"/>
      <c r="E44" s="158"/>
      <c r="F44" s="159"/>
      <c r="G44" s="160"/>
      <c r="H44" s="138"/>
    </row>
    <row r="45" spans="2:8" ht="14.4" thickBot="1" x14ac:dyDescent="0.3">
      <c r="B45" s="104"/>
      <c r="C45" s="114"/>
      <c r="D45" s="115"/>
      <c r="E45" s="135"/>
      <c r="F45" s="135"/>
      <c r="G45" s="136" t="s">
        <v>53</v>
      </c>
      <c r="H45" s="148">
        <f>G42+G44+G43</f>
        <v>5633.1562000000004</v>
      </c>
    </row>
    <row r="46" spans="2:8" ht="14.4" thickBot="1" x14ac:dyDescent="0.3">
      <c r="B46" s="104" t="s">
        <v>62</v>
      </c>
      <c r="C46" s="114"/>
      <c r="D46" s="115"/>
      <c r="E46" s="135"/>
      <c r="F46" s="135"/>
      <c r="G46" s="136"/>
      <c r="H46" s="138"/>
    </row>
    <row r="47" spans="2:8" ht="14.4" thickBot="1" x14ac:dyDescent="0.3">
      <c r="B47" s="161"/>
      <c r="C47" s="162"/>
      <c r="D47" s="312" t="s">
        <v>9</v>
      </c>
      <c r="E47" s="312"/>
      <c r="F47" s="313"/>
      <c r="G47" s="148"/>
      <c r="H47" s="163">
        <f>H19+H28+H37+H45</f>
        <v>7740.7930000000006</v>
      </c>
    </row>
    <row r="52" spans="2:7" x14ac:dyDescent="0.25">
      <c r="B52" s="304" t="s">
        <v>63</v>
      </c>
      <c r="C52" s="304"/>
      <c r="D52" s="304"/>
      <c r="E52" s="305" t="s">
        <v>64</v>
      </c>
      <c r="F52" s="305"/>
      <c r="G52" s="305"/>
    </row>
    <row r="83" spans="10:12" x14ac:dyDescent="0.25">
      <c r="L83" s="99" t="s">
        <v>65</v>
      </c>
    </row>
    <row r="84" spans="10:12" ht="14.4" x14ac:dyDescent="0.3">
      <c r="J84" s="165"/>
    </row>
  </sheetData>
  <mergeCells count="26">
    <mergeCell ref="B52:D52"/>
    <mergeCell ref="E52:G52"/>
    <mergeCell ref="B36:E36"/>
    <mergeCell ref="C41:D41"/>
    <mergeCell ref="C42:D42"/>
    <mergeCell ref="C43:D43"/>
    <mergeCell ref="C44:D44"/>
    <mergeCell ref="D47:F47"/>
    <mergeCell ref="B32:C32"/>
    <mergeCell ref="B14:C14"/>
    <mergeCell ref="B15:C15"/>
    <mergeCell ref="B16:C16"/>
    <mergeCell ref="B17:C17"/>
    <mergeCell ref="B18:C18"/>
    <mergeCell ref="B22:C22"/>
    <mergeCell ref="B23:C23"/>
    <mergeCell ref="B24:C24"/>
    <mergeCell ref="B25:C25"/>
    <mergeCell ref="B27:E27"/>
    <mergeCell ref="B31:C31"/>
    <mergeCell ref="B2:H2"/>
    <mergeCell ref="B3:H3"/>
    <mergeCell ref="C5:H8"/>
    <mergeCell ref="C9:H9"/>
    <mergeCell ref="B11:C11"/>
    <mergeCell ref="D11:H11"/>
  </mergeCells>
  <printOptions horizontalCentered="1"/>
  <pageMargins left="0.70866141732283472" right="0.70866141732283472" top="1.1417322834645669" bottom="0.74803149606299213" header="0.31496062992125984" footer="0.31496062992125984"/>
  <pageSetup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1C3757-1696-4C3F-88F1-58C1D09876A4}">
  <sheetPr>
    <tabColor theme="4" tint="0.59999389629810485"/>
  </sheetPr>
  <dimension ref="B1:L84"/>
  <sheetViews>
    <sheetView view="pageBreakPreview" topLeftCell="A15" zoomScale="80" zoomScaleNormal="100" zoomScaleSheetLayoutView="80" workbookViewId="0">
      <selection activeCell="F43" sqref="F43"/>
    </sheetView>
  </sheetViews>
  <sheetFormatPr baseColWidth="10" defaultColWidth="11.5546875" defaultRowHeight="13.8" x14ac:dyDescent="0.25"/>
  <cols>
    <col min="1" max="1" width="11.5546875" style="99"/>
    <col min="2" max="2" width="34" style="99" customWidth="1"/>
    <col min="3" max="3" width="4.6640625" style="99" customWidth="1"/>
    <col min="4" max="4" width="9.88671875" style="99" customWidth="1"/>
    <col min="5" max="5" width="12.33203125" style="99" customWidth="1"/>
    <col min="6" max="6" width="12.5546875" style="99" customWidth="1"/>
    <col min="7" max="7" width="15.109375" style="99" customWidth="1"/>
    <col min="8" max="8" width="16.33203125" style="99" customWidth="1"/>
    <col min="9" max="16384" width="11.5546875" style="99"/>
  </cols>
  <sheetData>
    <row r="1" spans="2:9" ht="29.4" customHeight="1" thickBot="1" x14ac:dyDescent="0.3"/>
    <row r="2" spans="2:9" x14ac:dyDescent="0.25">
      <c r="B2" s="280"/>
      <c r="C2" s="281"/>
      <c r="D2" s="281"/>
      <c r="E2" s="281"/>
      <c r="F2" s="281"/>
      <c r="G2" s="281"/>
      <c r="H2" s="282"/>
    </row>
    <row r="3" spans="2:9" ht="22.2" customHeight="1" x14ac:dyDescent="0.25">
      <c r="B3" s="283" t="s">
        <v>41</v>
      </c>
      <c r="C3" s="284"/>
      <c r="D3" s="284"/>
      <c r="E3" s="284"/>
      <c r="F3" s="284"/>
      <c r="G3" s="284"/>
      <c r="H3" s="285"/>
    </row>
    <row r="4" spans="2:9" ht="22.2" customHeight="1" x14ac:dyDescent="0.25">
      <c r="B4" s="100"/>
      <c r="C4" s="101"/>
      <c r="D4" s="101"/>
      <c r="E4" s="101"/>
      <c r="F4" s="101"/>
      <c r="G4" s="101"/>
      <c r="H4" s="102"/>
    </row>
    <row r="5" spans="2:9" x14ac:dyDescent="0.25">
      <c r="B5" s="103" t="s">
        <v>42</v>
      </c>
      <c r="C5" s="286" t="s">
        <v>67</v>
      </c>
      <c r="D5" s="286"/>
      <c r="E5" s="286"/>
      <c r="F5" s="286"/>
      <c r="G5" s="286"/>
      <c r="H5" s="287"/>
    </row>
    <row r="6" spans="2:9" x14ac:dyDescent="0.25">
      <c r="B6" s="103"/>
      <c r="C6" s="286"/>
      <c r="D6" s="286"/>
      <c r="E6" s="286"/>
      <c r="F6" s="286"/>
      <c r="G6" s="286"/>
      <c r="H6" s="287"/>
    </row>
    <row r="7" spans="2:9" x14ac:dyDescent="0.25">
      <c r="B7" s="103"/>
      <c r="C7" s="286"/>
      <c r="D7" s="286"/>
      <c r="E7" s="286"/>
      <c r="F7" s="286"/>
      <c r="G7" s="286"/>
      <c r="H7" s="287"/>
    </row>
    <row r="8" spans="2:9" x14ac:dyDescent="0.25">
      <c r="B8" s="103"/>
      <c r="C8" s="286"/>
      <c r="D8" s="286"/>
      <c r="E8" s="286"/>
      <c r="F8" s="286"/>
      <c r="G8" s="286"/>
      <c r="H8" s="287"/>
    </row>
    <row r="9" spans="2:9" x14ac:dyDescent="0.25">
      <c r="B9" s="104" t="s">
        <v>43</v>
      </c>
      <c r="C9" s="288">
        <v>1</v>
      </c>
      <c r="D9" s="288"/>
      <c r="E9" s="288"/>
      <c r="F9" s="288"/>
      <c r="G9" s="288"/>
      <c r="H9" s="289"/>
    </row>
    <row r="10" spans="2:9" x14ac:dyDescent="0.25">
      <c r="B10" s="104"/>
      <c r="C10" s="105"/>
      <c r="D10" s="105"/>
      <c r="E10" s="105"/>
      <c r="F10" s="105"/>
      <c r="G10" s="105"/>
      <c r="H10" s="106"/>
    </row>
    <row r="11" spans="2:9" ht="40.200000000000003" customHeight="1" x14ac:dyDescent="0.25">
      <c r="B11" s="290" t="s">
        <v>5</v>
      </c>
      <c r="C11" s="291"/>
      <c r="D11" s="291" t="s">
        <v>38</v>
      </c>
      <c r="E11" s="291"/>
      <c r="F11" s="291"/>
      <c r="G11" s="291"/>
      <c r="H11" s="292"/>
      <c r="I11" s="107"/>
    </row>
    <row r="12" spans="2:9" x14ac:dyDescent="0.25">
      <c r="B12" s="104"/>
      <c r="C12" s="108"/>
      <c r="D12" s="109"/>
      <c r="E12" s="110"/>
      <c r="F12" s="111" t="s">
        <v>44</v>
      </c>
      <c r="G12" s="112" t="s">
        <v>17</v>
      </c>
      <c r="H12" s="113"/>
    </row>
    <row r="13" spans="2:9" ht="14.4" thickBot="1" x14ac:dyDescent="0.3">
      <c r="B13" s="104" t="s">
        <v>45</v>
      </c>
      <c r="C13" s="114"/>
      <c r="D13" s="115"/>
      <c r="E13" s="116"/>
      <c r="F13" s="116"/>
      <c r="G13" s="117"/>
      <c r="H13" s="118"/>
    </row>
    <row r="14" spans="2:9" ht="14.4" thickBot="1" x14ac:dyDescent="0.3">
      <c r="B14" s="295" t="s">
        <v>46</v>
      </c>
      <c r="C14" s="296"/>
      <c r="D14" s="119" t="s">
        <v>47</v>
      </c>
      <c r="E14" s="120" t="s">
        <v>48</v>
      </c>
      <c r="F14" s="120" t="s">
        <v>49</v>
      </c>
      <c r="G14" s="121" t="s">
        <v>50</v>
      </c>
      <c r="H14" s="122"/>
    </row>
    <row r="15" spans="2:9" x14ac:dyDescent="0.25">
      <c r="B15" s="293" t="s">
        <v>51</v>
      </c>
      <c r="C15" s="294"/>
      <c r="D15" s="166" t="s">
        <v>52</v>
      </c>
      <c r="E15" s="170">
        <v>7306.17</v>
      </c>
      <c r="F15" s="171">
        <v>5</v>
      </c>
      <c r="G15" s="172">
        <f>E15*F15/100</f>
        <v>365.30849999999998</v>
      </c>
      <c r="H15" s="125"/>
    </row>
    <row r="16" spans="2:9" ht="28.95" customHeight="1" x14ac:dyDescent="0.25">
      <c r="B16" s="297"/>
      <c r="C16" s="298"/>
      <c r="D16" s="166"/>
      <c r="E16" s="173"/>
      <c r="F16" s="167"/>
      <c r="G16" s="172"/>
      <c r="H16" s="129"/>
    </row>
    <row r="17" spans="2:8" x14ac:dyDescent="0.25">
      <c r="B17" s="293"/>
      <c r="C17" s="294"/>
      <c r="D17" s="124"/>
      <c r="E17" s="126"/>
      <c r="F17" s="127"/>
      <c r="G17" s="128"/>
      <c r="H17" s="129"/>
    </row>
    <row r="18" spans="2:8" ht="14.4" thickBot="1" x14ac:dyDescent="0.3">
      <c r="B18" s="299"/>
      <c r="C18" s="300"/>
      <c r="D18" s="130"/>
      <c r="E18" s="131"/>
      <c r="F18" s="132"/>
      <c r="G18" s="133"/>
      <c r="H18" s="134"/>
    </row>
    <row r="19" spans="2:8" ht="14.4" thickBot="1" x14ac:dyDescent="0.3">
      <c r="B19" s="104"/>
      <c r="C19" s="114"/>
      <c r="D19" s="115"/>
      <c r="E19" s="135"/>
      <c r="F19" s="135"/>
      <c r="G19" s="136" t="s">
        <v>53</v>
      </c>
      <c r="H19" s="137">
        <f>G15+G16</f>
        <v>365.30849999999998</v>
      </c>
    </row>
    <row r="20" spans="2:8" x14ac:dyDescent="0.25">
      <c r="B20" s="104"/>
      <c r="C20" s="114"/>
      <c r="D20" s="115"/>
      <c r="E20" s="135"/>
      <c r="F20" s="135"/>
      <c r="G20" s="136"/>
      <c r="H20" s="138"/>
    </row>
    <row r="21" spans="2:8" ht="14.4" thickBot="1" x14ac:dyDescent="0.3">
      <c r="B21" s="104" t="s">
        <v>54</v>
      </c>
      <c r="C21" s="114"/>
      <c r="D21" s="115"/>
      <c r="E21" s="135"/>
      <c r="F21" s="135"/>
      <c r="G21" s="139"/>
      <c r="H21" s="138"/>
    </row>
    <row r="22" spans="2:8" x14ac:dyDescent="0.25">
      <c r="B22" s="301" t="s">
        <v>46</v>
      </c>
      <c r="C22" s="302"/>
      <c r="D22" s="119" t="s">
        <v>47</v>
      </c>
      <c r="E22" s="120" t="s">
        <v>48</v>
      </c>
      <c r="F22" s="120" t="s">
        <v>49</v>
      </c>
      <c r="G22" s="140" t="s">
        <v>50</v>
      </c>
      <c r="H22" s="141"/>
    </row>
    <row r="23" spans="2:8" ht="28.2" customHeight="1" x14ac:dyDescent="0.25">
      <c r="B23" s="297"/>
      <c r="C23" s="298"/>
      <c r="D23" s="166"/>
      <c r="E23" s="167"/>
      <c r="F23" s="168"/>
      <c r="G23" s="169"/>
      <c r="H23" s="138"/>
    </row>
    <row r="24" spans="2:8" x14ac:dyDescent="0.25">
      <c r="B24" s="293"/>
      <c r="C24" s="294"/>
      <c r="D24" s="166"/>
      <c r="E24" s="167"/>
      <c r="F24" s="168"/>
      <c r="G24" s="169"/>
      <c r="H24" s="138"/>
    </row>
    <row r="25" spans="2:8" x14ac:dyDescent="0.25">
      <c r="B25" s="293"/>
      <c r="C25" s="294"/>
      <c r="D25" s="124"/>
      <c r="E25" s="127"/>
      <c r="F25" s="142"/>
      <c r="G25" s="143"/>
      <c r="H25" s="138"/>
    </row>
    <row r="26" spans="2:8" x14ac:dyDescent="0.25">
      <c r="B26" s="144"/>
      <c r="C26" s="123"/>
      <c r="D26" s="124"/>
      <c r="E26" s="127"/>
      <c r="F26" s="145"/>
      <c r="G26" s="128"/>
      <c r="H26" s="138"/>
    </row>
    <row r="27" spans="2:8" ht="14.4" thickBot="1" x14ac:dyDescent="0.3">
      <c r="B27" s="299"/>
      <c r="C27" s="303"/>
      <c r="D27" s="303"/>
      <c r="E27" s="303"/>
      <c r="F27" s="146"/>
      <c r="G27" s="147"/>
      <c r="H27" s="138"/>
    </row>
    <row r="28" spans="2:8" ht="14.4" thickBot="1" x14ac:dyDescent="0.3">
      <c r="B28" s="104"/>
      <c r="C28" s="114"/>
      <c r="D28" s="115"/>
      <c r="E28" s="135"/>
      <c r="F28" s="135"/>
      <c r="G28" s="136" t="s">
        <v>53</v>
      </c>
      <c r="H28" s="148">
        <f>SUM(G23:G27)</f>
        <v>0</v>
      </c>
    </row>
    <row r="29" spans="2:8" x14ac:dyDescent="0.25">
      <c r="B29" s="104"/>
      <c r="C29" s="114"/>
      <c r="D29" s="115"/>
      <c r="E29" s="135"/>
      <c r="F29" s="135"/>
      <c r="G29" s="136"/>
      <c r="H29" s="138"/>
    </row>
    <row r="30" spans="2:8" ht="14.4" thickBot="1" x14ac:dyDescent="0.3">
      <c r="B30" s="104" t="s">
        <v>55</v>
      </c>
      <c r="C30" s="114"/>
      <c r="D30" s="115"/>
      <c r="E30" s="135"/>
      <c r="F30" s="135"/>
      <c r="G30" s="139"/>
      <c r="H30" s="138"/>
    </row>
    <row r="31" spans="2:8" x14ac:dyDescent="0.25">
      <c r="B31" s="301" t="s">
        <v>46</v>
      </c>
      <c r="C31" s="302"/>
      <c r="D31" s="119" t="s">
        <v>47</v>
      </c>
      <c r="E31" s="120" t="s">
        <v>49</v>
      </c>
      <c r="F31" s="120" t="s">
        <v>48</v>
      </c>
      <c r="G31" s="140" t="s">
        <v>50</v>
      </c>
      <c r="H31" s="141"/>
    </row>
    <row r="32" spans="2:8" x14ac:dyDescent="0.25">
      <c r="B32" s="293" t="s">
        <v>77</v>
      </c>
      <c r="C32" s="294"/>
      <c r="D32" s="124" t="s">
        <v>76</v>
      </c>
      <c r="E32" s="127">
        <v>0.26</v>
      </c>
      <c r="F32" s="145">
        <v>10454</v>
      </c>
      <c r="G32" s="128">
        <f>E32*F32</f>
        <v>2718.04</v>
      </c>
      <c r="H32" s="138"/>
    </row>
    <row r="33" spans="2:8" x14ac:dyDescent="0.25">
      <c r="B33" s="144"/>
      <c r="C33" s="123"/>
      <c r="D33" s="124"/>
      <c r="E33" s="127"/>
      <c r="F33" s="145"/>
      <c r="G33" s="128"/>
      <c r="H33" s="138"/>
    </row>
    <row r="34" spans="2:8" x14ac:dyDescent="0.25">
      <c r="B34" s="144"/>
      <c r="C34" s="123"/>
      <c r="D34" s="124"/>
      <c r="E34" s="127"/>
      <c r="F34" s="145"/>
      <c r="G34" s="128"/>
      <c r="H34" s="138"/>
    </row>
    <row r="35" spans="2:8" x14ac:dyDescent="0.25">
      <c r="B35" s="144"/>
      <c r="C35" s="123"/>
      <c r="D35" s="124"/>
      <c r="E35" s="127"/>
      <c r="F35" s="145"/>
      <c r="G35" s="128"/>
      <c r="H35" s="138"/>
    </row>
    <row r="36" spans="2:8" ht="14.4" thickBot="1" x14ac:dyDescent="0.3">
      <c r="B36" s="299"/>
      <c r="C36" s="303"/>
      <c r="D36" s="303"/>
      <c r="E36" s="303"/>
      <c r="F36" s="146"/>
      <c r="G36" s="147"/>
      <c r="H36" s="138"/>
    </row>
    <row r="37" spans="2:8" ht="14.4" thickBot="1" x14ac:dyDescent="0.3">
      <c r="B37" s="104"/>
      <c r="C37" s="114"/>
      <c r="D37" s="115"/>
      <c r="E37" s="135"/>
      <c r="F37" s="135"/>
      <c r="G37" s="136" t="s">
        <v>53</v>
      </c>
      <c r="H37" s="148">
        <f>SUM(G32:G36)</f>
        <v>2718.04</v>
      </c>
    </row>
    <row r="38" spans="2:8" x14ac:dyDescent="0.25">
      <c r="B38" s="104"/>
      <c r="C38" s="114"/>
      <c r="D38" s="115"/>
      <c r="E38" s="135"/>
      <c r="F38" s="135"/>
      <c r="G38" s="136"/>
      <c r="H38" s="138"/>
    </row>
    <row r="39" spans="2:8" x14ac:dyDescent="0.25">
      <c r="B39" s="104"/>
      <c r="C39" s="114"/>
      <c r="D39" s="115"/>
      <c r="E39" s="135"/>
      <c r="F39" s="135"/>
      <c r="G39" s="136"/>
      <c r="H39" s="138"/>
    </row>
    <row r="40" spans="2:8" ht="14.4" thickBot="1" x14ac:dyDescent="0.3">
      <c r="B40" s="104" t="s">
        <v>56</v>
      </c>
      <c r="C40" s="114"/>
      <c r="D40" s="115"/>
      <c r="E40" s="135"/>
      <c r="F40" s="135"/>
      <c r="G40" s="139"/>
      <c r="H40" s="138"/>
    </row>
    <row r="41" spans="2:8" x14ac:dyDescent="0.25">
      <c r="B41" s="149" t="s">
        <v>57</v>
      </c>
      <c r="C41" s="306" t="s">
        <v>58</v>
      </c>
      <c r="D41" s="307"/>
      <c r="E41" s="150" t="s">
        <v>59</v>
      </c>
      <c r="F41" s="151" t="s">
        <v>60</v>
      </c>
      <c r="G41" s="152" t="s">
        <v>61</v>
      </c>
      <c r="H41" s="141"/>
    </row>
    <row r="42" spans="2:8" x14ac:dyDescent="0.25">
      <c r="B42" s="153" t="s">
        <v>73</v>
      </c>
      <c r="C42" s="308" t="s">
        <v>75</v>
      </c>
      <c r="D42" s="309"/>
      <c r="E42" s="145">
        <v>29224.69</v>
      </c>
      <c r="F42" s="142">
        <v>0.25</v>
      </c>
      <c r="G42" s="143">
        <f>E42*F42</f>
        <v>7306.1724999999997</v>
      </c>
      <c r="H42" s="138"/>
    </row>
    <row r="43" spans="2:8" x14ac:dyDescent="0.25">
      <c r="B43" s="154"/>
      <c r="C43" s="308"/>
      <c r="D43" s="309"/>
      <c r="E43" s="155"/>
      <c r="F43" s="156"/>
      <c r="G43" s="143"/>
      <c r="H43" s="138"/>
    </row>
    <row r="44" spans="2:8" ht="14.4" thickBot="1" x14ac:dyDescent="0.3">
      <c r="B44" s="157"/>
      <c r="C44" s="310"/>
      <c r="D44" s="311"/>
      <c r="E44" s="158"/>
      <c r="F44" s="159"/>
      <c r="G44" s="160"/>
      <c r="H44" s="138"/>
    </row>
    <row r="45" spans="2:8" ht="14.4" thickBot="1" x14ac:dyDescent="0.3">
      <c r="B45" s="104"/>
      <c r="C45" s="114"/>
      <c r="D45" s="115"/>
      <c r="E45" s="135"/>
      <c r="F45" s="135"/>
      <c r="G45" s="136" t="s">
        <v>53</v>
      </c>
      <c r="H45" s="148">
        <f>G42+G44+G43</f>
        <v>7306.1724999999997</v>
      </c>
    </row>
    <row r="46" spans="2:8" ht="14.4" thickBot="1" x14ac:dyDescent="0.3">
      <c r="B46" s="104" t="s">
        <v>62</v>
      </c>
      <c r="C46" s="114"/>
      <c r="D46" s="115"/>
      <c r="E46" s="135"/>
      <c r="F46" s="135"/>
      <c r="G46" s="136"/>
      <c r="H46" s="138"/>
    </row>
    <row r="47" spans="2:8" ht="14.4" thickBot="1" x14ac:dyDescent="0.3">
      <c r="B47" s="161"/>
      <c r="C47" s="162"/>
      <c r="D47" s="312" t="s">
        <v>9</v>
      </c>
      <c r="E47" s="312"/>
      <c r="F47" s="313"/>
      <c r="G47" s="148"/>
      <c r="H47" s="163">
        <f>H19+H28+H37+H45</f>
        <v>10389.521000000001</v>
      </c>
    </row>
    <row r="52" spans="2:7" x14ac:dyDescent="0.25">
      <c r="B52" s="304" t="s">
        <v>63</v>
      </c>
      <c r="C52" s="304"/>
      <c r="D52" s="304"/>
      <c r="E52" s="305" t="s">
        <v>64</v>
      </c>
      <c r="F52" s="305"/>
      <c r="G52" s="305"/>
    </row>
    <row r="83" spans="10:12" x14ac:dyDescent="0.25">
      <c r="L83" s="99" t="s">
        <v>65</v>
      </c>
    </row>
    <row r="84" spans="10:12" ht="14.4" x14ac:dyDescent="0.3">
      <c r="J84" s="165"/>
    </row>
  </sheetData>
  <mergeCells count="26">
    <mergeCell ref="B52:D52"/>
    <mergeCell ref="E52:G52"/>
    <mergeCell ref="B36:E36"/>
    <mergeCell ref="C41:D41"/>
    <mergeCell ref="C42:D42"/>
    <mergeCell ref="C43:D43"/>
    <mergeCell ref="C44:D44"/>
    <mergeCell ref="D47:F47"/>
    <mergeCell ref="B32:C32"/>
    <mergeCell ref="B14:C14"/>
    <mergeCell ref="B15:C15"/>
    <mergeCell ref="B16:C16"/>
    <mergeCell ref="B17:C17"/>
    <mergeCell ref="B18:C18"/>
    <mergeCell ref="B22:C22"/>
    <mergeCell ref="B23:C23"/>
    <mergeCell ref="B24:C24"/>
    <mergeCell ref="B25:C25"/>
    <mergeCell ref="B27:E27"/>
    <mergeCell ref="B31:C31"/>
    <mergeCell ref="B2:H2"/>
    <mergeCell ref="B3:H3"/>
    <mergeCell ref="C5:H8"/>
    <mergeCell ref="C9:H9"/>
    <mergeCell ref="B11:C11"/>
    <mergeCell ref="D11:H11"/>
  </mergeCells>
  <printOptions horizontalCentered="1"/>
  <pageMargins left="0.70866141732283472" right="0.70866141732283472" top="1.1417322834645669" bottom="0.74803149606299213" header="0.31496062992125984" footer="0.31496062992125984"/>
  <pageSetup scale="7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6D32DA-DED1-4A0E-B3B2-294099560A3A}">
  <sheetPr>
    <tabColor theme="4" tint="0.59999389629810485"/>
  </sheetPr>
  <dimension ref="B1:L84"/>
  <sheetViews>
    <sheetView view="pageBreakPreview" topLeftCell="A14" zoomScale="80" zoomScaleNormal="100" zoomScaleSheetLayoutView="80" workbookViewId="0">
      <selection activeCell="E24" sqref="E24"/>
    </sheetView>
  </sheetViews>
  <sheetFormatPr baseColWidth="10" defaultColWidth="11.5546875" defaultRowHeight="13.8" x14ac:dyDescent="0.25"/>
  <cols>
    <col min="1" max="1" width="11.5546875" style="99"/>
    <col min="2" max="2" width="34" style="99" customWidth="1"/>
    <col min="3" max="3" width="4.6640625" style="99" customWidth="1"/>
    <col min="4" max="4" width="9.88671875" style="99" customWidth="1"/>
    <col min="5" max="5" width="12.33203125" style="99" customWidth="1"/>
    <col min="6" max="6" width="12.5546875" style="99" customWidth="1"/>
    <col min="7" max="7" width="15.109375" style="99" customWidth="1"/>
    <col min="8" max="8" width="16.33203125" style="99" customWidth="1"/>
    <col min="9" max="16384" width="11.5546875" style="99"/>
  </cols>
  <sheetData>
    <row r="1" spans="2:9" ht="29.4" customHeight="1" thickBot="1" x14ac:dyDescent="0.3"/>
    <row r="2" spans="2:9" x14ac:dyDescent="0.25">
      <c r="B2" s="280"/>
      <c r="C2" s="281"/>
      <c r="D2" s="281"/>
      <c r="E2" s="281"/>
      <c r="F2" s="281"/>
      <c r="G2" s="281"/>
      <c r="H2" s="282"/>
    </row>
    <row r="3" spans="2:9" ht="22.2" customHeight="1" x14ac:dyDescent="0.25">
      <c r="B3" s="283" t="s">
        <v>41</v>
      </c>
      <c r="C3" s="284"/>
      <c r="D3" s="284"/>
      <c r="E3" s="284"/>
      <c r="F3" s="284"/>
      <c r="G3" s="284"/>
      <c r="H3" s="285"/>
    </row>
    <row r="4" spans="2:9" ht="22.2" customHeight="1" x14ac:dyDescent="0.25">
      <c r="B4" s="100"/>
      <c r="C4" s="101"/>
      <c r="D4" s="101"/>
      <c r="E4" s="101"/>
      <c r="F4" s="101"/>
      <c r="G4" s="101"/>
      <c r="H4" s="102"/>
    </row>
    <row r="5" spans="2:9" x14ac:dyDescent="0.25">
      <c r="B5" s="103" t="s">
        <v>42</v>
      </c>
      <c r="C5" s="286" t="s">
        <v>67</v>
      </c>
      <c r="D5" s="286"/>
      <c r="E5" s="286"/>
      <c r="F5" s="286"/>
      <c r="G5" s="286"/>
      <c r="H5" s="287"/>
    </row>
    <row r="6" spans="2:9" x14ac:dyDescent="0.25">
      <c r="B6" s="103"/>
      <c r="C6" s="286"/>
      <c r="D6" s="286"/>
      <c r="E6" s="286"/>
      <c r="F6" s="286"/>
      <c r="G6" s="286"/>
      <c r="H6" s="287"/>
    </row>
    <row r="7" spans="2:9" x14ac:dyDescent="0.25">
      <c r="B7" s="103"/>
      <c r="C7" s="286"/>
      <c r="D7" s="286"/>
      <c r="E7" s="286"/>
      <c r="F7" s="286"/>
      <c r="G7" s="286"/>
      <c r="H7" s="287"/>
    </row>
    <row r="8" spans="2:9" x14ac:dyDescent="0.25">
      <c r="B8" s="103"/>
      <c r="C8" s="286"/>
      <c r="D8" s="286"/>
      <c r="E8" s="286"/>
      <c r="F8" s="286"/>
      <c r="G8" s="286"/>
      <c r="H8" s="287"/>
    </row>
    <row r="9" spans="2:9" x14ac:dyDescent="0.25">
      <c r="B9" s="104" t="s">
        <v>43</v>
      </c>
      <c r="C9" s="288">
        <v>1</v>
      </c>
      <c r="D9" s="288"/>
      <c r="E9" s="288"/>
      <c r="F9" s="288"/>
      <c r="G9" s="288"/>
      <c r="H9" s="289"/>
    </row>
    <row r="10" spans="2:9" x14ac:dyDescent="0.25">
      <c r="B10" s="104"/>
      <c r="C10" s="105"/>
      <c r="D10" s="105"/>
      <c r="E10" s="105"/>
      <c r="F10" s="105"/>
      <c r="G10" s="105"/>
      <c r="H10" s="106"/>
    </row>
    <row r="11" spans="2:9" ht="40.200000000000003" customHeight="1" x14ac:dyDescent="0.25">
      <c r="B11" s="290" t="s">
        <v>5</v>
      </c>
      <c r="C11" s="291"/>
      <c r="D11" s="291" t="s">
        <v>39</v>
      </c>
      <c r="E11" s="291"/>
      <c r="F11" s="291"/>
      <c r="G11" s="291"/>
      <c r="H11" s="292"/>
      <c r="I11" s="107"/>
    </row>
    <row r="12" spans="2:9" x14ac:dyDescent="0.25">
      <c r="B12" s="104"/>
      <c r="C12" s="108"/>
      <c r="D12" s="109"/>
      <c r="E12" s="110"/>
      <c r="F12" s="111" t="s">
        <v>44</v>
      </c>
      <c r="G12" s="112" t="s">
        <v>40</v>
      </c>
      <c r="H12" s="113"/>
    </row>
    <row r="13" spans="2:9" ht="14.4" thickBot="1" x14ac:dyDescent="0.3">
      <c r="B13" s="104" t="s">
        <v>45</v>
      </c>
      <c r="C13" s="114"/>
      <c r="D13" s="115"/>
      <c r="E13" s="116"/>
      <c r="F13" s="116"/>
      <c r="G13" s="117"/>
      <c r="H13" s="118"/>
    </row>
    <row r="14" spans="2:9" ht="14.4" thickBot="1" x14ac:dyDescent="0.3">
      <c r="B14" s="295" t="s">
        <v>46</v>
      </c>
      <c r="C14" s="296"/>
      <c r="D14" s="119" t="s">
        <v>47</v>
      </c>
      <c r="E14" s="120" t="s">
        <v>48</v>
      </c>
      <c r="F14" s="120" t="s">
        <v>49</v>
      </c>
      <c r="G14" s="121" t="s">
        <v>50</v>
      </c>
      <c r="H14" s="122"/>
    </row>
    <row r="15" spans="2:9" x14ac:dyDescent="0.25">
      <c r="B15" s="293" t="s">
        <v>51</v>
      </c>
      <c r="C15" s="294"/>
      <c r="D15" s="166" t="s">
        <v>52</v>
      </c>
      <c r="E15" s="170">
        <v>29224.69</v>
      </c>
      <c r="F15" s="171">
        <v>5</v>
      </c>
      <c r="G15" s="172">
        <f>E15*F15/100</f>
        <v>1461.2344999999998</v>
      </c>
      <c r="H15" s="125"/>
    </row>
    <row r="16" spans="2:9" ht="19.2" customHeight="1" x14ac:dyDescent="0.25">
      <c r="B16" s="297" t="s">
        <v>78</v>
      </c>
      <c r="C16" s="298"/>
      <c r="D16" s="166" t="s">
        <v>72</v>
      </c>
      <c r="E16" s="173">
        <v>12500</v>
      </c>
      <c r="F16" s="167">
        <v>0.33</v>
      </c>
      <c r="G16" s="172">
        <f>E16*F16</f>
        <v>4125</v>
      </c>
      <c r="H16" s="129"/>
    </row>
    <row r="17" spans="2:8" x14ac:dyDescent="0.25">
      <c r="B17" s="293"/>
      <c r="C17" s="294"/>
      <c r="D17" s="124"/>
      <c r="E17" s="126"/>
      <c r="F17" s="127"/>
      <c r="G17" s="128"/>
      <c r="H17" s="129"/>
    </row>
    <row r="18" spans="2:8" ht="14.4" thickBot="1" x14ac:dyDescent="0.3">
      <c r="B18" s="299"/>
      <c r="C18" s="300"/>
      <c r="D18" s="130"/>
      <c r="E18" s="131"/>
      <c r="F18" s="132"/>
      <c r="G18" s="133"/>
      <c r="H18" s="134"/>
    </row>
    <row r="19" spans="2:8" ht="14.4" thickBot="1" x14ac:dyDescent="0.3">
      <c r="B19" s="104"/>
      <c r="C19" s="114"/>
      <c r="D19" s="115"/>
      <c r="E19" s="135"/>
      <c r="F19" s="135"/>
      <c r="G19" s="136" t="s">
        <v>53</v>
      </c>
      <c r="H19" s="137">
        <f>G15+G16</f>
        <v>5586.2344999999996</v>
      </c>
    </row>
    <row r="20" spans="2:8" x14ac:dyDescent="0.25">
      <c r="B20" s="104"/>
      <c r="C20" s="114"/>
      <c r="D20" s="115"/>
      <c r="E20" s="135"/>
      <c r="F20" s="135"/>
      <c r="G20" s="136"/>
      <c r="H20" s="138"/>
    </row>
    <row r="21" spans="2:8" ht="14.4" thickBot="1" x14ac:dyDescent="0.3">
      <c r="B21" s="104" t="s">
        <v>54</v>
      </c>
      <c r="C21" s="114"/>
      <c r="D21" s="115"/>
      <c r="E21" s="135"/>
      <c r="F21" s="135"/>
      <c r="G21" s="139"/>
      <c r="H21" s="138"/>
    </row>
    <row r="22" spans="2:8" x14ac:dyDescent="0.25">
      <c r="B22" s="301" t="s">
        <v>46</v>
      </c>
      <c r="C22" s="302"/>
      <c r="D22" s="119" t="s">
        <v>47</v>
      </c>
      <c r="E22" s="120" t="s">
        <v>48</v>
      </c>
      <c r="F22" s="120" t="s">
        <v>49</v>
      </c>
      <c r="G22" s="140" t="s">
        <v>50</v>
      </c>
      <c r="H22" s="141"/>
    </row>
    <row r="23" spans="2:8" ht="28.2" customHeight="1" x14ac:dyDescent="0.25">
      <c r="B23" s="297" t="s">
        <v>79</v>
      </c>
      <c r="C23" s="298"/>
      <c r="D23" s="166" t="s">
        <v>40</v>
      </c>
      <c r="E23" s="167">
        <v>48393.33</v>
      </c>
      <c r="F23" s="168">
        <v>1.2</v>
      </c>
      <c r="G23" s="169">
        <f>+E23*F23</f>
        <v>58071.995999999999</v>
      </c>
      <c r="H23" s="138"/>
    </row>
    <row r="24" spans="2:8" x14ac:dyDescent="0.25">
      <c r="B24" s="293" t="s">
        <v>81</v>
      </c>
      <c r="C24" s="294"/>
      <c r="D24" s="166" t="s">
        <v>80</v>
      </c>
      <c r="E24" s="167">
        <v>3.65</v>
      </c>
      <c r="F24" s="168">
        <v>0.25</v>
      </c>
      <c r="G24" s="169">
        <f>+E24*F24</f>
        <v>0.91249999999999998</v>
      </c>
      <c r="H24" s="138"/>
    </row>
    <row r="25" spans="2:8" x14ac:dyDescent="0.25">
      <c r="B25" s="293"/>
      <c r="C25" s="294"/>
      <c r="D25" s="124"/>
      <c r="E25" s="127"/>
      <c r="F25" s="142"/>
      <c r="G25" s="143"/>
      <c r="H25" s="138"/>
    </row>
    <row r="26" spans="2:8" x14ac:dyDescent="0.25">
      <c r="B26" s="144"/>
      <c r="C26" s="123"/>
      <c r="D26" s="124"/>
      <c r="E26" s="127"/>
      <c r="F26" s="145"/>
      <c r="G26" s="128"/>
      <c r="H26" s="138"/>
    </row>
    <row r="27" spans="2:8" ht="14.4" thickBot="1" x14ac:dyDescent="0.3">
      <c r="B27" s="299"/>
      <c r="C27" s="303"/>
      <c r="D27" s="303"/>
      <c r="E27" s="303"/>
      <c r="F27" s="146"/>
      <c r="G27" s="147"/>
      <c r="H27" s="138"/>
    </row>
    <row r="28" spans="2:8" ht="14.4" thickBot="1" x14ac:dyDescent="0.3">
      <c r="B28" s="104"/>
      <c r="C28" s="114"/>
      <c r="D28" s="115"/>
      <c r="E28" s="135"/>
      <c r="F28" s="135"/>
      <c r="G28" s="136" t="s">
        <v>53</v>
      </c>
      <c r="H28" s="148">
        <f>SUM(G23:G27)</f>
        <v>58072.908499999998</v>
      </c>
    </row>
    <row r="29" spans="2:8" x14ac:dyDescent="0.25">
      <c r="B29" s="104"/>
      <c r="C29" s="114"/>
      <c r="D29" s="115"/>
      <c r="E29" s="135"/>
      <c r="F29" s="135"/>
      <c r="G29" s="136"/>
      <c r="H29" s="138"/>
    </row>
    <row r="30" spans="2:8" ht="14.4" thickBot="1" x14ac:dyDescent="0.3">
      <c r="B30" s="104" t="s">
        <v>55</v>
      </c>
      <c r="C30" s="114"/>
      <c r="D30" s="115"/>
      <c r="E30" s="135"/>
      <c r="F30" s="135"/>
      <c r="G30" s="139"/>
      <c r="H30" s="138"/>
    </row>
    <row r="31" spans="2:8" x14ac:dyDescent="0.25">
      <c r="B31" s="301" t="s">
        <v>46</v>
      </c>
      <c r="C31" s="302"/>
      <c r="D31" s="119" t="s">
        <v>47</v>
      </c>
      <c r="E31" s="120" t="s">
        <v>49</v>
      </c>
      <c r="F31" s="120" t="s">
        <v>48</v>
      </c>
      <c r="G31" s="140" t="s">
        <v>50</v>
      </c>
      <c r="H31" s="141"/>
    </row>
    <row r="32" spans="2:8" x14ac:dyDescent="0.25">
      <c r="B32" s="293"/>
      <c r="C32" s="294"/>
      <c r="D32" s="124"/>
      <c r="E32" s="127"/>
      <c r="F32" s="145"/>
      <c r="G32" s="128"/>
      <c r="H32" s="138"/>
    </row>
    <row r="33" spans="2:8" x14ac:dyDescent="0.25">
      <c r="B33" s="144"/>
      <c r="C33" s="123"/>
      <c r="D33" s="124"/>
      <c r="E33" s="127"/>
      <c r="F33" s="145"/>
      <c r="G33" s="128"/>
      <c r="H33" s="138"/>
    </row>
    <row r="34" spans="2:8" x14ac:dyDescent="0.25">
      <c r="B34" s="144"/>
      <c r="C34" s="123"/>
      <c r="D34" s="124"/>
      <c r="E34" s="127"/>
      <c r="F34" s="145"/>
      <c r="G34" s="128"/>
      <c r="H34" s="138"/>
    </row>
    <row r="35" spans="2:8" x14ac:dyDescent="0.25">
      <c r="B35" s="144"/>
      <c r="C35" s="123"/>
      <c r="D35" s="124"/>
      <c r="E35" s="127"/>
      <c r="F35" s="145"/>
      <c r="G35" s="128"/>
      <c r="H35" s="138"/>
    </row>
    <row r="36" spans="2:8" ht="14.4" thickBot="1" x14ac:dyDescent="0.3">
      <c r="B36" s="299"/>
      <c r="C36" s="303"/>
      <c r="D36" s="303"/>
      <c r="E36" s="303"/>
      <c r="F36" s="146"/>
      <c r="G36" s="147"/>
      <c r="H36" s="138"/>
    </row>
    <row r="37" spans="2:8" ht="14.4" thickBot="1" x14ac:dyDescent="0.3">
      <c r="B37" s="104"/>
      <c r="C37" s="114"/>
      <c r="D37" s="115"/>
      <c r="E37" s="135"/>
      <c r="F37" s="135"/>
      <c r="G37" s="136" t="s">
        <v>53</v>
      </c>
      <c r="H37" s="148">
        <f>SUM(G32:G36)</f>
        <v>0</v>
      </c>
    </row>
    <row r="38" spans="2:8" x14ac:dyDescent="0.25">
      <c r="B38" s="104"/>
      <c r="C38" s="114"/>
      <c r="D38" s="115"/>
      <c r="E38" s="135"/>
      <c r="F38" s="135"/>
      <c r="G38" s="136"/>
      <c r="H38" s="138"/>
    </row>
    <row r="39" spans="2:8" x14ac:dyDescent="0.25">
      <c r="B39" s="104"/>
      <c r="C39" s="114"/>
      <c r="D39" s="115"/>
      <c r="E39" s="135"/>
      <c r="F39" s="135"/>
      <c r="G39" s="136"/>
      <c r="H39" s="138"/>
    </row>
    <row r="40" spans="2:8" ht="14.4" thickBot="1" x14ac:dyDescent="0.3">
      <c r="B40" s="104" t="s">
        <v>56</v>
      </c>
      <c r="C40" s="114"/>
      <c r="D40" s="115"/>
      <c r="E40" s="135"/>
      <c r="F40" s="135"/>
      <c r="G40" s="139"/>
      <c r="H40" s="138"/>
    </row>
    <row r="41" spans="2:8" x14ac:dyDescent="0.25">
      <c r="B41" s="149" t="s">
        <v>57</v>
      </c>
      <c r="C41" s="306" t="s">
        <v>58</v>
      </c>
      <c r="D41" s="307"/>
      <c r="E41" s="150" t="s">
        <v>59</v>
      </c>
      <c r="F41" s="151" t="s">
        <v>60</v>
      </c>
      <c r="G41" s="152" t="s">
        <v>61</v>
      </c>
      <c r="H41" s="141"/>
    </row>
    <row r="42" spans="2:8" x14ac:dyDescent="0.25">
      <c r="B42" s="153" t="s">
        <v>73</v>
      </c>
      <c r="C42" s="308" t="s">
        <v>75</v>
      </c>
      <c r="D42" s="309"/>
      <c r="E42" s="145">
        <v>29224.69</v>
      </c>
      <c r="F42" s="142">
        <v>1</v>
      </c>
      <c r="G42" s="143">
        <f>E42*F42</f>
        <v>29224.69</v>
      </c>
      <c r="H42" s="138"/>
    </row>
    <row r="43" spans="2:8" x14ac:dyDescent="0.25">
      <c r="B43" s="154"/>
      <c r="C43" s="308"/>
      <c r="D43" s="309"/>
      <c r="E43" s="155"/>
      <c r="F43" s="156"/>
      <c r="G43" s="143"/>
      <c r="H43" s="138"/>
    </row>
    <row r="44" spans="2:8" ht="14.4" thickBot="1" x14ac:dyDescent="0.3">
      <c r="B44" s="157"/>
      <c r="C44" s="310"/>
      <c r="D44" s="311"/>
      <c r="E44" s="158"/>
      <c r="F44" s="159"/>
      <c r="G44" s="160"/>
      <c r="H44" s="138"/>
    </row>
    <row r="45" spans="2:8" ht="14.4" thickBot="1" x14ac:dyDescent="0.3">
      <c r="B45" s="104"/>
      <c r="C45" s="114"/>
      <c r="D45" s="115"/>
      <c r="E45" s="135"/>
      <c r="F45" s="135"/>
      <c r="G45" s="136" t="s">
        <v>53</v>
      </c>
      <c r="H45" s="148">
        <f>G42+G44+G43</f>
        <v>29224.69</v>
      </c>
    </row>
    <row r="46" spans="2:8" ht="14.4" thickBot="1" x14ac:dyDescent="0.3">
      <c r="B46" s="104" t="s">
        <v>62</v>
      </c>
      <c r="C46" s="114"/>
      <c r="D46" s="115"/>
      <c r="E46" s="135"/>
      <c r="F46" s="135"/>
      <c r="G46" s="136"/>
      <c r="H46" s="138"/>
    </row>
    <row r="47" spans="2:8" ht="14.4" thickBot="1" x14ac:dyDescent="0.3">
      <c r="B47" s="161"/>
      <c r="C47" s="162"/>
      <c r="D47" s="312" t="s">
        <v>9</v>
      </c>
      <c r="E47" s="312"/>
      <c r="F47" s="313"/>
      <c r="G47" s="148"/>
      <c r="H47" s="163">
        <f>H19+H28+H37+H45</f>
        <v>92883.832999999999</v>
      </c>
    </row>
    <row r="52" spans="2:7" x14ac:dyDescent="0.25">
      <c r="B52" s="304" t="s">
        <v>63</v>
      </c>
      <c r="C52" s="304"/>
      <c r="D52" s="304"/>
      <c r="E52" s="305" t="s">
        <v>64</v>
      </c>
      <c r="F52" s="305"/>
      <c r="G52" s="305"/>
    </row>
    <row r="83" spans="10:12" x14ac:dyDescent="0.25">
      <c r="L83" s="99" t="s">
        <v>65</v>
      </c>
    </row>
    <row r="84" spans="10:12" ht="14.4" x14ac:dyDescent="0.3">
      <c r="J84" s="165"/>
    </row>
  </sheetData>
  <mergeCells count="26">
    <mergeCell ref="B52:D52"/>
    <mergeCell ref="E52:G52"/>
    <mergeCell ref="B36:E36"/>
    <mergeCell ref="C41:D41"/>
    <mergeCell ref="C42:D42"/>
    <mergeCell ref="C43:D43"/>
    <mergeCell ref="C44:D44"/>
    <mergeCell ref="D47:F47"/>
    <mergeCell ref="B32:C32"/>
    <mergeCell ref="B14:C14"/>
    <mergeCell ref="B15:C15"/>
    <mergeCell ref="B16:C16"/>
    <mergeCell ref="B17:C17"/>
    <mergeCell ref="B18:C18"/>
    <mergeCell ref="B22:C22"/>
    <mergeCell ref="B23:C23"/>
    <mergeCell ref="B24:C24"/>
    <mergeCell ref="B25:C25"/>
    <mergeCell ref="B27:E27"/>
    <mergeCell ref="B31:C31"/>
    <mergeCell ref="B2:H2"/>
    <mergeCell ref="B3:H3"/>
    <mergeCell ref="C5:H8"/>
    <mergeCell ref="C9:H9"/>
    <mergeCell ref="B11:C11"/>
    <mergeCell ref="D11:H11"/>
  </mergeCells>
  <printOptions horizontalCentered="1"/>
  <pageMargins left="0.70866141732283472" right="0.70866141732283472" top="1.1417322834645669" bottom="0.74803149606299213" header="0.31496062992125984" footer="0.31496062992125984"/>
  <pageSetup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F43290-DD79-432E-97EB-85B65C5DF842}">
  <sheetPr>
    <tabColor theme="4" tint="0.59999389629810485"/>
  </sheetPr>
  <dimension ref="B1:L84"/>
  <sheetViews>
    <sheetView view="pageBreakPreview" topLeftCell="A20" zoomScale="80" zoomScaleNormal="100" zoomScaleSheetLayoutView="80" workbookViewId="0">
      <selection activeCell="F43" sqref="F43"/>
    </sheetView>
  </sheetViews>
  <sheetFormatPr baseColWidth="10" defaultColWidth="11.5546875" defaultRowHeight="13.8" x14ac:dyDescent="0.25"/>
  <cols>
    <col min="1" max="1" width="11.5546875" style="99"/>
    <col min="2" max="2" width="34" style="99" customWidth="1"/>
    <col min="3" max="3" width="4.6640625" style="99" customWidth="1"/>
    <col min="4" max="4" width="9.88671875" style="99" customWidth="1"/>
    <col min="5" max="5" width="12.33203125" style="99" customWidth="1"/>
    <col min="6" max="6" width="12.5546875" style="99" customWidth="1"/>
    <col min="7" max="7" width="15.109375" style="99" customWidth="1"/>
    <col min="8" max="8" width="16.33203125" style="99" customWidth="1"/>
    <col min="9" max="16384" width="11.5546875" style="99"/>
  </cols>
  <sheetData>
    <row r="1" spans="2:9" ht="29.4" customHeight="1" thickBot="1" x14ac:dyDescent="0.3"/>
    <row r="2" spans="2:9" x14ac:dyDescent="0.25">
      <c r="B2" s="280"/>
      <c r="C2" s="281"/>
      <c r="D2" s="281"/>
      <c r="E2" s="281"/>
      <c r="F2" s="281"/>
      <c r="G2" s="281"/>
      <c r="H2" s="282"/>
    </row>
    <row r="3" spans="2:9" ht="22.2" customHeight="1" x14ac:dyDescent="0.25">
      <c r="B3" s="283" t="s">
        <v>41</v>
      </c>
      <c r="C3" s="284"/>
      <c r="D3" s="284"/>
      <c r="E3" s="284"/>
      <c r="F3" s="284"/>
      <c r="G3" s="284"/>
      <c r="H3" s="285"/>
    </row>
    <row r="4" spans="2:9" ht="22.2" customHeight="1" x14ac:dyDescent="0.25">
      <c r="B4" s="100"/>
      <c r="C4" s="101"/>
      <c r="D4" s="101"/>
      <c r="E4" s="101"/>
      <c r="F4" s="101"/>
      <c r="G4" s="101"/>
      <c r="H4" s="102"/>
    </row>
    <row r="5" spans="2:9" x14ac:dyDescent="0.25">
      <c r="B5" s="103" t="s">
        <v>42</v>
      </c>
      <c r="C5" s="286" t="s">
        <v>67</v>
      </c>
      <c r="D5" s="286"/>
      <c r="E5" s="286"/>
      <c r="F5" s="286"/>
      <c r="G5" s="286"/>
      <c r="H5" s="287"/>
    </row>
    <row r="6" spans="2:9" x14ac:dyDescent="0.25">
      <c r="B6" s="103"/>
      <c r="C6" s="286"/>
      <c r="D6" s="286"/>
      <c r="E6" s="286"/>
      <c r="F6" s="286"/>
      <c r="G6" s="286"/>
      <c r="H6" s="287"/>
    </row>
    <row r="7" spans="2:9" x14ac:dyDescent="0.25">
      <c r="B7" s="103"/>
      <c r="C7" s="286"/>
      <c r="D7" s="286"/>
      <c r="E7" s="286"/>
      <c r="F7" s="286"/>
      <c r="G7" s="286"/>
      <c r="H7" s="287"/>
    </row>
    <row r="8" spans="2:9" x14ac:dyDescent="0.25">
      <c r="B8" s="103"/>
      <c r="C8" s="286"/>
      <c r="D8" s="286"/>
      <c r="E8" s="286"/>
      <c r="F8" s="286"/>
      <c r="G8" s="286"/>
      <c r="H8" s="287"/>
    </row>
    <row r="9" spans="2:9" x14ac:dyDescent="0.25">
      <c r="B9" s="104" t="s">
        <v>43</v>
      </c>
      <c r="C9" s="288">
        <v>1</v>
      </c>
      <c r="D9" s="288"/>
      <c r="E9" s="288"/>
      <c r="F9" s="288"/>
      <c r="G9" s="288"/>
      <c r="H9" s="289"/>
    </row>
    <row r="10" spans="2:9" x14ac:dyDescent="0.25">
      <c r="B10" s="104"/>
      <c r="C10" s="105"/>
      <c r="D10" s="105"/>
      <c r="E10" s="105"/>
      <c r="F10" s="105"/>
      <c r="G10" s="105"/>
      <c r="H10" s="106"/>
    </row>
    <row r="11" spans="2:9" ht="40.200000000000003" customHeight="1" x14ac:dyDescent="0.25">
      <c r="B11" s="290" t="s">
        <v>5</v>
      </c>
      <c r="C11" s="291"/>
      <c r="D11" s="291" t="s">
        <v>91</v>
      </c>
      <c r="E11" s="291"/>
      <c r="F11" s="291"/>
      <c r="G11" s="291"/>
      <c r="H11" s="292"/>
      <c r="I11" s="107"/>
    </row>
    <row r="12" spans="2:9" x14ac:dyDescent="0.25">
      <c r="B12" s="104"/>
      <c r="C12" s="108"/>
      <c r="D12" s="109"/>
      <c r="E12" s="110"/>
      <c r="F12" s="111" t="s">
        <v>44</v>
      </c>
      <c r="G12" s="112" t="s">
        <v>40</v>
      </c>
      <c r="H12" s="113"/>
    </row>
    <row r="13" spans="2:9" ht="14.4" thickBot="1" x14ac:dyDescent="0.3">
      <c r="B13" s="104" t="s">
        <v>45</v>
      </c>
      <c r="C13" s="114"/>
      <c r="D13" s="115"/>
      <c r="E13" s="116"/>
      <c r="F13" s="116"/>
      <c r="G13" s="117"/>
      <c r="H13" s="118"/>
    </row>
    <row r="14" spans="2:9" ht="14.4" thickBot="1" x14ac:dyDescent="0.3">
      <c r="B14" s="295" t="s">
        <v>46</v>
      </c>
      <c r="C14" s="296"/>
      <c r="D14" s="119" t="s">
        <v>47</v>
      </c>
      <c r="E14" s="120" t="s">
        <v>48</v>
      </c>
      <c r="F14" s="120" t="s">
        <v>49</v>
      </c>
      <c r="G14" s="121" t="s">
        <v>50</v>
      </c>
      <c r="H14" s="122"/>
    </row>
    <row r="15" spans="2:9" x14ac:dyDescent="0.25">
      <c r="B15" s="293" t="s">
        <v>51</v>
      </c>
      <c r="C15" s="294"/>
      <c r="D15" s="166" t="s">
        <v>52</v>
      </c>
      <c r="E15" s="170">
        <v>67216.789999999994</v>
      </c>
      <c r="F15" s="171">
        <v>5</v>
      </c>
      <c r="G15" s="172">
        <f>E15*F15/100</f>
        <v>3360.8394999999996</v>
      </c>
      <c r="H15" s="125"/>
    </row>
    <row r="16" spans="2:9" ht="19.2" customHeight="1" x14ac:dyDescent="0.25">
      <c r="B16" s="297"/>
      <c r="C16" s="298"/>
      <c r="D16" s="166"/>
      <c r="E16" s="173"/>
      <c r="F16" s="167"/>
      <c r="G16" s="172"/>
      <c r="H16" s="129"/>
    </row>
    <row r="17" spans="2:8" x14ac:dyDescent="0.25">
      <c r="B17" s="293"/>
      <c r="C17" s="294"/>
      <c r="D17" s="124"/>
      <c r="E17" s="126"/>
      <c r="F17" s="127"/>
      <c r="G17" s="128"/>
      <c r="H17" s="129"/>
    </row>
    <row r="18" spans="2:8" ht="14.4" thickBot="1" x14ac:dyDescent="0.3">
      <c r="B18" s="299"/>
      <c r="C18" s="300"/>
      <c r="D18" s="130"/>
      <c r="E18" s="131"/>
      <c r="F18" s="132"/>
      <c r="G18" s="133"/>
      <c r="H18" s="134"/>
    </row>
    <row r="19" spans="2:8" ht="14.4" thickBot="1" x14ac:dyDescent="0.3">
      <c r="B19" s="104"/>
      <c r="C19" s="114"/>
      <c r="D19" s="115"/>
      <c r="E19" s="135"/>
      <c r="F19" s="135"/>
      <c r="G19" s="136" t="s">
        <v>53</v>
      </c>
      <c r="H19" s="137">
        <f>G15+G16</f>
        <v>3360.8394999999996</v>
      </c>
    </row>
    <row r="20" spans="2:8" x14ac:dyDescent="0.25">
      <c r="B20" s="104"/>
      <c r="C20" s="114"/>
      <c r="D20" s="115"/>
      <c r="E20" s="135"/>
      <c r="F20" s="135"/>
      <c r="G20" s="136"/>
      <c r="H20" s="138"/>
    </row>
    <row r="21" spans="2:8" ht="14.4" thickBot="1" x14ac:dyDescent="0.3">
      <c r="B21" s="104" t="s">
        <v>54</v>
      </c>
      <c r="C21" s="114"/>
      <c r="D21" s="115"/>
      <c r="E21" s="135"/>
      <c r="F21" s="135"/>
      <c r="G21" s="139"/>
      <c r="H21" s="138"/>
    </row>
    <row r="22" spans="2:8" x14ac:dyDescent="0.25">
      <c r="B22" s="301" t="s">
        <v>46</v>
      </c>
      <c r="C22" s="302"/>
      <c r="D22" s="119" t="s">
        <v>47</v>
      </c>
      <c r="E22" s="120" t="s">
        <v>48</v>
      </c>
      <c r="F22" s="120" t="s">
        <v>49</v>
      </c>
      <c r="G22" s="140" t="s">
        <v>50</v>
      </c>
      <c r="H22" s="141"/>
    </row>
    <row r="23" spans="2:8" ht="28.2" customHeight="1" x14ac:dyDescent="0.25">
      <c r="B23" s="297"/>
      <c r="C23" s="298"/>
      <c r="D23" s="166"/>
      <c r="E23" s="167"/>
      <c r="F23" s="168"/>
      <c r="G23" s="169"/>
      <c r="H23" s="138"/>
    </row>
    <row r="24" spans="2:8" x14ac:dyDescent="0.25">
      <c r="B24" s="293"/>
      <c r="C24" s="294"/>
      <c r="D24" s="166"/>
      <c r="E24" s="167"/>
      <c r="F24" s="168"/>
      <c r="G24" s="169"/>
      <c r="H24" s="138"/>
    </row>
    <row r="25" spans="2:8" x14ac:dyDescent="0.25">
      <c r="B25" s="293"/>
      <c r="C25" s="294"/>
      <c r="D25" s="124"/>
      <c r="E25" s="127"/>
      <c r="F25" s="142"/>
      <c r="G25" s="143"/>
      <c r="H25" s="138"/>
    </row>
    <row r="26" spans="2:8" x14ac:dyDescent="0.25">
      <c r="B26" s="144"/>
      <c r="C26" s="123"/>
      <c r="D26" s="124"/>
      <c r="E26" s="127"/>
      <c r="F26" s="145"/>
      <c r="G26" s="128"/>
      <c r="H26" s="138"/>
    </row>
    <row r="27" spans="2:8" ht="14.4" thickBot="1" x14ac:dyDescent="0.3">
      <c r="B27" s="299"/>
      <c r="C27" s="303"/>
      <c r="D27" s="303"/>
      <c r="E27" s="303"/>
      <c r="F27" s="146"/>
      <c r="G27" s="147"/>
      <c r="H27" s="138"/>
    </row>
    <row r="28" spans="2:8" ht="14.4" thickBot="1" x14ac:dyDescent="0.3">
      <c r="B28" s="104"/>
      <c r="C28" s="114"/>
      <c r="D28" s="115"/>
      <c r="E28" s="135"/>
      <c r="F28" s="135"/>
      <c r="G28" s="136" t="s">
        <v>53</v>
      </c>
      <c r="H28" s="148">
        <f>SUM(G23:G27)</f>
        <v>0</v>
      </c>
    </row>
    <row r="29" spans="2:8" x14ac:dyDescent="0.25">
      <c r="B29" s="104"/>
      <c r="C29" s="114"/>
      <c r="D29" s="115"/>
      <c r="E29" s="135"/>
      <c r="F29" s="135"/>
      <c r="G29" s="136"/>
      <c r="H29" s="138"/>
    </row>
    <row r="30" spans="2:8" ht="14.4" thickBot="1" x14ac:dyDescent="0.3">
      <c r="B30" s="104" t="s">
        <v>55</v>
      </c>
      <c r="C30" s="114"/>
      <c r="D30" s="115"/>
      <c r="E30" s="135"/>
      <c r="F30" s="135"/>
      <c r="G30" s="139"/>
      <c r="H30" s="138"/>
    </row>
    <row r="31" spans="2:8" x14ac:dyDescent="0.25">
      <c r="B31" s="301" t="s">
        <v>46</v>
      </c>
      <c r="C31" s="302"/>
      <c r="D31" s="119" t="s">
        <v>47</v>
      </c>
      <c r="E31" s="120" t="s">
        <v>49</v>
      </c>
      <c r="F31" s="120" t="s">
        <v>48</v>
      </c>
      <c r="G31" s="140" t="s">
        <v>50</v>
      </c>
      <c r="H31" s="141"/>
    </row>
    <row r="32" spans="2:8" x14ac:dyDescent="0.25">
      <c r="B32" s="293"/>
      <c r="C32" s="294"/>
      <c r="D32" s="124"/>
      <c r="E32" s="127"/>
      <c r="F32" s="145"/>
      <c r="G32" s="128"/>
      <c r="H32" s="138"/>
    </row>
    <row r="33" spans="2:8" x14ac:dyDescent="0.25">
      <c r="B33" s="144"/>
      <c r="C33" s="123"/>
      <c r="D33" s="124"/>
      <c r="E33" s="127"/>
      <c r="F33" s="145"/>
      <c r="G33" s="128"/>
      <c r="H33" s="138"/>
    </row>
    <row r="34" spans="2:8" x14ac:dyDescent="0.25">
      <c r="B34" s="144"/>
      <c r="C34" s="123"/>
      <c r="D34" s="124"/>
      <c r="E34" s="127"/>
      <c r="F34" s="145"/>
      <c r="G34" s="128"/>
      <c r="H34" s="138"/>
    </row>
    <row r="35" spans="2:8" x14ac:dyDescent="0.25">
      <c r="B35" s="144"/>
      <c r="C35" s="123"/>
      <c r="D35" s="124"/>
      <c r="E35" s="127"/>
      <c r="F35" s="145"/>
      <c r="G35" s="128"/>
      <c r="H35" s="138"/>
    </row>
    <row r="36" spans="2:8" ht="14.4" thickBot="1" x14ac:dyDescent="0.3">
      <c r="B36" s="299"/>
      <c r="C36" s="303"/>
      <c r="D36" s="303"/>
      <c r="E36" s="303"/>
      <c r="F36" s="146"/>
      <c r="G36" s="147"/>
      <c r="H36" s="138"/>
    </row>
    <row r="37" spans="2:8" ht="14.4" thickBot="1" x14ac:dyDescent="0.3">
      <c r="B37" s="104"/>
      <c r="C37" s="114"/>
      <c r="D37" s="115"/>
      <c r="E37" s="135"/>
      <c r="F37" s="135"/>
      <c r="G37" s="136" t="s">
        <v>53</v>
      </c>
      <c r="H37" s="148">
        <f>SUM(G32:G36)</f>
        <v>0</v>
      </c>
    </row>
    <row r="38" spans="2:8" x14ac:dyDescent="0.25">
      <c r="B38" s="104"/>
      <c r="C38" s="114"/>
      <c r="D38" s="115"/>
      <c r="E38" s="135"/>
      <c r="F38" s="135"/>
      <c r="G38" s="136"/>
      <c r="H38" s="138"/>
    </row>
    <row r="39" spans="2:8" x14ac:dyDescent="0.25">
      <c r="B39" s="104"/>
      <c r="C39" s="114"/>
      <c r="D39" s="115"/>
      <c r="E39" s="135"/>
      <c r="F39" s="135"/>
      <c r="G39" s="136"/>
      <c r="H39" s="138"/>
    </row>
    <row r="40" spans="2:8" ht="14.4" thickBot="1" x14ac:dyDescent="0.3">
      <c r="B40" s="104" t="s">
        <v>56</v>
      </c>
      <c r="C40" s="114"/>
      <c r="D40" s="115"/>
      <c r="E40" s="135"/>
      <c r="F40" s="135"/>
      <c r="G40" s="139"/>
      <c r="H40" s="138"/>
    </row>
    <row r="41" spans="2:8" x14ac:dyDescent="0.25">
      <c r="B41" s="149" t="s">
        <v>57</v>
      </c>
      <c r="C41" s="306" t="s">
        <v>58</v>
      </c>
      <c r="D41" s="307"/>
      <c r="E41" s="150" t="s">
        <v>59</v>
      </c>
      <c r="F41" s="151" t="s">
        <v>60</v>
      </c>
      <c r="G41" s="152" t="s">
        <v>61</v>
      </c>
      <c r="H41" s="141"/>
    </row>
    <row r="42" spans="2:8" x14ac:dyDescent="0.25">
      <c r="B42" s="153" t="s">
        <v>73</v>
      </c>
      <c r="C42" s="308" t="s">
        <v>75</v>
      </c>
      <c r="D42" s="309"/>
      <c r="E42" s="145">
        <v>29224.69</v>
      </c>
      <c r="F42" s="142">
        <v>2.2999999999999998</v>
      </c>
      <c r="G42" s="143">
        <f>E42*F42</f>
        <v>67216.786999999997</v>
      </c>
      <c r="H42" s="138"/>
    </row>
    <row r="43" spans="2:8" x14ac:dyDescent="0.25">
      <c r="B43" s="154"/>
      <c r="C43" s="308"/>
      <c r="D43" s="309"/>
      <c r="E43" s="155"/>
      <c r="F43" s="156"/>
      <c r="G43" s="143"/>
      <c r="H43" s="138"/>
    </row>
    <row r="44" spans="2:8" ht="14.4" thickBot="1" x14ac:dyDescent="0.3">
      <c r="B44" s="157"/>
      <c r="C44" s="310"/>
      <c r="D44" s="311"/>
      <c r="E44" s="158"/>
      <c r="F44" s="159"/>
      <c r="G44" s="160"/>
      <c r="H44" s="138"/>
    </row>
    <row r="45" spans="2:8" ht="14.4" thickBot="1" x14ac:dyDescent="0.3">
      <c r="B45" s="104"/>
      <c r="C45" s="114"/>
      <c r="D45" s="115"/>
      <c r="E45" s="135"/>
      <c r="F45" s="135"/>
      <c r="G45" s="136" t="s">
        <v>53</v>
      </c>
      <c r="H45" s="148">
        <f>G42+G44+G43</f>
        <v>67216.786999999997</v>
      </c>
    </row>
    <row r="46" spans="2:8" ht="14.4" thickBot="1" x14ac:dyDescent="0.3">
      <c r="B46" s="104" t="s">
        <v>62</v>
      </c>
      <c r="C46" s="114"/>
      <c r="D46" s="115"/>
      <c r="E46" s="135"/>
      <c r="F46" s="135"/>
      <c r="G46" s="136"/>
      <c r="H46" s="138"/>
    </row>
    <row r="47" spans="2:8" ht="14.4" thickBot="1" x14ac:dyDescent="0.3">
      <c r="B47" s="161"/>
      <c r="C47" s="162"/>
      <c r="D47" s="312" t="s">
        <v>9</v>
      </c>
      <c r="E47" s="312"/>
      <c r="F47" s="313"/>
      <c r="G47" s="148"/>
      <c r="H47" s="163">
        <f>H19+H28+H37+H45</f>
        <v>70577.626499999998</v>
      </c>
    </row>
    <row r="52" spans="2:7" x14ac:dyDescent="0.25">
      <c r="B52" s="304" t="s">
        <v>63</v>
      </c>
      <c r="C52" s="304"/>
      <c r="D52" s="304"/>
      <c r="E52" s="305" t="s">
        <v>64</v>
      </c>
      <c r="F52" s="305"/>
      <c r="G52" s="305"/>
    </row>
    <row r="83" spans="10:12" x14ac:dyDescent="0.25">
      <c r="L83" s="99" t="s">
        <v>65</v>
      </c>
    </row>
    <row r="84" spans="10:12" ht="14.4" x14ac:dyDescent="0.3">
      <c r="J84" s="165"/>
    </row>
  </sheetData>
  <mergeCells count="26">
    <mergeCell ref="B52:D52"/>
    <mergeCell ref="E52:G52"/>
    <mergeCell ref="B36:E36"/>
    <mergeCell ref="C41:D41"/>
    <mergeCell ref="C42:D42"/>
    <mergeCell ref="C43:D43"/>
    <mergeCell ref="C44:D44"/>
    <mergeCell ref="D47:F47"/>
    <mergeCell ref="B32:C32"/>
    <mergeCell ref="B14:C14"/>
    <mergeCell ref="B15:C15"/>
    <mergeCell ref="B16:C16"/>
    <mergeCell ref="B17:C17"/>
    <mergeCell ref="B18:C18"/>
    <mergeCell ref="B22:C22"/>
    <mergeCell ref="B23:C23"/>
    <mergeCell ref="B24:C24"/>
    <mergeCell ref="B25:C25"/>
    <mergeCell ref="B27:E27"/>
    <mergeCell ref="B31:C31"/>
    <mergeCell ref="B2:H2"/>
    <mergeCell ref="B3:H3"/>
    <mergeCell ref="C5:H8"/>
    <mergeCell ref="C9:H9"/>
    <mergeCell ref="B11:C11"/>
    <mergeCell ref="D11:H11"/>
  </mergeCells>
  <printOptions horizontalCentered="1"/>
  <pageMargins left="0.70866141732283472" right="0.70866141732283472" top="1.1417322834645669" bottom="0.74803149606299213" header="0.31496062992125984" footer="0.31496062992125984"/>
  <pageSetup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BBFCC-663D-4270-8797-A0C23A7B33B7}">
  <sheetPr>
    <tabColor theme="4" tint="0.59999389629810485"/>
  </sheetPr>
  <dimension ref="B1:L84"/>
  <sheetViews>
    <sheetView view="pageBreakPreview" topLeftCell="A3" zoomScale="80" zoomScaleNormal="100" zoomScaleSheetLayoutView="80" workbookViewId="0">
      <selection activeCell="G24" sqref="G24"/>
    </sheetView>
  </sheetViews>
  <sheetFormatPr baseColWidth="10" defaultColWidth="11.5546875" defaultRowHeight="13.8" x14ac:dyDescent="0.25"/>
  <cols>
    <col min="1" max="1" width="11.5546875" style="99"/>
    <col min="2" max="2" width="34" style="99" customWidth="1"/>
    <col min="3" max="3" width="4.6640625" style="99" customWidth="1"/>
    <col min="4" max="4" width="9.88671875" style="99" customWidth="1"/>
    <col min="5" max="5" width="12.33203125" style="99" customWidth="1"/>
    <col min="6" max="6" width="12.5546875" style="99" customWidth="1"/>
    <col min="7" max="7" width="15.109375" style="99" customWidth="1"/>
    <col min="8" max="8" width="16.33203125" style="99" customWidth="1"/>
    <col min="9" max="16384" width="11.5546875" style="99"/>
  </cols>
  <sheetData>
    <row r="1" spans="2:9" ht="29.4" customHeight="1" thickBot="1" x14ac:dyDescent="0.3"/>
    <row r="2" spans="2:9" x14ac:dyDescent="0.25">
      <c r="B2" s="280"/>
      <c r="C2" s="281"/>
      <c r="D2" s="281"/>
      <c r="E2" s="281"/>
      <c r="F2" s="281"/>
      <c r="G2" s="281"/>
      <c r="H2" s="282"/>
    </row>
    <row r="3" spans="2:9" ht="22.2" customHeight="1" x14ac:dyDescent="0.25">
      <c r="B3" s="283" t="s">
        <v>41</v>
      </c>
      <c r="C3" s="284"/>
      <c r="D3" s="284"/>
      <c r="E3" s="284"/>
      <c r="F3" s="284"/>
      <c r="G3" s="284"/>
      <c r="H3" s="285"/>
    </row>
    <row r="4" spans="2:9" ht="22.2" customHeight="1" x14ac:dyDescent="0.25">
      <c r="B4" s="100"/>
      <c r="C4" s="101"/>
      <c r="D4" s="101"/>
      <c r="E4" s="101"/>
      <c r="F4" s="101"/>
      <c r="G4" s="101"/>
      <c r="H4" s="102"/>
    </row>
    <row r="5" spans="2:9" x14ac:dyDescent="0.25">
      <c r="B5" s="103" t="s">
        <v>42</v>
      </c>
      <c r="C5" s="286" t="s">
        <v>67</v>
      </c>
      <c r="D5" s="286"/>
      <c r="E5" s="286"/>
      <c r="F5" s="286"/>
      <c r="G5" s="286"/>
      <c r="H5" s="287"/>
    </row>
    <row r="6" spans="2:9" x14ac:dyDescent="0.25">
      <c r="B6" s="103"/>
      <c r="C6" s="286"/>
      <c r="D6" s="286"/>
      <c r="E6" s="286"/>
      <c r="F6" s="286"/>
      <c r="G6" s="286"/>
      <c r="H6" s="287"/>
    </row>
    <row r="7" spans="2:9" x14ac:dyDescent="0.25">
      <c r="B7" s="103"/>
      <c r="C7" s="286"/>
      <c r="D7" s="286"/>
      <c r="E7" s="286"/>
      <c r="F7" s="286"/>
      <c r="G7" s="286"/>
      <c r="H7" s="287"/>
    </row>
    <row r="8" spans="2:9" x14ac:dyDescent="0.25">
      <c r="B8" s="103"/>
      <c r="C8" s="286"/>
      <c r="D8" s="286"/>
      <c r="E8" s="286"/>
      <c r="F8" s="286"/>
      <c r="G8" s="286"/>
      <c r="H8" s="287"/>
    </row>
    <row r="9" spans="2:9" x14ac:dyDescent="0.25">
      <c r="B9" s="104" t="s">
        <v>43</v>
      </c>
      <c r="C9" s="288">
        <v>2</v>
      </c>
      <c r="D9" s="288"/>
      <c r="E9" s="288"/>
      <c r="F9" s="288"/>
      <c r="G9" s="288"/>
      <c r="H9" s="289"/>
    </row>
    <row r="10" spans="2:9" x14ac:dyDescent="0.25">
      <c r="B10" s="104"/>
      <c r="C10" s="105"/>
      <c r="D10" s="105"/>
      <c r="E10" s="105"/>
      <c r="F10" s="105"/>
      <c r="G10" s="105"/>
      <c r="H10" s="106"/>
    </row>
    <row r="11" spans="2:9" ht="40.200000000000003" customHeight="1" x14ac:dyDescent="0.25">
      <c r="B11" s="290" t="s">
        <v>5</v>
      </c>
      <c r="C11" s="291"/>
      <c r="D11" s="291" t="str">
        <f>PPTO!B15</f>
        <v>SUMINSTRO E INSTALACION DE MADERA ROLLIZA 30 DE DIAMETRO CM  L= 3M</v>
      </c>
      <c r="E11" s="291"/>
      <c r="F11" s="291"/>
      <c r="G11" s="291"/>
      <c r="H11" s="292"/>
      <c r="I11" s="107"/>
    </row>
    <row r="12" spans="2:9" x14ac:dyDescent="0.25">
      <c r="B12" s="104"/>
      <c r="C12" s="108"/>
      <c r="D12" s="109"/>
      <c r="E12" s="110"/>
      <c r="F12" s="111" t="s">
        <v>44</v>
      </c>
      <c r="G12" s="112" t="str">
        <f>PPTO!D15</f>
        <v>UN</v>
      </c>
      <c r="H12" s="113"/>
    </row>
    <row r="13" spans="2:9" ht="14.4" thickBot="1" x14ac:dyDescent="0.3">
      <c r="B13" s="104" t="s">
        <v>45</v>
      </c>
      <c r="C13" s="114"/>
      <c r="D13" s="115"/>
      <c r="E13" s="116"/>
      <c r="F13" s="116"/>
      <c r="G13" s="117"/>
      <c r="H13" s="118"/>
    </row>
    <row r="14" spans="2:9" ht="14.4" thickBot="1" x14ac:dyDescent="0.3">
      <c r="B14" s="295" t="s">
        <v>46</v>
      </c>
      <c r="C14" s="296"/>
      <c r="D14" s="119" t="s">
        <v>47</v>
      </c>
      <c r="E14" s="120" t="s">
        <v>48</v>
      </c>
      <c r="F14" s="120" t="s">
        <v>49</v>
      </c>
      <c r="G14" s="121" t="s">
        <v>50</v>
      </c>
      <c r="H14" s="122"/>
    </row>
    <row r="15" spans="2:9" x14ac:dyDescent="0.25">
      <c r="B15" s="293" t="s">
        <v>51</v>
      </c>
      <c r="C15" s="294"/>
      <c r="D15" s="166" t="s">
        <v>52</v>
      </c>
      <c r="E15" s="170">
        <v>0</v>
      </c>
      <c r="F15" s="171">
        <v>0</v>
      </c>
      <c r="G15" s="172">
        <f>E15*F15/100</f>
        <v>0</v>
      </c>
      <c r="H15" s="125"/>
    </row>
    <row r="16" spans="2:9" ht="19.2" customHeight="1" x14ac:dyDescent="0.25">
      <c r="B16" s="297"/>
      <c r="C16" s="298"/>
      <c r="D16" s="166"/>
      <c r="E16" s="173"/>
      <c r="F16" s="167"/>
      <c r="G16" s="172"/>
      <c r="H16" s="129"/>
    </row>
    <row r="17" spans="2:9" x14ac:dyDescent="0.25">
      <c r="B17" s="293"/>
      <c r="C17" s="294"/>
      <c r="D17" s="124"/>
      <c r="E17" s="126"/>
      <c r="F17" s="127"/>
      <c r="G17" s="128"/>
      <c r="H17" s="129"/>
    </row>
    <row r="18" spans="2:9" ht="14.4" thickBot="1" x14ac:dyDescent="0.3">
      <c r="B18" s="299"/>
      <c r="C18" s="300"/>
      <c r="D18" s="130"/>
      <c r="E18" s="131"/>
      <c r="F18" s="132"/>
      <c r="G18" s="133"/>
      <c r="H18" s="134"/>
    </row>
    <row r="19" spans="2:9" ht="14.4" thickBot="1" x14ac:dyDescent="0.3">
      <c r="B19" s="104"/>
      <c r="C19" s="114"/>
      <c r="D19" s="115"/>
      <c r="E19" s="135"/>
      <c r="F19" s="135"/>
      <c r="G19" s="136" t="s">
        <v>53</v>
      </c>
      <c r="H19" s="137">
        <f>G15+G16</f>
        <v>0</v>
      </c>
    </row>
    <row r="20" spans="2:9" x14ac:dyDescent="0.25">
      <c r="B20" s="104"/>
      <c r="C20" s="114"/>
      <c r="D20" s="115"/>
      <c r="E20" s="135"/>
      <c r="F20" s="135"/>
      <c r="G20" s="136"/>
      <c r="H20" s="138"/>
    </row>
    <row r="21" spans="2:9" ht="14.4" thickBot="1" x14ac:dyDescent="0.3">
      <c r="B21" s="104" t="s">
        <v>54</v>
      </c>
      <c r="C21" s="114"/>
      <c r="D21" s="115"/>
      <c r="E21" s="135"/>
      <c r="F21" s="135"/>
      <c r="G21" s="139"/>
      <c r="H21" s="138"/>
    </row>
    <row r="22" spans="2:9" x14ac:dyDescent="0.25">
      <c r="B22" s="301" t="s">
        <v>46</v>
      </c>
      <c r="C22" s="302"/>
      <c r="D22" s="119" t="s">
        <v>47</v>
      </c>
      <c r="E22" s="120" t="s">
        <v>48</v>
      </c>
      <c r="F22" s="120" t="s">
        <v>49</v>
      </c>
      <c r="G22" s="140" t="s">
        <v>50</v>
      </c>
      <c r="H22" s="141"/>
    </row>
    <row r="23" spans="2:9" ht="17.25" customHeight="1" x14ac:dyDescent="0.25">
      <c r="B23" s="297" t="s">
        <v>95</v>
      </c>
      <c r="C23" s="298"/>
      <c r="D23" s="166" t="s">
        <v>96</v>
      </c>
      <c r="E23" s="167">
        <v>27077.530999999999</v>
      </c>
      <c r="F23" s="168">
        <v>1</v>
      </c>
      <c r="G23" s="169">
        <f>E23*F23</f>
        <v>27077.530999999999</v>
      </c>
      <c r="H23" s="138"/>
    </row>
    <row r="24" spans="2:9" x14ac:dyDescent="0.25">
      <c r="B24" s="293"/>
      <c r="C24" s="294"/>
      <c r="D24" s="166"/>
      <c r="E24" s="167"/>
      <c r="F24" s="168"/>
      <c r="G24" s="169"/>
      <c r="H24" s="138"/>
    </row>
    <row r="25" spans="2:9" x14ac:dyDescent="0.25">
      <c r="B25" s="293"/>
      <c r="C25" s="294"/>
      <c r="D25" s="124"/>
      <c r="E25" s="127"/>
      <c r="F25" s="142"/>
      <c r="G25" s="143"/>
      <c r="H25" s="138"/>
    </row>
    <row r="26" spans="2:9" x14ac:dyDescent="0.25">
      <c r="B26" s="144"/>
      <c r="C26" s="123"/>
      <c r="D26" s="124"/>
      <c r="E26" s="127"/>
      <c r="F26" s="145"/>
      <c r="G26" s="128"/>
      <c r="H26" s="138"/>
    </row>
    <row r="27" spans="2:9" ht="14.4" thickBot="1" x14ac:dyDescent="0.3">
      <c r="B27" s="299"/>
      <c r="C27" s="303"/>
      <c r="D27" s="303"/>
      <c r="E27" s="303"/>
      <c r="F27" s="146"/>
      <c r="G27" s="147"/>
      <c r="H27" s="138"/>
    </row>
    <row r="28" spans="2:9" ht="14.4" thickBot="1" x14ac:dyDescent="0.3">
      <c r="B28" s="104"/>
      <c r="C28" s="114"/>
      <c r="D28" s="115"/>
      <c r="E28" s="135"/>
      <c r="F28" s="135"/>
      <c r="G28" s="136" t="s">
        <v>53</v>
      </c>
      <c r="H28" s="148">
        <f>SUM(G23:G27)</f>
        <v>27077.530999999999</v>
      </c>
      <c r="I28" s="174"/>
    </row>
    <row r="29" spans="2:9" x14ac:dyDescent="0.25">
      <c r="B29" s="104"/>
      <c r="C29" s="114"/>
      <c r="D29" s="115"/>
      <c r="E29" s="135"/>
      <c r="F29" s="135"/>
      <c r="G29" s="136"/>
      <c r="H29" s="138"/>
    </row>
    <row r="30" spans="2:9" ht="14.4" thickBot="1" x14ac:dyDescent="0.3">
      <c r="B30" s="104" t="s">
        <v>55</v>
      </c>
      <c r="C30" s="114"/>
      <c r="D30" s="115"/>
      <c r="E30" s="135"/>
      <c r="F30" s="135"/>
      <c r="G30" s="139"/>
      <c r="H30" s="138"/>
    </row>
    <row r="31" spans="2:9" x14ac:dyDescent="0.25">
      <c r="B31" s="301" t="s">
        <v>46</v>
      </c>
      <c r="C31" s="302"/>
      <c r="D31" s="119" t="s">
        <v>47</v>
      </c>
      <c r="E31" s="120" t="s">
        <v>49</v>
      </c>
      <c r="F31" s="120" t="s">
        <v>48</v>
      </c>
      <c r="G31" s="140" t="s">
        <v>50</v>
      </c>
      <c r="H31" s="141"/>
    </row>
    <row r="32" spans="2:9" x14ac:dyDescent="0.25">
      <c r="B32" s="293"/>
      <c r="C32" s="294"/>
      <c r="D32" s="124"/>
      <c r="E32" s="127"/>
      <c r="F32" s="145"/>
      <c r="G32" s="128"/>
      <c r="H32" s="138"/>
    </row>
    <row r="33" spans="2:8" x14ac:dyDescent="0.25">
      <c r="B33" s="144"/>
      <c r="C33" s="123"/>
      <c r="D33" s="124"/>
      <c r="E33" s="127"/>
      <c r="F33" s="145"/>
      <c r="G33" s="128"/>
      <c r="H33" s="138"/>
    </row>
    <row r="34" spans="2:8" x14ac:dyDescent="0.25">
      <c r="B34" s="144"/>
      <c r="C34" s="123"/>
      <c r="D34" s="124"/>
      <c r="E34" s="127"/>
      <c r="F34" s="145"/>
      <c r="G34" s="128"/>
      <c r="H34" s="138"/>
    </row>
    <row r="35" spans="2:8" x14ac:dyDescent="0.25">
      <c r="B35" s="144"/>
      <c r="C35" s="123"/>
      <c r="D35" s="124"/>
      <c r="E35" s="127"/>
      <c r="F35" s="145"/>
      <c r="G35" s="128"/>
      <c r="H35" s="138"/>
    </row>
    <row r="36" spans="2:8" ht="14.4" thickBot="1" x14ac:dyDescent="0.3">
      <c r="B36" s="299"/>
      <c r="C36" s="303"/>
      <c r="D36" s="303"/>
      <c r="E36" s="303"/>
      <c r="F36" s="146"/>
      <c r="G36" s="147"/>
      <c r="H36" s="138"/>
    </row>
    <row r="37" spans="2:8" ht="14.4" thickBot="1" x14ac:dyDescent="0.3">
      <c r="B37" s="104"/>
      <c r="C37" s="114"/>
      <c r="D37" s="115"/>
      <c r="E37" s="135"/>
      <c r="F37" s="135"/>
      <c r="G37" s="136" t="s">
        <v>53</v>
      </c>
      <c r="H37" s="148">
        <f>SUM(G32:G36)</f>
        <v>0</v>
      </c>
    </row>
    <row r="38" spans="2:8" x14ac:dyDescent="0.25">
      <c r="B38" s="104"/>
      <c r="C38" s="114"/>
      <c r="D38" s="115"/>
      <c r="E38" s="135"/>
      <c r="F38" s="135"/>
      <c r="G38" s="136"/>
      <c r="H38" s="138"/>
    </row>
    <row r="39" spans="2:8" x14ac:dyDescent="0.25">
      <c r="B39" s="104"/>
      <c r="C39" s="114"/>
      <c r="D39" s="115"/>
      <c r="E39" s="135"/>
      <c r="F39" s="135"/>
      <c r="G39" s="136"/>
      <c r="H39" s="138"/>
    </row>
    <row r="40" spans="2:8" ht="14.4" thickBot="1" x14ac:dyDescent="0.3">
      <c r="B40" s="104" t="s">
        <v>56</v>
      </c>
      <c r="C40" s="114"/>
      <c r="D40" s="115"/>
      <c r="E40" s="135"/>
      <c r="F40" s="135"/>
      <c r="G40" s="139"/>
      <c r="H40" s="138"/>
    </row>
    <row r="41" spans="2:8" x14ac:dyDescent="0.25">
      <c r="B41" s="149" t="s">
        <v>57</v>
      </c>
      <c r="C41" s="306" t="s">
        <v>58</v>
      </c>
      <c r="D41" s="307"/>
      <c r="E41" s="150" t="s">
        <v>59</v>
      </c>
      <c r="F41" s="151" t="s">
        <v>60</v>
      </c>
      <c r="G41" s="152" t="s">
        <v>61</v>
      </c>
      <c r="H41" s="141"/>
    </row>
    <row r="42" spans="2:8" x14ac:dyDescent="0.25">
      <c r="B42" s="153" t="s">
        <v>73</v>
      </c>
      <c r="C42" s="308" t="s">
        <v>75</v>
      </c>
      <c r="D42" s="309"/>
      <c r="E42" s="145">
        <v>29224.69</v>
      </c>
      <c r="F42" s="142">
        <v>0.1</v>
      </c>
      <c r="G42" s="143">
        <f>E42*F42</f>
        <v>2922.4690000000001</v>
      </c>
      <c r="H42" s="138"/>
    </row>
    <row r="43" spans="2:8" x14ac:dyDescent="0.25">
      <c r="B43" s="154"/>
      <c r="C43" s="308"/>
      <c r="D43" s="309"/>
      <c r="E43" s="155"/>
      <c r="F43" s="156"/>
      <c r="G43" s="143"/>
      <c r="H43" s="138"/>
    </row>
    <row r="44" spans="2:8" ht="14.4" thickBot="1" x14ac:dyDescent="0.3">
      <c r="B44" s="157"/>
      <c r="C44" s="310"/>
      <c r="D44" s="311"/>
      <c r="E44" s="158"/>
      <c r="F44" s="159"/>
      <c r="G44" s="160"/>
      <c r="H44" s="138"/>
    </row>
    <row r="45" spans="2:8" ht="14.4" thickBot="1" x14ac:dyDescent="0.3">
      <c r="B45" s="104"/>
      <c r="C45" s="114"/>
      <c r="D45" s="115"/>
      <c r="E45" s="135"/>
      <c r="F45" s="135"/>
      <c r="G45" s="136" t="s">
        <v>53</v>
      </c>
      <c r="H45" s="148">
        <f>G42+G44+G43</f>
        <v>2922.4690000000001</v>
      </c>
    </row>
    <row r="46" spans="2:8" ht="14.4" thickBot="1" x14ac:dyDescent="0.3">
      <c r="B46" s="104" t="s">
        <v>62</v>
      </c>
      <c r="C46" s="114"/>
      <c r="D46" s="115"/>
      <c r="E46" s="135"/>
      <c r="F46" s="135"/>
      <c r="G46" s="136"/>
      <c r="H46" s="138"/>
    </row>
    <row r="47" spans="2:8" ht="14.4" thickBot="1" x14ac:dyDescent="0.3">
      <c r="B47" s="161"/>
      <c r="C47" s="162"/>
      <c r="D47" s="312" t="s">
        <v>9</v>
      </c>
      <c r="E47" s="312"/>
      <c r="F47" s="313"/>
      <c r="G47" s="148"/>
      <c r="H47" s="163">
        <f>H19+H28+H37+H45</f>
        <v>30000</v>
      </c>
    </row>
    <row r="52" spans="2:7" x14ac:dyDescent="0.25">
      <c r="B52" s="304" t="s">
        <v>63</v>
      </c>
      <c r="C52" s="304"/>
      <c r="D52" s="304"/>
      <c r="E52" s="305" t="s">
        <v>64</v>
      </c>
      <c r="F52" s="305"/>
      <c r="G52" s="305"/>
    </row>
    <row r="83" spans="10:12" x14ac:dyDescent="0.25">
      <c r="L83" s="99" t="s">
        <v>65</v>
      </c>
    </row>
    <row r="84" spans="10:12" ht="14.4" x14ac:dyDescent="0.3">
      <c r="J84" s="165"/>
    </row>
  </sheetData>
  <mergeCells count="26">
    <mergeCell ref="B2:H2"/>
    <mergeCell ref="B3:H3"/>
    <mergeCell ref="C5:H8"/>
    <mergeCell ref="C9:H9"/>
    <mergeCell ref="B11:C11"/>
    <mergeCell ref="D11:H11"/>
    <mergeCell ref="B32:C32"/>
    <mergeCell ref="B14:C14"/>
    <mergeCell ref="B15:C15"/>
    <mergeCell ref="B16:C16"/>
    <mergeCell ref="B17:C17"/>
    <mergeCell ref="B18:C18"/>
    <mergeCell ref="B22:C22"/>
    <mergeCell ref="B23:C23"/>
    <mergeCell ref="B24:C24"/>
    <mergeCell ref="B25:C25"/>
    <mergeCell ref="B27:E27"/>
    <mergeCell ref="B31:C31"/>
    <mergeCell ref="B52:D52"/>
    <mergeCell ref="E52:G52"/>
    <mergeCell ref="B36:E36"/>
    <mergeCell ref="C41:D41"/>
    <mergeCell ref="C42:D42"/>
    <mergeCell ref="C43:D43"/>
    <mergeCell ref="C44:D44"/>
    <mergeCell ref="D47:F47"/>
  </mergeCells>
  <printOptions horizontalCentered="1"/>
  <pageMargins left="0.70866141732283472" right="0.70866141732283472" top="1.1417322834645669" bottom="0.74803149606299213" header="0.31496062992125984" footer="0.31496062992125984"/>
  <pageSetup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BAD0F-98D7-48DA-BFF8-4C107389BA44}">
  <sheetPr>
    <tabColor theme="4" tint="0.59999389629810485"/>
  </sheetPr>
  <dimension ref="B1:L85"/>
  <sheetViews>
    <sheetView view="pageBreakPreview" topLeftCell="A17" zoomScale="80" zoomScaleNormal="100" zoomScaleSheetLayoutView="80" workbookViewId="0">
      <selection activeCell="K31" sqref="K31"/>
    </sheetView>
  </sheetViews>
  <sheetFormatPr baseColWidth="10" defaultColWidth="11.5546875" defaultRowHeight="13.8" x14ac:dyDescent="0.25"/>
  <cols>
    <col min="1" max="1" width="11.5546875" style="99"/>
    <col min="2" max="2" width="34" style="99" customWidth="1"/>
    <col min="3" max="3" width="4.6640625" style="99" customWidth="1"/>
    <col min="4" max="4" width="9.88671875" style="99" customWidth="1"/>
    <col min="5" max="5" width="12.33203125" style="99" customWidth="1"/>
    <col min="6" max="6" width="12.5546875" style="99" customWidth="1"/>
    <col min="7" max="7" width="15.109375" style="99" customWidth="1"/>
    <col min="8" max="8" width="16.33203125" style="99" customWidth="1"/>
    <col min="9" max="16384" width="11.5546875" style="99"/>
  </cols>
  <sheetData>
    <row r="1" spans="2:9" ht="29.4" customHeight="1" thickBot="1" x14ac:dyDescent="0.3"/>
    <row r="2" spans="2:9" x14ac:dyDescent="0.25">
      <c r="B2" s="280"/>
      <c r="C2" s="281"/>
      <c r="D2" s="281"/>
      <c r="E2" s="281"/>
      <c r="F2" s="281"/>
      <c r="G2" s="281"/>
      <c r="H2" s="282"/>
    </row>
    <row r="3" spans="2:9" ht="22.2" customHeight="1" x14ac:dyDescent="0.25">
      <c r="B3" s="283" t="s">
        <v>41</v>
      </c>
      <c r="C3" s="284"/>
      <c r="D3" s="284"/>
      <c r="E3" s="284"/>
      <c r="F3" s="284"/>
      <c r="G3" s="284"/>
      <c r="H3" s="285"/>
    </row>
    <row r="4" spans="2:9" ht="22.2" customHeight="1" x14ac:dyDescent="0.25">
      <c r="B4" s="100"/>
      <c r="C4" s="101"/>
      <c r="D4" s="101"/>
      <c r="E4" s="101"/>
      <c r="F4" s="101"/>
      <c r="G4" s="101"/>
      <c r="H4" s="102"/>
    </row>
    <row r="5" spans="2:9" x14ac:dyDescent="0.25">
      <c r="B5" s="103" t="s">
        <v>42</v>
      </c>
      <c r="C5" s="286" t="s">
        <v>67</v>
      </c>
      <c r="D5" s="286"/>
      <c r="E5" s="286"/>
      <c r="F5" s="286"/>
      <c r="G5" s="286"/>
      <c r="H5" s="287"/>
    </row>
    <row r="6" spans="2:9" x14ac:dyDescent="0.25">
      <c r="B6" s="103"/>
      <c r="C6" s="286"/>
      <c r="D6" s="286"/>
      <c r="E6" s="286"/>
      <c r="F6" s="286"/>
      <c r="G6" s="286"/>
      <c r="H6" s="287"/>
    </row>
    <row r="7" spans="2:9" x14ac:dyDescent="0.25">
      <c r="B7" s="103"/>
      <c r="C7" s="286"/>
      <c r="D7" s="286"/>
      <c r="E7" s="286"/>
      <c r="F7" s="286"/>
      <c r="G7" s="286"/>
      <c r="H7" s="287"/>
    </row>
    <row r="8" spans="2:9" x14ac:dyDescent="0.25">
      <c r="B8" s="103"/>
      <c r="C8" s="286"/>
      <c r="D8" s="286"/>
      <c r="E8" s="286"/>
      <c r="F8" s="286"/>
      <c r="G8" s="286"/>
      <c r="H8" s="287"/>
    </row>
    <row r="9" spans="2:9" x14ac:dyDescent="0.25">
      <c r="B9" s="104" t="s">
        <v>43</v>
      </c>
      <c r="C9" s="288">
        <v>3</v>
      </c>
      <c r="D9" s="288"/>
      <c r="E9" s="288"/>
      <c r="F9" s="288"/>
      <c r="G9" s="288"/>
      <c r="H9" s="289"/>
    </row>
    <row r="10" spans="2:9" x14ac:dyDescent="0.25">
      <c r="B10" s="104"/>
      <c r="C10" s="105"/>
      <c r="D10" s="105"/>
      <c r="E10" s="105"/>
      <c r="F10" s="105"/>
      <c r="G10" s="105"/>
      <c r="H10" s="106"/>
    </row>
    <row r="11" spans="2:9" ht="40.200000000000003" customHeight="1" x14ac:dyDescent="0.25">
      <c r="B11" s="290" t="s">
        <v>5</v>
      </c>
      <c r="C11" s="291"/>
      <c r="D11" s="291" t="str">
        <f>PPTO!B16</f>
        <v>PEDESTALES EN CONCRETO DE 21 MPA 0,20*0,20 H=0,50</v>
      </c>
      <c r="E11" s="291"/>
      <c r="F11" s="291"/>
      <c r="G11" s="291"/>
      <c r="H11" s="292"/>
      <c r="I11" s="107"/>
    </row>
    <row r="12" spans="2:9" x14ac:dyDescent="0.25">
      <c r="B12" s="104"/>
      <c r="C12" s="108"/>
      <c r="D12" s="109"/>
      <c r="E12" s="110"/>
      <c r="F12" s="111" t="s">
        <v>44</v>
      </c>
      <c r="G12" s="112" t="str">
        <f>PPTO!D16</f>
        <v>M3</v>
      </c>
      <c r="H12" s="113"/>
    </row>
    <row r="13" spans="2:9" ht="14.4" thickBot="1" x14ac:dyDescent="0.3">
      <c r="B13" s="104" t="s">
        <v>45</v>
      </c>
      <c r="C13" s="114"/>
      <c r="D13" s="115"/>
      <c r="E13" s="116"/>
      <c r="F13" s="116"/>
      <c r="G13" s="117"/>
      <c r="H13" s="118"/>
    </row>
    <row r="14" spans="2:9" ht="14.4" thickBot="1" x14ac:dyDescent="0.3">
      <c r="B14" s="295" t="s">
        <v>46</v>
      </c>
      <c r="C14" s="296"/>
      <c r="D14" s="119" t="s">
        <v>47</v>
      </c>
      <c r="E14" s="120" t="s">
        <v>48</v>
      </c>
      <c r="F14" s="120" t="s">
        <v>49</v>
      </c>
      <c r="G14" s="121" t="s">
        <v>50</v>
      </c>
      <c r="H14" s="122"/>
    </row>
    <row r="15" spans="2:9" x14ac:dyDescent="0.25">
      <c r="B15" s="293" t="s">
        <v>51</v>
      </c>
      <c r="C15" s="294"/>
      <c r="D15" s="166" t="s">
        <v>52</v>
      </c>
      <c r="E15" s="170">
        <v>347773.84</v>
      </c>
      <c r="F15" s="171">
        <v>7</v>
      </c>
      <c r="G15" s="172">
        <f>E15*F15/100</f>
        <v>24344.168800000003</v>
      </c>
      <c r="H15" s="125"/>
    </row>
    <row r="16" spans="2:9" ht="19.2" customHeight="1" x14ac:dyDescent="0.25">
      <c r="B16" s="297" t="s">
        <v>103</v>
      </c>
      <c r="C16" s="298"/>
      <c r="D16" s="166" t="s">
        <v>104</v>
      </c>
      <c r="E16" s="173">
        <v>98840.070666666463</v>
      </c>
      <c r="F16" s="167">
        <v>0.3</v>
      </c>
      <c r="G16" s="172">
        <f>E16*F16</f>
        <v>29652.021199999937</v>
      </c>
      <c r="H16" s="129"/>
    </row>
    <row r="17" spans="2:8" x14ac:dyDescent="0.25">
      <c r="B17" s="293"/>
      <c r="C17" s="294"/>
      <c r="D17" s="124"/>
      <c r="E17" s="126"/>
      <c r="F17" s="127"/>
      <c r="G17" s="128"/>
      <c r="H17" s="129"/>
    </row>
    <row r="18" spans="2:8" ht="14.4" thickBot="1" x14ac:dyDescent="0.3">
      <c r="B18" s="299"/>
      <c r="C18" s="300"/>
      <c r="D18" s="130"/>
      <c r="E18" s="131"/>
      <c r="F18" s="132"/>
      <c r="G18" s="133"/>
      <c r="H18" s="134"/>
    </row>
    <row r="19" spans="2:8" ht="14.4" thickBot="1" x14ac:dyDescent="0.3">
      <c r="B19" s="104"/>
      <c r="C19" s="114"/>
      <c r="D19" s="115"/>
      <c r="E19" s="135"/>
      <c r="F19" s="135"/>
      <c r="G19" s="136" t="s">
        <v>53</v>
      </c>
      <c r="H19" s="137">
        <f>G15+G16</f>
        <v>53996.189999999944</v>
      </c>
    </row>
    <row r="20" spans="2:8" x14ac:dyDescent="0.25">
      <c r="B20" s="104"/>
      <c r="C20" s="114"/>
      <c r="D20" s="115"/>
      <c r="E20" s="135"/>
      <c r="F20" s="135"/>
      <c r="G20" s="136"/>
      <c r="H20" s="138"/>
    </row>
    <row r="21" spans="2:8" ht="14.4" thickBot="1" x14ac:dyDescent="0.3">
      <c r="B21" s="104" t="s">
        <v>54</v>
      </c>
      <c r="C21" s="114"/>
      <c r="D21" s="115"/>
      <c r="E21" s="135"/>
      <c r="F21" s="135"/>
      <c r="G21" s="139"/>
      <c r="H21" s="138"/>
    </row>
    <row r="22" spans="2:8" x14ac:dyDescent="0.25">
      <c r="B22" s="301" t="s">
        <v>46</v>
      </c>
      <c r="C22" s="302"/>
      <c r="D22" s="119" t="s">
        <v>47</v>
      </c>
      <c r="E22" s="120" t="s">
        <v>48</v>
      </c>
      <c r="F22" s="120" t="s">
        <v>49</v>
      </c>
      <c r="G22" s="140" t="s">
        <v>50</v>
      </c>
      <c r="H22" s="141"/>
    </row>
    <row r="23" spans="2:8" ht="17.25" customHeight="1" x14ac:dyDescent="0.25">
      <c r="B23" s="297" t="s">
        <v>97</v>
      </c>
      <c r="C23" s="298"/>
      <c r="D23" s="178" t="s">
        <v>102</v>
      </c>
      <c r="E23" s="179">
        <v>6328</v>
      </c>
      <c r="F23" s="175">
        <v>2</v>
      </c>
      <c r="G23" s="169">
        <f>E23*F23</f>
        <v>12656</v>
      </c>
      <c r="H23" s="138"/>
    </row>
    <row r="24" spans="2:8" x14ac:dyDescent="0.25">
      <c r="B24" s="293" t="s">
        <v>98</v>
      </c>
      <c r="C24" s="294"/>
      <c r="D24" s="178" t="s">
        <v>40</v>
      </c>
      <c r="E24" s="179">
        <v>556652.91</v>
      </c>
      <c r="F24" s="175">
        <v>1.03</v>
      </c>
      <c r="G24" s="169">
        <f t="shared" ref="G24:G28" si="0">E24*F24</f>
        <v>573352.49730000005</v>
      </c>
      <c r="H24" s="138"/>
    </row>
    <row r="25" spans="2:8" x14ac:dyDescent="0.25">
      <c r="B25" s="293" t="s">
        <v>99</v>
      </c>
      <c r="C25" s="294"/>
      <c r="D25" s="178" t="s">
        <v>18</v>
      </c>
      <c r="E25" s="179">
        <v>5950</v>
      </c>
      <c r="F25" s="176">
        <v>6</v>
      </c>
      <c r="G25" s="169">
        <f t="shared" si="0"/>
        <v>35700</v>
      </c>
      <c r="H25" s="138"/>
    </row>
    <row r="26" spans="2:8" x14ac:dyDescent="0.25">
      <c r="B26" s="144" t="s">
        <v>100</v>
      </c>
      <c r="C26" s="123"/>
      <c r="D26" s="178" t="s">
        <v>18</v>
      </c>
      <c r="E26" s="179">
        <v>11503.33</v>
      </c>
      <c r="F26" s="177">
        <v>9</v>
      </c>
      <c r="G26" s="169">
        <f t="shared" si="0"/>
        <v>103529.97</v>
      </c>
      <c r="H26" s="138"/>
    </row>
    <row r="27" spans="2:8" x14ac:dyDescent="0.25">
      <c r="B27" s="144" t="s">
        <v>69</v>
      </c>
      <c r="C27" s="123"/>
      <c r="D27" s="178" t="s">
        <v>70</v>
      </c>
      <c r="E27" s="179">
        <v>5094.67</v>
      </c>
      <c r="F27" s="177">
        <v>0.7</v>
      </c>
      <c r="G27" s="169">
        <f t="shared" si="0"/>
        <v>3566.2689999999998</v>
      </c>
      <c r="H27" s="138"/>
    </row>
    <row r="28" spans="2:8" ht="14.4" thickBot="1" x14ac:dyDescent="0.3">
      <c r="B28" s="144" t="s">
        <v>101</v>
      </c>
      <c r="C28" s="123"/>
      <c r="D28" s="178" t="s">
        <v>102</v>
      </c>
      <c r="E28" s="179">
        <v>12000</v>
      </c>
      <c r="F28" s="177">
        <v>0.5</v>
      </c>
      <c r="G28" s="169">
        <f t="shared" si="0"/>
        <v>6000</v>
      </c>
      <c r="H28" s="138"/>
    </row>
    <row r="29" spans="2:8" ht="14.4" thickBot="1" x14ac:dyDescent="0.3">
      <c r="B29" s="104"/>
      <c r="C29" s="114"/>
      <c r="D29" s="115"/>
      <c r="E29" s="135"/>
      <c r="F29" s="135"/>
      <c r="G29" s="136" t="s">
        <v>53</v>
      </c>
      <c r="H29" s="148">
        <f>SUM(G23:G28)</f>
        <v>734804.73629999999</v>
      </c>
    </row>
    <row r="30" spans="2:8" x14ac:dyDescent="0.25">
      <c r="B30" s="104"/>
      <c r="C30" s="114"/>
      <c r="D30" s="115"/>
      <c r="E30" s="135"/>
      <c r="F30" s="135"/>
      <c r="G30" s="136"/>
      <c r="H30" s="138"/>
    </row>
    <row r="31" spans="2:8" ht="14.4" thickBot="1" x14ac:dyDescent="0.3">
      <c r="B31" s="104" t="s">
        <v>55</v>
      </c>
      <c r="C31" s="114"/>
      <c r="D31" s="115"/>
      <c r="E31" s="135"/>
      <c r="F31" s="135"/>
      <c r="G31" s="139"/>
      <c r="H31" s="138"/>
    </row>
    <row r="32" spans="2:8" x14ac:dyDescent="0.25">
      <c r="B32" s="301" t="s">
        <v>46</v>
      </c>
      <c r="C32" s="302"/>
      <c r="D32" s="119" t="s">
        <v>47</v>
      </c>
      <c r="E32" s="120" t="s">
        <v>49</v>
      </c>
      <c r="F32" s="120" t="s">
        <v>48</v>
      </c>
      <c r="G32" s="140" t="s">
        <v>50</v>
      </c>
      <c r="H32" s="141"/>
    </row>
    <row r="33" spans="2:8" x14ac:dyDescent="0.25">
      <c r="B33" s="293"/>
      <c r="C33" s="294"/>
      <c r="D33" s="124"/>
      <c r="E33" s="127"/>
      <c r="F33" s="145"/>
      <c r="G33" s="128"/>
      <c r="H33" s="138"/>
    </row>
    <row r="34" spans="2:8" x14ac:dyDescent="0.25">
      <c r="B34" s="144"/>
      <c r="C34" s="123"/>
      <c r="D34" s="124"/>
      <c r="E34" s="127"/>
      <c r="F34" s="145"/>
      <c r="G34" s="128"/>
      <c r="H34" s="138"/>
    </row>
    <row r="35" spans="2:8" x14ac:dyDescent="0.25">
      <c r="B35" s="144"/>
      <c r="C35" s="123"/>
      <c r="D35" s="124"/>
      <c r="E35" s="127"/>
      <c r="F35" s="145"/>
      <c r="G35" s="128"/>
      <c r="H35" s="138"/>
    </row>
    <row r="36" spans="2:8" x14ac:dyDescent="0.25">
      <c r="B36" s="144"/>
      <c r="C36" s="123"/>
      <c r="D36" s="124"/>
      <c r="E36" s="127"/>
      <c r="F36" s="145"/>
      <c r="G36" s="128"/>
      <c r="H36" s="138"/>
    </row>
    <row r="37" spans="2:8" ht="14.4" thickBot="1" x14ac:dyDescent="0.3">
      <c r="B37" s="299"/>
      <c r="C37" s="303"/>
      <c r="D37" s="303"/>
      <c r="E37" s="303"/>
      <c r="F37" s="146"/>
      <c r="G37" s="147"/>
      <c r="H37" s="138"/>
    </row>
    <row r="38" spans="2:8" ht="14.4" thickBot="1" x14ac:dyDescent="0.3">
      <c r="B38" s="104"/>
      <c r="C38" s="114"/>
      <c r="D38" s="115"/>
      <c r="E38" s="135"/>
      <c r="F38" s="135"/>
      <c r="G38" s="136" t="s">
        <v>53</v>
      </c>
      <c r="H38" s="148">
        <f>SUM(G33:G37)</f>
        <v>0</v>
      </c>
    </row>
    <row r="39" spans="2:8" x14ac:dyDescent="0.25">
      <c r="B39" s="104"/>
      <c r="C39" s="114"/>
      <c r="D39" s="115"/>
      <c r="E39" s="135"/>
      <c r="F39" s="135"/>
      <c r="G39" s="136"/>
      <c r="H39" s="138"/>
    </row>
    <row r="40" spans="2:8" x14ac:dyDescent="0.25">
      <c r="B40" s="104"/>
      <c r="C40" s="114"/>
      <c r="D40" s="115"/>
      <c r="E40" s="135"/>
      <c r="F40" s="135"/>
      <c r="G40" s="136"/>
      <c r="H40" s="138"/>
    </row>
    <row r="41" spans="2:8" ht="14.4" thickBot="1" x14ac:dyDescent="0.3">
      <c r="B41" s="104" t="s">
        <v>56</v>
      </c>
      <c r="C41" s="114"/>
      <c r="D41" s="115"/>
      <c r="E41" s="135"/>
      <c r="F41" s="135"/>
      <c r="G41" s="139"/>
      <c r="H41" s="138"/>
    </row>
    <row r="42" spans="2:8" x14ac:dyDescent="0.25">
      <c r="B42" s="149" t="s">
        <v>57</v>
      </c>
      <c r="C42" s="306" t="s">
        <v>58</v>
      </c>
      <c r="D42" s="307"/>
      <c r="E42" s="150" t="s">
        <v>59</v>
      </c>
      <c r="F42" s="151" t="s">
        <v>60</v>
      </c>
      <c r="G42" s="152" t="s">
        <v>61</v>
      </c>
      <c r="H42" s="141"/>
    </row>
    <row r="43" spans="2:8" x14ac:dyDescent="0.25">
      <c r="B43" s="153" t="s">
        <v>73</v>
      </c>
      <c r="C43" s="308" t="s">
        <v>75</v>
      </c>
      <c r="D43" s="309"/>
      <c r="E43" s="145">
        <v>40914.57</v>
      </c>
      <c r="F43" s="142">
        <v>8.5</v>
      </c>
      <c r="G43" s="143">
        <f>E43*F43</f>
        <v>347773.84499999997</v>
      </c>
      <c r="H43" s="138"/>
    </row>
    <row r="44" spans="2:8" x14ac:dyDescent="0.25">
      <c r="B44" s="154"/>
      <c r="C44" s="308"/>
      <c r="D44" s="309"/>
      <c r="E44" s="155"/>
      <c r="F44" s="156"/>
      <c r="G44" s="143"/>
      <c r="H44" s="138"/>
    </row>
    <row r="45" spans="2:8" ht="14.4" thickBot="1" x14ac:dyDescent="0.3">
      <c r="B45" s="157"/>
      <c r="C45" s="310"/>
      <c r="D45" s="311"/>
      <c r="E45" s="158"/>
      <c r="F45" s="159"/>
      <c r="G45" s="160"/>
      <c r="H45" s="138"/>
    </row>
    <row r="46" spans="2:8" ht="14.4" thickBot="1" x14ac:dyDescent="0.3">
      <c r="B46" s="104"/>
      <c r="C46" s="114"/>
      <c r="D46" s="115"/>
      <c r="E46" s="135"/>
      <c r="F46" s="135"/>
      <c r="G46" s="136" t="s">
        <v>53</v>
      </c>
      <c r="H46" s="148">
        <f>G43+G45+G44</f>
        <v>347773.84499999997</v>
      </c>
    </row>
    <row r="47" spans="2:8" ht="14.4" thickBot="1" x14ac:dyDescent="0.3">
      <c r="B47" s="104" t="s">
        <v>62</v>
      </c>
      <c r="C47" s="114"/>
      <c r="D47" s="115"/>
      <c r="E47" s="135"/>
      <c r="F47" s="135"/>
      <c r="G47" s="136"/>
      <c r="H47" s="138"/>
    </row>
    <row r="48" spans="2:8" ht="14.4" thickBot="1" x14ac:dyDescent="0.3">
      <c r="B48" s="161"/>
      <c r="C48" s="162"/>
      <c r="D48" s="312" t="s">
        <v>9</v>
      </c>
      <c r="E48" s="312"/>
      <c r="F48" s="313"/>
      <c r="G48" s="148"/>
      <c r="H48" s="163">
        <f>H19+H29+H38+H46</f>
        <v>1136574.7712999999</v>
      </c>
    </row>
    <row r="53" spans="2:7" x14ac:dyDescent="0.25">
      <c r="B53" s="304" t="s">
        <v>63</v>
      </c>
      <c r="C53" s="304"/>
      <c r="D53" s="304"/>
      <c r="E53" s="305" t="s">
        <v>64</v>
      </c>
      <c r="F53" s="305"/>
      <c r="G53" s="305"/>
    </row>
    <row r="84" spans="10:12" x14ac:dyDescent="0.25">
      <c r="L84" s="99" t="s">
        <v>65</v>
      </c>
    </row>
    <row r="85" spans="10:12" ht="14.4" x14ac:dyDescent="0.3">
      <c r="J85" s="165"/>
    </row>
  </sheetData>
  <mergeCells count="25">
    <mergeCell ref="B22:C22"/>
    <mergeCell ref="B2:H2"/>
    <mergeCell ref="B3:H3"/>
    <mergeCell ref="C5:H8"/>
    <mergeCell ref="C9:H9"/>
    <mergeCell ref="B11:C11"/>
    <mergeCell ref="D11:H11"/>
    <mergeCell ref="B14:C14"/>
    <mergeCell ref="B15:C15"/>
    <mergeCell ref="B16:C16"/>
    <mergeCell ref="B17:C17"/>
    <mergeCell ref="B18:C18"/>
    <mergeCell ref="B23:C23"/>
    <mergeCell ref="B24:C24"/>
    <mergeCell ref="B25:C25"/>
    <mergeCell ref="B32:C32"/>
    <mergeCell ref="B33:C33"/>
    <mergeCell ref="B53:D53"/>
    <mergeCell ref="E53:G53"/>
    <mergeCell ref="B37:E37"/>
    <mergeCell ref="C42:D42"/>
    <mergeCell ref="C43:D43"/>
    <mergeCell ref="C44:D44"/>
    <mergeCell ref="C45:D45"/>
    <mergeCell ref="D48:F48"/>
  </mergeCells>
  <printOptions horizontalCentered="1"/>
  <pageMargins left="0.70866141732283472" right="0.70866141732283472" top="1.1417322834645669" bottom="0.74803149606299213" header="0.31496062992125984" footer="0.31496062992125984"/>
  <pageSetup scale="7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F6362D-9C61-45DD-815A-2B40FA2B0C11}">
  <sheetPr>
    <tabColor theme="4" tint="0.59999389629810485"/>
  </sheetPr>
  <dimension ref="B1:L85"/>
  <sheetViews>
    <sheetView view="pageBreakPreview" topLeftCell="A19" zoomScale="80" zoomScaleNormal="100" zoomScaleSheetLayoutView="80" workbookViewId="0">
      <selection activeCell="F56" sqref="F56"/>
    </sheetView>
  </sheetViews>
  <sheetFormatPr baseColWidth="10" defaultColWidth="11.5546875" defaultRowHeight="13.8" x14ac:dyDescent="0.25"/>
  <cols>
    <col min="1" max="1" width="11.5546875" style="99"/>
    <col min="2" max="2" width="34" style="99" customWidth="1"/>
    <col min="3" max="3" width="4.6640625" style="99" customWidth="1"/>
    <col min="4" max="4" width="9.88671875" style="99" customWidth="1"/>
    <col min="5" max="5" width="14.33203125" style="182" customWidth="1"/>
    <col min="6" max="6" width="12.5546875" style="164" customWidth="1"/>
    <col min="7" max="7" width="15.109375" style="182" customWidth="1"/>
    <col min="8" max="8" width="16.33203125" style="99" customWidth="1"/>
    <col min="9" max="9" width="0.109375" style="99" customWidth="1"/>
    <col min="10" max="16384" width="11.5546875" style="99"/>
  </cols>
  <sheetData>
    <row r="1" spans="2:9" ht="29.4" customHeight="1" thickBot="1" x14ac:dyDescent="0.3"/>
    <row r="2" spans="2:9" x14ac:dyDescent="0.25">
      <c r="B2" s="280"/>
      <c r="C2" s="281"/>
      <c r="D2" s="281"/>
      <c r="E2" s="281"/>
      <c r="F2" s="281"/>
      <c r="G2" s="281"/>
      <c r="H2" s="282"/>
    </row>
    <row r="3" spans="2:9" ht="22.2" customHeight="1" x14ac:dyDescent="0.25">
      <c r="B3" s="283" t="s">
        <v>41</v>
      </c>
      <c r="C3" s="284"/>
      <c r="D3" s="284"/>
      <c r="E3" s="284"/>
      <c r="F3" s="284"/>
      <c r="G3" s="284"/>
      <c r="H3" s="285"/>
    </row>
    <row r="4" spans="2:9" ht="22.2" customHeight="1" x14ac:dyDescent="0.25">
      <c r="B4" s="100"/>
      <c r="C4" s="101"/>
      <c r="D4" s="101"/>
      <c r="E4" s="183"/>
      <c r="F4" s="101"/>
      <c r="G4" s="183"/>
      <c r="H4" s="102"/>
    </row>
    <row r="5" spans="2:9" x14ac:dyDescent="0.25">
      <c r="B5" s="103" t="s">
        <v>42</v>
      </c>
      <c r="C5" s="286" t="s">
        <v>67</v>
      </c>
      <c r="D5" s="286"/>
      <c r="E5" s="286"/>
      <c r="F5" s="286"/>
      <c r="G5" s="286"/>
      <c r="H5" s="287"/>
    </row>
    <row r="6" spans="2:9" x14ac:dyDescent="0.25">
      <c r="B6" s="103"/>
      <c r="C6" s="286"/>
      <c r="D6" s="286"/>
      <c r="E6" s="286"/>
      <c r="F6" s="286"/>
      <c r="G6" s="286"/>
      <c r="H6" s="287"/>
    </row>
    <row r="7" spans="2:9" x14ac:dyDescent="0.25">
      <c r="B7" s="103"/>
      <c r="C7" s="286"/>
      <c r="D7" s="286"/>
      <c r="E7" s="286"/>
      <c r="F7" s="286"/>
      <c r="G7" s="286"/>
      <c r="H7" s="287"/>
    </row>
    <row r="8" spans="2:9" x14ac:dyDescent="0.25">
      <c r="B8" s="103"/>
      <c r="C8" s="286"/>
      <c r="D8" s="286"/>
      <c r="E8" s="286"/>
      <c r="F8" s="286"/>
      <c r="G8" s="286"/>
      <c r="H8" s="287"/>
    </row>
    <row r="9" spans="2:9" x14ac:dyDescent="0.25">
      <c r="B9" s="104" t="s">
        <v>43</v>
      </c>
      <c r="C9" s="288">
        <v>3</v>
      </c>
      <c r="D9" s="288"/>
      <c r="E9" s="288"/>
      <c r="F9" s="288"/>
      <c r="G9" s="288"/>
      <c r="H9" s="289"/>
    </row>
    <row r="10" spans="2:9" x14ac:dyDescent="0.25">
      <c r="B10" s="104"/>
      <c r="C10" s="105"/>
      <c r="D10" s="105"/>
      <c r="E10" s="184"/>
      <c r="F10" s="105"/>
      <c r="G10" s="184"/>
      <c r="H10" s="106"/>
    </row>
    <row r="11" spans="2:9" ht="40.200000000000003" customHeight="1" x14ac:dyDescent="0.25">
      <c r="B11" s="290" t="s">
        <v>5</v>
      </c>
      <c r="C11" s="291"/>
      <c r="D11" s="291" t="str">
        <f>PPTO!B17</f>
        <v>CERRAMIENTO EN TUBERIA GALVANIZADA 2" Y TEJA DE ZINC H = 2 M</v>
      </c>
      <c r="E11" s="291"/>
      <c r="F11" s="291"/>
      <c r="G11" s="291"/>
      <c r="H11" s="292"/>
      <c r="I11" s="107"/>
    </row>
    <row r="12" spans="2:9" x14ac:dyDescent="0.25">
      <c r="B12" s="104"/>
      <c r="C12" s="108"/>
      <c r="D12" s="109"/>
      <c r="E12" s="185"/>
      <c r="F12" s="210" t="s">
        <v>44</v>
      </c>
      <c r="G12" s="198" t="str">
        <f>PPTO!D17</f>
        <v>ML</v>
      </c>
      <c r="H12" s="113"/>
    </row>
    <row r="13" spans="2:9" ht="14.4" thickBot="1" x14ac:dyDescent="0.3">
      <c r="B13" s="104" t="s">
        <v>45</v>
      </c>
      <c r="C13" s="114"/>
      <c r="D13" s="115"/>
      <c r="E13" s="186"/>
      <c r="F13" s="210"/>
      <c r="G13" s="199"/>
      <c r="H13" s="118"/>
    </row>
    <row r="14" spans="2:9" ht="14.4" thickBot="1" x14ac:dyDescent="0.3">
      <c r="B14" s="295" t="s">
        <v>46</v>
      </c>
      <c r="C14" s="296"/>
      <c r="D14" s="119" t="s">
        <v>47</v>
      </c>
      <c r="E14" s="187" t="s">
        <v>48</v>
      </c>
      <c r="F14" s="120" t="s">
        <v>49</v>
      </c>
      <c r="G14" s="200" t="s">
        <v>50</v>
      </c>
      <c r="H14" s="122"/>
    </row>
    <row r="15" spans="2:9" x14ac:dyDescent="0.25">
      <c r="B15" s="293" t="s">
        <v>51</v>
      </c>
      <c r="C15" s="294"/>
      <c r="D15" s="166" t="s">
        <v>52</v>
      </c>
      <c r="E15" s="188">
        <v>347773.84</v>
      </c>
      <c r="F15" s="175">
        <v>0.7</v>
      </c>
      <c r="G15" s="201">
        <f>E15*F15/100</f>
        <v>2434.4168799999998</v>
      </c>
      <c r="H15" s="125"/>
    </row>
    <row r="16" spans="2:9" ht="19.2" customHeight="1" x14ac:dyDescent="0.25">
      <c r="B16" s="297"/>
      <c r="C16" s="298"/>
      <c r="D16" s="166"/>
      <c r="E16" s="188"/>
      <c r="F16" s="211"/>
      <c r="G16" s="201"/>
      <c r="H16" s="129"/>
    </row>
    <row r="17" spans="2:9" x14ac:dyDescent="0.25">
      <c r="B17" s="293"/>
      <c r="C17" s="294"/>
      <c r="D17" s="124"/>
      <c r="E17" s="189"/>
      <c r="F17" s="212"/>
      <c r="G17" s="202"/>
      <c r="H17" s="129"/>
    </row>
    <row r="18" spans="2:9" ht="14.4" thickBot="1" x14ac:dyDescent="0.3">
      <c r="B18" s="299"/>
      <c r="C18" s="300"/>
      <c r="D18" s="130"/>
      <c r="E18" s="190"/>
      <c r="F18" s="213"/>
      <c r="G18" s="203"/>
      <c r="H18" s="134"/>
    </row>
    <row r="19" spans="2:9" ht="14.4" thickBot="1" x14ac:dyDescent="0.3">
      <c r="B19" s="104"/>
      <c r="C19" s="114"/>
      <c r="D19" s="115"/>
      <c r="E19" s="186"/>
      <c r="F19" s="214"/>
      <c r="G19" s="204" t="s">
        <v>53</v>
      </c>
      <c r="H19" s="137">
        <f>G15+G16</f>
        <v>2434.4168799999998</v>
      </c>
    </row>
    <row r="20" spans="2:9" x14ac:dyDescent="0.25">
      <c r="B20" s="104"/>
      <c r="C20" s="114"/>
      <c r="D20" s="115"/>
      <c r="E20" s="186"/>
      <c r="F20" s="214"/>
      <c r="G20" s="204"/>
      <c r="H20" s="138"/>
    </row>
    <row r="21" spans="2:9" ht="14.4" thickBot="1" x14ac:dyDescent="0.3">
      <c r="B21" s="104" t="s">
        <v>54</v>
      </c>
      <c r="C21" s="114"/>
      <c r="D21" s="115"/>
      <c r="E21" s="186"/>
      <c r="F21" s="214"/>
      <c r="G21" s="199"/>
      <c r="H21" s="138"/>
    </row>
    <row r="22" spans="2:9" x14ac:dyDescent="0.25">
      <c r="B22" s="301" t="s">
        <v>46</v>
      </c>
      <c r="C22" s="302"/>
      <c r="D22" s="119" t="s">
        <v>47</v>
      </c>
      <c r="E22" s="187" t="s">
        <v>48</v>
      </c>
      <c r="F22" s="120" t="s">
        <v>49</v>
      </c>
      <c r="G22" s="205" t="s">
        <v>50</v>
      </c>
      <c r="H22" s="141"/>
    </row>
    <row r="23" spans="2:9" ht="17.25" customHeight="1" x14ac:dyDescent="0.25">
      <c r="B23" s="297" t="s">
        <v>105</v>
      </c>
      <c r="C23" s="298"/>
      <c r="D23" s="178" t="s">
        <v>18</v>
      </c>
      <c r="E23" s="191">
        <v>15900</v>
      </c>
      <c r="F23" s="217">
        <v>2.5</v>
      </c>
      <c r="G23" s="206">
        <f>E23*F23</f>
        <v>39750</v>
      </c>
      <c r="H23" s="138"/>
    </row>
    <row r="24" spans="2:9" x14ac:dyDescent="0.25">
      <c r="B24" s="293" t="s">
        <v>106</v>
      </c>
      <c r="C24" s="294"/>
      <c r="D24" s="178" t="s">
        <v>17</v>
      </c>
      <c r="E24" s="191">
        <v>10200</v>
      </c>
      <c r="F24" s="217">
        <v>4</v>
      </c>
      <c r="G24" s="206">
        <f>E24*F24</f>
        <v>40800</v>
      </c>
      <c r="H24" s="138"/>
    </row>
    <row r="25" spans="2:9" x14ac:dyDescent="0.25">
      <c r="B25" s="293" t="s">
        <v>107</v>
      </c>
      <c r="C25" s="294"/>
      <c r="D25" s="180" t="s">
        <v>18</v>
      </c>
      <c r="E25" s="192">
        <v>9685.4999999999836</v>
      </c>
      <c r="F25" s="176">
        <v>2</v>
      </c>
      <c r="G25" s="206">
        <f t="shared" ref="G25:G28" si="0">E25*F25</f>
        <v>19370.999999999967</v>
      </c>
      <c r="H25" s="138"/>
      <c r="I25" s="181"/>
    </row>
    <row r="26" spans="2:9" x14ac:dyDescent="0.25">
      <c r="B26" s="144" t="s">
        <v>108</v>
      </c>
      <c r="C26" s="123"/>
      <c r="D26" s="180" t="s">
        <v>102</v>
      </c>
      <c r="E26" s="192">
        <v>15543.5</v>
      </c>
      <c r="F26" s="177">
        <v>0.1</v>
      </c>
      <c r="G26" s="206">
        <f t="shared" si="0"/>
        <v>1554.3500000000001</v>
      </c>
      <c r="H26" s="138"/>
      <c r="I26" s="181"/>
    </row>
    <row r="27" spans="2:9" x14ac:dyDescent="0.25">
      <c r="B27" s="144"/>
      <c r="C27" s="123"/>
      <c r="D27" s="178"/>
      <c r="E27" s="193"/>
      <c r="F27" s="177"/>
      <c r="G27" s="206">
        <f t="shared" si="0"/>
        <v>0</v>
      </c>
      <c r="H27" s="138"/>
    </row>
    <row r="28" spans="2:9" ht="14.4" thickBot="1" x14ac:dyDescent="0.3">
      <c r="B28" s="144"/>
      <c r="C28" s="123"/>
      <c r="D28" s="178"/>
      <c r="E28" s="193"/>
      <c r="F28" s="177"/>
      <c r="G28" s="206">
        <f t="shared" si="0"/>
        <v>0</v>
      </c>
      <c r="H28" s="138"/>
    </row>
    <row r="29" spans="2:9" ht="14.4" thickBot="1" x14ac:dyDescent="0.3">
      <c r="B29" s="104"/>
      <c r="C29" s="114"/>
      <c r="D29" s="115"/>
      <c r="E29" s="186"/>
      <c r="F29" s="214"/>
      <c r="G29" s="204" t="s">
        <v>53</v>
      </c>
      <c r="H29" s="148">
        <f>SUM(G23:G28)</f>
        <v>101475.34999999998</v>
      </c>
    </row>
    <row r="30" spans="2:9" x14ac:dyDescent="0.25">
      <c r="B30" s="104"/>
      <c r="C30" s="114"/>
      <c r="D30" s="115"/>
      <c r="E30" s="186"/>
      <c r="F30" s="214"/>
      <c r="G30" s="204"/>
      <c r="H30" s="138"/>
    </row>
    <row r="31" spans="2:9" ht="14.4" thickBot="1" x14ac:dyDescent="0.3">
      <c r="B31" s="104" t="s">
        <v>55</v>
      </c>
      <c r="C31" s="114"/>
      <c r="D31" s="115"/>
      <c r="E31" s="186"/>
      <c r="F31" s="214"/>
      <c r="G31" s="199"/>
      <c r="H31" s="138"/>
    </row>
    <row r="32" spans="2:9" x14ac:dyDescent="0.25">
      <c r="B32" s="301" t="s">
        <v>46</v>
      </c>
      <c r="C32" s="302"/>
      <c r="D32" s="119" t="s">
        <v>47</v>
      </c>
      <c r="E32" s="187" t="s">
        <v>49</v>
      </c>
      <c r="F32" s="120" t="s">
        <v>48</v>
      </c>
      <c r="G32" s="205" t="s">
        <v>50</v>
      </c>
      <c r="H32" s="141"/>
    </row>
    <row r="33" spans="2:11" x14ac:dyDescent="0.25">
      <c r="B33" s="293"/>
      <c r="C33" s="294"/>
      <c r="D33" s="124"/>
      <c r="E33" s="194"/>
      <c r="F33" s="177"/>
      <c r="G33" s="202"/>
      <c r="H33" s="138"/>
    </row>
    <row r="34" spans="2:11" x14ac:dyDescent="0.25">
      <c r="B34" s="144"/>
      <c r="C34" s="123"/>
      <c r="D34" s="124"/>
      <c r="E34" s="194"/>
      <c r="F34" s="177"/>
      <c r="G34" s="202"/>
      <c r="H34" s="138"/>
    </row>
    <row r="35" spans="2:11" x14ac:dyDescent="0.25">
      <c r="B35" s="144"/>
      <c r="C35" s="123"/>
      <c r="D35" s="124"/>
      <c r="E35" s="194"/>
      <c r="F35" s="177"/>
      <c r="G35" s="202"/>
      <c r="H35" s="138"/>
    </row>
    <row r="36" spans="2:11" x14ac:dyDescent="0.25">
      <c r="B36" s="144"/>
      <c r="C36" s="123"/>
      <c r="D36" s="124"/>
      <c r="E36" s="194"/>
      <c r="F36" s="177"/>
      <c r="G36" s="202"/>
      <c r="H36" s="138"/>
    </row>
    <row r="37" spans="2:11" ht="14.4" thickBot="1" x14ac:dyDescent="0.3">
      <c r="B37" s="299"/>
      <c r="C37" s="303"/>
      <c r="D37" s="303"/>
      <c r="E37" s="303"/>
      <c r="F37" s="130"/>
      <c r="G37" s="207"/>
      <c r="H37" s="138"/>
    </row>
    <row r="38" spans="2:11" ht="14.4" thickBot="1" x14ac:dyDescent="0.3">
      <c r="B38" s="104"/>
      <c r="C38" s="114"/>
      <c r="D38" s="115"/>
      <c r="E38" s="186"/>
      <c r="F38" s="214"/>
      <c r="G38" s="204" t="s">
        <v>53</v>
      </c>
      <c r="H38" s="148">
        <f>SUM(G33:G37)</f>
        <v>0</v>
      </c>
    </row>
    <row r="39" spans="2:11" x14ac:dyDescent="0.25">
      <c r="B39" s="104"/>
      <c r="C39" s="114"/>
      <c r="D39" s="115"/>
      <c r="E39" s="186"/>
      <c r="F39" s="214"/>
      <c r="G39" s="204"/>
      <c r="H39" s="138"/>
    </row>
    <row r="40" spans="2:11" x14ac:dyDescent="0.25">
      <c r="B40" s="104"/>
      <c r="C40" s="114"/>
      <c r="D40" s="115"/>
      <c r="E40" s="186"/>
      <c r="F40" s="214"/>
      <c r="G40" s="204"/>
      <c r="H40" s="138"/>
    </row>
    <row r="41" spans="2:11" ht="14.4" thickBot="1" x14ac:dyDescent="0.3">
      <c r="B41" s="104" t="s">
        <v>56</v>
      </c>
      <c r="C41" s="114"/>
      <c r="D41" s="115"/>
      <c r="E41" s="186"/>
      <c r="F41" s="214"/>
      <c r="G41" s="199"/>
      <c r="H41" s="138"/>
    </row>
    <row r="42" spans="2:11" x14ac:dyDescent="0.25">
      <c r="B42" s="149" t="s">
        <v>57</v>
      </c>
      <c r="C42" s="306" t="s">
        <v>58</v>
      </c>
      <c r="D42" s="307"/>
      <c r="E42" s="195" t="s">
        <v>59</v>
      </c>
      <c r="F42" s="151" t="s">
        <v>60</v>
      </c>
      <c r="G42" s="208" t="s">
        <v>61</v>
      </c>
      <c r="H42" s="141"/>
    </row>
    <row r="43" spans="2:11" x14ac:dyDescent="0.25">
      <c r="B43" s="153" t="s">
        <v>73</v>
      </c>
      <c r="C43" s="308" t="s">
        <v>75</v>
      </c>
      <c r="D43" s="309"/>
      <c r="E43" s="194">
        <v>40914.57</v>
      </c>
      <c r="F43" s="176">
        <v>0.79909365099034402</v>
      </c>
      <c r="G43" s="202">
        <f>E43*F43</f>
        <v>32694.573120000001</v>
      </c>
      <c r="H43" s="138"/>
    </row>
    <row r="44" spans="2:11" x14ac:dyDescent="0.25">
      <c r="B44" s="154"/>
      <c r="C44" s="308"/>
      <c r="D44" s="309"/>
      <c r="E44" s="196"/>
      <c r="F44" s="215"/>
      <c r="G44" s="202"/>
      <c r="H44" s="138"/>
    </row>
    <row r="45" spans="2:11" ht="14.4" thickBot="1" x14ac:dyDescent="0.3">
      <c r="B45" s="157"/>
      <c r="C45" s="310"/>
      <c r="D45" s="311"/>
      <c r="E45" s="197"/>
      <c r="F45" s="216"/>
      <c r="G45" s="203"/>
      <c r="H45" s="138"/>
    </row>
    <row r="46" spans="2:11" ht="14.4" thickBot="1" x14ac:dyDescent="0.3">
      <c r="B46" s="104"/>
      <c r="C46" s="114"/>
      <c r="D46" s="115"/>
      <c r="E46" s="186"/>
      <c r="F46" s="214"/>
      <c r="G46" s="204" t="s">
        <v>53</v>
      </c>
      <c r="H46" s="148">
        <f>G43+G45+G44</f>
        <v>32694.573120000001</v>
      </c>
      <c r="K46" s="99">
        <v>136604.348568254</v>
      </c>
    </row>
    <row r="47" spans="2:11" ht="14.4" thickBot="1" x14ac:dyDescent="0.3">
      <c r="B47" s="104" t="s">
        <v>62</v>
      </c>
      <c r="C47" s="114"/>
      <c r="D47" s="115"/>
      <c r="E47" s="186"/>
      <c r="F47" s="214"/>
      <c r="G47" s="204"/>
      <c r="H47" s="138"/>
    </row>
    <row r="48" spans="2:11" ht="14.4" thickBot="1" x14ac:dyDescent="0.3">
      <c r="B48" s="161"/>
      <c r="C48" s="162"/>
      <c r="D48" s="312" t="s">
        <v>9</v>
      </c>
      <c r="E48" s="312"/>
      <c r="F48" s="313"/>
      <c r="G48" s="209"/>
      <c r="H48" s="163">
        <f>H19+H29+H38+H46</f>
        <v>136604.33999999997</v>
      </c>
    </row>
    <row r="53" spans="2:7" x14ac:dyDescent="0.25">
      <c r="B53" s="304" t="s">
        <v>63</v>
      </c>
      <c r="C53" s="304"/>
      <c r="D53" s="304"/>
      <c r="E53" s="305" t="s">
        <v>64</v>
      </c>
      <c r="F53" s="305"/>
      <c r="G53" s="305"/>
    </row>
    <row r="84" spans="10:12" x14ac:dyDescent="0.25">
      <c r="L84" s="99" t="s">
        <v>65</v>
      </c>
    </row>
    <row r="85" spans="10:12" ht="14.4" x14ac:dyDescent="0.3">
      <c r="J85" s="165"/>
    </row>
  </sheetData>
  <mergeCells count="25">
    <mergeCell ref="B22:C22"/>
    <mergeCell ref="B2:H2"/>
    <mergeCell ref="B3:H3"/>
    <mergeCell ref="C5:H8"/>
    <mergeCell ref="C9:H9"/>
    <mergeCell ref="B11:C11"/>
    <mergeCell ref="D11:H11"/>
    <mergeCell ref="B14:C14"/>
    <mergeCell ref="B15:C15"/>
    <mergeCell ref="B16:C16"/>
    <mergeCell ref="B17:C17"/>
    <mergeCell ref="B18:C18"/>
    <mergeCell ref="B53:D53"/>
    <mergeCell ref="E53:G53"/>
    <mergeCell ref="B23:C23"/>
    <mergeCell ref="B24:C24"/>
    <mergeCell ref="B25:C25"/>
    <mergeCell ref="B32:C32"/>
    <mergeCell ref="B33:C33"/>
    <mergeCell ref="B37:E37"/>
    <mergeCell ref="C42:D42"/>
    <mergeCell ref="C43:D43"/>
    <mergeCell ref="C44:D44"/>
    <mergeCell ref="C45:D45"/>
    <mergeCell ref="D48:F48"/>
  </mergeCells>
  <printOptions horizontalCentered="1"/>
  <pageMargins left="0.70866141732283472" right="0.70866141732283472" top="1.1417322834645669" bottom="0.74803149606299213" header="0.31496062992125984" footer="0.31496062992125984"/>
  <pageSetup scale="7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39902C-352D-4F6D-A1B6-5BF2A1447098}">
  <sheetPr>
    <tabColor theme="4" tint="0.59999389629810485"/>
  </sheetPr>
  <dimension ref="B1:L84"/>
  <sheetViews>
    <sheetView view="pageBreakPreview" topLeftCell="A19" zoomScale="89" zoomScaleNormal="100" zoomScaleSheetLayoutView="80" workbookViewId="0">
      <selection activeCell="H47" sqref="H47"/>
    </sheetView>
  </sheetViews>
  <sheetFormatPr baseColWidth="10" defaultColWidth="11.5546875" defaultRowHeight="13.8" x14ac:dyDescent="0.25"/>
  <cols>
    <col min="1" max="1" width="11.5546875" style="99"/>
    <col min="2" max="2" width="34" style="99" customWidth="1"/>
    <col min="3" max="3" width="4.6640625" style="99" customWidth="1"/>
    <col min="4" max="4" width="9.88671875" style="99" customWidth="1"/>
    <col min="5" max="5" width="14.33203125" style="182" customWidth="1"/>
    <col min="6" max="6" width="12.5546875" style="164" customWidth="1"/>
    <col min="7" max="7" width="15.109375" style="182" customWidth="1"/>
    <col min="8" max="8" width="16.33203125" style="99" customWidth="1"/>
    <col min="9" max="9" width="0.109375" style="99" customWidth="1"/>
    <col min="10" max="16384" width="11.5546875" style="99"/>
  </cols>
  <sheetData>
    <row r="1" spans="2:9" ht="29.4" customHeight="1" thickBot="1" x14ac:dyDescent="0.3"/>
    <row r="2" spans="2:9" x14ac:dyDescent="0.25">
      <c r="B2" s="280"/>
      <c r="C2" s="281"/>
      <c r="D2" s="281"/>
      <c r="E2" s="281"/>
      <c r="F2" s="281"/>
      <c r="G2" s="281"/>
      <c r="H2" s="282"/>
    </row>
    <row r="3" spans="2:9" ht="22.2" customHeight="1" x14ac:dyDescent="0.25">
      <c r="B3" s="283" t="s">
        <v>41</v>
      </c>
      <c r="C3" s="284"/>
      <c r="D3" s="284"/>
      <c r="E3" s="284"/>
      <c r="F3" s="284"/>
      <c r="G3" s="284"/>
      <c r="H3" s="285"/>
    </row>
    <row r="4" spans="2:9" ht="22.2" customHeight="1" x14ac:dyDescent="0.25">
      <c r="B4" s="100"/>
      <c r="C4" s="101"/>
      <c r="D4" s="101"/>
      <c r="E4" s="183"/>
      <c r="F4" s="101"/>
      <c r="G4" s="183"/>
      <c r="H4" s="102"/>
    </row>
    <row r="5" spans="2:9" x14ac:dyDescent="0.25">
      <c r="B5" s="103" t="s">
        <v>42</v>
      </c>
      <c r="C5" s="286" t="s">
        <v>67</v>
      </c>
      <c r="D5" s="286"/>
      <c r="E5" s="286"/>
      <c r="F5" s="286"/>
      <c r="G5" s="286"/>
      <c r="H5" s="287"/>
    </row>
    <row r="6" spans="2:9" x14ac:dyDescent="0.25">
      <c r="B6" s="103"/>
      <c r="C6" s="286"/>
      <c r="D6" s="286"/>
      <c r="E6" s="286"/>
      <c r="F6" s="286"/>
      <c r="G6" s="286"/>
      <c r="H6" s="287"/>
    </row>
    <row r="7" spans="2:9" x14ac:dyDescent="0.25">
      <c r="B7" s="103"/>
      <c r="C7" s="286"/>
      <c r="D7" s="286"/>
      <c r="E7" s="286"/>
      <c r="F7" s="286"/>
      <c r="G7" s="286"/>
      <c r="H7" s="287"/>
    </row>
    <row r="8" spans="2:9" x14ac:dyDescent="0.25">
      <c r="B8" s="103"/>
      <c r="C8" s="286"/>
      <c r="D8" s="286"/>
      <c r="E8" s="286"/>
      <c r="F8" s="286"/>
      <c r="G8" s="286"/>
      <c r="H8" s="287"/>
    </row>
    <row r="9" spans="2:9" x14ac:dyDescent="0.25">
      <c r="B9" s="104" t="s">
        <v>43</v>
      </c>
      <c r="C9" s="288">
        <v>3</v>
      </c>
      <c r="D9" s="288"/>
      <c r="E9" s="288"/>
      <c r="F9" s="288"/>
      <c r="G9" s="288"/>
      <c r="H9" s="289"/>
    </row>
    <row r="10" spans="2:9" x14ac:dyDescent="0.25">
      <c r="B10" s="104"/>
      <c r="C10" s="105"/>
      <c r="D10" s="105"/>
      <c r="E10" s="184"/>
      <c r="F10" s="105"/>
      <c r="G10" s="184"/>
      <c r="H10" s="106"/>
    </row>
    <row r="11" spans="2:9" ht="40.200000000000003" customHeight="1" x14ac:dyDescent="0.25">
      <c r="B11" s="290" t="s">
        <v>5</v>
      </c>
      <c r="C11" s="291"/>
      <c r="D11" s="291" t="s">
        <v>90</v>
      </c>
      <c r="E11" s="291"/>
      <c r="F11" s="291"/>
      <c r="G11" s="291"/>
      <c r="H11" s="292"/>
      <c r="I11" s="107"/>
    </row>
    <row r="12" spans="2:9" x14ac:dyDescent="0.25">
      <c r="B12" s="104"/>
      <c r="C12" s="108"/>
      <c r="D12" s="109"/>
      <c r="E12" s="185"/>
      <c r="F12" s="210" t="s">
        <v>44</v>
      </c>
      <c r="G12" s="198" t="s">
        <v>17</v>
      </c>
      <c r="H12" s="113"/>
    </row>
    <row r="13" spans="2:9" ht="14.4" thickBot="1" x14ac:dyDescent="0.3">
      <c r="B13" s="104" t="s">
        <v>45</v>
      </c>
      <c r="C13" s="114"/>
      <c r="D13" s="115"/>
      <c r="E13" s="186"/>
      <c r="F13" s="210"/>
      <c r="G13" s="199"/>
      <c r="H13" s="118"/>
    </row>
    <row r="14" spans="2:9" ht="14.4" thickBot="1" x14ac:dyDescent="0.3">
      <c r="B14" s="295" t="s">
        <v>46</v>
      </c>
      <c r="C14" s="296"/>
      <c r="D14" s="119" t="s">
        <v>47</v>
      </c>
      <c r="E14" s="187" t="s">
        <v>48</v>
      </c>
      <c r="F14" s="120" t="s">
        <v>49</v>
      </c>
      <c r="G14" s="200" t="s">
        <v>50</v>
      </c>
      <c r="H14" s="122"/>
    </row>
    <row r="15" spans="2:9" x14ac:dyDescent="0.25">
      <c r="B15" s="293" t="s">
        <v>51</v>
      </c>
      <c r="C15" s="294"/>
      <c r="D15" s="166" t="s">
        <v>52</v>
      </c>
      <c r="E15" s="188">
        <v>347773.84</v>
      </c>
      <c r="F15" s="175">
        <v>1.2</v>
      </c>
      <c r="G15" s="201">
        <f>E15*F15/100</f>
        <v>4173.2860799999999</v>
      </c>
      <c r="H15" s="125"/>
    </row>
    <row r="16" spans="2:9" ht="19.2" customHeight="1" x14ac:dyDescent="0.25">
      <c r="B16" s="297"/>
      <c r="C16" s="298"/>
      <c r="D16" s="166"/>
      <c r="E16" s="188"/>
      <c r="F16" s="211"/>
      <c r="G16" s="201"/>
      <c r="H16" s="129"/>
    </row>
    <row r="17" spans="2:11" x14ac:dyDescent="0.25">
      <c r="B17" s="293"/>
      <c r="C17" s="294"/>
      <c r="D17" s="124"/>
      <c r="E17" s="189"/>
      <c r="F17" s="212"/>
      <c r="G17" s="202"/>
      <c r="H17" s="129"/>
    </row>
    <row r="18" spans="2:11" ht="14.4" thickBot="1" x14ac:dyDescent="0.3">
      <c r="B18" s="299"/>
      <c r="C18" s="300"/>
      <c r="D18" s="130"/>
      <c r="E18" s="190"/>
      <c r="F18" s="213"/>
      <c r="G18" s="203"/>
      <c r="H18" s="134"/>
    </row>
    <row r="19" spans="2:11" ht="14.4" thickBot="1" x14ac:dyDescent="0.3">
      <c r="B19" s="104"/>
      <c r="C19" s="114"/>
      <c r="D19" s="115"/>
      <c r="E19" s="186"/>
      <c r="F19" s="214"/>
      <c r="G19" s="204" t="s">
        <v>53</v>
      </c>
      <c r="H19" s="137">
        <f>G15+G16</f>
        <v>4173.2860799999999</v>
      </c>
    </row>
    <row r="20" spans="2:11" x14ac:dyDescent="0.25">
      <c r="B20" s="104"/>
      <c r="C20" s="114"/>
      <c r="D20" s="115"/>
      <c r="E20" s="186"/>
      <c r="F20" s="214"/>
      <c r="G20" s="204"/>
      <c r="H20" s="138"/>
    </row>
    <row r="21" spans="2:11" ht="14.4" thickBot="1" x14ac:dyDescent="0.3">
      <c r="B21" s="104" t="s">
        <v>54</v>
      </c>
      <c r="C21" s="114"/>
      <c r="D21" s="115"/>
      <c r="E21" s="186"/>
      <c r="F21" s="214"/>
      <c r="G21" s="199"/>
      <c r="H21" s="138"/>
    </row>
    <row r="22" spans="2:11" x14ac:dyDescent="0.25">
      <c r="B22" s="301" t="s">
        <v>46</v>
      </c>
      <c r="C22" s="302"/>
      <c r="D22" s="119" t="s">
        <v>47</v>
      </c>
      <c r="E22" s="187" t="s">
        <v>48</v>
      </c>
      <c r="F22" s="120" t="s">
        <v>49</v>
      </c>
      <c r="G22" s="205" t="s">
        <v>50</v>
      </c>
      <c r="H22" s="141"/>
    </row>
    <row r="23" spans="2:11" ht="17.25" customHeight="1" x14ac:dyDescent="0.3">
      <c r="B23" s="297" t="s">
        <v>105</v>
      </c>
      <c r="C23" s="298"/>
      <c r="D23" s="178" t="s">
        <v>18</v>
      </c>
      <c r="E23" s="191">
        <v>15900</v>
      </c>
      <c r="F23" s="221">
        <v>2.5</v>
      </c>
      <c r="G23" s="206">
        <f>E23*F23</f>
        <v>39750</v>
      </c>
      <c r="H23" s="138"/>
    </row>
    <row r="24" spans="2:11" ht="15.6" x14ac:dyDescent="0.3">
      <c r="B24" s="293" t="s">
        <v>110</v>
      </c>
      <c r="C24" s="294"/>
      <c r="D24" s="178" t="s">
        <v>17</v>
      </c>
      <c r="E24" s="220">
        <v>32154.3</v>
      </c>
      <c r="F24" s="221">
        <v>1.8</v>
      </c>
      <c r="G24" s="206">
        <f>E24*F24</f>
        <v>57877.74</v>
      </c>
      <c r="H24" s="138"/>
    </row>
    <row r="25" spans="2:11" x14ac:dyDescent="0.25">
      <c r="B25" s="144" t="s">
        <v>108</v>
      </c>
      <c r="C25" s="123"/>
      <c r="D25" s="180" t="s">
        <v>102</v>
      </c>
      <c r="E25" s="192">
        <v>15543.5</v>
      </c>
      <c r="F25" s="176">
        <v>0.1</v>
      </c>
      <c r="G25" s="206">
        <f t="shared" ref="G25:G27" si="0">E25*F25</f>
        <v>1554.3500000000001</v>
      </c>
      <c r="H25" s="138"/>
      <c r="I25" s="181"/>
    </row>
    <row r="26" spans="2:11" x14ac:dyDescent="0.25">
      <c r="B26" s="144" t="s">
        <v>111</v>
      </c>
      <c r="C26" s="123"/>
      <c r="D26" s="178" t="s">
        <v>10</v>
      </c>
      <c r="E26" s="192">
        <v>75000</v>
      </c>
      <c r="F26" s="124">
        <v>0.25</v>
      </c>
      <c r="G26" s="219">
        <f t="shared" si="0"/>
        <v>18750</v>
      </c>
      <c r="H26" s="138"/>
    </row>
    <row r="27" spans="2:11" ht="14.4" thickBot="1" x14ac:dyDescent="0.3">
      <c r="B27" s="144"/>
      <c r="C27" s="123"/>
      <c r="D27" s="178"/>
      <c r="E27" s="193"/>
      <c r="F27" s="177"/>
      <c r="G27" s="206">
        <f t="shared" si="0"/>
        <v>0</v>
      </c>
      <c r="H27" s="138"/>
    </row>
    <row r="28" spans="2:11" ht="14.4" thickBot="1" x14ac:dyDescent="0.3">
      <c r="B28" s="104"/>
      <c r="C28" s="114"/>
      <c r="D28" s="115"/>
      <c r="E28" s="186"/>
      <c r="F28" s="214"/>
      <c r="G28" s="204" t="s">
        <v>53</v>
      </c>
      <c r="H28" s="148">
        <f>SUM(G23:G27)</f>
        <v>117932.09</v>
      </c>
    </row>
    <row r="29" spans="2:11" x14ac:dyDescent="0.25">
      <c r="B29" s="104"/>
      <c r="C29" s="114"/>
      <c r="D29" s="115"/>
      <c r="E29" s="186"/>
      <c r="F29" s="214"/>
      <c r="G29" s="204"/>
      <c r="H29" s="138"/>
      <c r="K29" s="218"/>
    </row>
    <row r="30" spans="2:11" ht="14.4" thickBot="1" x14ac:dyDescent="0.3">
      <c r="B30" s="104" t="s">
        <v>55</v>
      </c>
      <c r="C30" s="114"/>
      <c r="D30" s="115"/>
      <c r="E30" s="186"/>
      <c r="F30" s="214"/>
      <c r="G30" s="199"/>
      <c r="H30" s="138"/>
    </row>
    <row r="31" spans="2:11" x14ac:dyDescent="0.25">
      <c r="B31" s="301" t="s">
        <v>46</v>
      </c>
      <c r="C31" s="302"/>
      <c r="D31" s="119" t="s">
        <v>47</v>
      </c>
      <c r="E31" s="187" t="s">
        <v>49</v>
      </c>
      <c r="F31" s="120" t="s">
        <v>48</v>
      </c>
      <c r="G31" s="205" t="s">
        <v>50</v>
      </c>
      <c r="H31" s="141"/>
    </row>
    <row r="32" spans="2:11" x14ac:dyDescent="0.25">
      <c r="B32" s="293"/>
      <c r="C32" s="294"/>
      <c r="D32" s="124"/>
      <c r="E32" s="194"/>
      <c r="F32" s="177"/>
      <c r="G32" s="202"/>
      <c r="H32" s="138"/>
    </row>
    <row r="33" spans="2:8" x14ac:dyDescent="0.25">
      <c r="B33" s="144"/>
      <c r="C33" s="123"/>
      <c r="D33" s="124"/>
      <c r="E33" s="194"/>
      <c r="F33" s="177"/>
      <c r="G33" s="202"/>
      <c r="H33" s="138"/>
    </row>
    <row r="34" spans="2:8" x14ac:dyDescent="0.25">
      <c r="B34" s="144"/>
      <c r="C34" s="123"/>
      <c r="D34" s="124"/>
      <c r="E34" s="194"/>
      <c r="F34" s="177"/>
      <c r="G34" s="202"/>
      <c r="H34" s="138"/>
    </row>
    <row r="35" spans="2:8" x14ac:dyDescent="0.25">
      <c r="B35" s="144"/>
      <c r="C35" s="123"/>
      <c r="D35" s="124"/>
      <c r="E35" s="194"/>
      <c r="F35" s="177"/>
      <c r="G35" s="202"/>
      <c r="H35" s="138"/>
    </row>
    <row r="36" spans="2:8" ht="14.4" thickBot="1" x14ac:dyDescent="0.3">
      <c r="B36" s="299"/>
      <c r="C36" s="303"/>
      <c r="D36" s="303"/>
      <c r="E36" s="303"/>
      <c r="F36" s="130"/>
      <c r="G36" s="207"/>
      <c r="H36" s="138"/>
    </row>
    <row r="37" spans="2:8" ht="14.4" thickBot="1" x14ac:dyDescent="0.3">
      <c r="B37" s="104"/>
      <c r="C37" s="114"/>
      <c r="D37" s="115"/>
      <c r="E37" s="186"/>
      <c r="F37" s="214"/>
      <c r="G37" s="204" t="s">
        <v>53</v>
      </c>
      <c r="H37" s="148">
        <f>SUM(G32:G36)</f>
        <v>0</v>
      </c>
    </row>
    <row r="38" spans="2:8" x14ac:dyDescent="0.25">
      <c r="B38" s="104"/>
      <c r="C38" s="114"/>
      <c r="D38" s="115"/>
      <c r="E38" s="186"/>
      <c r="F38" s="214"/>
      <c r="G38" s="204"/>
      <c r="H38" s="138"/>
    </row>
    <row r="39" spans="2:8" x14ac:dyDescent="0.25">
      <c r="B39" s="104"/>
      <c r="C39" s="114"/>
      <c r="D39" s="115"/>
      <c r="E39" s="186"/>
      <c r="F39" s="214"/>
      <c r="G39" s="204"/>
      <c r="H39" s="138"/>
    </row>
    <row r="40" spans="2:8" ht="14.4" thickBot="1" x14ac:dyDescent="0.3">
      <c r="B40" s="104" t="s">
        <v>56</v>
      </c>
      <c r="C40" s="114"/>
      <c r="D40" s="115"/>
      <c r="E40" s="186"/>
      <c r="F40" s="214"/>
      <c r="G40" s="199"/>
      <c r="H40" s="138"/>
    </row>
    <row r="41" spans="2:8" x14ac:dyDescent="0.25">
      <c r="B41" s="149" t="s">
        <v>57</v>
      </c>
      <c r="C41" s="306" t="s">
        <v>58</v>
      </c>
      <c r="D41" s="307"/>
      <c r="E41" s="195" t="s">
        <v>59</v>
      </c>
      <c r="F41" s="151" t="s">
        <v>60</v>
      </c>
      <c r="G41" s="208" t="s">
        <v>61</v>
      </c>
      <c r="H41" s="141"/>
    </row>
    <row r="42" spans="2:8" x14ac:dyDescent="0.25">
      <c r="B42" s="153" t="s">
        <v>73</v>
      </c>
      <c r="C42" s="308" t="s">
        <v>75</v>
      </c>
      <c r="D42" s="309"/>
      <c r="E42" s="194">
        <v>40914.57</v>
      </c>
      <c r="F42" s="176">
        <v>1.9</v>
      </c>
      <c r="G42" s="202">
        <f>E42*F42</f>
        <v>77737.68299999999</v>
      </c>
      <c r="H42" s="138"/>
    </row>
    <row r="43" spans="2:8" x14ac:dyDescent="0.25">
      <c r="B43" s="154"/>
      <c r="C43" s="308"/>
      <c r="D43" s="309"/>
      <c r="E43" s="196"/>
      <c r="F43" s="215"/>
      <c r="G43" s="202"/>
      <c r="H43" s="138"/>
    </row>
    <row r="44" spans="2:8" ht="14.4" thickBot="1" x14ac:dyDescent="0.3">
      <c r="B44" s="157"/>
      <c r="C44" s="310"/>
      <c r="D44" s="311"/>
      <c r="E44" s="197"/>
      <c r="F44" s="216"/>
      <c r="G44" s="203"/>
      <c r="H44" s="138"/>
    </row>
    <row r="45" spans="2:8" ht="14.4" thickBot="1" x14ac:dyDescent="0.3">
      <c r="B45" s="104"/>
      <c r="C45" s="114"/>
      <c r="D45" s="115"/>
      <c r="E45" s="186"/>
      <c r="F45" s="214"/>
      <c r="G45" s="204" t="s">
        <v>53</v>
      </c>
      <c r="H45" s="148">
        <f>G42+G44+G43</f>
        <v>77737.68299999999</v>
      </c>
    </row>
    <row r="46" spans="2:8" ht="14.4" thickBot="1" x14ac:dyDescent="0.3">
      <c r="B46" s="104" t="s">
        <v>62</v>
      </c>
      <c r="C46" s="114"/>
      <c r="D46" s="115"/>
      <c r="E46" s="186"/>
      <c r="F46" s="214"/>
      <c r="G46" s="204"/>
      <c r="H46" s="138"/>
    </row>
    <row r="47" spans="2:8" ht="14.4" thickBot="1" x14ac:dyDescent="0.3">
      <c r="B47" s="161"/>
      <c r="C47" s="162"/>
      <c r="D47" s="312" t="s">
        <v>9</v>
      </c>
      <c r="E47" s="312"/>
      <c r="F47" s="313"/>
      <c r="G47" s="209"/>
      <c r="H47" s="163">
        <f>H19+H28+H37+H45</f>
        <v>199843.05907999998</v>
      </c>
    </row>
    <row r="52" spans="2:7" x14ac:dyDescent="0.25">
      <c r="B52" s="304" t="s">
        <v>63</v>
      </c>
      <c r="C52" s="304"/>
      <c r="D52" s="304"/>
      <c r="E52" s="305" t="s">
        <v>64</v>
      </c>
      <c r="F52" s="305"/>
      <c r="G52" s="305"/>
    </row>
    <row r="83" spans="10:12" x14ac:dyDescent="0.25">
      <c r="L83" s="99" t="s">
        <v>65</v>
      </c>
    </row>
    <row r="84" spans="10:12" ht="14.4" x14ac:dyDescent="0.3">
      <c r="J84" s="165"/>
    </row>
  </sheetData>
  <mergeCells count="24">
    <mergeCell ref="B22:C22"/>
    <mergeCell ref="B2:H2"/>
    <mergeCell ref="B3:H3"/>
    <mergeCell ref="C5:H8"/>
    <mergeCell ref="C9:H9"/>
    <mergeCell ref="B11:C11"/>
    <mergeCell ref="D11:H11"/>
    <mergeCell ref="B14:C14"/>
    <mergeCell ref="B15:C15"/>
    <mergeCell ref="B16:C16"/>
    <mergeCell ref="B17:C17"/>
    <mergeCell ref="B18:C18"/>
    <mergeCell ref="B52:D52"/>
    <mergeCell ref="E52:G52"/>
    <mergeCell ref="B23:C23"/>
    <mergeCell ref="B24:C24"/>
    <mergeCell ref="B31:C31"/>
    <mergeCell ref="B32:C32"/>
    <mergeCell ref="B36:E36"/>
    <mergeCell ref="C41:D41"/>
    <mergeCell ref="C42:D42"/>
    <mergeCell ref="C43:D43"/>
    <mergeCell ref="C44:D44"/>
    <mergeCell ref="D47:F47"/>
  </mergeCells>
  <printOptions horizontalCentered="1"/>
  <pageMargins left="0.70866141732283472" right="0.70866141732283472" top="1.1417322834645669" bottom="0.74803149606299213" header="0.31496062992125984" footer="0.31496062992125984"/>
  <pageSetup scale="7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249D45-CFB5-4B38-A9E4-7F9CE6436D06}">
  <sheetPr>
    <tabColor theme="4" tint="0.59999389629810485"/>
  </sheetPr>
  <dimension ref="B1:L85"/>
  <sheetViews>
    <sheetView view="pageBreakPreview" zoomScale="80" zoomScaleNormal="100" zoomScaleSheetLayoutView="80" workbookViewId="0">
      <selection activeCell="L32" sqref="L32"/>
    </sheetView>
  </sheetViews>
  <sheetFormatPr baseColWidth="10" defaultColWidth="11.5546875" defaultRowHeight="13.8" x14ac:dyDescent="0.25"/>
  <cols>
    <col min="1" max="1" width="11.5546875" style="99"/>
    <col min="2" max="2" width="34" style="99" customWidth="1"/>
    <col min="3" max="3" width="4.6640625" style="99" customWidth="1"/>
    <col min="4" max="4" width="9.88671875" style="99" customWidth="1"/>
    <col min="5" max="5" width="14.33203125" style="182" customWidth="1"/>
    <col min="6" max="6" width="12.5546875" style="164" customWidth="1"/>
    <col min="7" max="7" width="15.109375" style="182" customWidth="1"/>
    <col min="8" max="8" width="16.33203125" style="99" customWidth="1"/>
    <col min="9" max="9" width="0.109375" style="99" customWidth="1"/>
    <col min="10" max="16384" width="11.5546875" style="99"/>
  </cols>
  <sheetData>
    <row r="1" spans="2:9" ht="29.4" customHeight="1" thickBot="1" x14ac:dyDescent="0.3"/>
    <row r="2" spans="2:9" x14ac:dyDescent="0.25">
      <c r="B2" s="280"/>
      <c r="C2" s="281"/>
      <c r="D2" s="281"/>
      <c r="E2" s="281"/>
      <c r="F2" s="281"/>
      <c r="G2" s="281"/>
      <c r="H2" s="282"/>
    </row>
    <row r="3" spans="2:9" ht="22.2" customHeight="1" x14ac:dyDescent="0.25">
      <c r="B3" s="283" t="s">
        <v>41</v>
      </c>
      <c r="C3" s="284"/>
      <c r="D3" s="284"/>
      <c r="E3" s="284"/>
      <c r="F3" s="284"/>
      <c r="G3" s="284"/>
      <c r="H3" s="285"/>
    </row>
    <row r="4" spans="2:9" ht="22.2" customHeight="1" x14ac:dyDescent="0.25">
      <c r="B4" s="100"/>
      <c r="C4" s="101"/>
      <c r="D4" s="101"/>
      <c r="E4" s="183"/>
      <c r="F4" s="101"/>
      <c r="G4" s="183"/>
      <c r="H4" s="102"/>
    </row>
    <row r="5" spans="2:9" x14ac:dyDescent="0.25">
      <c r="B5" s="103" t="s">
        <v>42</v>
      </c>
      <c r="C5" s="286" t="s">
        <v>67</v>
      </c>
      <c r="D5" s="286"/>
      <c r="E5" s="286"/>
      <c r="F5" s="286"/>
      <c r="G5" s="286"/>
      <c r="H5" s="287"/>
    </row>
    <row r="6" spans="2:9" x14ac:dyDescent="0.25">
      <c r="B6" s="103"/>
      <c r="C6" s="286"/>
      <c r="D6" s="286"/>
      <c r="E6" s="286"/>
      <c r="F6" s="286"/>
      <c r="G6" s="286"/>
      <c r="H6" s="287"/>
    </row>
    <row r="7" spans="2:9" x14ac:dyDescent="0.25">
      <c r="B7" s="103"/>
      <c r="C7" s="286"/>
      <c r="D7" s="286"/>
      <c r="E7" s="286"/>
      <c r="F7" s="286"/>
      <c r="G7" s="286"/>
      <c r="H7" s="287"/>
    </row>
    <row r="8" spans="2:9" x14ac:dyDescent="0.25">
      <c r="B8" s="103"/>
      <c r="C8" s="286"/>
      <c r="D8" s="286"/>
      <c r="E8" s="286"/>
      <c r="F8" s="286"/>
      <c r="G8" s="286"/>
      <c r="H8" s="287"/>
    </row>
    <row r="9" spans="2:9" x14ac:dyDescent="0.25">
      <c r="B9" s="104" t="s">
        <v>43</v>
      </c>
      <c r="C9" s="288">
        <v>4</v>
      </c>
      <c r="D9" s="288"/>
      <c r="E9" s="288"/>
      <c r="F9" s="288"/>
      <c r="G9" s="288"/>
      <c r="H9" s="289"/>
    </row>
    <row r="10" spans="2:9" x14ac:dyDescent="0.25">
      <c r="B10" s="104"/>
      <c r="C10" s="105"/>
      <c r="D10" s="105"/>
      <c r="E10" s="184"/>
      <c r="F10" s="105"/>
      <c r="G10" s="184"/>
      <c r="H10" s="106"/>
    </row>
    <row r="11" spans="2:9" ht="40.200000000000003" customHeight="1" x14ac:dyDescent="0.25">
      <c r="B11" s="290" t="s">
        <v>5</v>
      </c>
      <c r="C11" s="291"/>
      <c r="D11" s="291" t="str">
        <f>PPTO!B19</f>
        <v xml:space="preserve">SUMINISTRO E INSTALACION DE PLASTICO NEGRO CALIBRE 6 </v>
      </c>
      <c r="E11" s="291"/>
      <c r="F11" s="291"/>
      <c r="G11" s="291"/>
      <c r="H11" s="292"/>
      <c r="I11" s="107"/>
    </row>
    <row r="12" spans="2:9" x14ac:dyDescent="0.25">
      <c r="B12" s="104"/>
      <c r="C12" s="108"/>
      <c r="D12" s="109"/>
      <c r="E12" s="185"/>
      <c r="F12" s="210" t="s">
        <v>44</v>
      </c>
      <c r="G12" s="198" t="str">
        <f>PPTO!D19</f>
        <v>M2</v>
      </c>
      <c r="H12" s="113"/>
    </row>
    <row r="13" spans="2:9" ht="14.4" thickBot="1" x14ac:dyDescent="0.3">
      <c r="B13" s="104" t="s">
        <v>45</v>
      </c>
      <c r="C13" s="114"/>
      <c r="D13" s="115"/>
      <c r="E13" s="186"/>
      <c r="F13" s="210"/>
      <c r="G13" s="199"/>
      <c r="H13" s="118"/>
    </row>
    <row r="14" spans="2:9" ht="14.4" thickBot="1" x14ac:dyDescent="0.3">
      <c r="B14" s="295" t="s">
        <v>46</v>
      </c>
      <c r="C14" s="296"/>
      <c r="D14" s="119" t="s">
        <v>47</v>
      </c>
      <c r="E14" s="187" t="s">
        <v>48</v>
      </c>
      <c r="F14" s="120" t="s">
        <v>49</v>
      </c>
      <c r="G14" s="200" t="s">
        <v>50</v>
      </c>
      <c r="H14" s="122"/>
    </row>
    <row r="15" spans="2:9" x14ac:dyDescent="0.25">
      <c r="B15" s="293" t="s">
        <v>51</v>
      </c>
      <c r="C15" s="294"/>
      <c r="D15" s="166" t="s">
        <v>52</v>
      </c>
      <c r="E15" s="188"/>
      <c r="F15" s="175"/>
      <c r="G15" s="201">
        <f>E15*F15/100</f>
        <v>0</v>
      </c>
      <c r="H15" s="125"/>
    </row>
    <row r="16" spans="2:9" ht="19.2" customHeight="1" x14ac:dyDescent="0.25">
      <c r="B16" s="297"/>
      <c r="C16" s="298"/>
      <c r="D16" s="166"/>
      <c r="E16" s="188"/>
      <c r="F16" s="211"/>
      <c r="G16" s="201"/>
      <c r="H16" s="129"/>
    </row>
    <row r="17" spans="2:9" x14ac:dyDescent="0.25">
      <c r="B17" s="293"/>
      <c r="C17" s="294"/>
      <c r="D17" s="124"/>
      <c r="E17" s="189"/>
      <c r="F17" s="212"/>
      <c r="G17" s="202"/>
      <c r="H17" s="129"/>
    </row>
    <row r="18" spans="2:9" ht="14.4" thickBot="1" x14ac:dyDescent="0.3">
      <c r="B18" s="299"/>
      <c r="C18" s="300"/>
      <c r="D18" s="130"/>
      <c r="E18" s="190"/>
      <c r="F18" s="213"/>
      <c r="G18" s="203"/>
      <c r="H18" s="134"/>
    </row>
    <row r="19" spans="2:9" ht="14.4" thickBot="1" x14ac:dyDescent="0.3">
      <c r="B19" s="104"/>
      <c r="C19" s="114"/>
      <c r="D19" s="115"/>
      <c r="E19" s="186"/>
      <c r="F19" s="214"/>
      <c r="G19" s="204" t="s">
        <v>53</v>
      </c>
      <c r="H19" s="137">
        <f>G15+G16</f>
        <v>0</v>
      </c>
    </row>
    <row r="20" spans="2:9" x14ac:dyDescent="0.25">
      <c r="B20" s="104"/>
      <c r="C20" s="114"/>
      <c r="D20" s="115"/>
      <c r="E20" s="186"/>
      <c r="F20" s="214"/>
      <c r="G20" s="204"/>
      <c r="H20" s="138"/>
    </row>
    <row r="21" spans="2:9" ht="14.4" thickBot="1" x14ac:dyDescent="0.3">
      <c r="B21" s="104" t="s">
        <v>54</v>
      </c>
      <c r="C21" s="114"/>
      <c r="D21" s="115"/>
      <c r="E21" s="186"/>
      <c r="F21" s="214"/>
      <c r="G21" s="199"/>
      <c r="H21" s="138"/>
    </row>
    <row r="22" spans="2:9" x14ac:dyDescent="0.25">
      <c r="B22" s="301" t="s">
        <v>46</v>
      </c>
      <c r="C22" s="302"/>
      <c r="D22" s="119" t="s">
        <v>47</v>
      </c>
      <c r="E22" s="187" t="s">
        <v>48</v>
      </c>
      <c r="F22" s="120" t="s">
        <v>49</v>
      </c>
      <c r="G22" s="205" t="s">
        <v>50</v>
      </c>
      <c r="H22" s="141"/>
    </row>
    <row r="23" spans="2:9" ht="17.25" customHeight="1" x14ac:dyDescent="0.25">
      <c r="B23" s="297" t="s">
        <v>109</v>
      </c>
      <c r="C23" s="298"/>
      <c r="D23" s="178" t="s">
        <v>17</v>
      </c>
      <c r="E23" s="191">
        <v>7000</v>
      </c>
      <c r="F23" s="217">
        <v>1</v>
      </c>
      <c r="G23" s="206">
        <f>E23*F23</f>
        <v>7000</v>
      </c>
      <c r="H23" s="138"/>
    </row>
    <row r="24" spans="2:9" x14ac:dyDescent="0.25">
      <c r="B24" s="293"/>
      <c r="C24" s="294"/>
      <c r="D24" s="178"/>
      <c r="E24" s="191"/>
      <c r="F24" s="217"/>
      <c r="G24" s="206">
        <f>E24*F24</f>
        <v>0</v>
      </c>
      <c r="H24" s="138"/>
    </row>
    <row r="25" spans="2:9" x14ac:dyDescent="0.25">
      <c r="B25" s="293"/>
      <c r="C25" s="294"/>
      <c r="D25" s="180"/>
      <c r="E25" s="192"/>
      <c r="F25" s="176"/>
      <c r="G25" s="206">
        <f t="shared" ref="G25:G28" si="0">E25*F25</f>
        <v>0</v>
      </c>
      <c r="H25" s="138"/>
      <c r="I25" s="181"/>
    </row>
    <row r="26" spans="2:9" x14ac:dyDescent="0.25">
      <c r="B26" s="144"/>
      <c r="C26" s="123"/>
      <c r="D26" s="180"/>
      <c r="E26" s="192"/>
      <c r="F26" s="177"/>
      <c r="G26" s="206">
        <f t="shared" si="0"/>
        <v>0</v>
      </c>
      <c r="H26" s="138"/>
      <c r="I26" s="181"/>
    </row>
    <row r="27" spans="2:9" x14ac:dyDescent="0.25">
      <c r="B27" s="144"/>
      <c r="C27" s="123"/>
      <c r="D27" s="178"/>
      <c r="E27" s="193"/>
      <c r="F27" s="177"/>
      <c r="G27" s="206">
        <f t="shared" si="0"/>
        <v>0</v>
      </c>
      <c r="H27" s="138"/>
    </row>
    <row r="28" spans="2:9" ht="14.4" thickBot="1" x14ac:dyDescent="0.3">
      <c r="B28" s="144"/>
      <c r="C28" s="123"/>
      <c r="D28" s="178"/>
      <c r="E28" s="193"/>
      <c r="F28" s="177"/>
      <c r="G28" s="206">
        <f t="shared" si="0"/>
        <v>0</v>
      </c>
      <c r="H28" s="138"/>
    </row>
    <row r="29" spans="2:9" ht="14.4" thickBot="1" x14ac:dyDescent="0.3">
      <c r="B29" s="104"/>
      <c r="C29" s="114"/>
      <c r="D29" s="115"/>
      <c r="E29" s="186"/>
      <c r="F29" s="214"/>
      <c r="G29" s="204" t="s">
        <v>53</v>
      </c>
      <c r="H29" s="148">
        <f>SUM(G23:G28)</f>
        <v>7000</v>
      </c>
    </row>
    <row r="30" spans="2:9" x14ac:dyDescent="0.25">
      <c r="B30" s="104"/>
      <c r="C30" s="114"/>
      <c r="D30" s="115"/>
      <c r="E30" s="186"/>
      <c r="F30" s="214"/>
      <c r="G30" s="204"/>
      <c r="H30" s="138"/>
    </row>
    <row r="31" spans="2:9" ht="14.4" thickBot="1" x14ac:dyDescent="0.3">
      <c r="B31" s="104" t="s">
        <v>55</v>
      </c>
      <c r="C31" s="114"/>
      <c r="D31" s="115"/>
      <c r="E31" s="186"/>
      <c r="F31" s="214"/>
      <c r="G31" s="199"/>
      <c r="H31" s="138"/>
    </row>
    <row r="32" spans="2:9" x14ac:dyDescent="0.25">
      <c r="B32" s="301" t="s">
        <v>46</v>
      </c>
      <c r="C32" s="302"/>
      <c r="D32" s="119" t="s">
        <v>47</v>
      </c>
      <c r="E32" s="187" t="s">
        <v>49</v>
      </c>
      <c r="F32" s="120" t="s">
        <v>48</v>
      </c>
      <c r="G32" s="205" t="s">
        <v>50</v>
      </c>
      <c r="H32" s="141"/>
    </row>
    <row r="33" spans="2:8" x14ac:dyDescent="0.25">
      <c r="B33" s="293"/>
      <c r="C33" s="294"/>
      <c r="D33" s="124"/>
      <c r="E33" s="194"/>
      <c r="F33" s="177"/>
      <c r="G33" s="202"/>
      <c r="H33" s="138"/>
    </row>
    <row r="34" spans="2:8" x14ac:dyDescent="0.25">
      <c r="B34" s="144"/>
      <c r="C34" s="123"/>
      <c r="D34" s="124"/>
      <c r="E34" s="194"/>
      <c r="F34" s="177"/>
      <c r="G34" s="202"/>
      <c r="H34" s="138"/>
    </row>
    <row r="35" spans="2:8" x14ac:dyDescent="0.25">
      <c r="B35" s="144"/>
      <c r="C35" s="123"/>
      <c r="D35" s="124"/>
      <c r="E35" s="194"/>
      <c r="F35" s="177"/>
      <c r="G35" s="202"/>
      <c r="H35" s="138"/>
    </row>
    <row r="36" spans="2:8" x14ac:dyDescent="0.25">
      <c r="B36" s="144"/>
      <c r="C36" s="123"/>
      <c r="D36" s="124"/>
      <c r="E36" s="194"/>
      <c r="F36" s="177"/>
      <c r="G36" s="202"/>
      <c r="H36" s="138"/>
    </row>
    <row r="37" spans="2:8" ht="14.4" thickBot="1" x14ac:dyDescent="0.3">
      <c r="B37" s="299"/>
      <c r="C37" s="303"/>
      <c r="D37" s="303"/>
      <c r="E37" s="303"/>
      <c r="F37" s="130"/>
      <c r="G37" s="207"/>
      <c r="H37" s="138"/>
    </row>
    <row r="38" spans="2:8" ht="14.4" thickBot="1" x14ac:dyDescent="0.3">
      <c r="B38" s="104"/>
      <c r="C38" s="114"/>
      <c r="D38" s="115"/>
      <c r="E38" s="186"/>
      <c r="F38" s="214"/>
      <c r="G38" s="204" t="s">
        <v>53</v>
      </c>
      <c r="H38" s="148">
        <f>SUM(G33:G37)</f>
        <v>0</v>
      </c>
    </row>
    <row r="39" spans="2:8" x14ac:dyDescent="0.25">
      <c r="B39" s="104"/>
      <c r="C39" s="114"/>
      <c r="D39" s="115"/>
      <c r="E39" s="186"/>
      <c r="F39" s="214"/>
      <c r="G39" s="204"/>
      <c r="H39" s="138"/>
    </row>
    <row r="40" spans="2:8" x14ac:dyDescent="0.25">
      <c r="B40" s="104"/>
      <c r="C40" s="114"/>
      <c r="D40" s="115"/>
      <c r="E40" s="186"/>
      <c r="F40" s="214"/>
      <c r="G40" s="204"/>
      <c r="H40" s="138"/>
    </row>
    <row r="41" spans="2:8" ht="14.4" thickBot="1" x14ac:dyDescent="0.3">
      <c r="B41" s="104" t="s">
        <v>56</v>
      </c>
      <c r="C41" s="114"/>
      <c r="D41" s="115"/>
      <c r="E41" s="186"/>
      <c r="F41" s="214"/>
      <c r="G41" s="199"/>
      <c r="H41" s="138"/>
    </row>
    <row r="42" spans="2:8" x14ac:dyDescent="0.25">
      <c r="B42" s="149" t="s">
        <v>57</v>
      </c>
      <c r="C42" s="306" t="s">
        <v>58</v>
      </c>
      <c r="D42" s="307"/>
      <c r="E42" s="195" t="s">
        <v>59</v>
      </c>
      <c r="F42" s="151" t="s">
        <v>60</v>
      </c>
      <c r="G42" s="208" t="s">
        <v>61</v>
      </c>
      <c r="H42" s="141"/>
    </row>
    <row r="43" spans="2:8" x14ac:dyDescent="0.25">
      <c r="B43" s="153" t="s">
        <v>73</v>
      </c>
      <c r="C43" s="308" t="s">
        <v>75</v>
      </c>
      <c r="D43" s="309"/>
      <c r="E43" s="194"/>
      <c r="F43" s="176"/>
      <c r="G43" s="202">
        <f>E43*F43</f>
        <v>0</v>
      </c>
      <c r="H43" s="138"/>
    </row>
    <row r="44" spans="2:8" x14ac:dyDescent="0.25">
      <c r="B44" s="154"/>
      <c r="C44" s="308"/>
      <c r="D44" s="309"/>
      <c r="E44" s="196"/>
      <c r="F44" s="215"/>
      <c r="G44" s="202"/>
      <c r="H44" s="138"/>
    </row>
    <row r="45" spans="2:8" ht="14.4" thickBot="1" x14ac:dyDescent="0.3">
      <c r="B45" s="157"/>
      <c r="C45" s="310"/>
      <c r="D45" s="311"/>
      <c r="E45" s="197"/>
      <c r="F45" s="216"/>
      <c r="G45" s="203"/>
      <c r="H45" s="138"/>
    </row>
    <row r="46" spans="2:8" ht="14.4" thickBot="1" x14ac:dyDescent="0.3">
      <c r="B46" s="104"/>
      <c r="C46" s="114"/>
      <c r="D46" s="115"/>
      <c r="E46" s="186"/>
      <c r="F46" s="214"/>
      <c r="G46" s="204" t="s">
        <v>53</v>
      </c>
      <c r="H46" s="148">
        <f>G43+G45+G44</f>
        <v>0</v>
      </c>
    </row>
    <row r="47" spans="2:8" ht="14.4" thickBot="1" x14ac:dyDescent="0.3">
      <c r="B47" s="104" t="s">
        <v>62</v>
      </c>
      <c r="C47" s="114"/>
      <c r="D47" s="115"/>
      <c r="E47" s="186"/>
      <c r="F47" s="214"/>
      <c r="G47" s="204"/>
      <c r="H47" s="138"/>
    </row>
    <row r="48" spans="2:8" ht="14.4" thickBot="1" x14ac:dyDescent="0.3">
      <c r="B48" s="161"/>
      <c r="C48" s="162"/>
      <c r="D48" s="312" t="s">
        <v>9</v>
      </c>
      <c r="E48" s="312"/>
      <c r="F48" s="313"/>
      <c r="G48" s="209"/>
      <c r="H48" s="163">
        <f>H19+H29+H38+H46</f>
        <v>7000</v>
      </c>
    </row>
    <row r="53" spans="2:7" x14ac:dyDescent="0.25">
      <c r="B53" s="304" t="s">
        <v>63</v>
      </c>
      <c r="C53" s="304"/>
      <c r="D53" s="304"/>
      <c r="E53" s="305" t="s">
        <v>64</v>
      </c>
      <c r="F53" s="305"/>
      <c r="G53" s="305"/>
    </row>
    <row r="84" spans="10:12" x14ac:dyDescent="0.25">
      <c r="L84" s="99" t="s">
        <v>65</v>
      </c>
    </row>
    <row r="85" spans="10:12" ht="14.4" x14ac:dyDescent="0.3">
      <c r="J85" s="165"/>
    </row>
  </sheetData>
  <mergeCells count="25">
    <mergeCell ref="B22:C22"/>
    <mergeCell ref="B2:H2"/>
    <mergeCell ref="B3:H3"/>
    <mergeCell ref="C5:H8"/>
    <mergeCell ref="C9:H9"/>
    <mergeCell ref="B11:C11"/>
    <mergeCell ref="D11:H11"/>
    <mergeCell ref="B14:C14"/>
    <mergeCell ref="B15:C15"/>
    <mergeCell ref="B16:C16"/>
    <mergeCell ref="B17:C17"/>
    <mergeCell ref="B18:C18"/>
    <mergeCell ref="B53:D53"/>
    <mergeCell ref="E53:G53"/>
    <mergeCell ref="B23:C23"/>
    <mergeCell ref="B24:C24"/>
    <mergeCell ref="B25:C25"/>
    <mergeCell ref="B32:C32"/>
    <mergeCell ref="B33:C33"/>
    <mergeCell ref="B37:E37"/>
    <mergeCell ref="C42:D42"/>
    <mergeCell ref="C43:D43"/>
    <mergeCell ref="C44:D44"/>
    <mergeCell ref="C45:D45"/>
    <mergeCell ref="D48:F48"/>
  </mergeCells>
  <printOptions horizontalCentered="1"/>
  <pageMargins left="0.70866141732283472" right="0.70866141732283472" top="1.1417322834645669" bottom="0.74803149606299213" header="0.31496062992125984" footer="0.31496062992125984"/>
  <pageSetup scale="7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7B17A7-2242-4E86-B14E-B09494864CCA}">
  <dimension ref="A1"/>
  <sheetViews>
    <sheetView workbookViewId="0"/>
  </sheetViews>
  <sheetFormatPr baseColWidth="10" defaultRowHeight="14.4" x14ac:dyDescent="0.3"/>
  <sheetData>
    <row r="1" spans="1:1" x14ac:dyDescent="0.3">
      <c r="A1" t="s">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11</vt:i4>
      </vt:variant>
    </vt:vector>
  </HeadingPairs>
  <TitlesOfParts>
    <vt:vector size="23" baseType="lpstr">
      <vt:lpstr>EST DE MERCADO AJUSTADO</vt:lpstr>
      <vt:lpstr>PPTO</vt:lpstr>
      <vt:lpstr>1,1</vt:lpstr>
      <vt:lpstr>1,2</vt:lpstr>
      <vt:lpstr>1,3</vt:lpstr>
      <vt:lpstr>1,4</vt:lpstr>
      <vt:lpstr>2,3</vt:lpstr>
      <vt:lpstr>3.1</vt:lpstr>
      <vt:lpstr>3.2</vt:lpstr>
      <vt:lpstr>3,3</vt:lpstr>
      <vt:lpstr>4,0</vt:lpstr>
      <vt:lpstr>Hoja2</vt:lpstr>
      <vt:lpstr>'1,1'!Área_de_impresión</vt:lpstr>
      <vt:lpstr>'1,2'!Área_de_impresión</vt:lpstr>
      <vt:lpstr>'1,3'!Área_de_impresión</vt:lpstr>
      <vt:lpstr>'1,4'!Área_de_impresión</vt:lpstr>
      <vt:lpstr>'2,3'!Área_de_impresión</vt:lpstr>
      <vt:lpstr>'3,3'!Área_de_impresión</vt:lpstr>
      <vt:lpstr>'3.1'!Área_de_impresión</vt:lpstr>
      <vt:lpstr>'3.2'!Área_de_impresión</vt:lpstr>
      <vt:lpstr>'4,0'!Área_de_impresión</vt:lpstr>
      <vt:lpstr>'EST DE MERCADO AJUSTADO'!Área_de_impresión</vt:lpstr>
      <vt:lpstr>PPTO!Área_de_impresión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v FAJARDO</dc:creator>
  <cp:lastModifiedBy>Carlos Hernandez</cp:lastModifiedBy>
  <cp:lastPrinted>2025-12-17T21:15:07Z</cp:lastPrinted>
  <dcterms:created xsi:type="dcterms:W3CDTF">2025-11-14T03:36:57Z</dcterms:created>
  <dcterms:modified xsi:type="dcterms:W3CDTF">2025-12-18T20:28:57Z</dcterms:modified>
</cp:coreProperties>
</file>