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DELL\Desktop\SENA 2020\"/>
    </mc:Choice>
  </mc:AlternateContent>
  <bookViews>
    <workbookView xWindow="0" yWindow="0" windowWidth="20490" windowHeight="7650" activeTab="1"/>
  </bookViews>
  <sheets>
    <sheet name="DATOS DE ENTRADA." sheetId="19" r:id="rId1"/>
    <sheet name="FORMATO" sheetId="11" r:id="rId2"/>
    <sheet name="DESCRIPCIÓN DE CAMPOS" sheetId="13" r:id="rId3"/>
    <sheet name="Hoja1" sheetId="14" state="hidden" r:id="rId4"/>
  </sheets>
  <externalReferences>
    <externalReference r:id="rId5"/>
  </externalReferences>
  <definedNames>
    <definedName name="_Order1" hidden="1">255</definedName>
    <definedName name="_Order2" hidden="1">255</definedName>
    <definedName name="_xlnm.Print_Area" localSheetId="1">FORMATO!$A$1:$H$97</definedName>
    <definedName name="BASE1">#REF!</definedName>
    <definedName name="BASE2">#REF!</definedName>
    <definedName name="CLASIFICACIÓN_DE_LAS_PERSONAS_NATURALES">#REF!</definedName>
    <definedName name="números">[1]Números!$A$2:$B$1001</definedName>
    <definedName name="P.N.">#REF!</definedName>
  </definedNames>
  <calcPr calcId="162913"/>
</workbook>
</file>

<file path=xl/calcChain.xml><?xml version="1.0" encoding="utf-8"?>
<calcChain xmlns="http://schemas.openxmlformats.org/spreadsheetml/2006/main">
  <c r="B25" i="11" l="1"/>
  <c r="B40" i="11" l="1"/>
  <c r="D88" i="19" l="1"/>
  <c r="C101" i="19"/>
  <c r="H33" i="11" s="1"/>
  <c r="B11" i="11" l="1"/>
  <c r="C47" i="11" l="1"/>
  <c r="B38" i="11" l="1"/>
  <c r="G54" i="11" l="1"/>
  <c r="E12" i="11" l="1"/>
  <c r="H12" i="11"/>
  <c r="C45" i="11" l="1"/>
  <c r="B54" i="11"/>
  <c r="H14" i="11" l="1"/>
  <c r="D166" i="11" s="1"/>
  <c r="F149" i="19" l="1"/>
  <c r="C51" i="11" s="1"/>
  <c r="B133" i="19"/>
  <c r="B132" i="19"/>
  <c r="B107" i="19"/>
  <c r="B48" i="11" l="1"/>
  <c r="C48" i="11" s="1"/>
  <c r="B149" i="19" l="1"/>
  <c r="C149" i="19"/>
  <c r="D149" i="19"/>
  <c r="C50" i="11" s="1"/>
  <c r="E149" i="19"/>
  <c r="C49" i="11" s="1"/>
  <c r="B101" i="19"/>
  <c r="E22" i="11" s="1"/>
  <c r="B52" i="11"/>
  <c r="B53" i="11"/>
  <c r="C53" i="11" s="1"/>
  <c r="B113" i="19"/>
  <c r="B117" i="19"/>
  <c r="B67" i="19" s="1"/>
  <c r="B109" i="19"/>
  <c r="C46" i="11"/>
  <c r="B118" i="19"/>
  <c r="B115" i="19"/>
  <c r="C14" i="11"/>
  <c r="C21" i="11"/>
  <c r="B97" i="11"/>
  <c r="B96" i="11"/>
  <c r="F90" i="11"/>
  <c r="F89" i="11"/>
  <c r="F80" i="11"/>
  <c r="C38" i="11"/>
  <c r="B4" i="11"/>
  <c r="B3" i="11"/>
  <c r="G55" i="11"/>
  <c r="G21" i="11"/>
  <c r="E21" i="11"/>
  <c r="G18" i="11"/>
  <c r="B18" i="11"/>
  <c r="G13" i="11"/>
  <c r="H11" i="11"/>
  <c r="F11" i="11"/>
  <c r="D170" i="11" s="1"/>
  <c r="E13" i="11"/>
  <c r="B13" i="11"/>
  <c r="C12" i="11"/>
  <c r="H1" i="11"/>
  <c r="H2" i="11"/>
  <c r="H8" i="11"/>
  <c r="B8" i="11"/>
  <c r="F8" i="11"/>
  <c r="B9" i="11"/>
  <c r="B21" i="11"/>
  <c r="B20" i="11"/>
  <c r="C112" i="11"/>
  <c r="C114" i="11" s="1"/>
  <c r="H112" i="11"/>
  <c r="B111" i="19"/>
  <c r="E171" i="11"/>
  <c r="D171" i="11"/>
  <c r="H115" i="11"/>
  <c r="C115" i="11"/>
  <c r="E79" i="19" l="1"/>
  <c r="D79" i="19" s="1"/>
  <c r="D82" i="19" s="1"/>
  <c r="H34" i="11"/>
  <c r="E168" i="11"/>
  <c r="H117" i="11"/>
  <c r="C117" i="11"/>
  <c r="H21" i="11"/>
  <c r="C32" i="11"/>
  <c r="H3" i="11"/>
  <c r="B62" i="19"/>
  <c r="C79" i="19" s="1"/>
  <c r="B79" i="19" s="1"/>
  <c r="D168" i="11"/>
  <c r="C33" i="11"/>
  <c r="D40" i="11" l="1"/>
  <c r="D83" i="19"/>
  <c r="D81" i="19"/>
  <c r="D80" i="19"/>
  <c r="D43" i="11"/>
  <c r="D44" i="11"/>
  <c r="D42" i="11"/>
  <c r="D41" i="11"/>
  <c r="B105" i="19"/>
  <c r="C40" i="11" s="1"/>
  <c r="H106" i="11"/>
  <c r="B83" i="19"/>
  <c r="C44" i="11" s="1"/>
  <c r="B88" i="19"/>
  <c r="C52" i="11" s="1"/>
  <c r="B57" i="19"/>
  <c r="B22" i="11" s="1"/>
  <c r="G105" i="11"/>
  <c r="G106" i="11" s="1"/>
  <c r="B105" i="11"/>
  <c r="B106" i="11" s="1"/>
  <c r="C106" i="11"/>
  <c r="C31" i="11"/>
  <c r="G46" i="11" s="1"/>
  <c r="B80" i="19" l="1"/>
  <c r="C41" i="11" s="1"/>
  <c r="B23" i="11" s="1"/>
  <c r="B81" i="19"/>
  <c r="C42" i="11" s="1"/>
  <c r="B82" i="19"/>
  <c r="C43" i="11" s="1"/>
  <c r="G40" i="11"/>
  <c r="G41" i="11" s="1"/>
  <c r="G43" i="11" s="1"/>
  <c r="G50" i="11"/>
  <c r="G49" i="11"/>
  <c r="G48" i="11"/>
  <c r="G47" i="11"/>
  <c r="C34" i="11"/>
  <c r="D150" i="11"/>
  <c r="G39" i="11" l="1"/>
  <c r="G44" i="11"/>
  <c r="C154" i="11"/>
  <c r="C54" i="11" s="1"/>
  <c r="H149" i="11"/>
  <c r="C150" i="11"/>
  <c r="C149" i="11"/>
  <c r="G23" i="11"/>
  <c r="C155" i="11" l="1"/>
  <c r="C147" i="11" s="1"/>
  <c r="H113" i="11"/>
  <c r="H114" i="11" s="1"/>
  <c r="H116" i="11" s="1"/>
  <c r="C148" i="11" l="1"/>
  <c r="B113" i="11" s="1"/>
  <c r="B114" i="11" s="1"/>
  <c r="H147" i="11"/>
  <c r="H148" i="11"/>
  <c r="G113" i="11" l="1"/>
  <c r="G114" i="11" s="1"/>
  <c r="B139" i="11"/>
  <c r="B137" i="11"/>
  <c r="B135" i="11"/>
  <c r="B140" i="11"/>
  <c r="B138" i="11"/>
  <c r="B136" i="11"/>
  <c r="E172" i="11"/>
  <c r="D172" i="11"/>
  <c r="G138" i="11" l="1"/>
  <c r="G136" i="11"/>
  <c r="G135" i="11"/>
  <c r="G139" i="11"/>
  <c r="G137" i="11"/>
  <c r="G140" i="11"/>
  <c r="B134" i="11"/>
  <c r="D167" i="11"/>
  <c r="D169" i="11" s="1"/>
  <c r="G134" i="11" l="1"/>
  <c r="G115" i="11" s="1"/>
  <c r="G117" i="11" s="1"/>
  <c r="B115" i="11"/>
  <c r="B116" i="11" s="1"/>
  <c r="G116" i="11" l="1"/>
  <c r="B117" i="11"/>
  <c r="C55" i="11" s="1"/>
  <c r="E166" i="11" l="1"/>
  <c r="E167" i="11" s="1"/>
  <c r="E169" i="11" s="1"/>
  <c r="D116" i="11"/>
  <c r="G42" i="11" l="1"/>
  <c r="E170" i="11"/>
  <c r="H32" i="11" l="1"/>
  <c r="H35" i="11" s="1"/>
  <c r="G56" i="11"/>
  <c r="F152" i="11" s="1"/>
  <c r="H42" i="11"/>
  <c r="H31" i="11" s="1"/>
  <c r="C35" i="11" s="1"/>
  <c r="G38" i="11" s="1"/>
  <c r="A152" i="11" l="1"/>
  <c r="A153" i="11" s="1"/>
  <c r="A162" i="11" s="1"/>
  <c r="E31" i="11"/>
  <c r="F153" i="11"/>
  <c r="C161" i="11" l="1"/>
  <c r="C162" i="11"/>
  <c r="B162" i="11"/>
  <c r="F161" i="11"/>
  <c r="G161" i="11" s="1"/>
  <c r="F162" i="11"/>
  <c r="A161" i="11"/>
  <c r="B161" i="11" s="1"/>
  <c r="A154" i="11" l="1"/>
  <c r="G162" i="11"/>
  <c r="H162" i="11"/>
  <c r="H161" i="11"/>
  <c r="F154" i="11"/>
  <c r="F160" i="11" l="1"/>
  <c r="F155" i="11" s="1"/>
  <c r="A160" i="11"/>
  <c r="F159" i="11" l="1"/>
  <c r="G159" i="11" s="1"/>
  <c r="C160" i="11"/>
  <c r="B160" i="11"/>
  <c r="A155" i="11"/>
  <c r="G160" i="11"/>
  <c r="H160" i="11"/>
  <c r="A159" i="11" l="1"/>
  <c r="B159" i="11" s="1"/>
  <c r="F156" i="11"/>
  <c r="F158" i="11" s="1"/>
  <c r="H158" i="11" l="1"/>
  <c r="G158" i="11"/>
  <c r="H159" i="11"/>
  <c r="A156" i="11"/>
  <c r="A158" i="11" s="1"/>
  <c r="G152" i="11" l="1"/>
  <c r="H152" i="11" s="1"/>
  <c r="C158" i="11"/>
  <c r="B158" i="11"/>
  <c r="C159" i="11"/>
  <c r="B152" i="11" l="1"/>
  <c r="C152" i="11" s="1"/>
  <c r="A57" i="11" s="1"/>
</calcChain>
</file>

<file path=xl/comments1.xml><?xml version="1.0" encoding="utf-8"?>
<comments xmlns="http://schemas.openxmlformats.org/spreadsheetml/2006/main">
  <authors>
    <author>jcpote</author>
  </authors>
  <commentList>
    <comment ref="C38" authorId="0" shapeId="0">
      <text>
        <r>
          <rPr>
            <sz val="8"/>
            <color indexed="81"/>
            <rFont val="Tahoma"/>
            <family val="2"/>
          </rPr>
          <t xml:space="preserve">Digite el número de la planilla Pila
</t>
        </r>
      </text>
    </comment>
    <comment ref="D169" authorId="0" shapeId="0">
      <text>
        <r>
          <rPr>
            <sz val="8"/>
            <color indexed="81"/>
            <rFont val="Tahoma"/>
            <family val="2"/>
          </rPr>
          <t>FORMULADO: DIVIDO ENTRE 30 MULTIPLICADO POR Nº DÌAS</t>
        </r>
      </text>
    </comment>
    <comment ref="E169" authorId="0" shapeId="0">
      <text>
        <r>
          <rPr>
            <sz val="8"/>
            <color indexed="81"/>
            <rFont val="Tahoma"/>
            <family val="2"/>
          </rPr>
          <t>FORMULADO: DIVIDO ENTRE 30 MULTIPLICADO POR Nº DÌAS</t>
        </r>
      </text>
    </comment>
  </commentList>
</comments>
</file>

<file path=xl/sharedStrings.xml><?xml version="1.0" encoding="utf-8"?>
<sst xmlns="http://schemas.openxmlformats.org/spreadsheetml/2006/main" count="611" uniqueCount="422">
  <si>
    <t>DATOS DEL CONTRATISTA</t>
  </si>
  <si>
    <t>CÓDIGO DE REGIONAL</t>
  </si>
  <si>
    <t>CÓDIGO DE CENTRO</t>
  </si>
  <si>
    <t>FECHA DE DILIGENCIAMIENTO PLANILLA</t>
  </si>
  <si>
    <t>NOMBRES Y APELLIDOS</t>
  </si>
  <si>
    <t>Nº IDENTIFICACIÓN</t>
  </si>
  <si>
    <t>IP o NÚMERO TELEFÓNICO DE CONTACTO</t>
  </si>
  <si>
    <t>DIRECCIÓN ELECTRÓNICA</t>
  </si>
  <si>
    <t>REGIONAL</t>
  </si>
  <si>
    <t>DIRECCION GENERAL</t>
  </si>
  <si>
    <t>GRUPO/DEPENDENCIA</t>
  </si>
  <si>
    <t>NOMBRE DEL BANCO AL CUAL CONSIGNAR</t>
  </si>
  <si>
    <t>TIPO DE CUENTA</t>
  </si>
  <si>
    <t>AHORROS</t>
  </si>
  <si>
    <t>NÚMERO DE CUENTA</t>
  </si>
  <si>
    <t>SI</t>
  </si>
  <si>
    <t>RÉGIMEN DE IVA</t>
  </si>
  <si>
    <t>PRESTA SERVICIOS EXCLUIDO DE IVA?</t>
  </si>
  <si>
    <t>NO</t>
  </si>
  <si>
    <t>ES DECLARANTE DE RENTA?</t>
  </si>
  <si>
    <t>ES PENSIONADO?</t>
  </si>
  <si>
    <t>DEPENDIENTES</t>
  </si>
  <si>
    <t>ES OBJETO ACTUAL DE EMBARGO?</t>
  </si>
  <si>
    <t>VALOR DEL EMBARGO (SI ES OBJETO A ELLO)</t>
  </si>
  <si>
    <t>DATOS DEL SUPERVISOR</t>
  </si>
  <si>
    <t>CARGO</t>
  </si>
  <si>
    <t>DATOS DEL ORDENADOR DEL PAGO</t>
  </si>
  <si>
    <t>DATOS DEL CONTRATO OBJETO DE COBRO</t>
  </si>
  <si>
    <t>Nº DEL CONTRATO (Nº/año)</t>
  </si>
  <si>
    <t>FECHA DE INICIO</t>
  </si>
  <si>
    <t>FECHA DE TERMINACIÓN</t>
  </si>
  <si>
    <t>VALOR TOTAL DEL CONTRATO</t>
  </si>
  <si>
    <t>Nº COMPROMISO SIIF</t>
  </si>
  <si>
    <t>FORMA DE ESTIMACIÓN DEL PAGO</t>
  </si>
  <si>
    <t>POR PERIODO (MES)</t>
  </si>
  <si>
    <t>DATOS DEL PAGO</t>
  </si>
  <si>
    <t>FECHA INICIO DEL PERIODO OBJETO DE PAGO</t>
  </si>
  <si>
    <t>FECHA FIN DEL  PERIODO OBJETO DE PAGO</t>
  </si>
  <si>
    <t>NUMERO DEL PAGO</t>
  </si>
  <si>
    <t>SALDO ANTERIOR DEL CONTRATO</t>
  </si>
  <si>
    <t>NUEVO SALDO DEL CONTRATO</t>
  </si>
  <si>
    <t>SI EL PAGO DE LOS HONORARIOS SE REALIZA POR HORA, REGISTRE LA SIGUIENTE INFORMACIÓN</t>
  </si>
  <si>
    <t>NÚMERO DE HORAS A LIQUIDAR EN EL PERIODO</t>
  </si>
  <si>
    <t>VALOR DE LA HORA</t>
  </si>
  <si>
    <t>VALOR A PAGAR</t>
  </si>
  <si>
    <t>SI EL PAGO SE REALIZA POR PERIODO DE TIEMPO PRESTADO O PROPORCIONAL:</t>
  </si>
  <si>
    <t>TOTAL DÍAS A LIQUIDAR</t>
  </si>
  <si>
    <t>APORTES  A SEGURIDAD SOCIAL Y AHORRO EN CUENTAS AFC</t>
  </si>
  <si>
    <t>APORTE</t>
  </si>
  <si>
    <t>VALOR</t>
  </si>
  <si>
    <t>Nº PLANILLA / Nº RADICACIÓN PAGO SS</t>
  </si>
  <si>
    <t>IBC</t>
  </si>
  <si>
    <t>APORTE OBLIGATORIO A FONDO DE SOLIDARIDAD PENSIONAL</t>
  </si>
  <si>
    <t>ARL</t>
  </si>
  <si>
    <t>TIPO DE RIESGO ARL</t>
  </si>
  <si>
    <t>I</t>
  </si>
  <si>
    <t>SALUD (MEDICINA PREPAGADA Y SEGUROS DE SALUD)</t>
  </si>
  <si>
    <t>COMISIONES (ÓRDENES DE VIAJE) REALIZADAS EN EL PERIODO</t>
  </si>
  <si>
    <t>COMISIÓN Nº</t>
  </si>
  <si>
    <t>V/R COMISIÓN (ANTES DE APLICAR RETENCIÓN)</t>
  </si>
  <si>
    <t>TOTAL</t>
  </si>
  <si>
    <t>IBC OBLIGATORIO</t>
  </si>
  <si>
    <t>RÉGIMEN DE IVA = SIMPLIFICADO</t>
  </si>
  <si>
    <t>PRESTA SERVICIOS EXCLUIDO DE IVA = NO</t>
  </si>
  <si>
    <t>DECLARANTE DE RENTA = SI</t>
  </si>
  <si>
    <t>PENSIONADO= NO</t>
  </si>
  <si>
    <t>POSEE EMBARGO= NO</t>
  </si>
  <si>
    <t>POR HORA= SI</t>
  </si>
  <si>
    <t>CORRIENTE</t>
  </si>
  <si>
    <t>POR HORA</t>
  </si>
  <si>
    <t>HORAS A LIQUIDAR</t>
  </si>
  <si>
    <t>DÍAS A LIQUIDAR</t>
  </si>
  <si>
    <t>CONCEPTO</t>
  </si>
  <si>
    <t>RETENCION APLICADA</t>
  </si>
  <si>
    <t>APORTES A PENSION</t>
  </si>
  <si>
    <t>TIPOS DE RIEGOS LABORALES</t>
  </si>
  <si>
    <t>Actividades</t>
  </si>
  <si>
    <t>Tipo</t>
  </si>
  <si>
    <t>Tarifa</t>
  </si>
  <si>
    <t>Financieras, Trabajos de Oficina, Administrativos; centros Educativos, Restaurantes</t>
  </si>
  <si>
    <t>Algunos procesos manufactureros como la fabricación de tapetes, tejidos, confecciones y flores artificiales Almacenes por Departamentos, Algunas labores Agrícolas</t>
  </si>
  <si>
    <t>II</t>
  </si>
  <si>
    <t>Algunos procesos manufactureros como la fabricación de agujas, alcoholes Artículos de cuero</t>
  </si>
  <si>
    <t>III</t>
  </si>
  <si>
    <t>Procesos manufactureros como fabricación de aceites, cervezas, vidrios, procesos de galvanización; transporte, servicios de vigilancia privada</t>
  </si>
  <si>
    <t>IV</t>
  </si>
  <si>
    <t>Areneras, manejo de asbesto, Bomberos, manejo de explosivos, construcción, Explotación petrolera</t>
  </si>
  <si>
    <t>V</t>
  </si>
  <si>
    <t>CALENDARIO</t>
  </si>
  <si>
    <t>PLANILLA ENERO</t>
  </si>
  <si>
    <t>PLANILLA FEBRERO</t>
  </si>
  <si>
    <t>PLANILLA MARZO</t>
  </si>
  <si>
    <t>PLANILLA ABRIL</t>
  </si>
  <si>
    <t>PLANILLA MAYO</t>
  </si>
  <si>
    <t>PLANILLA JUNIO</t>
  </si>
  <si>
    <t>PLANILLA JULIO</t>
  </si>
  <si>
    <t>PLANILLA AGOSTO</t>
  </si>
  <si>
    <t>PLANILLA SEPTIEMBRE</t>
  </si>
  <si>
    <t>PLANILLA OCTUBRE</t>
  </si>
  <si>
    <t>PLANILLA NOVIEMBRE</t>
  </si>
  <si>
    <t>PLANILLA DICIEMBRE</t>
  </si>
  <si>
    <t>Código Regional</t>
  </si>
  <si>
    <t>Código Centro</t>
  </si>
  <si>
    <t>Fecha elaboración</t>
  </si>
  <si>
    <t>Versión</t>
  </si>
  <si>
    <t>Nombres y apellidos contratista:</t>
  </si>
  <si>
    <t>C.C.</t>
  </si>
  <si>
    <t>IP/Nº de contacto</t>
  </si>
  <si>
    <t>Correo electrónico contratista:</t>
  </si>
  <si>
    <t>Régimen del IVA:</t>
  </si>
  <si>
    <t xml:space="preserve">  Es declarante de renta?</t>
  </si>
  <si>
    <t>Es Pensionado?</t>
  </si>
  <si>
    <t xml:space="preserve">  Presta Servicios Excluidos de IVA ?</t>
  </si>
  <si>
    <t>Banco al cual consignar:</t>
  </si>
  <si>
    <t>Tipo de cta</t>
  </si>
  <si>
    <t>Nº Cuenta</t>
  </si>
  <si>
    <t>DATOS DEL CONTRATO Y PERIODO OBJETO DE PAGO</t>
  </si>
  <si>
    <t xml:space="preserve">Nº del contrato: </t>
  </si>
  <si>
    <t>Nº Compromiso SIIF</t>
  </si>
  <si>
    <t>Valor Total del Contrato</t>
  </si>
  <si>
    <t>N ° Pago</t>
  </si>
  <si>
    <t>Periodo objeto de pago</t>
  </si>
  <si>
    <t>Valor Bruto Pago</t>
  </si>
  <si>
    <t>Saldo Anterior del Contrato</t>
  </si>
  <si>
    <t>Del</t>
  </si>
  <si>
    <t>Al</t>
  </si>
  <si>
    <t>Nuevo Saldo del Contrato</t>
  </si>
  <si>
    <t>Comisiones</t>
  </si>
  <si>
    <t>Deducción màxima por salud</t>
  </si>
  <si>
    <t>Base retfte (80%)</t>
  </si>
  <si>
    <t>RESUMEN PAGOS GENERADOS EN EL PERIODO OBJETO DE PAGO</t>
  </si>
  <si>
    <t>Ingresos por honorarios</t>
  </si>
  <si>
    <t>Ingresos por comisiones</t>
  </si>
  <si>
    <t xml:space="preserve">Retencion en la Fuente del Periodo </t>
  </si>
  <si>
    <t>Ingresos de otros meses cobrados en el mes</t>
  </si>
  <si>
    <t>TOTAL INGRESOS DEL PERIODO</t>
  </si>
  <si>
    <t>Menos, Retefuente Otros Ingresos</t>
  </si>
  <si>
    <t>BASE PARA RETENCION EN LA FUENTE</t>
  </si>
  <si>
    <t>TOTAL RETEFUENTE PRESENTE PAGO</t>
  </si>
  <si>
    <t>LIQUIDACIÓN DE PAGO A SEGURIDAD SOCIAL Y LIQUIDACIÓN DEL NETO A PAGAR</t>
  </si>
  <si>
    <t xml:space="preserve">Valor Base retención en la fuente </t>
  </si>
  <si>
    <t>TARIFA</t>
  </si>
  <si>
    <t>Valor Base retención en la fuente ICA</t>
  </si>
  <si>
    <t>Valor base IVA</t>
  </si>
  <si>
    <t>Aporte obligatorio a seguridad social salud</t>
  </si>
  <si>
    <t>Aporte obligatorio a seguridad social Pensión</t>
  </si>
  <si>
    <t xml:space="preserve">Menos Retención en la Fuente </t>
  </si>
  <si>
    <t>Aporte obligatorio a Fondo de solidaridad Pensional</t>
  </si>
  <si>
    <t>Menos Retencion IVA</t>
  </si>
  <si>
    <t>Otras Retenciones</t>
  </si>
  <si>
    <t>Aportes pensión de ingresos de otros meses cobrados en el mes</t>
  </si>
  <si>
    <t>Dependientes hasta</t>
  </si>
  <si>
    <t>Salud hasta</t>
  </si>
  <si>
    <t>Retención en la Fuente Contingente</t>
  </si>
  <si>
    <t>Descuentos de embargo (Si tiene)</t>
  </si>
  <si>
    <t>EL  CONTRATISTA</t>
  </si>
  <si>
    <t>CERTIFICACION DEL SUPERVISOR DEL CONTRATO</t>
  </si>
  <si>
    <t>El Supervisor,</t>
  </si>
  <si>
    <t>BASE DE IVA</t>
  </si>
  <si>
    <t>BASE DE RETEFUENTE</t>
  </si>
  <si>
    <t>BASE GRAVABLE EN PESOS</t>
  </si>
  <si>
    <t>BASE GRAVABLE EN UVT</t>
  </si>
  <si>
    <t>RFT UVT</t>
  </si>
  <si>
    <t>PORCENTAJE RTF</t>
  </si>
  <si>
    <t>RETENCION EN LA FUENTE EN PESOS</t>
  </si>
  <si>
    <t>RANGOS UVT</t>
  </si>
  <si>
    <t xml:space="preserve">DESDE </t>
  </si>
  <si>
    <t>HASTA</t>
  </si>
  <si>
    <t>FÓRMULA</t>
  </si>
  <si>
    <t>RETEFUENTE A APLICAR</t>
  </si>
  <si>
    <t>Primer rango</t>
  </si>
  <si>
    <t>Segundo rango</t>
  </si>
  <si>
    <t>Tercer rango</t>
  </si>
  <si>
    <t>Cuarto rango</t>
  </si>
  <si>
    <t>DR 260/01</t>
  </si>
  <si>
    <t>ART 383°</t>
  </si>
  <si>
    <t>Retención del periodo</t>
  </si>
  <si>
    <t>Menos: Retefuente en comisiones Y otros ingresos</t>
  </si>
  <si>
    <t>BASE</t>
  </si>
  <si>
    <t>DESCRIPCIÓN DE LOS CAMPOS DE LA PLANILLA</t>
  </si>
  <si>
    <t>Número que le corresponde a la Regional a la que pertenece el Contratista</t>
  </si>
  <si>
    <t>Número que le corresponde al centro al que pertenece el Contratista</t>
  </si>
  <si>
    <t>Fecha en la cual diligencia la planilla para pago</t>
  </si>
  <si>
    <t>Nombres y apellidos del contratista</t>
  </si>
  <si>
    <t>Número del documento de identificación</t>
  </si>
  <si>
    <t>Número de teléfono de contacto</t>
  </si>
  <si>
    <t>Correo electrónico del contratista</t>
  </si>
  <si>
    <t>Nombre de la Regional a la que pertenece</t>
  </si>
  <si>
    <t>Nombre del área o Centro de formación al que pertenece</t>
  </si>
  <si>
    <t>Nombre del Banco en el cual se debe consignar el valor a pagar</t>
  </si>
  <si>
    <t>Debe escoger una de las opciones que da la casilla</t>
  </si>
  <si>
    <t>Número de cuenta a la cual se debe consignar</t>
  </si>
  <si>
    <t>¿SERVICIOS EXCLUIDO DE IVA?</t>
  </si>
  <si>
    <t>Debe escoger una de las opciones que da la casilla "SI" o "NO"</t>
  </si>
  <si>
    <t>¿ES PENSIONADO?</t>
  </si>
  <si>
    <t>DEPENDIENTES?</t>
  </si>
  <si>
    <t>¿ES OBJETO ACTUAL DE EMBARGO?</t>
  </si>
  <si>
    <t>Si tiene algún embargo debe incluir el valor a descontar</t>
  </si>
  <si>
    <t>Nombres y apellidos del Supervisor del contrato</t>
  </si>
  <si>
    <t>Cargo del Supervisor del Contrato</t>
  </si>
  <si>
    <t>Correo electrónico del supervisor</t>
  </si>
  <si>
    <t>Nombre del Director de área, Director Regional o Subdirector de Centro que autoriza el pago</t>
  </si>
  <si>
    <t>Cargo del ordenador del pago</t>
  </si>
  <si>
    <t>Número y año correspondiente al contrato objeto de cobro</t>
  </si>
  <si>
    <t>Fecha de inicio del contrato</t>
  </si>
  <si>
    <t>Fecha de terminación del contrato</t>
  </si>
  <si>
    <t>Específique el valor total del contrato. En caso de que pertenezca al régimen común informar este valor con IVA incluido</t>
  </si>
  <si>
    <t>Nº único de registro en el SIIF- Lo suministra presupuesto</t>
  </si>
  <si>
    <t>Fecha de inicio del periodo a pagar</t>
  </si>
  <si>
    <t>Fecha final del periodo a pagar</t>
  </si>
  <si>
    <t>Diligenciar si es el primer pago(1), segundo pago(2), tercer pago(3)…..</t>
  </si>
  <si>
    <t>Corresponde al saldo del contrato que quedo como resultado en el pago anterior, cuando es el primer pago este es igual al valor inicial del contrato</t>
  </si>
  <si>
    <t>Corresponde al saldo que quedo como resultado del presente pago.</t>
  </si>
  <si>
    <t>Si el pago se realiza por horas, ingrese el número de horas a cobrar en el periodo. Si el pago no es por horas, escriba cero.</t>
  </si>
  <si>
    <t>Valor por hora pactado</t>
  </si>
  <si>
    <t>Si el pago se realiza por mensualidades o por periodos, escriba el valor mensual pactado en el contrato, de lo contrario escriba cero</t>
  </si>
  <si>
    <t>Total días a liquidar en el periodo</t>
  </si>
  <si>
    <t>Número de planilla correspondiente al pago de seguridad social</t>
  </si>
  <si>
    <t>Corresponde al 40% del valor a cobrar. No puede ser inferior a un salario mìnimo mensual legal vigente</t>
  </si>
  <si>
    <t>Por lo menos debe ser el 12,5% del IBC</t>
  </si>
  <si>
    <t>Por lo menos debe ser el 16% del IBC</t>
  </si>
  <si>
    <t>Para un IBC superior a 4 SMMLV, se debe aportar un 1% adicional al fondo de pensiones</t>
  </si>
  <si>
    <t>a. Los pagos efectuados por contratos de prestación de servicios a empresas de medicina prepagada vigiladas por la Superintendencia Nacional de Salud, que impliquen protección al trabajador, su cónyuge y sus hijos</t>
  </si>
  <si>
    <t>b. Los pagos efectuados por seguros de salud, expedidos por compañías de seguros vigiladas por la Superintendencia Financiera de Colombia, con la misma limitación del literal anterior.</t>
  </si>
  <si>
    <t>Nº COMISIÓN</t>
  </si>
  <si>
    <t>Si tuvo comisiones de viaje durante el periodo de cobro, registre el número de la comisión</t>
  </si>
  <si>
    <t xml:space="preserve"> Registre el valor de la comisión de viaje, antes de la aplicación de la retención en la fuente.</t>
  </si>
  <si>
    <t>Valor de la retención efectuada en la planilla con la que se realizó el cobro de los honorarios  relacionados en la casilla anterior</t>
  </si>
  <si>
    <t>JAIME ENRIQUE CAMACHO PARDO</t>
  </si>
  <si>
    <t>CENTRO - DEPENDENCIA</t>
  </si>
  <si>
    <t>NUMERO CONTRATO</t>
  </si>
  <si>
    <t>CTPS_VALR_INICIAL_CONTRTO</t>
  </si>
  <si>
    <t>OBJETO</t>
  </si>
  <si>
    <t>TIPO IDENTIFICACION</t>
  </si>
  <si>
    <t>NUMERO IDENTIFICACION</t>
  </si>
  <si>
    <t>NOMBRE CONTRATISTA</t>
  </si>
  <si>
    <t>JERONIMO  SILVA VALENZUELA</t>
  </si>
  <si>
    <t>DESPACHO DIRECCION DIGENERAL</t>
  </si>
  <si>
    <t>APOYAR AL SERVICIO NACIONAL DE APRENDIZAJE SENA EN LA GESTION DE SERVICIOS DE TECNOLOGIA DE INFORMACION Y COMUNICACIONES TIC DE ACUERDO AL PLAN ESTRATEGICO 2011-2014 Y EL SISTEMA INTEGRADO DE GESTION DE LA ENTIDAD.</t>
  </si>
  <si>
    <t>CÉDULA DE CIUDADANÍA</t>
  </si>
  <si>
    <t>GREACE ANGELLY VANEGAS CAMACHO</t>
  </si>
  <si>
    <t>BRINDAR APOYO A LA DIRECCION GENERAL DEL SENA EN LA COORDINACION, SEGUIMIENTO Y REVISION DE LAS SEDES REGIONALES Y SUS CENTROS DE FORMACION DE ACUERDO A LAS DIRECTRICES Y PARAMETROS DEL COMITE DE DIRECCION Y DEL CONSEJO DIRECTIVO DE LA ENTIDAD.</t>
  </si>
  <si>
    <t>ALLISON  GONZALEZ CASTILLO</t>
  </si>
  <si>
    <t>APOYAR AL DESPACHO DE LA DIRECCION GENERAL DEL SENA EN LA IMPLEMENTACION DE ESTRATEGIAS DE COMUNICACION ACORDES CON LOS MEDIOS MASIVOS DE COMUNICACION NACIONAL, ESTRATEGIAS DE COMUNICACION DIRIGIDAS A PUBLICOS ESPECIFICOS, MANEJO DE REDES SOCIALES Y DEMAS HERRAMIENTAS QUE PERMITAN MEJORAR LA IMAGEN</t>
  </si>
  <si>
    <t>RODRIGO  VERA JAIMES</t>
  </si>
  <si>
    <t>APOYAR A LA DG DEL SENA EN EL SEGUIMIENTO A COMPROMISOS SURGIDOS DE REUNIONES DEL DIRECTOR GENERAL, EL ANALISIS Y ESTRUCTURACION DE NUEVOS INDICADORES DEL DESPACHO DEL DIRECTOR GENERAL</t>
  </si>
  <si>
    <t>SAMUEL OTTO SALAZAR NIETO</t>
  </si>
  <si>
    <t>CONSOLIDAR EN LA DIRECCION GENERAL LOS LINEAMIENTOS DE UN SISTEMA DE GESTION INTEGRAL BAJOLOS ESTANDARES INTERNACIONALES DELA ORGANIZACION ISO, EFECTUAR LA SENSIBILIZACION Y CAPACITACION EN CULTURA Y CALIDAD, AMBIENTAL Y SEGURIDAD Y SALUD OCUPACIONAL.</t>
  </si>
  <si>
    <t>MARIA PATRICIA ASMAR AMADOR</t>
  </si>
  <si>
    <t>APOYAR AL DESPACHO DE DG DEL SENA EN LA ELABORACION DE ESTRATEGIAS DE COMUNICACION ACORDES CON LAS TICS, LOS NUEVOS MEDIOS Y LAS TENDENCIAS QUE PERMITAN DIMANIZAR EL POSICIONAMIENTO DE LA IMAGEN INSTITUCIONAL, LA DIVULGACION DE LA OFERTA DEL SENA Y LA COMUNICACION INTERNA.</t>
  </si>
  <si>
    <t>DIANA  LIVINGSTON POMARE</t>
  </si>
  <si>
    <t>APOYAR AL SENA EN LA EJECUCIÓN DE POLÍTICAS Y PROYECTOS PARA EL FORTALECIMIENTO DEL NIVEL REGIONAL DE LA ENTIDAD.</t>
  </si>
  <si>
    <t>SAN ANDRES</t>
  </si>
  <si>
    <t>CENTRO DE FORMACION TURISTICA GENTE DE</t>
  </si>
  <si>
    <t>PRESTACION DE SERVICIOS TEMPORALES COMO INSTRUCTOR TUTOR VIRTUAL</t>
  </si>
  <si>
    <t>Ha contratado o vinculado dos o más trabajadores asociados a su actividad para cumplir con el objeto de su contrato?</t>
  </si>
  <si>
    <t>HA CONTRATADO O VINCULADO DOS O MAS TRABAJADORES ASOCIADOS A SU ACTIVIDAD PARA CUMPLIR CON EL OBJETO DE SU CONTRATO?</t>
  </si>
  <si>
    <t>CÁLCULO RETENCIÓN EN LA FUENTE LEY 1819 DE 2016</t>
  </si>
  <si>
    <t>INTERESES PRÉSTAMO DE VIVIENDA</t>
  </si>
  <si>
    <t>BASE PARA AQUELLOS QUE VINCULEN 2 O MAS TRABAJADORES ASOCIADOS A SU ACTIVIDAD</t>
  </si>
  <si>
    <t>Aportes salud de ingresos de otros meses cobrados en el mes</t>
  </si>
  <si>
    <t>Renta Exenta 25%</t>
  </si>
  <si>
    <t>RETECION EN FUENTE LEY 1819 DE 2016</t>
  </si>
  <si>
    <t>% Retefuente (Ley 1819 de 2016)</t>
  </si>
  <si>
    <t>APORTES A SALUD</t>
  </si>
  <si>
    <t>APORTES A.R.L</t>
  </si>
  <si>
    <t>DATOS DE INGRESO A PLANILLA DE CONTRATISTAS POR CONCEPTO DE HONORARIOS Y/O SERVICIOS PERSONALES - FORMATO</t>
  </si>
  <si>
    <t>En el caso que para desarrollar su objeto contractual, haya requerido subcontratar o vincular dos o más trabajadores asociados a su actividad, por favor elegir la opción "SI"</t>
  </si>
  <si>
    <t>FORMATO PARA PAGO DE CONTRATOS POR CONCEPTO DE HONORARIOS Y/O PRESTACIÓN DE SERVICIOS PERSONALES</t>
  </si>
  <si>
    <t>APORTES A PENSIÓN</t>
  </si>
  <si>
    <t>HONORARIOS O COMPENSACION POR SERVICIOS PERSONALES CORRESPONDIENTE A MESES ANTERIORES Y COBRADOS EN EL MISMO MES OBJETO DE COBRO DE ESTA PLANILLA</t>
  </si>
  <si>
    <t>En este campo se deberá relacionar el periodo de la planilla que corresponde a honorarios de meses anteriores y los cuales fueron cobrados en el mismo mes objeto de cobro de esta planilla</t>
  </si>
  <si>
    <t>En este campo se deberá relacionar el valor bruto de la planilla que corresponde a honorarios de meses anteriores y los cuales fueron cobrados en el mismo mes objeto de cobro de esta planilla. Por ejemplo: si se está cobrando marzo en esta planilla y en marzo también cobró febrero, se deberá relacionar los “Honorarios de febrero" en esta casilla.</t>
  </si>
  <si>
    <t>Valor del aporte en salud liquidado en la planilla que corresponde a honorarios de meses anteriores y los cuales fueron cobrados en el mismo mes objeto de cobro de esta planilla</t>
  </si>
  <si>
    <t>Valor del aporte en pensión liquidado en la planilla que corresponde a honorarios de meses anteriores y los cuales fueron cobrados en el mismo mes objeto de cobro de esta planilla</t>
  </si>
  <si>
    <t>Valor del aporte A.R.L liquidado en la planilla que corresponde a honorarios de meses anteriores y los cuales fueron cobrados en el mismo mes objeto de cobro de esta planilla</t>
  </si>
  <si>
    <t>Valor correspondiente al ARL</t>
  </si>
  <si>
    <t>Ahorro voluntario en cuentas AFC realizado en el periodo objeto de cobro</t>
  </si>
  <si>
    <t>Pago por concepto de intereses de vivienda realizado en el año anterior dividido en el número de meses a los cuales corresponda el pago según la certificación emitida por la entidad a la cual se le efectuó el pago.</t>
  </si>
  <si>
    <t>Pago por concepto de medicina prepagada realizado en el año anterior dividido en el número de meses a los cuales corresponda el pago según la certificación emitida por la entidad a la cual se le efectuó el pago, como se indica a continuación:</t>
  </si>
  <si>
    <t>Debe escoger una de la opción "SI", siempre y cuando se encuente en alguno de los siguientes casos:</t>
  </si>
  <si>
    <t>Esta valor corresponde al 10% de los ingresos siempre y cuando se encuentre en alguno de los siguientes casos:</t>
  </si>
  <si>
    <t>VALOR BRUTO</t>
  </si>
  <si>
    <t>APORTE OBLIGATORIO A SEGURIDAD SOCIAL SALUD</t>
  </si>
  <si>
    <t>APORTE OBLIGATORIO A SEGURIDAD SOCIAL PENSIÓN</t>
  </si>
  <si>
    <t>CONTROL RENTA EXENTA 25%</t>
  </si>
  <si>
    <t>VR. GRAVADO EXCEDENTE RENTA EXENTA 25%</t>
  </si>
  <si>
    <t>APORTES VOLUNTARIOS A FONDO DE PENSIONES OBLIGATORIAS</t>
  </si>
  <si>
    <t>Aportes voluntarios a Fondo de pensiones Obligatorias</t>
  </si>
  <si>
    <t>APORTES VOLUNTARIOS A FONDOS DE PENSIONES VOLUNTARIAS</t>
  </si>
  <si>
    <t>Para los instructores que prestan el servicio de educacióm y contratistas que prestan sus servicios en San Andres y Providencia y el Amazonas, elegir la opcion "SI"</t>
  </si>
  <si>
    <t>Aporte voluntario a Fondo de Pensiones obligatorias realizado en el periodo objeto de cobro</t>
  </si>
  <si>
    <t>Aporte voluntario a Fondo de Pensiones voluntarias realizado en el periodo objeto de cobro</t>
  </si>
  <si>
    <t>Seleccione el grado de riesgo según claificación de la ARL</t>
  </si>
  <si>
    <t>Aportes voluntarios a cuentas AFC Y AVC</t>
  </si>
  <si>
    <t>AHORRO VOLUNTARIO A CUENTAS AFC Y CUENTAS AVC</t>
  </si>
  <si>
    <t>AHORRO VOLUNTARIO A CUENTAS AFC Y AVC</t>
  </si>
  <si>
    <r>
      <rPr>
        <b/>
        <sz val="12"/>
        <rFont val="Arial"/>
        <family val="2"/>
      </rPr>
      <t>PARA LOS EFECTOS LEGALES CERTIFICO, BAJO LA GRAVEDAD DEL JURAMENTO,</t>
    </r>
    <r>
      <rPr>
        <sz val="12"/>
        <rFont val="Arial"/>
        <family val="2"/>
      </rPr>
      <t xml:space="preserve"> </t>
    </r>
    <r>
      <rPr>
        <b/>
        <sz val="12"/>
        <rFont val="Arial"/>
        <family val="2"/>
      </rPr>
      <t>QUE:</t>
    </r>
    <r>
      <rPr>
        <sz val="12"/>
        <color theme="1"/>
        <rFont val="Arial"/>
        <family val="2"/>
      </rPr>
      <t/>
    </r>
  </si>
  <si>
    <r>
      <t xml:space="preserve">En mi calidad de Supervisor del contrato de prestación de servicios personales aqui relacionado, </t>
    </r>
    <r>
      <rPr>
        <b/>
        <sz val="12"/>
        <rFont val="Arial"/>
        <family val="2"/>
      </rPr>
      <t>CERTIFICO:</t>
    </r>
  </si>
  <si>
    <r>
      <rPr>
        <b/>
        <u/>
        <sz val="12"/>
        <rFont val="Arial"/>
        <family val="2"/>
      </rPr>
      <t>Autorizo</t>
    </r>
    <r>
      <rPr>
        <b/>
        <sz val="12"/>
        <rFont val="Arial"/>
        <family val="2"/>
      </rPr>
      <t xml:space="preserve"> el presente pago.</t>
    </r>
  </si>
  <si>
    <r>
      <rPr>
        <b/>
        <sz val="12"/>
        <rFont val="Arial"/>
        <family val="2"/>
      </rPr>
      <t>1.-</t>
    </r>
    <r>
      <rPr>
        <sz val="12"/>
        <rFont val="Arial"/>
        <family val="2"/>
      </rPr>
      <t xml:space="preserve"> Que El Contratista cumplió a cabalidad las obligaciones contractuales pactadas;</t>
    </r>
  </si>
  <si>
    <r>
      <rPr>
        <b/>
        <sz val="12"/>
        <rFont val="Arial"/>
        <family val="2"/>
      </rPr>
      <t>2.-</t>
    </r>
    <r>
      <rPr>
        <sz val="12"/>
        <rFont val="Arial"/>
        <family val="2"/>
      </rPr>
      <t xml:space="preserve"> Que El Contratista desarrolló las actividades descritas en el presente informe, dentro del período de cobro;</t>
    </r>
  </si>
  <si>
    <t>Aportes voluntarios a Fondo de pensiones Voluntarias</t>
  </si>
  <si>
    <t>Intereses Préstamo de Vivienda</t>
  </si>
  <si>
    <t>Aportes ARL de ingresos de otros meses cobrados en el mes</t>
  </si>
  <si>
    <t>1. Los hijos del contribuyente que tengan hasta 18 años de edad.</t>
  </si>
  <si>
    <t>2. Los hijos del contribuyente con edad entre 18 y 23 años, cuando el padre o madre contribuyente persona natural se encuentre financiando su educación en instituciones formales de educación superior certificadas por el ICFES ' o la autoridad oficial correspondiente; o en los programas técnicos de educación no formal debidamente acreditados por la autoridad competente.</t>
  </si>
  <si>
    <t>3. Los hijos del contribuyente mayores de 18 años que se encuentren en situación de dependencia originada en factores físicos o psicológicos que sean certificados por Medicina Legal.</t>
  </si>
  <si>
    <t>4. El cónyuge o compañero permanente del contribuyente que se encuentre en situación de dependencia sea por ausencia de ingresos o ingresos en el año menores a doscientas sesenta (260) UVT, certificada por contador público, o por dependencia originada en factores físicos o psicológicos que sean certificados por Medicina Legal, y,</t>
  </si>
  <si>
    <t>5. Los padres y los hermanos del contribuyente que se encuentren en situación de dependencia, sea por ausencia de ingresos o ingresos en el año menores a doscientas sesenta (260) UVT, certificada por contador público, o por dependencia originada en factores físicos o psicológicos que sean certificados por Medicina Legal.</t>
  </si>
  <si>
    <t>REALIZÓ LA INDUCCIÓN SST</t>
  </si>
  <si>
    <t>Inducción SST</t>
  </si>
  <si>
    <t>Indique si realizó la inducción de seguridad y salud en el trabajo</t>
  </si>
  <si>
    <t>TIENE DESCUENTOS POR LIBRANZA?</t>
  </si>
  <si>
    <t>VALOR DEL DESCUENTO POR LIBRANZA</t>
  </si>
  <si>
    <t>Descuentos de Libranza (Si tiene)</t>
  </si>
  <si>
    <t>MES OBJETO DE COBRO EN ESTA PLANILLA</t>
  </si>
  <si>
    <t>MES AL CUAL CORRESPONDE LA COTIZACIÓN DE APORTES A SEGURIDAD SOCIAL</t>
  </si>
  <si>
    <t>enero</t>
  </si>
  <si>
    <t>febrero</t>
  </si>
  <si>
    <t>marzo</t>
  </si>
  <si>
    <t>abril</t>
  </si>
  <si>
    <t>mayo</t>
  </si>
  <si>
    <t>junio</t>
  </si>
  <si>
    <t>julio</t>
  </si>
  <si>
    <t>agosto</t>
  </si>
  <si>
    <t>septiembre</t>
  </si>
  <si>
    <t>octubre</t>
  </si>
  <si>
    <t>noviembre</t>
  </si>
  <si>
    <t>diciembre</t>
  </si>
  <si>
    <t>Nº Planilla PILA, o , Nº Radicación pago SS</t>
  </si>
  <si>
    <t xml:space="preserve">Ingreso Base de Cotización IBC     </t>
  </si>
  <si>
    <t>Seleccione el mes al que corresponde el cobro de esta planilla</t>
  </si>
  <si>
    <t>Seleccione el mes al que corresponde el periodo de cotización de la seguridad social</t>
  </si>
  <si>
    <r>
      <rPr>
        <b/>
        <sz val="12"/>
        <rFont val="Arial"/>
        <family val="2"/>
      </rPr>
      <t>1.</t>
    </r>
    <r>
      <rPr>
        <sz val="12"/>
        <rFont val="Arial"/>
        <family val="2"/>
      </rPr>
      <t xml:space="preserve"> Cumplí a cabalidad las actividades del objeto contractual arriba descritas; </t>
    </r>
    <r>
      <rPr>
        <b/>
        <sz val="12"/>
        <rFont val="Arial"/>
        <family val="2"/>
      </rPr>
      <t>2.</t>
    </r>
    <r>
      <rPr>
        <sz val="12"/>
        <rFont val="Arial"/>
        <family val="2"/>
      </rPr>
      <t xml:space="preserve"> Los documentos soporte suministrados contienen el pago de Seguridad Social en Salud y Pensión, los aportes voluntarios a cuentas AFC y FVP, por los ingresos recibidos en el mes anterior del contrato objeto de cobro en esta planilla y certifico que no han sido utilizados en la disminución de la Base de Retención en la Fuente en ningún otro contrato; </t>
    </r>
    <r>
      <rPr>
        <b/>
        <sz val="12"/>
        <rFont val="Arial"/>
        <family val="2"/>
      </rPr>
      <t>3.</t>
    </r>
    <r>
      <rPr>
        <sz val="12"/>
        <rFont val="Arial"/>
        <family val="2"/>
      </rPr>
      <t xml:space="preserve"> El número de trabajadores contratados para cumplir con el desarrollo del objeto contractual corresponden a lo indicado en esta planilla; </t>
    </r>
    <r>
      <rPr>
        <b/>
        <sz val="12"/>
        <rFont val="Arial"/>
        <family val="2"/>
      </rPr>
      <t>4.</t>
    </r>
    <r>
      <rPr>
        <sz val="12"/>
        <rFont val="Arial"/>
        <family val="2"/>
      </rPr>
      <t xml:space="preserve"> Toda la información aquí suministra es verídica; </t>
    </r>
    <r>
      <rPr>
        <b/>
        <sz val="12"/>
        <rFont val="Arial"/>
        <family val="2"/>
      </rPr>
      <t>5.</t>
    </r>
    <r>
      <rPr>
        <sz val="12"/>
        <rFont val="Arial"/>
        <family val="2"/>
      </rPr>
      <t xml:space="preserve"> He leído y entendido la descripción de cada uno de los campos aquí diligenciados.</t>
    </r>
  </si>
  <si>
    <r>
      <rPr>
        <b/>
        <sz val="12"/>
        <rFont val="Arial"/>
        <family val="2"/>
      </rPr>
      <t>3.-</t>
    </r>
    <r>
      <rPr>
        <sz val="12"/>
        <rFont val="Arial"/>
        <family val="2"/>
      </rPr>
      <t xml:space="preserve"> Que he verificado el pago de los aportes obligatorios al Sistema General de Seguridad Social realizados por el contratista por los ingresos recibidos en el mes anterior por medio de la planilla PILA relacionada en el presente informe y que los mismos han sido liquidados de conformidad con las normas vigentes.</t>
    </r>
  </si>
  <si>
    <t>Reteica</t>
  </si>
  <si>
    <t>&gt;87</t>
  </si>
  <si>
    <t>ING. LABORAL MENOS 87 UVT POR 19%</t>
  </si>
  <si>
    <t>&gt;145</t>
  </si>
  <si>
    <t>((ING. LABORAL MENOS 145 UVT )*28%)+ 11 UVT</t>
  </si>
  <si>
    <t>&gt;335</t>
  </si>
  <si>
    <t>((ING LABORAL MENOS 335 UVT)*33%) + 64 UVT</t>
  </si>
  <si>
    <t>&gt;640</t>
  </si>
  <si>
    <t>((ING LABORAL MENOS 640 UVT)*35%) + 165 UVT</t>
  </si>
  <si>
    <t>((ING LABORAL MENOS 945 UVT)*37%) + 272 UVT</t>
  </si>
  <si>
    <t>((ING LABORAL MENOS 2300 UVT)*39%) + 773 UVT</t>
  </si>
  <si>
    <t>&gt;945</t>
  </si>
  <si>
    <t>&gt;2300</t>
  </si>
  <si>
    <t>En adelante</t>
  </si>
  <si>
    <t>Quinto rango</t>
  </si>
  <si>
    <t>Sexto rango</t>
  </si>
  <si>
    <t>Septimo rango</t>
  </si>
  <si>
    <t>RESPONSABLE</t>
  </si>
  <si>
    <t>NO RESPONSABLE</t>
  </si>
  <si>
    <t>REGIMEN IVA</t>
  </si>
  <si>
    <t>BASE REGIMEN NO RESPONSABLE</t>
  </si>
  <si>
    <t>¿ES DECLARANTE DE RENTA POR EL AÑO GRAVABLE 2018?</t>
  </si>
  <si>
    <t>VALOR MENSUAL (Con IVA incluido si es Responsable del IVA)</t>
  </si>
  <si>
    <t>VALOR MENSUAL (Con IVA incluido si es Responsable de IVA)</t>
  </si>
  <si>
    <t>IVA (Si es RESPONSABLE)</t>
  </si>
  <si>
    <t>BASE REGIMEN RESPONSABLE</t>
  </si>
  <si>
    <t>VALOR DEL DESCUENTO POR LIBRANZA (SI ES OBJETO A ELLO)</t>
  </si>
  <si>
    <t>Si tiene alguna libranza debe incluir el valor a descontar</t>
  </si>
  <si>
    <t>Teniendo en cuenta las certificaciones suscritas por el contratista y por el supervisor del contrato arriba relacionado, autorizo el presente pago:                                                    EL ORDENADOR DEL PAGO</t>
  </si>
  <si>
    <t>BASE NO RESPONSABLE</t>
  </si>
  <si>
    <t>BASE RESPONSABLE</t>
  </si>
  <si>
    <t>Menos, Retefuente Comisiones</t>
  </si>
  <si>
    <t>V/R RETENIDO POR LA COMISIÓN</t>
  </si>
  <si>
    <t>VALOR DEL MES</t>
  </si>
  <si>
    <t>VALOR DEL MES ANTERIOR</t>
  </si>
  <si>
    <t>NO APLICA</t>
  </si>
  <si>
    <t>APORTES DEL MES OBJETO DE COBRO</t>
  </si>
  <si>
    <t>APORTES DEL MES ANTERIOR</t>
  </si>
  <si>
    <t>VALOR INGRESO BRUTO COBRADO EN EL MES INMEDIATAMENTE ANTERIOR</t>
  </si>
  <si>
    <t>Indique el valor bruto del ingreso cobrado en el mes inmediatamente anterior al periodo objeto de cobro</t>
  </si>
  <si>
    <t>DIAS COTIZADOS EN EL MES INMEDIATAMENTE ANTERIOR</t>
  </si>
  <si>
    <t>¿INICIÓ CONTRATO EN EL MES INMEDIATAMENTE ANTERIOR?</t>
  </si>
  <si>
    <t>DIAS  DE COTIZACIÓN SEGURIDAD SOCIAL POR INICIO O TERMINACIÓN DE CONTRATO</t>
  </si>
  <si>
    <t>¿INICIA O TERMINA CONTRATO EN EL MES OBJETO DE COBRO?</t>
  </si>
  <si>
    <t>Indique el número de días cotizados en el mes inmediatamente anterior al periodo objeto de cobro</t>
  </si>
  <si>
    <t>Indique "SI" en caso de que haya iniciado contrato en el mes inmediatamente anterior al periodo objeto de cobro</t>
  </si>
  <si>
    <t>Indique el número de días a cotizar por el periodo objeto de cobro</t>
  </si>
  <si>
    <t>Indique "SI" en caso de que haya iniciado o terminado contrato en el mes objeto de cobro</t>
  </si>
  <si>
    <t>OBJETO CONTRACTUAL:</t>
  </si>
  <si>
    <t>SENA- 2020</t>
  </si>
  <si>
    <t>Sus ingresos en el 2019 fueron iguales o superiores a $47'978.000</t>
  </si>
  <si>
    <t>Sus ingresos del contrato suscrito con la Entidad en el 2020 supera los $ 117´503.000</t>
  </si>
  <si>
    <t>UVT 2020</t>
  </si>
  <si>
    <t>OBJETO CONTRACTUAL</t>
  </si>
  <si>
    <t>SUS INGRESOS SUPERARON EN EL 2019 $47'978.000</t>
  </si>
  <si>
    <t>Si sus ingresos totales en el 2019 superaron los $47'978.000 por favor elegir la opción "SI"</t>
  </si>
  <si>
    <t>SUS INGRESOS DEL CONTRATO SUSCRITO CON LA ENTIDAD EN EL 2020 SUPERAN LOS $ 117'503.000</t>
  </si>
  <si>
    <t>Si sus ingresos totales del contrato suscritro con la entidad en el 2020 superan los $117'503.000 por favor elegir la opción "SI"</t>
  </si>
  <si>
    <t>Debe escoger una de las opciones que da la casilla (responsable o no responsable). Recuerde que pertenece es responsable del IVA si cumple con las siguientes condiciones:                                                                                                                                                                                                                                         a) Los ingresos obtenidos en el 2019 deben ser inferiores a $142'428.000 (4.000 uvt)                                                                                                                       b) Durante el 2019 no haber celebrado contratos de venta de bienes o prestación de servicios por valor  individual superiores a $137'080.000 (4.000 uvt)                                                                                                                                                                                                                                                                           c) Durante el 2020 no celebrar contratos cuyo valor individual sea superior a $ 142'428.000 (4.000 uvt)                                                                                      d) Durante el 2019 el monto total de consignaciones no debió superar el valor de $137'080.000 (4.000 Uvt)                                                                            e) Durante el 2020 el monto de las consignaciones no debe superar la suma de $142'428.000 (4.000 Uvt)                                                                                 f) Hay que tener un solo establecimiento de comercio y en este no se deben realizar operaciones que implique explotación de intangibles.                    g) No hay que ser usuario aduanero.                                                                                                                                                                                                               h) Que no esté registrado como contribuyente del impuesto unificado bajo el Régimen Simple de Tributación –SIMPLE                                                           Si no cumple con todos y cada uno de estos requisitos automáticamente pasará a ser RESPONSABLE DEL IVA</t>
  </si>
  <si>
    <t>SUS INGRESOS FUERON IGUALES O SUPERIORES EN EL 2019 A $ 47´978.000</t>
  </si>
  <si>
    <t>SUS INGRESOS DEL CONTRATO SUSCRITO CON LA ENTIDAD EN EL 2020 SUPERA LOS $ 117´503.000</t>
  </si>
  <si>
    <t>COORDINACIÓN ACADÉMICA PROGRAMAS ESPECIALES</t>
  </si>
  <si>
    <t>META</t>
  </si>
  <si>
    <t>RAFAEL ANGEL AGUILERA MARTINEZ</t>
  </si>
  <si>
    <t>GLADYS GUTIÉRREZ SARMIENTO</t>
  </si>
  <si>
    <t xml:space="preserve">gladysgutierrez@sena.edu.co </t>
  </si>
  <si>
    <t>SUBDIRECTOR ( E ) CENTRO AGROINDUSTRIAL DEL META</t>
  </si>
  <si>
    <t>PROFESIONAL GRADO 02</t>
  </si>
  <si>
    <t>ACTIVIDADES DESARROLLADAS MES OBJETO DE COBRO:</t>
  </si>
  <si>
    <t>RUBEN DARIO CELY VELASQUEZ</t>
  </si>
  <si>
    <t>3134123924</t>
  </si>
  <si>
    <t>BANCO DE BOGOTA</t>
  </si>
  <si>
    <t>361-054-810</t>
  </si>
  <si>
    <t>Prestar servicios personales de carácter temporal para planear y orientar la Formación Profesional Integral, que programe el Centro Agroindustrial del Meta en sus diferentes niveles y modalidades, atendiendo las políticas institucionales y la normatividad del programa Articulación con la Media Tecnica en la Especialidad de AMBIENTAL - GESTION DEL RECURSO HIDRICO</t>
  </si>
  <si>
    <t>CO1.PCCNTR.1360120</t>
  </si>
  <si>
    <t>40687892</t>
  </si>
  <si>
    <t>20 de marzo de 2020</t>
  </si>
  <si>
    <t>rdcely0@misena.edu.co</t>
  </si>
  <si>
    <t>30</t>
  </si>
  <si>
    <t>Total de Horas: 168</t>
  </si>
  <si>
    <t>1.) Formación presencial a los aprendices de la ficha No. 1847690; los dias 2 y 9 de marzo de 2020</t>
  </si>
  <si>
    <t>2.) Formación presencial a los aprendices de la ficha No. 2074487; los dias 3 y 10 de marzo de 2020</t>
  </si>
  <si>
    <t>3.) Formación presencial a los aprendices de la ficha No. 2071039; los dias 4 y 11 de marzo de 2020</t>
  </si>
  <si>
    <t>4.) Formación presencial a los aprendices de la ficha No. 1844674; los dias 5 y 12 de marzo de 2020</t>
  </si>
  <si>
    <t>5.) Formación presencial a los aprendices de la ficha No. 2074494; los dias 6 y 13 de marzo de 2020</t>
  </si>
  <si>
    <t>6.) Planeación Educativa (Otros) del 16 al 31 de marzo de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</si>
</sst>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164" formatCode="&quot;$&quot;\ #,##0_);\(&quot;$&quot;\ #,##0\)"/>
    <numFmt numFmtId="165" formatCode="&quot;$&quot;\ #,##0.00_);\(&quot;$&quot;\ #,##0.00\)"/>
    <numFmt numFmtId="166" formatCode="_(&quot;$&quot;\ * #,##0.00_);_(&quot;$&quot;\ * \(#,##0.00\);_(&quot;$&quot;\ * &quot;-&quot;??_);_(@_)"/>
    <numFmt numFmtId="167" formatCode="_(* #,##0.00_);_(* \(#,##0.00\);_(* &quot;-&quot;??_);_(@_)"/>
    <numFmt numFmtId="168" formatCode="&quot;$&quot;\ #,##0;[Red]&quot;$&quot;\ \-#,##0"/>
    <numFmt numFmtId="169" formatCode="_ &quot;$&quot;\ * #,##0_ ;_ &quot;$&quot;\ * \-#,##0_ ;_ &quot;$&quot;\ * &quot;-&quot;??_ ;_ @_ "/>
    <numFmt numFmtId="170" formatCode="0.000%"/>
    <numFmt numFmtId="171" formatCode="&quot;$&quot;\ #,##0.00;[Red]&quot;$&quot;\ #,##0.00"/>
    <numFmt numFmtId="172" formatCode="_(&quot;$&quot;\ * #,##0.0_);_(&quot;$&quot;\ * \(#,##0.0\);_(&quot;$&quot;\ * &quot;-&quot;??_);_(@_)"/>
    <numFmt numFmtId="173" formatCode="_(&quot;$&quot;\ * #,##0_);_(&quot;$&quot;\ * \(#,##0\);_(&quot;$&quot;\ * &quot;-&quot;??_);_(@_)"/>
    <numFmt numFmtId="174" formatCode="_(&quot;$&quot;\ * #,##0_);_(&quot;$&quot;\ * \(#,##0\);_(&quot;$&quot;\ * &quot;-&quot;?_);_(@_)"/>
    <numFmt numFmtId="175" formatCode="_(* #,##0_);_(* \(#,##0\);_(* &quot;-&quot;??_);_(@_)"/>
    <numFmt numFmtId="176" formatCode="[$-240A]d&quot; de &quot;mmmm&quot; de &quot;yyyy;@"/>
    <numFmt numFmtId="177" formatCode="[$-C0A]dd\-mmm\-yy;@"/>
    <numFmt numFmtId="178" formatCode="0_);\(0\)"/>
    <numFmt numFmtId="179" formatCode="&quot;$&quot;\ #,##0.00;[Red]&quot;$&quot;\ \-#,##0.00"/>
    <numFmt numFmtId="180" formatCode="&quot;$&quot;\ #,##0.00"/>
    <numFmt numFmtId="181" formatCode="General_)"/>
    <numFmt numFmtId="182" formatCode="_(&quot;$&quot;\ * #,##0.0000_);_(&quot;$&quot;\ * \(#,##0.0000\);_(&quot;$&quot;\ * &quot;-&quot;??_);_(@_)"/>
    <numFmt numFmtId="183" formatCode="_(&quot;$&quot;\ * #,##0.00000_);_(&quot;$&quot;\ * \(#,##0.00000\);_(&quot;$&quot;\ * &quot;-&quot;??_);_(@_)"/>
    <numFmt numFmtId="184" formatCode="0.000000"/>
    <numFmt numFmtId="185" formatCode="_ * #,##0.00_ ;_ * \-#,##0.00_ ;_ * &quot;-&quot;??_ ;_ @_ "/>
    <numFmt numFmtId="186" formatCode="0.0000%"/>
    <numFmt numFmtId="187" formatCode="[$-C0A]d\ &quot;de&quot;\ mmmm\ &quot;de&quot;\ yyyy;@"/>
    <numFmt numFmtId="188" formatCode="_(* #,##0.000_);_(* \(#,##0.000\);_(* &quot;-&quot;??_);_(@_)"/>
    <numFmt numFmtId="189" formatCode="[$-C0A]mmmm\-yy;@"/>
  </numFmts>
  <fonts count="32" x14ac:knownFonts="1">
    <font>
      <sz val="11"/>
      <color theme="1"/>
      <name val="Calibri"/>
      <family val="2"/>
      <scheme val="minor"/>
    </font>
    <font>
      <sz val="10"/>
      <name val="Arial"/>
      <family val="2"/>
    </font>
    <font>
      <sz val="8"/>
      <color indexed="81"/>
      <name val="Tahoma"/>
      <family val="2"/>
    </font>
    <font>
      <sz val="11"/>
      <color theme="1"/>
      <name val="Calibri"/>
      <family val="2"/>
      <scheme val="minor"/>
    </font>
    <font>
      <u/>
      <sz val="8.8000000000000007"/>
      <color theme="10"/>
      <name val="Calibri"/>
      <family val="2"/>
    </font>
    <font>
      <sz val="12"/>
      <color theme="1"/>
      <name val="Arial"/>
      <family val="2"/>
    </font>
    <font>
      <sz val="12"/>
      <name val="Helv"/>
    </font>
    <font>
      <b/>
      <sz val="12"/>
      <color indexed="12"/>
      <name val="Calibri"/>
      <family val="2"/>
    </font>
    <font>
      <sz val="12"/>
      <name val="Arial"/>
      <family val="2"/>
    </font>
    <font>
      <b/>
      <sz val="12"/>
      <name val="Calibri"/>
      <family val="2"/>
      <scheme val="minor"/>
    </font>
    <font>
      <sz val="12"/>
      <name val="Calibri"/>
      <family val="2"/>
      <scheme val="minor"/>
    </font>
    <font>
      <sz val="11"/>
      <name val="Calibri"/>
      <family val="2"/>
      <scheme val="minor"/>
    </font>
    <font>
      <u/>
      <sz val="8.8000000000000007"/>
      <name val="Calibri"/>
      <family val="2"/>
    </font>
    <font>
      <b/>
      <sz val="11"/>
      <name val="Calibri"/>
      <family val="2"/>
      <scheme val="minor"/>
    </font>
    <font>
      <b/>
      <i/>
      <sz val="12"/>
      <name val="Calibri"/>
      <family val="2"/>
      <scheme val="minor"/>
    </font>
    <font>
      <b/>
      <sz val="11"/>
      <name val="Arial"/>
      <family val="2"/>
    </font>
    <font>
      <sz val="8.8000000000000007"/>
      <name val="Arial"/>
      <family val="2"/>
    </font>
    <font>
      <b/>
      <sz val="12"/>
      <name val="Arial"/>
      <family val="2"/>
    </font>
    <font>
      <b/>
      <sz val="10"/>
      <name val="Arial"/>
      <family val="2"/>
    </font>
    <font>
      <b/>
      <sz val="18"/>
      <name val="Arial"/>
      <family val="2"/>
    </font>
    <font>
      <b/>
      <sz val="14"/>
      <name val="Arial"/>
      <family val="2"/>
    </font>
    <font>
      <b/>
      <sz val="13"/>
      <name val="Arial"/>
      <family val="2"/>
    </font>
    <font>
      <b/>
      <u/>
      <sz val="12"/>
      <name val="Arial"/>
      <family val="2"/>
    </font>
    <font>
      <b/>
      <sz val="10"/>
      <name val="Calibri"/>
      <family val="2"/>
      <scheme val="minor"/>
    </font>
    <font>
      <sz val="10"/>
      <name val="Calibri"/>
      <family val="2"/>
      <scheme val="minor"/>
    </font>
    <font>
      <sz val="9"/>
      <name val="Calibri"/>
      <family val="2"/>
      <scheme val="minor"/>
    </font>
    <font>
      <b/>
      <sz val="9"/>
      <name val="Calibri"/>
      <family val="2"/>
      <scheme val="minor"/>
    </font>
    <font>
      <sz val="12"/>
      <color theme="1"/>
      <name val="Calibri"/>
      <family val="2"/>
      <scheme val="minor"/>
    </font>
    <font>
      <sz val="12"/>
      <color theme="1"/>
      <name val="Calibri"/>
      <family val="2"/>
    </font>
    <font>
      <b/>
      <sz val="12"/>
      <color theme="1"/>
      <name val="Calibri"/>
      <family val="2"/>
      <scheme val="minor"/>
    </font>
    <font>
      <b/>
      <sz val="11"/>
      <color theme="1"/>
      <name val="Arial"/>
      <family val="2"/>
    </font>
    <font>
      <sz val="8.8000000000000007"/>
      <color theme="1"/>
      <name val="Arial"/>
      <family val="2"/>
    </font>
  </fonts>
  <fills count="4">
    <fill>
      <patternFill patternType="none"/>
    </fill>
    <fill>
      <patternFill patternType="gray125"/>
    </fill>
    <fill>
      <patternFill patternType="solid">
        <fgColor rgb="FFFFFF00"/>
        <bgColor indexed="64"/>
      </patternFill>
    </fill>
    <fill>
      <patternFill patternType="solid">
        <fgColor theme="6" tint="0.39997558519241921"/>
        <bgColor indexed="64"/>
      </patternFill>
    </fill>
  </fills>
  <borders count="99">
    <border>
      <left/>
      <right/>
      <top/>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diagonal/>
    </border>
    <border>
      <left/>
      <right/>
      <top style="thin">
        <color indexed="64"/>
      </top>
      <bottom style="double">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style="medium">
        <color indexed="64"/>
      </right>
      <top style="double">
        <color indexed="64"/>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double">
        <color indexed="64"/>
      </right>
      <top/>
      <bottom/>
      <diagonal/>
    </border>
    <border>
      <left/>
      <right style="thin">
        <color indexed="64"/>
      </right>
      <top style="medium">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double">
        <color indexed="64"/>
      </left>
      <right/>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thick">
        <color indexed="64"/>
      </bottom>
      <diagonal/>
    </border>
    <border>
      <left/>
      <right style="thin">
        <color indexed="64"/>
      </right>
      <top style="thick">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style="thick">
        <color indexed="64"/>
      </left>
      <right/>
      <top style="thin">
        <color indexed="64"/>
      </top>
      <bottom style="thin">
        <color indexed="64"/>
      </bottom>
      <diagonal/>
    </border>
    <border>
      <left/>
      <right/>
      <top style="thin">
        <color indexed="64"/>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right/>
      <top style="double">
        <color indexed="64"/>
      </top>
      <bottom/>
      <diagonal/>
    </border>
    <border>
      <left/>
      <right/>
      <top/>
      <bottom style="double">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style="medium">
        <color indexed="64"/>
      </left>
      <right style="thin">
        <color indexed="64"/>
      </right>
      <top style="medium">
        <color indexed="64"/>
      </top>
      <bottom style="thin">
        <color indexed="64"/>
      </bottom>
      <diagonal/>
    </border>
    <border>
      <left/>
      <right style="dotted">
        <color rgb="FFCCCCCC"/>
      </right>
      <top/>
      <bottom/>
      <diagonal/>
    </border>
    <border>
      <left/>
      <right style="dotted">
        <color rgb="FFCCCCCC"/>
      </right>
      <top style="thick">
        <color rgb="FF666666"/>
      </top>
      <bottom style="medium">
        <color rgb="FF666666"/>
      </bottom>
      <diagonal/>
    </border>
    <border>
      <left/>
      <right style="thick">
        <color rgb="FF666666"/>
      </right>
      <top style="thick">
        <color rgb="FF666666"/>
      </top>
      <bottom style="medium">
        <color rgb="FF666666"/>
      </bottom>
      <diagonal/>
    </border>
    <border>
      <left style="thick">
        <color rgb="FF666666"/>
      </left>
      <right style="dotted">
        <color rgb="FFCCCCCC"/>
      </right>
      <top/>
      <bottom/>
      <diagonal/>
    </border>
    <border>
      <left/>
      <right style="thick">
        <color rgb="FF666666"/>
      </right>
      <top/>
      <bottom/>
      <diagonal/>
    </border>
    <border>
      <left style="thick">
        <color rgb="FF666666"/>
      </left>
      <right style="dotted">
        <color rgb="FFCCCCCC"/>
      </right>
      <top/>
      <bottom style="thick">
        <color rgb="FF666666"/>
      </bottom>
      <diagonal/>
    </border>
    <border>
      <left/>
      <right style="dotted">
        <color rgb="FFCCCCCC"/>
      </right>
      <top/>
      <bottom style="thick">
        <color rgb="FF666666"/>
      </bottom>
      <diagonal/>
    </border>
    <border>
      <left/>
      <right style="thick">
        <color rgb="FF666666"/>
      </right>
      <top/>
      <bottom style="thick">
        <color rgb="FF666666"/>
      </bottom>
      <diagonal/>
    </border>
    <border>
      <left style="thin">
        <color indexed="64"/>
      </left>
      <right style="medium">
        <color indexed="64"/>
      </right>
      <top/>
      <bottom/>
      <diagonal/>
    </border>
    <border>
      <left style="thin">
        <color indexed="64"/>
      </left>
      <right style="thin">
        <color indexed="64"/>
      </right>
      <top/>
      <bottom/>
      <diagonal/>
    </border>
    <border>
      <left style="thin">
        <color indexed="8"/>
      </left>
      <right style="medium">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medium">
        <color indexed="64"/>
      </bottom>
      <diagonal/>
    </border>
  </borders>
  <cellStyleXfs count="9">
    <xf numFmtId="0" fontId="0" fillId="0" borderId="0"/>
    <xf numFmtId="0" fontId="4" fillId="0" borderId="0" applyNumberFormat="0" applyFill="0" applyBorder="0" applyAlignment="0" applyProtection="0">
      <alignment vertical="top"/>
      <protection locked="0"/>
    </xf>
    <xf numFmtId="167" fontId="3" fillId="0" borderId="0" applyFont="0" applyFill="0" applyBorder="0" applyAlignment="0" applyProtection="0"/>
    <xf numFmtId="166" fontId="3" fillId="0" borderId="0" applyFont="0" applyFill="0" applyBorder="0" applyAlignment="0" applyProtection="0"/>
    <xf numFmtId="0" fontId="1" fillId="0" borderId="0"/>
    <xf numFmtId="9" fontId="3" fillId="0" borderId="0" applyFont="0" applyFill="0" applyBorder="0" applyAlignment="0" applyProtection="0"/>
    <xf numFmtId="167" fontId="1" fillId="0" borderId="0" applyFont="0" applyFill="0" applyBorder="0" applyAlignment="0" applyProtection="0"/>
    <xf numFmtId="181" fontId="6" fillId="0" borderId="0"/>
    <xf numFmtId="185" fontId="1" fillId="0" borderId="0" applyFont="0" applyFill="0" applyBorder="0" applyAlignment="0" applyProtection="0"/>
  </cellStyleXfs>
  <cellXfs count="487">
    <xf numFmtId="0" fontId="0" fillId="0" borderId="0" xfId="0"/>
    <xf numFmtId="173" fontId="0" fillId="0" borderId="0" xfId="3" applyNumberFormat="1" applyFont="1"/>
    <xf numFmtId="0" fontId="7" fillId="0" borderId="5" xfId="0" applyFont="1" applyBorder="1"/>
    <xf numFmtId="0" fontId="0" fillId="0" borderId="5" xfId="0" applyBorder="1"/>
    <xf numFmtId="175" fontId="10" fillId="0" borderId="0" xfId="2" applyNumberFormat="1" applyFont="1" applyFill="1" applyProtection="1">
      <protection hidden="1"/>
    </xf>
    <xf numFmtId="0" fontId="11" fillId="0" borderId="0" xfId="0" applyFont="1" applyFill="1"/>
    <xf numFmtId="0" fontId="10" fillId="0" borderId="5" xfId="0" applyFont="1" applyFill="1" applyBorder="1" applyAlignment="1" applyProtection="1">
      <alignment vertical="center"/>
      <protection hidden="1"/>
    </xf>
    <xf numFmtId="178" fontId="10" fillId="0" borderId="5" xfId="2" applyNumberFormat="1" applyFont="1" applyFill="1" applyBorder="1" applyAlignment="1" applyProtection="1">
      <alignment horizontal="left"/>
      <protection locked="0"/>
    </xf>
    <xf numFmtId="176" fontId="10" fillId="0" borderId="5" xfId="2" applyNumberFormat="1" applyFont="1" applyFill="1" applyBorder="1" applyAlignment="1" applyProtection="1">
      <alignment horizontal="left"/>
      <protection locked="0"/>
    </xf>
    <xf numFmtId="49" fontId="10" fillId="0" borderId="5" xfId="2" applyNumberFormat="1" applyFont="1" applyFill="1" applyBorder="1" applyAlignment="1" applyProtection="1">
      <alignment horizontal="left"/>
      <protection locked="0"/>
    </xf>
    <xf numFmtId="3" fontId="10" fillId="0" borderId="5" xfId="0" applyNumberFormat="1" applyFont="1" applyFill="1" applyBorder="1" applyAlignment="1" applyProtection="1">
      <alignment horizontal="left"/>
      <protection locked="0"/>
    </xf>
    <xf numFmtId="49" fontId="12" fillId="0" borderId="5" xfId="1" applyNumberFormat="1" applyFont="1" applyFill="1" applyBorder="1" applyAlignment="1" applyProtection="1">
      <alignment horizontal="left"/>
      <protection locked="0"/>
    </xf>
    <xf numFmtId="175" fontId="10" fillId="0" borderId="5" xfId="2" applyNumberFormat="1" applyFont="1" applyFill="1" applyBorder="1" applyAlignment="1" applyProtection="1">
      <alignment horizontal="left"/>
      <protection locked="0"/>
    </xf>
    <xf numFmtId="164" fontId="10" fillId="0" borderId="5" xfId="2" applyNumberFormat="1" applyFont="1" applyFill="1" applyBorder="1" applyProtection="1">
      <protection locked="0"/>
    </xf>
    <xf numFmtId="49" fontId="10" fillId="0" borderId="5" xfId="2" applyNumberFormat="1" applyFont="1" applyFill="1" applyBorder="1" applyProtection="1">
      <protection locked="0"/>
    </xf>
    <xf numFmtId="0" fontId="10" fillId="0" borderId="5" xfId="0" applyFont="1" applyFill="1" applyBorder="1" applyProtection="1">
      <protection hidden="1"/>
    </xf>
    <xf numFmtId="49" fontId="10" fillId="0" borderId="5" xfId="2" applyNumberFormat="1" applyFont="1" applyFill="1" applyBorder="1" applyAlignment="1" applyProtection="1">
      <alignment horizontal="right"/>
      <protection locked="0"/>
    </xf>
    <xf numFmtId="178" fontId="10" fillId="0" borderId="5" xfId="2" applyNumberFormat="1" applyFont="1" applyFill="1" applyBorder="1" applyProtection="1">
      <protection locked="0"/>
    </xf>
    <xf numFmtId="175" fontId="10" fillId="0" borderId="5" xfId="2" applyNumberFormat="1" applyFont="1" applyFill="1" applyBorder="1" applyProtection="1">
      <protection locked="0"/>
    </xf>
    <xf numFmtId="1" fontId="10" fillId="0" borderId="5" xfId="2" applyNumberFormat="1" applyFont="1" applyFill="1" applyBorder="1" applyAlignment="1" applyProtection="1">
      <alignment horizontal="right" wrapText="1"/>
      <protection locked="0"/>
    </xf>
    <xf numFmtId="164" fontId="10" fillId="0" borderId="5" xfId="2" applyNumberFormat="1" applyFont="1" applyFill="1" applyBorder="1" applyProtection="1"/>
    <xf numFmtId="37" fontId="10" fillId="0" borderId="5" xfId="2" applyNumberFormat="1" applyFont="1" applyFill="1" applyBorder="1" applyProtection="1">
      <protection locked="0"/>
    </xf>
    <xf numFmtId="0" fontId="9" fillId="0" borderId="6" xfId="0" applyFont="1" applyFill="1" applyBorder="1" applyProtection="1">
      <protection hidden="1"/>
    </xf>
    <xf numFmtId="164" fontId="13" fillId="0" borderId="6" xfId="2" applyNumberFormat="1" applyFont="1" applyFill="1" applyBorder="1" applyProtection="1">
      <protection hidden="1"/>
    </xf>
    <xf numFmtId="0" fontId="9" fillId="0" borderId="0" xfId="0" applyFont="1" applyFill="1" applyBorder="1" applyProtection="1">
      <protection hidden="1"/>
    </xf>
    <xf numFmtId="164" fontId="9" fillId="0" borderId="0" xfId="2" applyNumberFormat="1" applyFont="1" applyFill="1" applyBorder="1" applyProtection="1">
      <protection hidden="1"/>
    </xf>
    <xf numFmtId="175" fontId="9" fillId="0" borderId="0" xfId="2" applyNumberFormat="1" applyFont="1" applyFill="1" applyProtection="1">
      <protection hidden="1"/>
    </xf>
    <xf numFmtId="175" fontId="10" fillId="0" borderId="5" xfId="2" applyNumberFormat="1" applyFont="1" applyFill="1" applyBorder="1" applyProtection="1">
      <protection hidden="1"/>
    </xf>
    <xf numFmtId="164" fontId="10" fillId="0" borderId="5" xfId="2" applyNumberFormat="1" applyFont="1" applyFill="1" applyBorder="1" applyProtection="1">
      <protection hidden="1"/>
    </xf>
    <xf numFmtId="164" fontId="11" fillId="0" borderId="0" xfId="0" applyNumberFormat="1" applyFont="1" applyFill="1"/>
    <xf numFmtId="175" fontId="11" fillId="0" borderId="0" xfId="0" applyNumberFormat="1" applyFont="1" applyFill="1"/>
    <xf numFmtId="164" fontId="10" fillId="0" borderId="5" xfId="2" applyNumberFormat="1" applyFont="1" applyFill="1" applyBorder="1" applyAlignment="1" applyProtection="1">
      <alignment horizontal="right"/>
      <protection locked="0"/>
    </xf>
    <xf numFmtId="0" fontId="9" fillId="0" borderId="5" xfId="0" applyFont="1" applyFill="1" applyBorder="1" applyAlignment="1" applyProtection="1">
      <alignment horizontal="center" vertical="center"/>
      <protection hidden="1"/>
    </xf>
    <xf numFmtId="1" fontId="10" fillId="0" borderId="7" xfId="0" applyNumberFormat="1" applyFont="1" applyFill="1" applyBorder="1" applyAlignment="1" applyProtection="1">
      <alignment horizontal="center"/>
      <protection locked="0"/>
    </xf>
    <xf numFmtId="164" fontId="10" fillId="0" borderId="7" xfId="2" applyNumberFormat="1" applyFont="1" applyFill="1" applyBorder="1" applyProtection="1">
      <protection locked="0"/>
    </xf>
    <xf numFmtId="0" fontId="9" fillId="0" borderId="8" xfId="0" applyFont="1" applyFill="1" applyBorder="1" applyAlignment="1" applyProtection="1">
      <protection hidden="1"/>
    </xf>
    <xf numFmtId="164" fontId="9" fillId="0" borderId="6" xfId="0" applyNumberFormat="1" applyFont="1" applyFill="1" applyBorder="1" applyProtection="1">
      <protection hidden="1"/>
    </xf>
    <xf numFmtId="0" fontId="9" fillId="0" borderId="0" xfId="0" applyFont="1" applyFill="1" applyBorder="1" applyAlignment="1" applyProtection="1">
      <protection hidden="1"/>
    </xf>
    <xf numFmtId="164" fontId="9" fillId="0" borderId="0" xfId="0" applyNumberFormat="1" applyFont="1" applyFill="1" applyBorder="1" applyProtection="1">
      <protection hidden="1"/>
    </xf>
    <xf numFmtId="0" fontId="8" fillId="0" borderId="0" xfId="0" applyFont="1" applyFill="1" applyProtection="1">
      <protection hidden="1"/>
    </xf>
    <xf numFmtId="175" fontId="11" fillId="0" borderId="0" xfId="2" applyNumberFormat="1" applyFont="1" applyFill="1" applyProtection="1">
      <protection hidden="1"/>
    </xf>
    <xf numFmtId="175" fontId="10" fillId="0" borderId="0" xfId="2" applyNumberFormat="1" applyFont="1" applyFill="1" applyProtection="1">
      <protection locked="0" hidden="1"/>
    </xf>
    <xf numFmtId="175" fontId="14" fillId="0" borderId="0" xfId="2" applyNumberFormat="1" applyFont="1" applyFill="1" applyProtection="1">
      <protection hidden="1"/>
    </xf>
    <xf numFmtId="0" fontId="15" fillId="0" borderId="85" xfId="0" applyFont="1" applyFill="1" applyBorder="1" applyAlignment="1">
      <alignment horizontal="center" vertical="center" wrapText="1"/>
    </xf>
    <xf numFmtId="0" fontId="16" fillId="0" borderId="87" xfId="0" applyFont="1" applyFill="1" applyBorder="1" applyAlignment="1">
      <alignment horizontal="left" vertical="center" wrapText="1"/>
    </xf>
    <xf numFmtId="0" fontId="16" fillId="0" borderId="86" xfId="0" applyFont="1" applyFill="1" applyBorder="1" applyAlignment="1">
      <alignment horizontal="center" vertical="center" wrapText="1"/>
    </xf>
    <xf numFmtId="0" fontId="16" fillId="0" borderId="90" xfId="0" applyFont="1" applyFill="1" applyBorder="1" applyAlignment="1">
      <alignment horizontal="left" vertical="center" wrapText="1"/>
    </xf>
    <xf numFmtId="0" fontId="16" fillId="0" borderId="88" xfId="0" applyFont="1" applyFill="1" applyBorder="1" applyAlignment="1">
      <alignment horizontal="center" vertical="center" wrapText="1"/>
    </xf>
    <xf numFmtId="187" fontId="10" fillId="0" borderId="0" xfId="2" applyNumberFormat="1" applyFont="1" applyFill="1" applyProtection="1">
      <protection hidden="1"/>
    </xf>
    <xf numFmtId="168" fontId="8" fillId="0" borderId="26" xfId="0" applyNumberFormat="1" applyFont="1" applyFill="1" applyBorder="1" applyAlignment="1" applyProtection="1">
      <alignment horizontal="right" vertical="center"/>
      <protection hidden="1"/>
    </xf>
    <xf numFmtId="0" fontId="9" fillId="0" borderId="5" xfId="0" applyFont="1" applyFill="1" applyBorder="1" applyAlignment="1" applyProtection="1">
      <alignment horizontal="left" vertical="center"/>
      <protection hidden="1"/>
    </xf>
    <xf numFmtId="0" fontId="9" fillId="0" borderId="5" xfId="0" applyFont="1" applyFill="1" applyBorder="1" applyAlignment="1" applyProtection="1">
      <alignment horizontal="center" vertical="center" wrapText="1"/>
      <protection hidden="1"/>
    </xf>
    <xf numFmtId="175" fontId="10" fillId="0" borderId="0" xfId="2" applyNumberFormat="1" applyFont="1" applyFill="1" applyAlignment="1" applyProtection="1">
      <alignment horizontal="left" vertical="center" wrapText="1"/>
      <protection hidden="1"/>
    </xf>
    <xf numFmtId="175" fontId="13" fillId="0" borderId="0" xfId="2" applyNumberFormat="1" applyFont="1" applyFill="1" applyProtection="1">
      <protection hidden="1"/>
    </xf>
    <xf numFmtId="189" fontId="9" fillId="0" borderId="0" xfId="2" applyNumberFormat="1" applyFont="1" applyFill="1" applyProtection="1">
      <protection hidden="1"/>
    </xf>
    <xf numFmtId="177" fontId="10" fillId="0" borderId="5" xfId="2" applyNumberFormat="1" applyFont="1" applyFill="1" applyBorder="1" applyProtection="1">
      <protection locked="0"/>
    </xf>
    <xf numFmtId="0" fontId="8" fillId="0" borderId="9" xfId="0" applyFont="1" applyFill="1" applyBorder="1" applyProtection="1">
      <protection hidden="1"/>
    </xf>
    <xf numFmtId="0" fontId="17" fillId="0" borderId="10" xfId="0" applyFont="1" applyFill="1" applyBorder="1" applyAlignment="1" applyProtection="1">
      <protection hidden="1"/>
    </xf>
    <xf numFmtId="0" fontId="17" fillId="0" borderId="11" xfId="0" applyFont="1" applyFill="1" applyBorder="1" applyAlignment="1" applyProtection="1">
      <alignment horizontal="right"/>
      <protection hidden="1"/>
    </xf>
    <xf numFmtId="0" fontId="8" fillId="0" borderId="12" xfId="0" applyFont="1" applyFill="1" applyBorder="1" applyProtection="1">
      <protection hidden="1"/>
    </xf>
    <xf numFmtId="0" fontId="17" fillId="0" borderId="5" xfId="0" applyFont="1" applyFill="1" applyBorder="1" applyAlignment="1" applyProtection="1">
      <protection hidden="1"/>
    </xf>
    <xf numFmtId="0" fontId="17" fillId="0" borderId="2" xfId="0" applyFont="1" applyFill="1" applyBorder="1" applyAlignment="1" applyProtection="1">
      <alignment horizontal="right"/>
      <protection hidden="1"/>
    </xf>
    <xf numFmtId="0" fontId="17" fillId="0" borderId="0" xfId="0" applyFont="1" applyFill="1" applyAlignment="1" applyProtection="1">
      <protection hidden="1"/>
    </xf>
    <xf numFmtId="176" fontId="18" fillId="0" borderId="52" xfId="0" applyNumberFormat="1" applyFont="1" applyFill="1" applyBorder="1" applyAlignment="1" applyProtection="1">
      <alignment horizontal="right"/>
      <protection hidden="1"/>
    </xf>
    <xf numFmtId="0" fontId="8" fillId="0" borderId="0" xfId="0" applyFont="1" applyFill="1" applyBorder="1" applyProtection="1">
      <protection hidden="1"/>
    </xf>
    <xf numFmtId="0" fontId="8" fillId="0" borderId="0" xfId="0" applyFont="1" applyFill="1" applyBorder="1" applyAlignment="1" applyProtection="1">
      <alignment horizontal="center"/>
      <protection hidden="1"/>
    </xf>
    <xf numFmtId="0" fontId="8" fillId="0" borderId="13" xfId="0" applyFont="1" applyFill="1" applyBorder="1" applyProtection="1">
      <protection hidden="1"/>
    </xf>
    <xf numFmtId="0" fontId="17" fillId="0" borderId="12" xfId="0" applyFont="1" applyFill="1" applyBorder="1" applyProtection="1">
      <protection hidden="1"/>
    </xf>
    <xf numFmtId="49" fontId="8" fillId="0" borderId="75" xfId="0" applyNumberFormat="1" applyFont="1" applyFill="1" applyBorder="1" applyAlignment="1" applyProtection="1">
      <alignment horizontal="center"/>
      <protection hidden="1"/>
    </xf>
    <xf numFmtId="49" fontId="8" fillId="0" borderId="0" xfId="0" applyNumberFormat="1" applyFont="1" applyFill="1" applyBorder="1" applyAlignment="1" applyProtection="1">
      <alignment horizontal="center"/>
      <protection hidden="1"/>
    </xf>
    <xf numFmtId="175" fontId="8" fillId="0" borderId="0" xfId="2" applyNumberFormat="1" applyFont="1" applyFill="1" applyBorder="1" applyAlignment="1" applyProtection="1">
      <alignment horizontal="center" vertical="center"/>
      <protection hidden="1"/>
    </xf>
    <xf numFmtId="49" fontId="8" fillId="0" borderId="75" xfId="0" applyNumberFormat="1" applyFont="1" applyFill="1" applyBorder="1" applyAlignment="1" applyProtection="1">
      <alignment horizontal="center" vertical="center"/>
      <protection hidden="1"/>
    </xf>
    <xf numFmtId="0" fontId="8" fillId="0" borderId="19" xfId="0" applyFont="1" applyFill="1" applyBorder="1" applyProtection="1">
      <protection hidden="1"/>
    </xf>
    <xf numFmtId="0" fontId="17" fillId="0" borderId="0" xfId="0" applyFont="1" applyFill="1" applyBorder="1" applyProtection="1">
      <protection hidden="1"/>
    </xf>
    <xf numFmtId="0" fontId="8" fillId="0" borderId="19" xfId="0" applyFont="1" applyFill="1" applyBorder="1" applyAlignment="1" applyProtection="1">
      <alignment horizontal="center"/>
      <protection hidden="1"/>
    </xf>
    <xf numFmtId="0" fontId="8" fillId="0" borderId="20" xfId="0" applyFont="1" applyFill="1" applyBorder="1" applyAlignment="1" applyProtection="1">
      <alignment horizontal="center"/>
      <protection hidden="1"/>
    </xf>
    <xf numFmtId="175" fontId="8" fillId="0" borderId="19" xfId="2" applyNumberFormat="1" applyFont="1" applyFill="1" applyBorder="1" applyAlignment="1" applyProtection="1">
      <alignment horizontal="center"/>
      <protection hidden="1"/>
    </xf>
    <xf numFmtId="0" fontId="8" fillId="0" borderId="14" xfId="0" applyFont="1" applyFill="1" applyBorder="1" applyProtection="1">
      <protection hidden="1"/>
    </xf>
    <xf numFmtId="0" fontId="8" fillId="0" borderId="15" xfId="0" applyFont="1" applyFill="1" applyBorder="1" applyProtection="1">
      <protection hidden="1"/>
    </xf>
    <xf numFmtId="0" fontId="8" fillId="0" borderId="16" xfId="0" applyFont="1" applyFill="1" applyBorder="1" applyProtection="1">
      <protection hidden="1"/>
    </xf>
    <xf numFmtId="49" fontId="8" fillId="0" borderId="19" xfId="0" applyNumberFormat="1" applyFont="1" applyFill="1" applyBorder="1" applyAlignment="1" applyProtection="1">
      <alignment horizontal="center"/>
      <protection hidden="1"/>
    </xf>
    <xf numFmtId="0" fontId="17" fillId="0" borderId="19" xfId="0" applyFont="1" applyFill="1" applyBorder="1" applyAlignment="1" applyProtection="1">
      <alignment horizontal="center"/>
      <protection hidden="1"/>
    </xf>
    <xf numFmtId="0" fontId="8" fillId="0" borderId="0" xfId="0" applyFont="1" applyFill="1" applyBorder="1" applyAlignment="1" applyProtection="1">
      <protection hidden="1"/>
    </xf>
    <xf numFmtId="0" fontId="17" fillId="0" borderId="82" xfId="0" applyFont="1" applyFill="1" applyBorder="1" applyAlignment="1" applyProtection="1">
      <alignment horizontal="center" vertical="center"/>
      <protection hidden="1"/>
    </xf>
    <xf numFmtId="168" fontId="8" fillId="0" borderId="11" xfId="0" applyNumberFormat="1" applyFont="1" applyFill="1" applyBorder="1" applyAlignment="1" applyProtection="1">
      <alignment horizontal="right" vertical="center"/>
      <protection hidden="1"/>
    </xf>
    <xf numFmtId="0" fontId="17" fillId="0" borderId="21" xfId="0" applyFont="1" applyFill="1" applyBorder="1" applyAlignment="1" applyProtection="1">
      <alignment horizontal="center"/>
      <protection hidden="1"/>
    </xf>
    <xf numFmtId="0" fontId="17" fillId="0" borderId="21" xfId="0" applyFont="1" applyFill="1" applyBorder="1" applyAlignment="1" applyProtection="1">
      <alignment horizontal="center" vertical="center"/>
      <protection hidden="1"/>
    </xf>
    <xf numFmtId="0" fontId="17" fillId="0" borderId="22" xfId="0" applyFont="1" applyFill="1" applyBorder="1" applyAlignment="1" applyProtection="1">
      <alignment horizontal="center" vertical="center"/>
      <protection hidden="1"/>
    </xf>
    <xf numFmtId="168" fontId="8" fillId="0" borderId="2" xfId="0" applyNumberFormat="1" applyFont="1" applyFill="1" applyBorder="1" applyAlignment="1" applyProtection="1">
      <alignment horizontal="right" vertical="center"/>
      <protection hidden="1"/>
    </xf>
    <xf numFmtId="1" fontId="8" fillId="0" borderId="3" xfId="0" applyNumberFormat="1" applyFont="1" applyFill="1" applyBorder="1" applyAlignment="1" applyProtection="1">
      <alignment horizontal="center"/>
      <protection hidden="1"/>
    </xf>
    <xf numFmtId="0" fontId="17" fillId="0" borderId="30" xfId="0" applyFont="1" applyFill="1" applyBorder="1" applyAlignment="1" applyProtection="1">
      <alignment horizontal="center"/>
      <protection hidden="1"/>
    </xf>
    <xf numFmtId="14" fontId="8" fillId="0" borderId="1" xfId="0" applyNumberFormat="1" applyFont="1" applyFill="1" applyBorder="1" applyProtection="1">
      <protection hidden="1"/>
    </xf>
    <xf numFmtId="0" fontId="17" fillId="0" borderId="5" xfId="0" applyFont="1" applyFill="1" applyBorder="1" applyAlignment="1" applyProtection="1">
      <alignment horizontal="center"/>
      <protection hidden="1"/>
    </xf>
    <xf numFmtId="14" fontId="8" fillId="0" borderId="2" xfId="0" applyNumberFormat="1" applyFont="1" applyFill="1" applyBorder="1" applyProtection="1">
      <protection hidden="1"/>
    </xf>
    <xf numFmtId="179" fontId="17" fillId="0" borderId="3" xfId="0" applyNumberFormat="1" applyFont="1" applyFill="1" applyBorder="1" applyAlignment="1" applyProtection="1">
      <alignment horizontal="center" vertical="center"/>
      <protection hidden="1"/>
    </xf>
    <xf numFmtId="179" fontId="8" fillId="0" borderId="0" xfId="0" applyNumberFormat="1" applyFont="1" applyFill="1" applyProtection="1">
      <protection hidden="1"/>
    </xf>
    <xf numFmtId="0" fontId="17" fillId="0" borderId="25" xfId="0" applyFont="1" applyFill="1" applyBorder="1" applyAlignment="1" applyProtection="1">
      <alignment horizontal="center" vertical="center"/>
      <protection hidden="1"/>
    </xf>
    <xf numFmtId="0" fontId="8" fillId="0" borderId="4" xfId="0" applyFont="1" applyFill="1" applyBorder="1" applyProtection="1">
      <protection hidden="1"/>
    </xf>
    <xf numFmtId="0" fontId="8" fillId="0" borderId="15" xfId="0" applyFont="1" applyFill="1" applyBorder="1" applyAlignment="1" applyProtection="1">
      <protection hidden="1"/>
    </xf>
    <xf numFmtId="179" fontId="17" fillId="0" borderId="4" xfId="0" applyNumberFormat="1" applyFont="1" applyFill="1" applyBorder="1" applyAlignment="1" applyProtection="1">
      <alignment horizontal="center" vertical="center"/>
      <protection hidden="1"/>
    </xf>
    <xf numFmtId="0" fontId="9" fillId="0" borderId="23" xfId="0" applyFont="1" applyFill="1" applyBorder="1" applyAlignment="1" applyProtection="1">
      <alignment horizontal="center" wrapText="1"/>
      <protection hidden="1"/>
    </xf>
    <xf numFmtId="3" fontId="9" fillId="0" borderId="24" xfId="0" applyNumberFormat="1" applyFont="1" applyFill="1" applyBorder="1" applyAlignment="1" applyProtection="1">
      <alignment horizontal="center"/>
      <protection hidden="1"/>
    </xf>
    <xf numFmtId="0" fontId="9" fillId="0" borderId="0" xfId="0" applyFont="1" applyFill="1" applyBorder="1" applyAlignment="1" applyProtection="1">
      <alignment horizontal="center"/>
      <protection hidden="1"/>
    </xf>
    <xf numFmtId="171" fontId="9" fillId="0" borderId="0" xfId="0" applyNumberFormat="1" applyFont="1" applyFill="1" applyBorder="1" applyAlignment="1" applyProtection="1">
      <alignment horizontal="left"/>
      <protection hidden="1"/>
    </xf>
    <xf numFmtId="0" fontId="9" fillId="0" borderId="0" xfId="0" applyFont="1" applyFill="1" applyBorder="1" applyAlignment="1" applyProtection="1">
      <alignment horizontal="right"/>
      <protection hidden="1"/>
    </xf>
    <xf numFmtId="0" fontId="9" fillId="0" borderId="0" xfId="0" applyFont="1" applyFill="1" applyProtection="1">
      <protection hidden="1"/>
    </xf>
    <xf numFmtId="0" fontId="17" fillId="0" borderId="12" xfId="0" applyFont="1" applyFill="1" applyBorder="1" applyAlignment="1" applyProtection="1">
      <alignment horizontal="center"/>
      <protection hidden="1"/>
    </xf>
    <xf numFmtId="0" fontId="17" fillId="0" borderId="13" xfId="0" applyFont="1" applyFill="1" applyBorder="1" applyAlignment="1" applyProtection="1">
      <alignment horizontal="center"/>
      <protection hidden="1"/>
    </xf>
    <xf numFmtId="168" fontId="8" fillId="0" borderId="11" xfId="0" applyNumberFormat="1" applyFont="1" applyFill="1" applyBorder="1" applyAlignment="1" applyProtection="1">
      <alignment horizontal="right"/>
      <protection hidden="1"/>
    </xf>
    <xf numFmtId="10" fontId="8" fillId="0" borderId="61" xfId="5" applyNumberFormat="1" applyFont="1" applyFill="1" applyBorder="1" applyAlignment="1" applyProtection="1">
      <alignment horizontal="right"/>
      <protection hidden="1"/>
    </xf>
    <xf numFmtId="168" fontId="8" fillId="0" borderId="28" xfId="0" applyNumberFormat="1" applyFont="1" applyFill="1" applyBorder="1" applyAlignment="1" applyProtection="1">
      <alignment horizontal="right"/>
      <protection hidden="1"/>
    </xf>
    <xf numFmtId="168" fontId="8" fillId="0" borderId="62" xfId="0" applyNumberFormat="1" applyFont="1" applyFill="1" applyBorder="1" applyAlignment="1" applyProtection="1">
      <alignment horizontal="right"/>
      <protection hidden="1"/>
    </xf>
    <xf numFmtId="168" fontId="8" fillId="0" borderId="91" xfId="0" applyNumberFormat="1" applyFont="1" applyFill="1" applyBorder="1" applyAlignment="1" applyProtection="1">
      <alignment horizontal="right"/>
      <protection hidden="1"/>
    </xf>
    <xf numFmtId="167" fontId="8" fillId="0" borderId="0" xfId="0" applyNumberFormat="1" applyFont="1" applyFill="1" applyProtection="1">
      <protection hidden="1"/>
    </xf>
    <xf numFmtId="164" fontId="17" fillId="0" borderId="26" xfId="0" applyNumberFormat="1" applyFont="1" applyFill="1" applyBorder="1" applyAlignment="1" applyProtection="1">
      <alignment horizontal="right"/>
      <protection hidden="1"/>
    </xf>
    <xf numFmtId="175" fontId="8" fillId="0" borderId="0" xfId="0" applyNumberFormat="1" applyFont="1" applyFill="1" applyProtection="1">
      <protection hidden="1"/>
    </xf>
    <xf numFmtId="164" fontId="17" fillId="0" borderId="63" xfId="0" applyNumberFormat="1" applyFont="1" applyFill="1" applyBorder="1" applyAlignment="1" applyProtection="1">
      <alignment horizontal="right"/>
      <protection hidden="1"/>
    </xf>
    <xf numFmtId="164" fontId="8" fillId="0" borderId="0" xfId="0" applyNumberFormat="1" applyFont="1" applyFill="1" applyProtection="1">
      <protection hidden="1"/>
    </xf>
    <xf numFmtId="165" fontId="8" fillId="0" borderId="0" xfId="0" applyNumberFormat="1" applyFont="1" applyFill="1" applyProtection="1">
      <protection hidden="1"/>
    </xf>
    <xf numFmtId="168" fontId="8" fillId="0" borderId="0" xfId="2" applyNumberFormat="1" applyFont="1" applyFill="1" applyProtection="1">
      <protection hidden="1"/>
    </xf>
    <xf numFmtId="9" fontId="8" fillId="0" borderId="0" xfId="0" applyNumberFormat="1" applyFont="1" applyFill="1" applyProtection="1">
      <protection hidden="1"/>
    </xf>
    <xf numFmtId="169" fontId="8" fillId="0" borderId="1" xfId="3" applyNumberFormat="1" applyFont="1" applyFill="1" applyBorder="1" applyAlignment="1" applyProtection="1">
      <alignment vertical="center" wrapText="1"/>
      <protection hidden="1"/>
    </xf>
    <xf numFmtId="164" fontId="8" fillId="0" borderId="0" xfId="2" applyNumberFormat="1" applyFont="1" applyFill="1" applyProtection="1">
      <protection hidden="1"/>
    </xf>
    <xf numFmtId="4" fontId="8" fillId="0" borderId="0" xfId="0" applyNumberFormat="1" applyFont="1" applyFill="1" applyProtection="1">
      <protection hidden="1"/>
    </xf>
    <xf numFmtId="169" fontId="8" fillId="0" borderId="0" xfId="0" applyNumberFormat="1" applyFont="1" applyFill="1" applyProtection="1">
      <protection hidden="1"/>
    </xf>
    <xf numFmtId="167" fontId="17" fillId="0" borderId="0" xfId="0" applyNumberFormat="1" applyFont="1" applyFill="1" applyProtection="1">
      <protection hidden="1"/>
    </xf>
    <xf numFmtId="173" fontId="8" fillId="0" borderId="5" xfId="0" applyNumberFormat="1" applyFont="1" applyFill="1" applyBorder="1" applyAlignment="1" applyProtection="1">
      <alignment horizontal="left" vertical="center" wrapText="1"/>
      <protection hidden="1"/>
    </xf>
    <xf numFmtId="0" fontId="8" fillId="0" borderId="25" xfId="0" applyFont="1" applyFill="1" applyBorder="1" applyAlignment="1" applyProtection="1">
      <alignment horizontal="left" vertical="center"/>
      <protection hidden="1"/>
    </xf>
    <xf numFmtId="0" fontId="8" fillId="0" borderId="39" xfId="0" applyFont="1" applyFill="1" applyBorder="1" applyAlignment="1" applyProtection="1">
      <alignment horizontal="left" vertical="center" wrapText="1"/>
      <protection hidden="1"/>
    </xf>
    <xf numFmtId="4" fontId="8" fillId="0" borderId="54" xfId="0" applyNumberFormat="1" applyFont="1" applyFill="1" applyBorder="1" applyAlignment="1" applyProtection="1">
      <alignment horizontal="right" vertical="center"/>
      <protection hidden="1"/>
    </xf>
    <xf numFmtId="170" fontId="8" fillId="0" borderId="16" xfId="0" applyNumberFormat="1" applyFont="1" applyFill="1" applyBorder="1" applyAlignment="1" applyProtection="1">
      <alignment horizontal="center" vertical="center"/>
      <protection hidden="1"/>
    </xf>
    <xf numFmtId="180" fontId="17" fillId="0" borderId="15" xfId="0" applyNumberFormat="1" applyFont="1" applyFill="1" applyBorder="1" applyAlignment="1" applyProtection="1">
      <alignment vertical="center"/>
      <protection hidden="1"/>
    </xf>
    <xf numFmtId="181" fontId="8" fillId="0" borderId="93" xfId="7" applyFont="1" applyFill="1" applyBorder="1" applyProtection="1">
      <protection locked="0"/>
    </xf>
    <xf numFmtId="0" fontId="17" fillId="0" borderId="12" xfId="0" applyFont="1" applyFill="1" applyBorder="1" applyAlignment="1" applyProtection="1">
      <alignment horizontal="center" vertical="center" wrapText="1"/>
      <protection hidden="1"/>
    </xf>
    <xf numFmtId="0" fontId="17" fillId="0" borderId="13" xfId="0" applyFont="1" applyFill="1" applyBorder="1" applyAlignment="1" applyProtection="1">
      <alignment horizontal="center" vertical="center" wrapText="1"/>
      <protection hidden="1"/>
    </xf>
    <xf numFmtId="0" fontId="8" fillId="0" borderId="33" xfId="0" applyFont="1" applyFill="1" applyBorder="1" applyAlignment="1" applyProtection="1">
      <alignment wrapText="1"/>
      <protection hidden="1"/>
    </xf>
    <xf numFmtId="0" fontId="8" fillId="0" borderId="0" xfId="0" applyFont="1" applyFill="1" applyBorder="1" applyAlignment="1" applyProtection="1">
      <alignment wrapText="1"/>
      <protection hidden="1"/>
    </xf>
    <xf numFmtId="0" fontId="8" fillId="0" borderId="13" xfId="0" applyFont="1" applyFill="1" applyBorder="1" applyAlignment="1" applyProtection="1">
      <alignment wrapText="1"/>
      <protection hidden="1"/>
    </xf>
    <xf numFmtId="0" fontId="8" fillId="0" borderId="15" xfId="0" applyFont="1" applyFill="1" applyBorder="1" applyAlignment="1" applyProtection="1">
      <alignment wrapText="1"/>
      <protection hidden="1"/>
    </xf>
    <xf numFmtId="0" fontId="8" fillId="0" borderId="12" xfId="0" applyFont="1" applyFill="1" applyBorder="1" applyAlignment="1" applyProtection="1">
      <alignment horizontal="left" wrapText="1"/>
      <protection hidden="1"/>
    </xf>
    <xf numFmtId="0" fontId="8" fillId="0" borderId="12" xfId="0" applyFont="1" applyFill="1" applyBorder="1" applyAlignment="1" applyProtection="1">
      <alignment wrapText="1"/>
      <protection hidden="1"/>
    </xf>
    <xf numFmtId="0" fontId="8" fillId="0" borderId="16" xfId="0" applyFont="1" applyFill="1" applyBorder="1" applyAlignment="1" applyProtection="1">
      <alignment wrapText="1"/>
      <protection hidden="1"/>
    </xf>
    <xf numFmtId="0" fontId="17" fillId="0" borderId="0" xfId="0" applyFont="1" applyFill="1" applyAlignment="1" applyProtection="1">
      <alignment horizontal="center"/>
      <protection hidden="1"/>
    </xf>
    <xf numFmtId="175" fontId="8" fillId="0" borderId="0" xfId="2" applyNumberFormat="1" applyFont="1" applyFill="1" applyProtection="1">
      <protection hidden="1"/>
    </xf>
    <xf numFmtId="0" fontId="10" fillId="0" borderId="0" xfId="0" applyFont="1" applyFill="1" applyProtection="1">
      <protection hidden="1"/>
    </xf>
    <xf numFmtId="173" fontId="8" fillId="0" borderId="0" xfId="0" applyNumberFormat="1" applyFont="1" applyFill="1" applyProtection="1">
      <protection hidden="1"/>
    </xf>
    <xf numFmtId="173" fontId="9" fillId="0" borderId="0" xfId="3" applyNumberFormat="1" applyFont="1" applyFill="1" applyProtection="1">
      <protection hidden="1"/>
    </xf>
    <xf numFmtId="166" fontId="9" fillId="0" borderId="0" xfId="3" applyNumberFormat="1" applyFont="1" applyFill="1" applyProtection="1">
      <protection hidden="1"/>
    </xf>
    <xf numFmtId="183" fontId="9" fillId="0" borderId="0" xfId="3" applyNumberFormat="1" applyFont="1" applyFill="1" applyProtection="1">
      <protection hidden="1"/>
    </xf>
    <xf numFmtId="184" fontId="9" fillId="0" borderId="0" xfId="5" applyNumberFormat="1" applyFont="1" applyFill="1" applyProtection="1">
      <protection hidden="1"/>
    </xf>
    <xf numFmtId="0" fontId="9" fillId="0" borderId="0" xfId="5" applyNumberFormat="1" applyFont="1" applyFill="1" applyProtection="1">
      <protection hidden="1"/>
    </xf>
    <xf numFmtId="182" fontId="8" fillId="0" borderId="0" xfId="0" applyNumberFormat="1" applyFont="1" applyFill="1" applyProtection="1">
      <protection hidden="1"/>
    </xf>
    <xf numFmtId="10" fontId="9" fillId="0" borderId="0" xfId="5" applyNumberFormat="1" applyFont="1" applyFill="1" applyProtection="1">
      <protection hidden="1"/>
    </xf>
    <xf numFmtId="10" fontId="8" fillId="0" borderId="0" xfId="5" applyNumberFormat="1" applyFont="1" applyFill="1" applyProtection="1">
      <protection hidden="1"/>
    </xf>
    <xf numFmtId="172" fontId="10" fillId="0" borderId="0" xfId="3" applyNumberFormat="1" applyFont="1" applyFill="1" applyProtection="1">
      <protection hidden="1"/>
    </xf>
    <xf numFmtId="166" fontId="8" fillId="0" borderId="0" xfId="0" applyNumberFormat="1" applyFont="1" applyFill="1" applyProtection="1">
      <protection hidden="1"/>
    </xf>
    <xf numFmtId="0" fontId="24" fillId="0" borderId="0" xfId="0" applyFont="1" applyFill="1" applyAlignment="1" applyProtection="1">
      <alignment horizontal="center"/>
      <protection locked="0"/>
    </xf>
    <xf numFmtId="0" fontId="11" fillId="0" borderId="0" xfId="0" applyFont="1" applyFill="1" applyProtection="1">
      <protection locked="0"/>
    </xf>
    <xf numFmtId="0" fontId="24" fillId="0" borderId="0" xfId="0" applyFont="1" applyFill="1" applyBorder="1" applyProtection="1">
      <protection locked="0"/>
    </xf>
    <xf numFmtId="0" fontId="24" fillId="0" borderId="0" xfId="0" applyFont="1" applyFill="1" applyProtection="1">
      <protection locked="0"/>
    </xf>
    <xf numFmtId="174" fontId="10" fillId="0" borderId="0" xfId="0" applyNumberFormat="1" applyFont="1" applyFill="1" applyBorder="1" applyProtection="1">
      <protection hidden="1"/>
    </xf>
    <xf numFmtId="9" fontId="10" fillId="0" borderId="0" xfId="0" applyNumberFormat="1" applyFont="1" applyFill="1" applyBorder="1" applyProtection="1">
      <protection hidden="1"/>
    </xf>
    <xf numFmtId="3" fontId="17" fillId="0" borderId="0" xfId="0" applyNumberFormat="1" applyFont="1" applyFill="1" applyProtection="1">
      <protection hidden="1"/>
    </xf>
    <xf numFmtId="3" fontId="8" fillId="0" borderId="0" xfId="0" applyNumberFormat="1" applyFont="1" applyFill="1" applyProtection="1">
      <protection hidden="1"/>
    </xf>
    <xf numFmtId="168" fontId="8" fillId="0" borderId="0" xfId="0" applyNumberFormat="1" applyFont="1" applyFill="1" applyProtection="1">
      <protection hidden="1"/>
    </xf>
    <xf numFmtId="180" fontId="1" fillId="0" borderId="5" xfId="6" applyNumberFormat="1" applyFont="1" applyFill="1" applyBorder="1"/>
    <xf numFmtId="0" fontId="11" fillId="0" borderId="0" xfId="0" applyFont="1" applyFill="1" applyAlignment="1">
      <alignment horizontal="left" vertical="center"/>
    </xf>
    <xf numFmtId="3" fontId="11" fillId="0" borderId="0" xfId="0" applyNumberFormat="1" applyFont="1" applyFill="1"/>
    <xf numFmtId="175" fontId="17" fillId="0" borderId="9" xfId="2" applyNumberFormat="1" applyFont="1" applyFill="1" applyBorder="1" applyProtection="1">
      <protection hidden="1"/>
    </xf>
    <xf numFmtId="0" fontId="15" fillId="0" borderId="32" xfId="0" applyFont="1" applyFill="1" applyBorder="1" applyProtection="1">
      <protection hidden="1"/>
    </xf>
    <xf numFmtId="0" fontId="17" fillId="0" borderId="33" xfId="0" applyFont="1" applyFill="1" applyBorder="1" applyProtection="1">
      <protection hidden="1"/>
    </xf>
    <xf numFmtId="175" fontId="17" fillId="0" borderId="14" xfId="2" applyNumberFormat="1" applyFont="1" applyFill="1" applyBorder="1" applyProtection="1">
      <protection hidden="1"/>
    </xf>
    <xf numFmtId="0" fontId="15" fillId="0" borderId="15" xfId="0" applyFont="1" applyFill="1" applyBorder="1" applyProtection="1">
      <protection hidden="1"/>
    </xf>
    <xf numFmtId="0" fontId="17" fillId="0" borderId="16" xfId="0" applyFont="1" applyFill="1" applyBorder="1" applyProtection="1">
      <protection hidden="1"/>
    </xf>
    <xf numFmtId="0" fontId="17" fillId="0" borderId="58" xfId="0" applyFont="1" applyFill="1" applyBorder="1" applyProtection="1">
      <protection hidden="1"/>
    </xf>
    <xf numFmtId="0" fontId="17" fillId="0" borderId="59" xfId="0" applyFont="1" applyFill="1" applyBorder="1" applyProtection="1">
      <protection hidden="1"/>
    </xf>
    <xf numFmtId="0" fontId="17" fillId="0" borderId="60" xfId="0" applyFont="1" applyFill="1" applyBorder="1" applyProtection="1">
      <protection hidden="1"/>
    </xf>
    <xf numFmtId="0" fontId="17" fillId="0" borderId="49" xfId="0" applyFont="1" applyFill="1" applyBorder="1" applyAlignment="1" applyProtection="1">
      <alignment horizontal="center"/>
      <protection hidden="1"/>
    </xf>
    <xf numFmtId="0" fontId="8" fillId="0" borderId="23" xfId="0" applyFont="1" applyFill="1" applyBorder="1" applyAlignment="1" applyProtection="1">
      <alignment horizontal="left"/>
      <protection hidden="1"/>
    </xf>
    <xf numFmtId="0" fontId="8" fillId="0" borderId="24" xfId="0" applyFont="1" applyFill="1" applyBorder="1" applyAlignment="1" applyProtection="1">
      <alignment horizontal="left"/>
      <protection hidden="1"/>
    </xf>
    <xf numFmtId="0" fontId="8" fillId="0" borderId="28" xfId="0" applyFont="1" applyFill="1" applyBorder="1" applyAlignment="1" applyProtection="1">
      <alignment horizontal="left"/>
      <protection hidden="1"/>
    </xf>
    <xf numFmtId="10" fontId="8" fillId="0" borderId="57" xfId="5" applyNumberFormat="1" applyFont="1" applyFill="1" applyBorder="1" applyProtection="1">
      <protection hidden="1"/>
    </xf>
    <xf numFmtId="10" fontId="8" fillId="0" borderId="0" xfId="5" applyNumberFormat="1" applyFont="1" applyFill="1" applyBorder="1" applyProtection="1">
      <protection hidden="1"/>
    </xf>
    <xf numFmtId="0" fontId="8" fillId="0" borderId="22" xfId="0" applyFont="1" applyFill="1" applyBorder="1" applyAlignment="1" applyProtection="1">
      <alignment horizontal="left"/>
      <protection hidden="1"/>
    </xf>
    <xf numFmtId="0" fontId="8" fillId="0" borderId="5" xfId="0" applyFont="1" applyFill="1" applyBorder="1" applyAlignment="1" applyProtection="1">
      <alignment horizontal="left"/>
      <protection hidden="1"/>
    </xf>
    <xf numFmtId="0" fontId="8" fillId="0" borderId="2" xfId="0" applyFont="1" applyFill="1" applyBorder="1" applyAlignment="1" applyProtection="1">
      <alignment horizontal="left"/>
      <protection hidden="1"/>
    </xf>
    <xf numFmtId="164" fontId="8" fillId="0" borderId="3" xfId="0" applyNumberFormat="1" applyFont="1" applyFill="1" applyBorder="1" applyProtection="1">
      <protection hidden="1"/>
    </xf>
    <xf numFmtId="164" fontId="8" fillId="0" borderId="0" xfId="0" applyNumberFormat="1" applyFont="1" applyFill="1" applyBorder="1" applyProtection="1">
      <protection hidden="1"/>
    </xf>
    <xf numFmtId="0" fontId="8" fillId="0" borderId="25" xfId="0" applyFont="1" applyFill="1" applyBorder="1" applyAlignment="1" applyProtection="1">
      <alignment horizontal="left"/>
      <protection hidden="1"/>
    </xf>
    <xf numFmtId="0" fontId="8" fillId="0" borderId="39" xfId="0" applyFont="1" applyFill="1" applyBorder="1" applyAlignment="1" applyProtection="1">
      <alignment horizontal="left"/>
      <protection hidden="1"/>
    </xf>
    <xf numFmtId="0" fontId="8" fillId="0" borderId="26" xfId="0" applyFont="1" applyFill="1" applyBorder="1" applyAlignment="1" applyProtection="1">
      <alignment horizontal="left"/>
      <protection hidden="1"/>
    </xf>
    <xf numFmtId="164" fontId="8" fillId="0" borderId="4" xfId="0" applyNumberFormat="1" applyFont="1" applyFill="1" applyBorder="1" applyProtection="1">
      <protection hidden="1"/>
    </xf>
    <xf numFmtId="0" fontId="17" fillId="0" borderId="54" xfId="0" applyFont="1" applyFill="1" applyBorder="1" applyAlignment="1" applyProtection="1">
      <alignment horizontal="left"/>
      <protection hidden="1"/>
    </xf>
    <xf numFmtId="0" fontId="17" fillId="0" borderId="55" xfId="0" applyFont="1" applyFill="1" applyBorder="1" applyAlignment="1" applyProtection="1">
      <alignment horizontal="left"/>
      <protection hidden="1"/>
    </xf>
    <xf numFmtId="0" fontId="17" fillId="0" borderId="56" xfId="0" applyFont="1" applyFill="1" applyBorder="1" applyAlignment="1" applyProtection="1">
      <alignment horizontal="left"/>
      <protection hidden="1"/>
    </xf>
    <xf numFmtId="164" fontId="17" fillId="0" borderId="53" xfId="0" applyNumberFormat="1" applyFont="1" applyFill="1" applyBorder="1" applyProtection="1">
      <protection hidden="1"/>
    </xf>
    <xf numFmtId="164" fontId="17" fillId="0" borderId="0" xfId="0" applyNumberFormat="1" applyFont="1" applyFill="1" applyBorder="1" applyProtection="1">
      <protection hidden="1"/>
    </xf>
    <xf numFmtId="10" fontId="8" fillId="0" borderId="0" xfId="0" applyNumberFormat="1" applyFont="1" applyFill="1" applyProtection="1">
      <protection hidden="1"/>
    </xf>
    <xf numFmtId="10" fontId="8" fillId="0" borderId="0" xfId="0" applyNumberFormat="1" applyFont="1" applyFill="1" applyBorder="1" applyProtection="1">
      <protection hidden="1"/>
    </xf>
    <xf numFmtId="173" fontId="8" fillId="0" borderId="0" xfId="0" applyNumberFormat="1" applyFont="1" applyFill="1" applyBorder="1" applyProtection="1">
      <protection hidden="1"/>
    </xf>
    <xf numFmtId="166" fontId="8" fillId="0" borderId="0" xfId="0" applyNumberFormat="1" applyFont="1" applyFill="1" applyBorder="1" applyProtection="1">
      <protection hidden="1"/>
    </xf>
    <xf numFmtId="0" fontId="26" fillId="0" borderId="0" xfId="0" applyFont="1" applyFill="1" applyAlignment="1" applyProtection="1">
      <protection hidden="1"/>
    </xf>
    <xf numFmtId="0" fontId="25" fillId="0" borderId="0" xfId="0" applyFont="1" applyFill="1" applyAlignment="1" applyProtection="1">
      <alignment wrapText="1"/>
      <protection hidden="1"/>
    </xf>
    <xf numFmtId="0" fontId="25" fillId="0" borderId="0" xfId="0" applyFont="1" applyFill="1" applyAlignment="1" applyProtection="1">
      <protection hidden="1"/>
    </xf>
    <xf numFmtId="175" fontId="25" fillId="0" borderId="0" xfId="2" applyNumberFormat="1" applyFont="1" applyFill="1" applyAlignment="1" applyProtection="1">
      <protection hidden="1"/>
    </xf>
    <xf numFmtId="37" fontId="25" fillId="0" borderId="5" xfId="2" applyNumberFormat="1" applyFont="1" applyFill="1" applyBorder="1" applyAlignment="1" applyProtection="1">
      <alignment horizontal="left" wrapText="1"/>
      <protection hidden="1"/>
    </xf>
    <xf numFmtId="176" fontId="25" fillId="0" borderId="5" xfId="2" applyNumberFormat="1" applyFont="1" applyFill="1" applyBorder="1" applyAlignment="1" applyProtection="1">
      <alignment horizontal="left" wrapText="1"/>
      <protection hidden="1"/>
    </xf>
    <xf numFmtId="175" fontId="25" fillId="0" borderId="5" xfId="2" applyNumberFormat="1" applyFont="1" applyFill="1" applyBorder="1" applyAlignment="1" applyProtection="1">
      <alignment horizontal="left" wrapText="1"/>
      <protection hidden="1"/>
    </xf>
    <xf numFmtId="49" fontId="25" fillId="0" borderId="5" xfId="2" applyNumberFormat="1" applyFont="1" applyFill="1" applyBorder="1" applyAlignment="1" applyProtection="1">
      <alignment horizontal="left" wrapText="1"/>
      <protection hidden="1"/>
    </xf>
    <xf numFmtId="175" fontId="25" fillId="0" borderId="0" xfId="2" applyNumberFormat="1" applyFont="1" applyFill="1" applyProtection="1">
      <protection hidden="1"/>
    </xf>
    <xf numFmtId="0" fontId="25" fillId="0" borderId="5" xfId="0" applyFont="1" applyFill="1" applyBorder="1" applyAlignment="1">
      <alignment horizontal="left" vertical="center" wrapText="1"/>
    </xf>
    <xf numFmtId="0" fontId="26" fillId="0" borderId="5" xfId="0" applyFont="1" applyFill="1" applyBorder="1" applyAlignment="1" applyProtection="1">
      <alignment vertical="center"/>
      <protection hidden="1"/>
    </xf>
    <xf numFmtId="0" fontId="26" fillId="0" borderId="0" xfId="0" applyFont="1" applyFill="1" applyAlignment="1" applyProtection="1">
      <alignment horizontal="left" vertical="center" wrapText="1"/>
      <protection hidden="1"/>
    </xf>
    <xf numFmtId="175" fontId="25" fillId="0" borderId="7" xfId="2" applyNumberFormat="1" applyFont="1" applyFill="1" applyBorder="1" applyAlignment="1" applyProtection="1">
      <alignment horizontal="left" wrapText="1"/>
      <protection hidden="1"/>
    </xf>
    <xf numFmtId="0" fontId="25" fillId="0" borderId="92" xfId="0" applyFont="1" applyFill="1" applyBorder="1" applyAlignment="1">
      <alignment horizontal="justify" vertical="top"/>
    </xf>
    <xf numFmtId="0" fontId="25" fillId="0" borderId="24" xfId="0" applyFont="1" applyFill="1" applyBorder="1" applyAlignment="1">
      <alignment horizontal="justify" vertical="top"/>
    </xf>
    <xf numFmtId="175" fontId="25" fillId="0" borderId="24" xfId="2" applyNumberFormat="1" applyFont="1" applyFill="1" applyBorder="1" applyAlignment="1" applyProtection="1">
      <alignment horizontal="left" wrapText="1"/>
      <protection hidden="1"/>
    </xf>
    <xf numFmtId="175" fontId="25" fillId="0" borderId="0" xfId="2" applyNumberFormat="1" applyFont="1" applyFill="1" applyAlignment="1" applyProtection="1">
      <alignment wrapText="1"/>
      <protection hidden="1"/>
    </xf>
    <xf numFmtId="175" fontId="25" fillId="0" borderId="5" xfId="2" applyNumberFormat="1" applyFont="1" applyFill="1" applyBorder="1" applyAlignment="1" applyProtection="1">
      <alignment wrapText="1"/>
      <protection hidden="1"/>
    </xf>
    <xf numFmtId="177" fontId="25" fillId="0" borderId="5" xfId="2" applyNumberFormat="1" applyFont="1" applyFill="1" applyBorder="1" applyAlignment="1" applyProtection="1">
      <alignment wrapText="1"/>
      <protection hidden="1"/>
    </xf>
    <xf numFmtId="175" fontId="26" fillId="0" borderId="0" xfId="2" applyNumberFormat="1" applyFont="1" applyFill="1" applyAlignment="1" applyProtection="1">
      <protection hidden="1"/>
    </xf>
    <xf numFmtId="164" fontId="25" fillId="0" borderId="5" xfId="2" applyNumberFormat="1" applyFont="1" applyFill="1" applyBorder="1" applyAlignment="1" applyProtection="1">
      <alignment wrapText="1"/>
      <protection hidden="1"/>
    </xf>
    <xf numFmtId="0" fontId="26" fillId="0" borderId="6" xfId="0" applyFont="1" applyFill="1" applyBorder="1" applyAlignment="1" applyProtection="1">
      <protection hidden="1"/>
    </xf>
    <xf numFmtId="175" fontId="26" fillId="0" borderId="5" xfId="2" applyNumberFormat="1" applyFont="1" applyFill="1" applyBorder="1" applyAlignment="1" applyProtection="1">
      <alignment horizontal="center"/>
      <protection hidden="1"/>
    </xf>
    <xf numFmtId="175" fontId="25" fillId="0" borderId="7" xfId="2" applyNumberFormat="1" applyFont="1" applyFill="1" applyBorder="1" applyAlignment="1" applyProtection="1">
      <alignment wrapText="1"/>
      <protection hidden="1"/>
    </xf>
    <xf numFmtId="175" fontId="26" fillId="0" borderId="5" xfId="2" applyNumberFormat="1" applyFont="1" applyFill="1" applyBorder="1" applyAlignment="1" applyProtection="1">
      <protection hidden="1"/>
    </xf>
    <xf numFmtId="175" fontId="25" fillId="0" borderId="7" xfId="2" applyNumberFormat="1" applyFont="1" applyFill="1" applyBorder="1" applyAlignment="1" applyProtection="1">
      <protection hidden="1"/>
    </xf>
    <xf numFmtId="175" fontId="25" fillId="0" borderId="92" xfId="2" applyNumberFormat="1" applyFont="1" applyFill="1" applyBorder="1" applyAlignment="1" applyProtection="1">
      <alignment wrapText="1"/>
      <protection hidden="1"/>
    </xf>
    <xf numFmtId="175" fontId="25" fillId="0" borderId="24" xfId="2" applyNumberFormat="1" applyFont="1" applyFill="1" applyBorder="1" applyAlignment="1" applyProtection="1">
      <alignment wrapText="1"/>
      <protection hidden="1"/>
    </xf>
    <xf numFmtId="175" fontId="26" fillId="0" borderId="0" xfId="2" applyNumberFormat="1" applyFont="1" applyFill="1" applyProtection="1">
      <protection hidden="1"/>
    </xf>
    <xf numFmtId="0" fontId="25" fillId="0" borderId="5" xfId="0" applyFont="1" applyFill="1" applyBorder="1" applyAlignment="1">
      <alignment vertical="top" wrapText="1"/>
    </xf>
    <xf numFmtId="164" fontId="25" fillId="0" borderId="6" xfId="2" applyNumberFormat="1" applyFont="1" applyFill="1" applyBorder="1" applyAlignment="1" applyProtection="1">
      <alignment wrapText="1"/>
      <protection hidden="1"/>
    </xf>
    <xf numFmtId="175" fontId="25" fillId="0" borderId="5" xfId="2" applyNumberFormat="1" applyFont="1" applyFill="1" applyBorder="1" applyAlignment="1" applyProtection="1">
      <alignment horizontal="center" wrapText="1"/>
      <protection hidden="1"/>
    </xf>
    <xf numFmtId="0" fontId="26" fillId="0" borderId="5" xfId="0" applyFont="1" applyFill="1" applyBorder="1" applyAlignment="1" applyProtection="1">
      <alignment horizontal="left" vertical="center" wrapText="1"/>
      <protection hidden="1"/>
    </xf>
    <xf numFmtId="0" fontId="26" fillId="0" borderId="5" xfId="0" applyFont="1" applyFill="1" applyBorder="1" applyAlignment="1" applyProtection="1">
      <protection hidden="1"/>
    </xf>
    <xf numFmtId="0" fontId="26" fillId="0" borderId="5" xfId="0" applyFont="1" applyFill="1" applyBorder="1" applyAlignment="1" applyProtection="1">
      <alignment horizontal="left" vertical="center"/>
      <protection hidden="1"/>
    </xf>
    <xf numFmtId="175" fontId="26" fillId="0" borderId="7" xfId="2" applyNumberFormat="1" applyFont="1" applyFill="1" applyBorder="1" applyAlignment="1" applyProtection="1">
      <alignment horizontal="left" vertical="center" wrapText="1"/>
      <protection hidden="1"/>
    </xf>
    <xf numFmtId="169" fontId="8" fillId="0" borderId="47" xfId="3" applyNumberFormat="1" applyFont="1" applyFill="1" applyBorder="1" applyAlignment="1" applyProtection="1">
      <alignment vertical="center" wrapText="1"/>
      <protection hidden="1"/>
    </xf>
    <xf numFmtId="175" fontId="8" fillId="0" borderId="19" xfId="2" applyNumberFormat="1" applyFont="1" applyFill="1" applyBorder="1" applyAlignment="1" applyProtection="1">
      <alignment horizontal="center" vertical="center" wrapText="1"/>
      <protection hidden="1"/>
    </xf>
    <xf numFmtId="0" fontId="8" fillId="0" borderId="19" xfId="0" applyFont="1" applyFill="1" applyBorder="1" applyAlignment="1" applyProtection="1">
      <alignment horizontal="center" vertical="center" wrapText="1"/>
      <protection hidden="1"/>
    </xf>
    <xf numFmtId="175" fontId="8" fillId="0" borderId="0" xfId="2" applyNumberFormat="1" applyFont="1" applyFill="1" applyAlignment="1" applyProtection="1">
      <alignment horizontal="right"/>
      <protection hidden="1"/>
    </xf>
    <xf numFmtId="0" fontId="17" fillId="0" borderId="14" xfId="0" applyFont="1" applyFill="1" applyBorder="1" applyProtection="1">
      <protection hidden="1"/>
    </xf>
    <xf numFmtId="0" fontId="17" fillId="0" borderId="27" xfId="0" applyFont="1" applyFill="1" applyBorder="1" applyProtection="1">
      <protection hidden="1"/>
    </xf>
    <xf numFmtId="0" fontId="26" fillId="0" borderId="0" xfId="0" applyFont="1" applyFill="1" applyBorder="1" applyAlignment="1" applyProtection="1">
      <alignment vertical="center"/>
      <protection hidden="1"/>
    </xf>
    <xf numFmtId="175" fontId="25" fillId="0" borderId="0" xfId="2" applyNumberFormat="1" applyFont="1" applyFill="1" applyBorder="1" applyAlignment="1" applyProtection="1">
      <alignment horizontal="left" wrapText="1"/>
      <protection hidden="1"/>
    </xf>
    <xf numFmtId="166" fontId="24" fillId="0" borderId="0" xfId="3" applyNumberFormat="1" applyFont="1" applyFill="1" applyBorder="1" applyProtection="1">
      <protection locked="0"/>
    </xf>
    <xf numFmtId="0" fontId="25" fillId="0" borderId="5" xfId="0" applyFont="1" applyFill="1" applyBorder="1" applyAlignment="1" applyProtection="1">
      <alignment vertical="center" wrapText="1"/>
      <protection hidden="1"/>
    </xf>
    <xf numFmtId="0" fontId="17" fillId="0" borderId="12" xfId="0" applyFont="1" applyFill="1" applyBorder="1" applyAlignment="1" applyProtection="1">
      <alignment horizontal="center" wrapText="1"/>
      <protection hidden="1"/>
    </xf>
    <xf numFmtId="0" fontId="17" fillId="0" borderId="0" xfId="0" applyFont="1" applyFill="1" applyBorder="1" applyAlignment="1" applyProtection="1">
      <alignment horizontal="center" wrapText="1"/>
      <protection hidden="1"/>
    </xf>
    <xf numFmtId="0" fontId="17" fillId="0" borderId="13" xfId="0" applyFont="1" applyFill="1" applyBorder="1" applyAlignment="1" applyProtection="1">
      <alignment horizontal="center" wrapText="1"/>
      <protection hidden="1"/>
    </xf>
    <xf numFmtId="0" fontId="10" fillId="0" borderId="5" xfId="0" applyFont="1" applyFill="1" applyBorder="1" applyAlignment="1" applyProtection="1">
      <alignment horizontal="left" vertical="center" wrapText="1"/>
      <protection hidden="1"/>
    </xf>
    <xf numFmtId="0" fontId="17" fillId="0" borderId="0" xfId="0" applyFont="1" applyFill="1" applyBorder="1" applyAlignment="1" applyProtection="1">
      <alignment horizontal="center" vertical="center" wrapText="1"/>
      <protection hidden="1"/>
    </xf>
    <xf numFmtId="0" fontId="17" fillId="0" borderId="0" xfId="0" applyFont="1" applyFill="1" applyBorder="1" applyAlignment="1" applyProtection="1">
      <alignment horizontal="center"/>
      <protection hidden="1"/>
    </xf>
    <xf numFmtId="0" fontId="17" fillId="0" borderId="0" xfId="0" applyFont="1" applyFill="1" applyBorder="1" applyAlignment="1" applyProtection="1">
      <alignment horizontal="center" vertical="center"/>
      <protection hidden="1"/>
    </xf>
    <xf numFmtId="175" fontId="10" fillId="0" borderId="1" xfId="2" applyNumberFormat="1" applyFont="1" applyFill="1" applyBorder="1" applyProtection="1"/>
    <xf numFmtId="0" fontId="23" fillId="0" borderId="0" xfId="0" applyFont="1" applyFill="1" applyAlignment="1" applyProtection="1">
      <alignment horizontal="center"/>
      <protection locked="0"/>
    </xf>
    <xf numFmtId="0" fontId="23" fillId="0" borderId="5" xfId="0" applyFont="1" applyFill="1" applyBorder="1" applyAlignment="1" applyProtection="1">
      <alignment horizontal="center"/>
      <protection locked="0"/>
    </xf>
    <xf numFmtId="0" fontId="24" fillId="0" borderId="5" xfId="0" applyFont="1" applyFill="1" applyBorder="1" applyProtection="1">
      <protection locked="0"/>
    </xf>
    <xf numFmtId="9" fontId="24" fillId="0" borderId="5" xfId="0" applyNumberFormat="1" applyFont="1" applyFill="1" applyBorder="1" applyProtection="1">
      <protection locked="0"/>
    </xf>
    <xf numFmtId="0" fontId="25" fillId="0" borderId="0" xfId="0" applyFont="1" applyFill="1"/>
    <xf numFmtId="167" fontId="24" fillId="0" borderId="0" xfId="2" applyFont="1" applyFill="1" applyBorder="1" applyProtection="1">
      <protection locked="0"/>
    </xf>
    <xf numFmtId="167" fontId="24" fillId="0" borderId="0" xfId="2" applyFont="1" applyFill="1" applyProtection="1">
      <protection locked="0"/>
    </xf>
    <xf numFmtId="166" fontId="24" fillId="0" borderId="5" xfId="3" applyNumberFormat="1" applyFont="1" applyFill="1" applyBorder="1" applyProtection="1">
      <protection locked="0"/>
    </xf>
    <xf numFmtId="173" fontId="24" fillId="0" borderId="0" xfId="0" applyNumberFormat="1" applyFont="1" applyFill="1" applyProtection="1">
      <protection locked="0"/>
    </xf>
    <xf numFmtId="175" fontId="24" fillId="0" borderId="0" xfId="2" applyNumberFormat="1" applyFont="1" applyFill="1" applyProtection="1">
      <protection locked="0"/>
    </xf>
    <xf numFmtId="188" fontId="24" fillId="0" borderId="0" xfId="2" applyNumberFormat="1" applyFont="1" applyFill="1" applyProtection="1">
      <protection locked="0"/>
    </xf>
    <xf numFmtId="0" fontId="8" fillId="0" borderId="22" xfId="0" applyFont="1" applyFill="1" applyBorder="1" applyAlignment="1" applyProtection="1">
      <alignment horizontal="left" vertical="center" wrapText="1"/>
      <protection hidden="1"/>
    </xf>
    <xf numFmtId="0" fontId="17" fillId="0" borderId="15" xfId="0" applyFont="1" applyFill="1" applyBorder="1" applyAlignment="1" applyProtection="1">
      <alignment horizontal="center"/>
      <protection hidden="1"/>
    </xf>
    <xf numFmtId="168" fontId="8" fillId="0" borderId="0" xfId="2" applyNumberFormat="1" applyFont="1" applyFill="1" applyAlignment="1" applyProtection="1">
      <protection hidden="1"/>
    </xf>
    <xf numFmtId="0" fontId="17" fillId="0" borderId="27" xfId="0" applyFont="1" applyFill="1" applyBorder="1" applyAlignment="1" applyProtection="1">
      <alignment horizontal="center" vertical="center" wrapText="1"/>
      <protection hidden="1"/>
    </xf>
    <xf numFmtId="49" fontId="17" fillId="0" borderId="49" xfId="0" applyNumberFormat="1" applyFont="1" applyFill="1" applyBorder="1" applyAlignment="1" applyProtection="1">
      <alignment horizontal="center" vertical="center"/>
      <protection hidden="1"/>
    </xf>
    <xf numFmtId="0" fontId="9" fillId="0" borderId="7" xfId="0" applyFont="1" applyFill="1" applyBorder="1" applyProtection="1">
      <protection hidden="1"/>
    </xf>
    <xf numFmtId="164" fontId="9" fillId="0" borderId="7" xfId="2" applyNumberFormat="1" applyFont="1" applyFill="1" applyBorder="1" applyProtection="1">
      <protection hidden="1"/>
    </xf>
    <xf numFmtId="0" fontId="8" fillId="0" borderId="32" xfId="0" applyFont="1" applyFill="1" applyBorder="1" applyAlignment="1" applyProtection="1">
      <alignment horizontal="center"/>
      <protection hidden="1"/>
    </xf>
    <xf numFmtId="0" fontId="26" fillId="0" borderId="0" xfId="0" applyFont="1" applyFill="1" applyBorder="1" applyAlignment="1" applyProtection="1">
      <protection hidden="1"/>
    </xf>
    <xf numFmtId="164" fontId="25" fillId="0" borderId="0" xfId="2" applyNumberFormat="1" applyFont="1" applyFill="1" applyBorder="1" applyAlignment="1" applyProtection="1">
      <alignment wrapText="1"/>
      <protection hidden="1"/>
    </xf>
    <xf numFmtId="4" fontId="8" fillId="0" borderId="5" xfId="0" applyNumberFormat="1" applyFont="1" applyFill="1" applyBorder="1" applyAlignment="1" applyProtection="1">
      <alignment vertical="center"/>
      <protection hidden="1"/>
    </xf>
    <xf numFmtId="9" fontId="8" fillId="0" borderId="5" xfId="0" applyNumberFormat="1" applyFont="1" applyFill="1" applyBorder="1" applyAlignment="1" applyProtection="1">
      <alignment horizontal="center" vertical="center"/>
      <protection hidden="1"/>
    </xf>
    <xf numFmtId="4" fontId="8" fillId="0" borderId="5" xfId="0" applyNumberFormat="1" applyFont="1" applyFill="1" applyBorder="1" applyAlignment="1" applyProtection="1">
      <alignment horizontal="right" vertical="center"/>
      <protection hidden="1"/>
    </xf>
    <xf numFmtId="10" fontId="8" fillId="0" borderId="5" xfId="0" applyNumberFormat="1" applyFont="1" applyFill="1" applyBorder="1" applyAlignment="1" applyProtection="1">
      <alignment horizontal="center" vertical="center"/>
      <protection hidden="1"/>
    </xf>
    <xf numFmtId="170" fontId="8" fillId="0" borderId="5" xfId="0" applyNumberFormat="1" applyFont="1" applyFill="1" applyBorder="1" applyAlignment="1" applyProtection="1">
      <alignment horizontal="center" vertical="center"/>
      <protection locked="0"/>
    </xf>
    <xf numFmtId="4" fontId="8" fillId="0" borderId="5" xfId="0" applyNumberFormat="1" applyFont="1" applyFill="1" applyBorder="1" applyAlignment="1" applyProtection="1">
      <alignment horizontal="right" vertical="center"/>
    </xf>
    <xf numFmtId="175" fontId="27" fillId="0" borderId="0" xfId="2" applyNumberFormat="1" applyFont="1" applyFill="1" applyProtection="1">
      <protection hidden="1"/>
    </xf>
    <xf numFmtId="0" fontId="3" fillId="0" borderId="0" xfId="0" applyFont="1" applyFill="1"/>
    <xf numFmtId="164" fontId="27" fillId="0" borderId="0" xfId="2" applyNumberFormat="1" applyFont="1" applyFill="1" applyBorder="1" applyProtection="1">
      <protection locked="0"/>
    </xf>
    <xf numFmtId="175" fontId="3" fillId="0" borderId="0" xfId="0" applyNumberFormat="1" applyFont="1" applyFill="1"/>
    <xf numFmtId="164" fontId="27" fillId="0" borderId="0" xfId="2" applyNumberFormat="1" applyFont="1" applyFill="1" applyBorder="1" applyProtection="1">
      <protection hidden="1"/>
    </xf>
    <xf numFmtId="164" fontId="28" fillId="0" borderId="0" xfId="0" applyNumberFormat="1" applyFont="1" applyFill="1" applyAlignment="1">
      <alignment vertical="center"/>
    </xf>
    <xf numFmtId="175" fontId="27" fillId="0" borderId="0" xfId="2" applyNumberFormat="1" applyFont="1" applyFill="1" applyBorder="1" applyProtection="1">
      <protection hidden="1"/>
    </xf>
    <xf numFmtId="0" fontId="29" fillId="0" borderId="5" xfId="0" applyFont="1" applyFill="1" applyBorder="1" applyAlignment="1" applyProtection="1">
      <alignment horizontal="center" vertical="center" wrapText="1"/>
      <protection hidden="1"/>
    </xf>
    <xf numFmtId="164" fontId="27" fillId="0" borderId="7" xfId="2" applyNumberFormat="1" applyFont="1" applyFill="1" applyBorder="1" applyProtection="1">
      <protection locked="0"/>
    </xf>
    <xf numFmtId="164" fontId="29" fillId="0" borderId="6" xfId="0" applyNumberFormat="1" applyFont="1" applyFill="1" applyBorder="1" applyProtection="1">
      <protection hidden="1"/>
    </xf>
    <xf numFmtId="164" fontId="29" fillId="0" borderId="0" xfId="0" applyNumberFormat="1" applyFont="1" applyFill="1" applyBorder="1" applyProtection="1">
      <protection hidden="1"/>
    </xf>
    <xf numFmtId="175" fontId="27" fillId="0" borderId="0" xfId="2" applyNumberFormat="1" applyFont="1" applyFill="1" applyProtection="1">
      <protection locked="0" hidden="1"/>
    </xf>
    <xf numFmtId="0" fontId="30" fillId="0" borderId="84" xfId="0" applyFont="1" applyFill="1" applyBorder="1" applyAlignment="1">
      <alignment horizontal="center" vertical="center" wrapText="1"/>
    </xf>
    <xf numFmtId="186" fontId="31" fillId="0" borderId="83" xfId="0" applyNumberFormat="1" applyFont="1" applyFill="1" applyBorder="1" applyAlignment="1">
      <alignment horizontal="center" vertical="center" wrapText="1"/>
    </xf>
    <xf numFmtId="186" fontId="31" fillId="0" borderId="89" xfId="0" applyNumberFormat="1" applyFont="1" applyFill="1" applyBorder="1" applyAlignment="1">
      <alignment horizontal="center" vertical="center" wrapText="1"/>
    </xf>
    <xf numFmtId="0" fontId="0" fillId="0" borderId="0" xfId="0" applyFont="1" applyFill="1"/>
    <xf numFmtId="0" fontId="26" fillId="0" borderId="7" xfId="0" applyFont="1" applyFill="1" applyBorder="1" applyAlignment="1" applyProtection="1">
      <protection hidden="1"/>
    </xf>
    <xf numFmtId="164" fontId="25" fillId="0" borderId="7" xfId="2" applyNumberFormat="1" applyFont="1" applyFill="1" applyBorder="1" applyAlignment="1" applyProtection="1">
      <alignment wrapText="1"/>
      <protection hidden="1"/>
    </xf>
    <xf numFmtId="0" fontId="26" fillId="2" borderId="5" xfId="0" applyFont="1" applyFill="1" applyBorder="1" applyAlignment="1" applyProtection="1">
      <protection hidden="1"/>
    </xf>
    <xf numFmtId="164" fontId="25" fillId="2" borderId="5" xfId="2" applyNumberFormat="1" applyFont="1" applyFill="1" applyBorder="1" applyAlignment="1" applyProtection="1">
      <alignment wrapText="1"/>
      <protection hidden="1"/>
    </xf>
    <xf numFmtId="175" fontId="26" fillId="2" borderId="5" xfId="2" applyNumberFormat="1" applyFont="1" applyFill="1" applyBorder="1" applyAlignment="1" applyProtection="1">
      <alignment horizontal="left" vertical="center" wrapText="1"/>
      <protection hidden="1"/>
    </xf>
    <xf numFmtId="175" fontId="26" fillId="2" borderId="5" xfId="2" applyNumberFormat="1" applyFont="1" applyFill="1" applyBorder="1" applyAlignment="1" applyProtection="1">
      <protection hidden="1"/>
    </xf>
    <xf numFmtId="0" fontId="8" fillId="0" borderId="22" xfId="0" applyFont="1" applyFill="1" applyBorder="1" applyAlignment="1" applyProtection="1">
      <alignment horizontal="left" vertical="center" wrapText="1"/>
      <protection hidden="1"/>
    </xf>
    <xf numFmtId="0" fontId="17" fillId="0" borderId="44" xfId="0" applyFont="1" applyFill="1" applyBorder="1" applyAlignment="1" applyProtection="1">
      <alignment horizontal="center"/>
      <protection hidden="1"/>
    </xf>
    <xf numFmtId="0" fontId="8" fillId="0" borderId="29" xfId="0" applyFont="1" applyFill="1" applyBorder="1" applyAlignment="1" applyProtection="1">
      <alignment horizontal="left" vertical="center" wrapText="1"/>
      <protection hidden="1"/>
    </xf>
    <xf numFmtId="0" fontId="8" fillId="0" borderId="5" xfId="0" applyFont="1" applyFill="1" applyBorder="1" applyAlignment="1" applyProtection="1">
      <alignment horizontal="center"/>
      <protection hidden="1"/>
    </xf>
    <xf numFmtId="0" fontId="8" fillId="0" borderId="5" xfId="0" applyFont="1" applyFill="1" applyBorder="1" applyAlignment="1" applyProtection="1">
      <alignment horizontal="center" vertical="center" wrapText="1"/>
      <protection hidden="1"/>
    </xf>
    <xf numFmtId="0" fontId="8" fillId="0" borderId="97" xfId="0" applyFont="1" applyFill="1" applyBorder="1" applyAlignment="1" applyProtection="1">
      <alignment horizontal="left" vertical="center" wrapText="1"/>
      <protection hidden="1"/>
    </xf>
    <xf numFmtId="0" fontId="8" fillId="0" borderId="24" xfId="0" applyFont="1" applyFill="1" applyBorder="1" applyAlignment="1" applyProtection="1">
      <alignment horizontal="center" vertical="center" wrapText="1"/>
      <protection hidden="1"/>
    </xf>
    <xf numFmtId="169" fontId="8" fillId="0" borderId="96" xfId="3" applyNumberFormat="1" applyFont="1" applyFill="1" applyBorder="1" applyAlignment="1" applyProtection="1">
      <alignment vertical="center" wrapText="1"/>
      <protection hidden="1"/>
    </xf>
    <xf numFmtId="169" fontId="8" fillId="0" borderId="98" xfId="3" applyNumberFormat="1" applyFont="1" applyFill="1" applyBorder="1" applyAlignment="1" applyProtection="1">
      <alignment vertical="center" wrapText="1"/>
      <protection hidden="1"/>
    </xf>
    <xf numFmtId="175" fontId="9" fillId="0" borderId="5" xfId="2" applyNumberFormat="1" applyFont="1" applyFill="1" applyBorder="1" applyAlignment="1" applyProtection="1">
      <alignment horizontal="center"/>
      <protection hidden="1"/>
    </xf>
    <xf numFmtId="0" fontId="9" fillId="0" borderId="5" xfId="0" applyFont="1" applyFill="1" applyBorder="1" applyAlignment="1" applyProtection="1">
      <alignment horizontal="left"/>
      <protection hidden="1"/>
    </xf>
    <xf numFmtId="164" fontId="9" fillId="0" borderId="5" xfId="2" applyNumberFormat="1" applyFont="1" applyFill="1" applyBorder="1" applyAlignment="1" applyProtection="1">
      <alignment horizontal="right"/>
      <protection locked="0"/>
    </xf>
    <xf numFmtId="164" fontId="9" fillId="0" borderId="5" xfId="2" applyNumberFormat="1" applyFont="1" applyFill="1" applyBorder="1" applyAlignment="1" applyProtection="1">
      <alignment horizontal="right"/>
      <protection hidden="1"/>
    </xf>
    <xf numFmtId="0" fontId="10" fillId="0" borderId="5" xfId="2" applyNumberFormat="1" applyFont="1" applyFill="1" applyBorder="1" applyAlignment="1" applyProtection="1">
      <alignment horizontal="right"/>
      <protection locked="0"/>
    </xf>
    <xf numFmtId="175" fontId="13" fillId="0" borderId="5" xfId="2" applyNumberFormat="1" applyFont="1" applyFill="1" applyBorder="1" applyProtection="1">
      <protection hidden="1"/>
    </xf>
    <xf numFmtId="175" fontId="9" fillId="0" borderId="5" xfId="2" applyNumberFormat="1" applyFont="1" applyFill="1" applyBorder="1" applyProtection="1">
      <protection hidden="1"/>
    </xf>
    <xf numFmtId="167" fontId="11" fillId="0" borderId="0" xfId="2" applyFont="1" applyFill="1"/>
    <xf numFmtId="164" fontId="27" fillId="3" borderId="0" xfId="2" applyNumberFormat="1" applyFont="1" applyFill="1" applyBorder="1" applyProtection="1">
      <protection hidden="1"/>
    </xf>
    <xf numFmtId="173" fontId="9" fillId="3" borderId="0" xfId="3" applyNumberFormat="1" applyFont="1" applyFill="1" applyProtection="1">
      <protection hidden="1"/>
    </xf>
    <xf numFmtId="0" fontId="17" fillId="0" borderId="49" xfId="0" applyFont="1" applyFill="1" applyBorder="1" applyAlignment="1" applyProtection="1">
      <alignment horizontal="center" vertical="center" wrapText="1"/>
      <protection hidden="1"/>
    </xf>
    <xf numFmtId="169" fontId="8" fillId="0" borderId="60" xfId="3" applyNumberFormat="1" applyFont="1" applyFill="1" applyBorder="1" applyAlignment="1" applyProtection="1">
      <alignment vertical="center" wrapText="1"/>
      <protection hidden="1"/>
    </xf>
    <xf numFmtId="164" fontId="8" fillId="0" borderId="57" xfId="2" applyNumberFormat="1" applyFont="1" applyFill="1" applyBorder="1" applyProtection="1">
      <protection hidden="1"/>
    </xf>
    <xf numFmtId="164" fontId="8" fillId="0" borderId="3" xfId="2" applyNumberFormat="1" applyFont="1" applyFill="1" applyBorder="1" applyProtection="1">
      <protection hidden="1"/>
    </xf>
    <xf numFmtId="169" fontId="8" fillId="0" borderId="3" xfId="3" applyNumberFormat="1" applyFont="1" applyFill="1" applyBorder="1" applyAlignment="1" applyProtection="1">
      <alignment vertical="center" wrapText="1"/>
      <protection hidden="1"/>
    </xf>
    <xf numFmtId="169" fontId="8" fillId="0" borderId="4" xfId="3" applyNumberFormat="1" applyFont="1" applyFill="1" applyBorder="1" applyAlignment="1" applyProtection="1">
      <alignment vertical="center" wrapText="1"/>
      <protection hidden="1"/>
    </xf>
    <xf numFmtId="175" fontId="25" fillId="3" borderId="5" xfId="2" applyNumberFormat="1" applyFont="1" applyFill="1" applyBorder="1" applyAlignment="1" applyProtection="1">
      <alignment horizontal="left" wrapText="1"/>
      <protection hidden="1"/>
    </xf>
    <xf numFmtId="175" fontId="25" fillId="3" borderId="5" xfId="2" applyNumberFormat="1" applyFont="1" applyFill="1" applyBorder="1" applyAlignment="1" applyProtection="1">
      <alignment horizontal="left" vertical="center" wrapText="1"/>
      <protection hidden="1"/>
    </xf>
    <xf numFmtId="0" fontId="25" fillId="3" borderId="5" xfId="0" applyFont="1" applyFill="1" applyBorder="1" applyAlignment="1">
      <alignment vertical="center" wrapText="1"/>
    </xf>
    <xf numFmtId="0" fontId="26" fillId="3" borderId="5" xfId="0" applyFont="1" applyFill="1" applyBorder="1" applyAlignment="1" applyProtection="1">
      <alignment vertical="center"/>
      <protection hidden="1"/>
    </xf>
    <xf numFmtId="0" fontId="26" fillId="3" borderId="0" xfId="0" applyFont="1" applyFill="1" applyAlignment="1" applyProtection="1">
      <alignment horizontal="left" vertical="center" wrapText="1"/>
      <protection hidden="1"/>
    </xf>
    <xf numFmtId="0" fontId="10" fillId="3" borderId="5" xfId="0" applyFont="1" applyFill="1" applyBorder="1" applyAlignment="1" applyProtection="1">
      <alignment horizontal="left" vertical="center" wrapText="1"/>
      <protection hidden="1"/>
    </xf>
    <xf numFmtId="0" fontId="10" fillId="3" borderId="5" xfId="0" applyFont="1" applyFill="1" applyBorder="1" applyAlignment="1" applyProtection="1">
      <alignment vertical="center"/>
      <protection hidden="1"/>
    </xf>
    <xf numFmtId="0" fontId="20" fillId="3" borderId="52" xfId="0" applyFont="1" applyFill="1" applyBorder="1" applyAlignment="1" applyProtection="1">
      <alignment vertical="center"/>
      <protection hidden="1"/>
    </xf>
    <xf numFmtId="17" fontId="21" fillId="3" borderId="28" xfId="0" quotePrefix="1" applyNumberFormat="1" applyFont="1" applyFill="1" applyBorder="1" applyAlignment="1" applyProtection="1">
      <alignment horizontal="right" vertical="center"/>
      <protection hidden="1"/>
    </xf>
    <xf numFmtId="175" fontId="9" fillId="0" borderId="1" xfId="2" applyNumberFormat="1" applyFont="1" applyFill="1" applyBorder="1" applyAlignment="1" applyProtection="1">
      <alignment horizontal="left"/>
      <protection hidden="1"/>
    </xf>
    <xf numFmtId="175" fontId="9" fillId="0" borderId="30" xfId="2" applyNumberFormat="1" applyFont="1" applyFill="1" applyBorder="1" applyAlignment="1" applyProtection="1">
      <alignment horizontal="left"/>
      <protection hidden="1"/>
    </xf>
    <xf numFmtId="175" fontId="9" fillId="0" borderId="1" xfId="2" applyNumberFormat="1" applyFont="1" applyFill="1" applyBorder="1" applyAlignment="1" applyProtection="1">
      <alignment horizontal="center"/>
      <protection hidden="1"/>
    </xf>
    <xf numFmtId="175" fontId="9" fillId="0" borderId="30" xfId="2" applyNumberFormat="1" applyFont="1" applyFill="1" applyBorder="1" applyAlignment="1" applyProtection="1">
      <alignment horizontal="center"/>
      <protection hidden="1"/>
    </xf>
    <xf numFmtId="175" fontId="9" fillId="0" borderId="0" xfId="2" applyNumberFormat="1" applyFont="1" applyFill="1" applyAlignment="1" applyProtection="1">
      <alignment horizontal="center" vertical="center" wrapText="1"/>
      <protection hidden="1"/>
    </xf>
    <xf numFmtId="175" fontId="9" fillId="3" borderId="0" xfId="2" applyNumberFormat="1" applyFont="1" applyFill="1" applyAlignment="1" applyProtection="1">
      <alignment horizontal="center"/>
      <protection hidden="1"/>
    </xf>
    <xf numFmtId="175" fontId="9" fillId="0" borderId="5" xfId="2" applyNumberFormat="1" applyFont="1" applyFill="1" applyBorder="1" applyAlignment="1" applyProtection="1">
      <alignment horizontal="center"/>
      <protection hidden="1"/>
    </xf>
    <xf numFmtId="168" fontId="8" fillId="0" borderId="0" xfId="2" applyNumberFormat="1" applyFont="1" applyFill="1" applyAlignment="1" applyProtection="1">
      <alignment horizontal="right" vertical="center" wrapText="1"/>
      <protection locked="0"/>
    </xf>
    <xf numFmtId="168" fontId="8" fillId="0" borderId="0" xfId="2" applyNumberFormat="1" applyFont="1" applyFill="1" applyBorder="1" applyAlignment="1" applyProtection="1">
      <alignment horizontal="right" vertical="center" wrapText="1"/>
      <protection locked="0"/>
    </xf>
    <xf numFmtId="168" fontId="8" fillId="0" borderId="0" xfId="2" applyNumberFormat="1" applyFont="1" applyFill="1" applyAlignment="1" applyProtection="1">
      <alignment horizontal="right" vertical="center" wrapText="1"/>
      <protection hidden="1"/>
    </xf>
    <xf numFmtId="168" fontId="8" fillId="0" borderId="0" xfId="2" applyNumberFormat="1" applyFont="1" applyFill="1" applyBorder="1" applyAlignment="1" applyProtection="1">
      <alignment horizontal="right" vertical="center" wrapText="1"/>
      <protection hidden="1"/>
    </xf>
    <xf numFmtId="168" fontId="8" fillId="0" borderId="13" xfId="2" applyNumberFormat="1" applyFont="1" applyFill="1" applyBorder="1" applyAlignment="1" applyProtection="1">
      <alignment horizontal="right" vertical="center" wrapText="1"/>
      <protection hidden="1"/>
    </xf>
    <xf numFmtId="168" fontId="17" fillId="0" borderId="0" xfId="2" applyNumberFormat="1" applyFont="1" applyFill="1" applyAlignment="1" applyProtection="1">
      <alignment horizontal="right" vertical="center" wrapText="1"/>
      <protection hidden="1"/>
    </xf>
    <xf numFmtId="168" fontId="17" fillId="0" borderId="13" xfId="2" applyNumberFormat="1" applyFont="1" applyFill="1" applyBorder="1" applyAlignment="1" applyProtection="1">
      <alignment horizontal="right" vertical="center" wrapText="1"/>
      <protection hidden="1"/>
    </xf>
    <xf numFmtId="0" fontId="8" fillId="0" borderId="12" xfId="0" applyNumberFormat="1" applyFont="1" applyFill="1" applyBorder="1" applyAlignment="1" applyProtection="1">
      <alignment horizontal="left"/>
      <protection locked="0"/>
    </xf>
    <xf numFmtId="0" fontId="8" fillId="0" borderId="0" xfId="0" applyNumberFormat="1" applyFont="1" applyFill="1" applyBorder="1" applyAlignment="1" applyProtection="1">
      <alignment horizontal="left"/>
      <protection locked="0"/>
    </xf>
    <xf numFmtId="0" fontId="8" fillId="0" borderId="13" xfId="0" applyNumberFormat="1" applyFont="1" applyFill="1" applyBorder="1" applyAlignment="1" applyProtection="1">
      <alignment horizontal="left"/>
      <protection locked="0"/>
    </xf>
    <xf numFmtId="0" fontId="17" fillId="0" borderId="15" xfId="0" applyFont="1" applyFill="1" applyBorder="1" applyAlignment="1" applyProtection="1">
      <alignment horizontal="center"/>
      <protection hidden="1"/>
    </xf>
    <xf numFmtId="0" fontId="17" fillId="0" borderId="16" xfId="0" applyFont="1" applyFill="1" applyBorder="1" applyAlignment="1" applyProtection="1">
      <alignment horizontal="center"/>
      <protection hidden="1"/>
    </xf>
    <xf numFmtId="0" fontId="8" fillId="0" borderId="40" xfId="0" applyFont="1" applyFill="1" applyBorder="1" applyAlignment="1" applyProtection="1">
      <alignment horizontal="center"/>
      <protection hidden="1"/>
    </xf>
    <xf numFmtId="0" fontId="8" fillId="0" borderId="65" xfId="0" applyFont="1" applyFill="1" applyBorder="1" applyAlignment="1" applyProtection="1">
      <alignment horizontal="center"/>
      <protection hidden="1"/>
    </xf>
    <xf numFmtId="0" fontId="8" fillId="0" borderId="29" xfId="0" applyFont="1" applyFill="1" applyBorder="1" applyAlignment="1" applyProtection="1">
      <alignment horizontal="center"/>
      <protection hidden="1"/>
    </xf>
    <xf numFmtId="0" fontId="8" fillId="0" borderId="30" xfId="0" applyFont="1" applyFill="1" applyBorder="1" applyAlignment="1" applyProtection="1">
      <alignment horizontal="center"/>
      <protection hidden="1"/>
    </xf>
    <xf numFmtId="0" fontId="17" fillId="0" borderId="35" xfId="0" applyFont="1" applyFill="1" applyBorder="1" applyAlignment="1" applyProtection="1">
      <alignment horizontal="center"/>
      <protection hidden="1"/>
    </xf>
    <xf numFmtId="0" fontId="17" fillId="0" borderId="36" xfId="0" applyFont="1" applyFill="1" applyBorder="1" applyAlignment="1" applyProtection="1">
      <alignment horizontal="center"/>
      <protection hidden="1"/>
    </xf>
    <xf numFmtId="0" fontId="17" fillId="0" borderId="27" xfId="0" applyFont="1" applyFill="1" applyBorder="1" applyAlignment="1" applyProtection="1">
      <alignment horizontal="center"/>
      <protection hidden="1"/>
    </xf>
    <xf numFmtId="0" fontId="17" fillId="0" borderId="66" xfId="0" applyFont="1" applyFill="1" applyBorder="1" applyAlignment="1" applyProtection="1">
      <alignment horizontal="center"/>
      <protection hidden="1"/>
    </xf>
    <xf numFmtId="0" fontId="8" fillId="0" borderId="67" xfId="0" applyFont="1" applyFill="1" applyBorder="1" applyAlignment="1" applyProtection="1">
      <alignment horizontal="center"/>
      <protection hidden="1"/>
    </xf>
    <xf numFmtId="0" fontId="8" fillId="0" borderId="68" xfId="0" applyFont="1" applyFill="1" applyBorder="1" applyAlignment="1" applyProtection="1">
      <alignment horizontal="center"/>
      <protection hidden="1"/>
    </xf>
    <xf numFmtId="0" fontId="8" fillId="0" borderId="64" xfId="0" applyFont="1" applyFill="1" applyBorder="1" applyAlignment="1" applyProtection="1">
      <alignment horizontal="center"/>
      <protection hidden="1"/>
    </xf>
    <xf numFmtId="0" fontId="8" fillId="0" borderId="69" xfId="0" applyFont="1" applyFill="1" applyBorder="1" applyAlignment="1" applyProtection="1">
      <alignment horizontal="center"/>
      <protection hidden="1"/>
    </xf>
    <xf numFmtId="0" fontId="8" fillId="0" borderId="70" xfId="0" applyFont="1" applyFill="1" applyBorder="1" applyAlignment="1" applyProtection="1">
      <alignment horizontal="center"/>
      <protection hidden="1"/>
    </xf>
    <xf numFmtId="0" fontId="17" fillId="0" borderId="71" xfId="0" applyFont="1" applyFill="1" applyBorder="1" applyAlignment="1" applyProtection="1">
      <alignment horizontal="center"/>
      <protection hidden="1"/>
    </xf>
    <xf numFmtId="0" fontId="17" fillId="0" borderId="72" xfId="0" applyFont="1" applyFill="1" applyBorder="1" applyAlignment="1" applyProtection="1">
      <alignment horizontal="center"/>
      <protection hidden="1"/>
    </xf>
    <xf numFmtId="0" fontId="17" fillId="0" borderId="73" xfId="0" applyFont="1" applyFill="1" applyBorder="1" applyAlignment="1" applyProtection="1">
      <alignment horizontal="center"/>
      <protection hidden="1"/>
    </xf>
    <xf numFmtId="0" fontId="17" fillId="0" borderId="9" xfId="0" applyFont="1" applyFill="1" applyBorder="1" applyAlignment="1" applyProtection="1">
      <alignment horizontal="center" vertical="center" wrapText="1"/>
      <protection hidden="1"/>
    </xf>
    <xf numFmtId="0" fontId="17" fillId="0" borderId="32" xfId="0" applyFont="1" applyFill="1" applyBorder="1" applyAlignment="1" applyProtection="1">
      <alignment horizontal="center" vertical="center" wrapText="1"/>
      <protection hidden="1"/>
    </xf>
    <xf numFmtId="0" fontId="17" fillId="0" borderId="33" xfId="0" applyFont="1" applyFill="1" applyBorder="1" applyAlignment="1" applyProtection="1">
      <alignment horizontal="center" vertical="center" wrapText="1"/>
      <protection hidden="1"/>
    </xf>
    <xf numFmtId="0" fontId="17" fillId="0" borderId="14" xfId="0" applyFont="1" applyFill="1" applyBorder="1" applyAlignment="1" applyProtection="1">
      <alignment horizontal="center" vertical="center" wrapText="1"/>
      <protection hidden="1"/>
    </xf>
    <xf numFmtId="0" fontId="17" fillId="0" borderId="15" xfId="0" applyFont="1" applyFill="1" applyBorder="1" applyAlignment="1" applyProtection="1">
      <alignment horizontal="center" vertical="center" wrapText="1"/>
      <protection hidden="1"/>
    </xf>
    <xf numFmtId="0" fontId="17" fillId="0" borderId="16" xfId="0" applyFont="1" applyFill="1" applyBorder="1" applyAlignment="1" applyProtection="1">
      <alignment horizontal="center" vertical="center" wrapText="1"/>
      <protection hidden="1"/>
    </xf>
    <xf numFmtId="0" fontId="17" fillId="0" borderId="40" xfId="0" applyFont="1" applyFill="1" applyBorder="1" applyAlignment="1" applyProtection="1">
      <alignment horizontal="center"/>
      <protection hidden="1"/>
    </xf>
    <xf numFmtId="0" fontId="17" fillId="0" borderId="41" xfId="0" applyFont="1" applyFill="1" applyBorder="1" applyAlignment="1" applyProtection="1">
      <alignment horizontal="center"/>
      <protection hidden="1"/>
    </xf>
    <xf numFmtId="0" fontId="17" fillId="0" borderId="42" xfId="0" applyFont="1" applyFill="1" applyBorder="1" applyAlignment="1" applyProtection="1">
      <alignment horizontal="center"/>
      <protection hidden="1"/>
    </xf>
    <xf numFmtId="0" fontId="23" fillId="0" borderId="5" xfId="0" applyFont="1" applyFill="1" applyBorder="1" applyAlignment="1" applyProtection="1">
      <alignment horizontal="center"/>
      <protection locked="0"/>
    </xf>
    <xf numFmtId="0" fontId="17" fillId="0" borderId="9" xfId="0" applyFont="1" applyFill="1" applyBorder="1" applyAlignment="1" applyProtection="1">
      <alignment horizontal="center" wrapText="1"/>
      <protection hidden="1"/>
    </xf>
    <xf numFmtId="0" fontId="17" fillId="0" borderId="32" xfId="0" applyFont="1" applyFill="1" applyBorder="1" applyAlignment="1" applyProtection="1">
      <alignment horizontal="center" wrapText="1"/>
      <protection hidden="1"/>
    </xf>
    <xf numFmtId="0" fontId="17" fillId="0" borderId="33" xfId="0" applyFont="1" applyFill="1" applyBorder="1" applyAlignment="1" applyProtection="1">
      <alignment horizontal="center" wrapText="1"/>
      <protection hidden="1"/>
    </xf>
    <xf numFmtId="49" fontId="17" fillId="0" borderId="32" xfId="0" applyNumberFormat="1" applyFont="1" applyFill="1" applyBorder="1" applyAlignment="1" applyProtection="1">
      <alignment horizontal="center"/>
      <protection hidden="1"/>
    </xf>
    <xf numFmtId="0" fontId="17" fillId="0" borderId="32" xfId="0" applyFont="1" applyFill="1" applyBorder="1" applyAlignment="1" applyProtection="1">
      <alignment horizontal="center"/>
      <protection hidden="1"/>
    </xf>
    <xf numFmtId="49" fontId="17" fillId="0" borderId="15" xfId="0" applyNumberFormat="1" applyFont="1" applyFill="1" applyBorder="1" applyAlignment="1" applyProtection="1">
      <alignment horizontal="center"/>
      <protection hidden="1"/>
    </xf>
    <xf numFmtId="49" fontId="17" fillId="0" borderId="0" xfId="0" applyNumberFormat="1" applyFont="1" applyFill="1" applyBorder="1" applyAlignment="1" applyProtection="1">
      <alignment horizontal="center" wrapText="1"/>
      <protection hidden="1"/>
    </xf>
    <xf numFmtId="0" fontId="17" fillId="0" borderId="0" xfId="0" applyNumberFormat="1" applyFont="1" applyFill="1" applyBorder="1" applyAlignment="1" applyProtection="1">
      <alignment horizontal="center" wrapText="1"/>
      <protection hidden="1"/>
    </xf>
    <xf numFmtId="0" fontId="17" fillId="0" borderId="13" xfId="0" applyNumberFormat="1" applyFont="1" applyFill="1" applyBorder="1" applyAlignment="1" applyProtection="1">
      <alignment horizontal="center" wrapText="1"/>
      <protection hidden="1"/>
    </xf>
    <xf numFmtId="0" fontId="17" fillId="0" borderId="43" xfId="0" applyFont="1" applyFill="1" applyBorder="1" applyAlignment="1" applyProtection="1">
      <alignment horizontal="center"/>
      <protection hidden="1"/>
    </xf>
    <xf numFmtId="0" fontId="17" fillId="0" borderId="44" xfId="0" applyFont="1" applyFill="1" applyBorder="1" applyAlignment="1" applyProtection="1">
      <alignment horizontal="center"/>
      <protection hidden="1"/>
    </xf>
    <xf numFmtId="0" fontId="17" fillId="0" borderId="32" xfId="0" applyNumberFormat="1" applyFont="1" applyFill="1" applyBorder="1" applyAlignment="1" applyProtection="1">
      <alignment horizontal="center"/>
      <protection hidden="1"/>
    </xf>
    <xf numFmtId="0" fontId="17" fillId="0" borderId="33" xfId="0" applyNumberFormat="1" applyFont="1" applyFill="1" applyBorder="1" applyAlignment="1" applyProtection="1">
      <alignment horizontal="center"/>
      <protection hidden="1"/>
    </xf>
    <xf numFmtId="0" fontId="17" fillId="0" borderId="12" xfId="0" applyFont="1" applyFill="1" applyBorder="1" applyAlignment="1" applyProtection="1">
      <alignment horizontal="center" wrapText="1"/>
      <protection hidden="1"/>
    </xf>
    <xf numFmtId="0" fontId="17" fillId="0" borderId="0" xfId="0" applyFont="1" applyFill="1" applyBorder="1" applyAlignment="1" applyProtection="1">
      <alignment horizontal="center" wrapText="1"/>
      <protection hidden="1"/>
    </xf>
    <xf numFmtId="0" fontId="17" fillId="0" borderId="13" xfId="0" applyFont="1" applyFill="1" applyBorder="1" applyAlignment="1" applyProtection="1">
      <alignment horizontal="center" wrapText="1"/>
      <protection hidden="1"/>
    </xf>
    <xf numFmtId="0" fontId="17" fillId="0" borderId="40" xfId="0" applyFont="1" applyFill="1" applyBorder="1" applyAlignment="1" applyProtection="1">
      <alignment horizontal="center" vertical="center"/>
      <protection hidden="1"/>
    </xf>
    <xf numFmtId="0" fontId="17" fillId="0" borderId="41" xfId="0" applyFont="1" applyFill="1" applyBorder="1" applyAlignment="1" applyProtection="1">
      <alignment horizontal="center" vertical="center"/>
      <protection hidden="1"/>
    </xf>
    <xf numFmtId="0" fontId="17" fillId="0" borderId="42" xfId="0" applyFont="1" applyFill="1" applyBorder="1" applyAlignment="1" applyProtection="1">
      <alignment horizontal="center" vertical="center"/>
      <protection hidden="1"/>
    </xf>
    <xf numFmtId="0" fontId="17" fillId="0" borderId="33" xfId="0" applyFont="1" applyFill="1" applyBorder="1" applyAlignment="1" applyProtection="1">
      <alignment horizontal="center"/>
      <protection hidden="1"/>
    </xf>
    <xf numFmtId="0" fontId="8" fillId="0" borderId="37" xfId="0" applyNumberFormat="1" applyFont="1" applyFill="1" applyBorder="1" applyAlignment="1" applyProtection="1">
      <alignment horizontal="left"/>
      <protection locked="0"/>
    </xf>
    <xf numFmtId="0" fontId="8" fillId="0" borderId="38" xfId="0" applyNumberFormat="1" applyFont="1" applyFill="1" applyBorder="1" applyAlignment="1" applyProtection="1">
      <alignment horizontal="left"/>
      <protection locked="0"/>
    </xf>
    <xf numFmtId="0" fontId="8" fillId="0" borderId="31" xfId="0" applyNumberFormat="1" applyFont="1" applyFill="1" applyBorder="1" applyAlignment="1" applyProtection="1">
      <alignment horizontal="left"/>
      <protection locked="0"/>
    </xf>
    <xf numFmtId="0" fontId="8" fillId="0" borderId="12" xfId="0" applyFont="1" applyFill="1" applyBorder="1" applyAlignment="1" applyProtection="1">
      <alignment vertical="center" wrapText="1"/>
      <protection hidden="1"/>
    </xf>
    <xf numFmtId="0" fontId="8" fillId="0" borderId="0" xfId="0" applyFont="1" applyFill="1" applyBorder="1" applyAlignment="1" applyProtection="1">
      <alignment vertical="center" wrapText="1"/>
      <protection hidden="1"/>
    </xf>
    <xf numFmtId="0" fontId="8" fillId="0" borderId="13" xfId="0" applyFont="1" applyFill="1" applyBorder="1" applyAlignment="1" applyProtection="1">
      <alignment vertical="center" wrapText="1"/>
      <protection hidden="1"/>
    </xf>
    <xf numFmtId="0" fontId="8" fillId="0" borderId="14" xfId="0" applyFont="1" applyFill="1" applyBorder="1" applyAlignment="1" applyProtection="1">
      <alignment vertical="center" wrapText="1"/>
      <protection hidden="1"/>
    </xf>
    <xf numFmtId="0" fontId="8" fillId="0" borderId="15" xfId="0" applyFont="1" applyFill="1" applyBorder="1" applyAlignment="1" applyProtection="1">
      <alignment vertical="center" wrapText="1"/>
      <protection hidden="1"/>
    </xf>
    <xf numFmtId="0" fontId="8" fillId="0" borderId="16" xfId="0" applyFont="1" applyFill="1" applyBorder="1" applyAlignment="1" applyProtection="1">
      <alignment vertical="center" wrapText="1"/>
      <protection hidden="1"/>
    </xf>
    <xf numFmtId="0" fontId="8" fillId="0" borderId="12" xfId="0" applyFont="1" applyFill="1" applyBorder="1" applyAlignment="1" applyProtection="1">
      <alignment horizontal="left" vertical="center" wrapText="1"/>
      <protection hidden="1"/>
    </xf>
    <xf numFmtId="0" fontId="8" fillId="0" borderId="0" xfId="0" applyFont="1" applyFill="1" applyBorder="1" applyAlignment="1" applyProtection="1">
      <alignment horizontal="left" vertical="center" wrapText="1"/>
      <protection hidden="1"/>
    </xf>
    <xf numFmtId="0" fontId="8" fillId="0" borderId="13" xfId="0" applyFont="1" applyFill="1" applyBorder="1" applyAlignment="1" applyProtection="1">
      <alignment horizontal="left" vertical="center" wrapText="1"/>
      <protection hidden="1"/>
    </xf>
    <xf numFmtId="0" fontId="8" fillId="0" borderId="9" xfId="0" applyFont="1" applyFill="1" applyBorder="1" applyAlignment="1" applyProtection="1">
      <alignment horizontal="center" vertical="center" wrapText="1"/>
      <protection hidden="1"/>
    </xf>
    <xf numFmtId="0" fontId="8" fillId="0" borderId="32" xfId="0" applyFont="1" applyFill="1" applyBorder="1" applyAlignment="1" applyProtection="1">
      <alignment horizontal="center" vertical="center" wrapText="1"/>
      <protection hidden="1"/>
    </xf>
    <xf numFmtId="0" fontId="8" fillId="0" borderId="33" xfId="0" applyFont="1" applyFill="1" applyBorder="1" applyAlignment="1" applyProtection="1">
      <alignment horizontal="center" vertical="center" wrapText="1"/>
      <protection hidden="1"/>
    </xf>
    <xf numFmtId="0" fontId="8" fillId="0" borderId="12" xfId="0" applyFont="1" applyFill="1" applyBorder="1" applyAlignment="1" applyProtection="1">
      <alignment horizontal="center" vertical="center" wrapText="1"/>
      <protection hidden="1"/>
    </xf>
    <xf numFmtId="0" fontId="8" fillId="0" borderId="0" xfId="0" applyFont="1" applyFill="1" applyBorder="1" applyAlignment="1" applyProtection="1">
      <alignment horizontal="center" vertical="center" wrapText="1"/>
      <protection hidden="1"/>
    </xf>
    <xf numFmtId="0" fontId="8" fillId="0" borderId="13" xfId="0" applyFont="1" applyFill="1" applyBorder="1" applyAlignment="1" applyProtection="1">
      <alignment horizontal="center" vertical="center" wrapText="1"/>
      <protection hidden="1"/>
    </xf>
    <xf numFmtId="0" fontId="8" fillId="0" borderId="12" xfId="0" applyFont="1" applyFill="1" applyBorder="1" applyAlignment="1" applyProtection="1">
      <alignment horizontal="justify" vertical="center" wrapText="1"/>
      <protection hidden="1"/>
    </xf>
    <xf numFmtId="0" fontId="8" fillId="0" borderId="0" xfId="0" applyFont="1" applyFill="1" applyBorder="1" applyAlignment="1" applyProtection="1">
      <alignment horizontal="justify" vertical="center" wrapText="1"/>
      <protection hidden="1"/>
    </xf>
    <xf numFmtId="0" fontId="8" fillId="0" borderId="13" xfId="0" applyFont="1" applyFill="1" applyBorder="1" applyAlignment="1" applyProtection="1">
      <alignment horizontal="justify" vertical="center" wrapText="1"/>
      <protection hidden="1"/>
    </xf>
    <xf numFmtId="0" fontId="8" fillId="0" borderId="14" xfId="0" applyFont="1" applyFill="1" applyBorder="1" applyAlignment="1" applyProtection="1">
      <alignment horizontal="justify" vertical="center" wrapText="1"/>
      <protection hidden="1"/>
    </xf>
    <xf numFmtId="0" fontId="8" fillId="0" borderId="15" xfId="0" applyFont="1" applyFill="1" applyBorder="1" applyAlignment="1" applyProtection="1">
      <alignment horizontal="justify" vertical="center" wrapText="1"/>
      <protection hidden="1"/>
    </xf>
    <xf numFmtId="0" fontId="8" fillId="0" borderId="16" xfId="0" applyFont="1" applyFill="1" applyBorder="1" applyAlignment="1" applyProtection="1">
      <alignment horizontal="justify" vertical="center" wrapText="1"/>
      <protection hidden="1"/>
    </xf>
    <xf numFmtId="0" fontId="8" fillId="0" borderId="14" xfId="0" applyFont="1" applyFill="1" applyBorder="1" applyAlignment="1" applyProtection="1">
      <alignment horizontal="left"/>
      <protection locked="0"/>
    </xf>
    <xf numFmtId="0" fontId="8" fillId="0" borderId="15" xfId="0" applyFont="1" applyFill="1" applyBorder="1" applyAlignment="1" applyProtection="1">
      <alignment horizontal="left"/>
      <protection locked="0"/>
    </xf>
    <xf numFmtId="0" fontId="8" fillId="0" borderId="16" xfId="0" applyFont="1" applyFill="1" applyBorder="1" applyAlignment="1" applyProtection="1">
      <alignment horizontal="left"/>
      <protection locked="0"/>
    </xf>
    <xf numFmtId="0" fontId="17" fillId="0" borderId="9" xfId="0" applyFont="1" applyFill="1" applyBorder="1" applyAlignment="1" applyProtection="1">
      <alignment horizontal="left" wrapText="1"/>
      <protection hidden="1"/>
    </xf>
    <xf numFmtId="0" fontId="17" fillId="0" borderId="32" xfId="0" applyFont="1" applyFill="1" applyBorder="1" applyAlignment="1" applyProtection="1">
      <alignment horizontal="left" wrapText="1"/>
      <protection hidden="1"/>
    </xf>
    <xf numFmtId="0" fontId="8" fillId="0" borderId="22" xfId="0" applyFont="1" applyFill="1" applyBorder="1" applyAlignment="1" applyProtection="1">
      <alignment horizontal="left" vertical="center" wrapText="1"/>
      <protection hidden="1"/>
    </xf>
    <xf numFmtId="0" fontId="8" fillId="0" borderId="5" xfId="0" applyFont="1" applyFill="1" applyBorder="1" applyAlignment="1" applyProtection="1">
      <alignment horizontal="left" vertical="center" wrapText="1"/>
      <protection hidden="1"/>
    </xf>
    <xf numFmtId="0" fontId="8" fillId="0" borderId="29" xfId="0" applyFont="1" applyFill="1" applyBorder="1" applyAlignment="1" applyProtection="1">
      <alignment horizontal="left" vertical="center" wrapText="1"/>
      <protection hidden="1"/>
    </xf>
    <xf numFmtId="0" fontId="8" fillId="0" borderId="30" xfId="0" applyFont="1" applyFill="1" applyBorder="1" applyAlignment="1" applyProtection="1">
      <alignment horizontal="left" vertical="center" wrapText="1"/>
      <protection hidden="1"/>
    </xf>
    <xf numFmtId="164" fontId="8" fillId="0" borderId="50" xfId="0" applyNumberFormat="1" applyFont="1" applyFill="1" applyBorder="1" applyAlignment="1" applyProtection="1">
      <alignment horizontal="right"/>
      <protection hidden="1"/>
    </xf>
    <xf numFmtId="0" fontId="8" fillId="0" borderId="50" xfId="0" applyFont="1" applyFill="1" applyBorder="1" applyAlignment="1" applyProtection="1">
      <alignment horizontal="right"/>
      <protection hidden="1"/>
    </xf>
    <xf numFmtId="0" fontId="8" fillId="0" borderId="48" xfId="0" applyFont="1" applyFill="1" applyBorder="1" applyAlignment="1" applyProtection="1">
      <alignment horizontal="right"/>
      <protection hidden="1"/>
    </xf>
    <xf numFmtId="0" fontId="8" fillId="0" borderId="15" xfId="0" applyFont="1" applyFill="1" applyBorder="1" applyAlignment="1" applyProtection="1">
      <alignment horizontal="center" vertical="center" wrapText="1"/>
      <protection hidden="1"/>
    </xf>
    <xf numFmtId="0" fontId="8" fillId="0" borderId="16" xfId="0" applyFont="1" applyFill="1" applyBorder="1" applyAlignment="1" applyProtection="1">
      <alignment horizontal="center" vertical="center" wrapText="1"/>
      <protection hidden="1"/>
    </xf>
    <xf numFmtId="0" fontId="17" fillId="0" borderId="46" xfId="0" applyFont="1" applyFill="1" applyBorder="1" applyAlignment="1" applyProtection="1">
      <alignment horizontal="center" vertical="center" wrapText="1"/>
      <protection hidden="1"/>
    </xf>
    <xf numFmtId="0" fontId="17" fillId="0" borderId="0" xfId="0" applyFont="1" applyFill="1" applyBorder="1" applyAlignment="1" applyProtection="1">
      <alignment horizontal="center" vertical="center" wrapText="1"/>
      <protection hidden="1"/>
    </xf>
    <xf numFmtId="0" fontId="17" fillId="0" borderId="34" xfId="0" applyFont="1" applyFill="1" applyBorder="1" applyAlignment="1" applyProtection="1">
      <alignment horizontal="center" vertical="center" wrapText="1"/>
      <protection hidden="1"/>
    </xf>
    <xf numFmtId="0" fontId="17" fillId="0" borderId="0" xfId="0" applyFont="1" applyFill="1" applyBorder="1" applyAlignment="1" applyProtection="1">
      <alignment horizontal="center"/>
      <protection hidden="1"/>
    </xf>
    <xf numFmtId="0" fontId="17" fillId="0" borderId="45" xfId="0" applyFont="1" applyFill="1" applyBorder="1" applyAlignment="1" applyProtection="1">
      <alignment horizontal="center"/>
      <protection hidden="1"/>
    </xf>
    <xf numFmtId="49" fontId="17" fillId="0" borderId="0" xfId="0" applyNumberFormat="1" applyFont="1" applyFill="1" applyBorder="1" applyAlignment="1" applyProtection="1">
      <alignment horizontal="center"/>
      <protection hidden="1"/>
    </xf>
    <xf numFmtId="1" fontId="8" fillId="0" borderId="17" xfId="0" applyNumberFormat="1" applyFont="1" applyFill="1" applyBorder="1" applyAlignment="1" applyProtection="1">
      <alignment horizontal="center"/>
      <protection hidden="1"/>
    </xf>
    <xf numFmtId="1" fontId="8" fillId="0" borderId="18" xfId="0" applyNumberFormat="1" applyFont="1" applyFill="1" applyBorder="1" applyAlignment="1" applyProtection="1">
      <alignment horizontal="center"/>
      <protection hidden="1"/>
    </xf>
    <xf numFmtId="49" fontId="8" fillId="0" borderId="17" xfId="0" applyNumberFormat="1" applyFont="1" applyFill="1" applyBorder="1" applyAlignment="1" applyProtection="1">
      <alignment horizontal="center"/>
      <protection hidden="1"/>
    </xf>
    <xf numFmtId="0" fontId="8" fillId="0" borderId="18" xfId="0" applyFont="1" applyFill="1" applyBorder="1" applyAlignment="1" applyProtection="1">
      <alignment horizontal="center"/>
      <protection hidden="1"/>
    </xf>
    <xf numFmtId="0" fontId="19" fillId="0" borderId="7" xfId="0" applyFont="1" applyFill="1" applyBorder="1" applyAlignment="1" applyProtection="1">
      <alignment horizontal="center" vertical="center"/>
      <protection hidden="1"/>
    </xf>
    <xf numFmtId="0" fontId="19" fillId="0" borderId="24" xfId="0" applyFont="1" applyFill="1" applyBorder="1" applyAlignment="1" applyProtection="1">
      <alignment horizontal="center" vertical="center"/>
      <protection hidden="1"/>
    </xf>
    <xf numFmtId="49" fontId="8" fillId="0" borderId="78" xfId="0" applyNumberFormat="1" applyFont="1" applyFill="1" applyBorder="1" applyAlignment="1" applyProtection="1">
      <alignment horizontal="center"/>
      <protection hidden="1"/>
    </xf>
    <xf numFmtId="0" fontId="8" fillId="0" borderId="75" xfId="0" applyNumberFormat="1" applyFont="1" applyFill="1" applyBorder="1" applyAlignment="1" applyProtection="1">
      <alignment horizontal="center"/>
      <protection hidden="1"/>
    </xf>
    <xf numFmtId="0" fontId="8" fillId="0" borderId="79" xfId="0" applyNumberFormat="1" applyFont="1" applyFill="1" applyBorder="1" applyAlignment="1" applyProtection="1">
      <alignment horizontal="center"/>
      <protection hidden="1"/>
    </xf>
    <xf numFmtId="49" fontId="8" fillId="0" borderId="76" xfId="0" applyNumberFormat="1" applyFont="1" applyFill="1" applyBorder="1" applyAlignment="1" applyProtection="1">
      <alignment horizontal="center"/>
      <protection hidden="1"/>
    </xf>
    <xf numFmtId="0" fontId="8" fillId="0" borderId="74" xfId="0" applyFont="1" applyFill="1" applyBorder="1" applyAlignment="1" applyProtection="1">
      <alignment horizontal="center"/>
      <protection hidden="1"/>
    </xf>
    <xf numFmtId="0" fontId="8" fillId="0" borderId="77" xfId="0" applyFont="1" applyFill="1" applyBorder="1" applyAlignment="1" applyProtection="1">
      <alignment horizontal="center"/>
      <protection hidden="1"/>
    </xf>
    <xf numFmtId="0" fontId="17" fillId="0" borderId="51" xfId="0" applyFont="1" applyFill="1" applyBorder="1" applyAlignment="1" applyProtection="1">
      <alignment horizontal="center" vertical="center"/>
      <protection hidden="1"/>
    </xf>
    <xf numFmtId="175" fontId="8" fillId="0" borderId="80" xfId="2" applyNumberFormat="1" applyFont="1" applyFill="1" applyBorder="1" applyAlignment="1" applyProtection="1">
      <alignment horizontal="center" vertical="center"/>
      <protection hidden="1"/>
    </xf>
    <xf numFmtId="175" fontId="8" fillId="0" borderId="81" xfId="2" applyNumberFormat="1" applyFont="1" applyFill="1" applyBorder="1" applyAlignment="1" applyProtection="1">
      <alignment horizontal="center" vertical="center"/>
      <protection hidden="1"/>
    </xf>
    <xf numFmtId="0" fontId="17" fillId="0" borderId="0" xfId="0" applyFont="1" applyFill="1" applyBorder="1" applyAlignment="1" applyProtection="1">
      <alignment horizontal="center" vertical="center"/>
      <protection hidden="1"/>
    </xf>
    <xf numFmtId="49" fontId="8" fillId="0" borderId="80" xfId="0" applyNumberFormat="1" applyFont="1" applyFill="1" applyBorder="1" applyAlignment="1" applyProtection="1">
      <alignment horizontal="center" vertical="center"/>
      <protection hidden="1"/>
    </xf>
    <xf numFmtId="0" fontId="8" fillId="0" borderId="81" xfId="0" applyNumberFormat="1" applyFont="1" applyFill="1" applyBorder="1" applyAlignment="1" applyProtection="1">
      <alignment horizontal="center" vertical="center"/>
      <protection hidden="1"/>
    </xf>
    <xf numFmtId="0" fontId="17" fillId="0" borderId="12" xfId="0" applyFont="1" applyFill="1" applyBorder="1" applyAlignment="1" applyProtection="1">
      <alignment horizontal="left" vertical="center" wrapText="1"/>
      <protection hidden="1"/>
    </xf>
    <xf numFmtId="0" fontId="17" fillId="0" borderId="45" xfId="0" applyFont="1" applyFill="1" applyBorder="1" applyAlignment="1" applyProtection="1">
      <alignment horizontal="left" vertical="center" wrapText="1"/>
      <protection hidden="1"/>
    </xf>
    <xf numFmtId="0" fontId="17" fillId="3" borderId="51" xfId="0" applyFont="1" applyFill="1" applyBorder="1" applyAlignment="1" applyProtection="1">
      <alignment vertical="center" wrapText="1"/>
      <protection hidden="1"/>
    </xf>
    <xf numFmtId="0" fontId="11" fillId="3" borderId="0" xfId="0" applyFont="1" applyFill="1" applyAlignment="1">
      <alignment vertical="center" wrapText="1"/>
    </xf>
    <xf numFmtId="0" fontId="11" fillId="3" borderId="45" xfId="0" applyFont="1" applyFill="1" applyBorder="1" applyAlignment="1">
      <alignment vertical="center" wrapText="1"/>
    </xf>
    <xf numFmtId="0" fontId="17" fillId="3" borderId="12" xfId="0" applyFont="1" applyFill="1" applyBorder="1" applyAlignment="1" applyProtection="1">
      <alignment horizontal="left" vertical="center" wrapText="1"/>
      <protection hidden="1"/>
    </xf>
    <xf numFmtId="0" fontId="11" fillId="3" borderId="45" xfId="0" applyFont="1" applyFill="1" applyBorder="1" applyAlignment="1">
      <alignment horizontal="left" vertical="center" wrapText="1"/>
    </xf>
    <xf numFmtId="0" fontId="17" fillId="0" borderId="0" xfId="0" applyFont="1" applyFill="1" applyAlignment="1" applyProtection="1">
      <alignment horizontal="center" vertical="center" wrapText="1"/>
      <protection hidden="1"/>
    </xf>
    <xf numFmtId="0" fontId="17" fillId="0" borderId="45" xfId="0" applyFont="1" applyFill="1" applyBorder="1" applyAlignment="1" applyProtection="1">
      <alignment horizontal="center" vertical="center" wrapText="1"/>
      <protection hidden="1"/>
    </xf>
    <xf numFmtId="175" fontId="25" fillId="0" borderId="1" xfId="2" applyNumberFormat="1" applyFont="1" applyFill="1" applyBorder="1" applyAlignment="1" applyProtection="1">
      <alignment horizontal="center"/>
      <protection hidden="1"/>
    </xf>
    <xf numFmtId="175" fontId="25" fillId="0" borderId="30" xfId="2" applyNumberFormat="1" applyFont="1" applyFill="1" applyBorder="1" applyAlignment="1" applyProtection="1">
      <alignment horizontal="center"/>
      <protection hidden="1"/>
    </xf>
    <xf numFmtId="175" fontId="26" fillId="0" borderId="94" xfId="2" applyNumberFormat="1" applyFont="1" applyFill="1" applyBorder="1" applyAlignment="1" applyProtection="1">
      <alignment horizontal="left" vertical="center"/>
      <protection hidden="1"/>
    </xf>
    <xf numFmtId="175" fontId="26" fillId="0" borderId="95" xfId="2" applyNumberFormat="1" applyFont="1" applyFill="1" applyBorder="1" applyAlignment="1" applyProtection="1">
      <alignment horizontal="left" vertical="center"/>
      <protection hidden="1"/>
    </xf>
    <xf numFmtId="175" fontId="26" fillId="0" borderId="96" xfId="2" applyNumberFormat="1" applyFont="1" applyFill="1" applyBorder="1" applyAlignment="1" applyProtection="1">
      <alignment horizontal="left" vertical="center"/>
      <protection hidden="1"/>
    </xf>
    <xf numFmtId="175" fontId="26" fillId="0" borderId="1" xfId="2" applyNumberFormat="1" applyFont="1" applyFill="1" applyBorder="1" applyAlignment="1" applyProtection="1">
      <alignment horizontal="center"/>
      <protection hidden="1"/>
    </xf>
    <xf numFmtId="175" fontId="26" fillId="0" borderId="30" xfId="2" applyNumberFormat="1" applyFont="1" applyFill="1" applyBorder="1" applyAlignment="1" applyProtection="1">
      <alignment horizontal="center"/>
      <protection hidden="1"/>
    </xf>
    <xf numFmtId="175" fontId="26" fillId="0" borderId="94" xfId="2" applyNumberFormat="1" applyFont="1" applyFill="1" applyBorder="1" applyAlignment="1" applyProtection="1">
      <alignment horizontal="left" vertical="center" wrapText="1"/>
      <protection hidden="1"/>
    </xf>
    <xf numFmtId="175" fontId="26" fillId="0" borderId="95" xfId="2" applyNumberFormat="1" applyFont="1" applyFill="1" applyBorder="1" applyAlignment="1" applyProtection="1">
      <alignment horizontal="left" vertical="center" wrapText="1"/>
      <protection hidden="1"/>
    </xf>
    <xf numFmtId="175" fontId="26" fillId="0" borderId="96" xfId="2" applyNumberFormat="1" applyFont="1" applyFill="1" applyBorder="1" applyAlignment="1" applyProtection="1">
      <alignment horizontal="left" vertical="center" wrapText="1"/>
      <protection hidden="1"/>
    </xf>
    <xf numFmtId="0" fontId="26" fillId="0" borderId="94" xfId="0" applyFont="1" applyFill="1" applyBorder="1" applyAlignment="1" applyProtection="1">
      <alignment horizontal="left" vertical="center"/>
      <protection hidden="1"/>
    </xf>
    <xf numFmtId="0" fontId="26" fillId="0" borderId="95" xfId="0" applyFont="1" applyFill="1" applyBorder="1" applyAlignment="1" applyProtection="1">
      <alignment horizontal="left" vertical="center"/>
      <protection hidden="1"/>
    </xf>
    <xf numFmtId="0" fontId="26" fillId="0" borderId="96" xfId="0" applyFont="1" applyFill="1" applyBorder="1" applyAlignment="1" applyProtection="1">
      <alignment horizontal="left" vertical="center"/>
      <protection hidden="1"/>
    </xf>
  </cellXfs>
  <cellStyles count="9">
    <cellStyle name="Hipervínculo" xfId="1" builtinId="8"/>
    <cellStyle name="Millares" xfId="2" builtinId="3"/>
    <cellStyle name="Millares 2" xfId="8"/>
    <cellStyle name="Millares_Números" xfId="6"/>
    <cellStyle name="Moneda" xfId="3" builtinId="4"/>
    <cellStyle name="Normal" xfId="0" builtinId="0"/>
    <cellStyle name="Normal 2" xfId="4"/>
    <cellStyle name="Normal 3" xfId="7"/>
    <cellStyle name="Porcentaje" xfId="5"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457200</xdr:colOff>
      <xdr:row>0</xdr:row>
      <xdr:rowOff>0</xdr:rowOff>
    </xdr:from>
    <xdr:to>
      <xdr:col>0</xdr:col>
      <xdr:colOff>1971675</xdr:colOff>
      <xdr:row>4</xdr:row>
      <xdr:rowOff>248211</xdr:rowOff>
    </xdr:to>
    <xdr:pic>
      <xdr:nvPicPr>
        <xdr:cNvPr id="9366" name="Picture 128">
          <a:extLst>
            <a:ext uri="{FF2B5EF4-FFF2-40B4-BE49-F238E27FC236}">
              <a16:creationId xmlns:a16="http://schemas.microsoft.com/office/drawing/2014/main" id="{00000000-0008-0000-0100-0000962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57200" y="0"/>
          <a:ext cx="1514475" cy="106624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amilia%20Bernal/Mauricio/Juan/Control%20de%20inventari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cha"/>
      <sheetName val="Datos"/>
      <sheetName val="Factura"/>
      <sheetName val="Números"/>
      <sheetName val="Precios"/>
      <sheetName val="Inventario"/>
      <sheetName val="Entradas"/>
      <sheetName val="Entradas - TD"/>
      <sheetName val="Kardex"/>
      <sheetName val="Salidas - TD"/>
      <sheetName val="Entradas_-_TD"/>
      <sheetName val="Salidas_-_TD"/>
      <sheetName val="Entradas_-_TD1"/>
      <sheetName val="Salidas_-_TD1"/>
      <sheetName val="Hoja1"/>
    </sheetNames>
    <sheetDataSet>
      <sheetData sheetId="0" refreshError="1"/>
      <sheetData sheetId="1" refreshError="1"/>
      <sheetData sheetId="2" refreshError="1"/>
      <sheetData sheetId="3" refreshError="1">
        <row r="2">
          <cell r="A2">
            <v>0</v>
          </cell>
          <cell r="B2" t="str">
            <v/>
          </cell>
        </row>
        <row r="3">
          <cell r="A3">
            <v>1</v>
          </cell>
          <cell r="B3" t="str">
            <v>un</v>
          </cell>
        </row>
        <row r="4">
          <cell r="A4">
            <v>2</v>
          </cell>
          <cell r="B4" t="str">
            <v>dos</v>
          </cell>
        </row>
        <row r="5">
          <cell r="A5">
            <v>3</v>
          </cell>
          <cell r="B5" t="str">
            <v>tres</v>
          </cell>
        </row>
        <row r="6">
          <cell r="A6">
            <v>4</v>
          </cell>
          <cell r="B6" t="str">
            <v>cuatro</v>
          </cell>
        </row>
        <row r="7">
          <cell r="A7">
            <v>5</v>
          </cell>
          <cell r="B7" t="str">
            <v>cinco</v>
          </cell>
        </row>
        <row r="8">
          <cell r="A8">
            <v>6</v>
          </cell>
          <cell r="B8" t="str">
            <v>seis</v>
          </cell>
        </row>
        <row r="9">
          <cell r="A9">
            <v>7</v>
          </cell>
          <cell r="B9" t="str">
            <v>siete</v>
          </cell>
        </row>
        <row r="10">
          <cell r="A10">
            <v>8</v>
          </cell>
          <cell r="B10" t="str">
            <v>ocho</v>
          </cell>
        </row>
        <row r="11">
          <cell r="A11">
            <v>9</v>
          </cell>
          <cell r="B11" t="str">
            <v>nueve</v>
          </cell>
        </row>
        <row r="12">
          <cell r="A12">
            <v>10</v>
          </cell>
          <cell r="B12" t="str">
            <v>diez</v>
          </cell>
        </row>
        <row r="13">
          <cell r="A13">
            <v>11</v>
          </cell>
          <cell r="B13" t="str">
            <v>once</v>
          </cell>
        </row>
        <row r="14">
          <cell r="A14">
            <v>12</v>
          </cell>
          <cell r="B14" t="str">
            <v>doce</v>
          </cell>
        </row>
        <row r="15">
          <cell r="A15">
            <v>13</v>
          </cell>
          <cell r="B15" t="str">
            <v>trece</v>
          </cell>
        </row>
        <row r="16">
          <cell r="A16">
            <v>14</v>
          </cell>
          <cell r="B16" t="str">
            <v>catorce</v>
          </cell>
        </row>
        <row r="17">
          <cell r="A17">
            <v>15</v>
          </cell>
          <cell r="B17" t="str">
            <v>quince</v>
          </cell>
        </row>
        <row r="18">
          <cell r="A18">
            <v>16</v>
          </cell>
          <cell r="B18" t="str">
            <v>diesiseis</v>
          </cell>
        </row>
        <row r="19">
          <cell r="A19">
            <v>17</v>
          </cell>
          <cell r="B19" t="str">
            <v>diecisiete</v>
          </cell>
        </row>
        <row r="20">
          <cell r="A20">
            <v>18</v>
          </cell>
          <cell r="B20" t="str">
            <v>dieciocho</v>
          </cell>
        </row>
        <row r="21">
          <cell r="A21">
            <v>19</v>
          </cell>
          <cell r="B21" t="str">
            <v>diecinueve</v>
          </cell>
        </row>
        <row r="22">
          <cell r="A22">
            <v>20</v>
          </cell>
          <cell r="B22" t="str">
            <v>veinte</v>
          </cell>
        </row>
        <row r="23">
          <cell r="A23">
            <v>21</v>
          </cell>
          <cell r="B23" t="str">
            <v>ventiun</v>
          </cell>
        </row>
        <row r="24">
          <cell r="A24">
            <v>22</v>
          </cell>
          <cell r="B24" t="str">
            <v>ventidos</v>
          </cell>
        </row>
        <row r="25">
          <cell r="A25">
            <v>23</v>
          </cell>
          <cell r="B25" t="str">
            <v>ventitres</v>
          </cell>
        </row>
        <row r="26">
          <cell r="A26">
            <v>24</v>
          </cell>
          <cell r="B26" t="str">
            <v>venticuatro</v>
          </cell>
        </row>
        <row r="27">
          <cell r="A27">
            <v>25</v>
          </cell>
          <cell r="B27" t="str">
            <v>venticinco</v>
          </cell>
        </row>
        <row r="28">
          <cell r="A28">
            <v>26</v>
          </cell>
          <cell r="B28" t="str">
            <v>ventiseis</v>
          </cell>
        </row>
        <row r="29">
          <cell r="A29">
            <v>27</v>
          </cell>
          <cell r="B29" t="str">
            <v>ventisiete</v>
          </cell>
        </row>
        <row r="30">
          <cell r="A30">
            <v>28</v>
          </cell>
          <cell r="B30" t="str">
            <v>ventiocho</v>
          </cell>
        </row>
        <row r="31">
          <cell r="A31">
            <v>29</v>
          </cell>
          <cell r="B31" t="str">
            <v>ventinueve</v>
          </cell>
        </row>
        <row r="32">
          <cell r="A32">
            <v>30</v>
          </cell>
          <cell r="B32" t="str">
            <v>treinta</v>
          </cell>
        </row>
        <row r="33">
          <cell r="A33">
            <v>31</v>
          </cell>
          <cell r="B33" t="str">
            <v>treinta y un</v>
          </cell>
        </row>
        <row r="34">
          <cell r="A34">
            <v>32</v>
          </cell>
          <cell r="B34" t="str">
            <v>treinta y dos</v>
          </cell>
        </row>
        <row r="35">
          <cell r="A35">
            <v>33</v>
          </cell>
          <cell r="B35" t="str">
            <v>treinta y tres</v>
          </cell>
        </row>
        <row r="36">
          <cell r="A36">
            <v>34</v>
          </cell>
          <cell r="B36" t="str">
            <v>treinta y cuatro</v>
          </cell>
        </row>
        <row r="37">
          <cell r="A37">
            <v>35</v>
          </cell>
          <cell r="B37" t="str">
            <v>treinta y cinco</v>
          </cell>
        </row>
        <row r="38">
          <cell r="A38">
            <v>36</v>
          </cell>
          <cell r="B38" t="str">
            <v>treinta y seis</v>
          </cell>
        </row>
        <row r="39">
          <cell r="A39">
            <v>37</v>
          </cell>
          <cell r="B39" t="str">
            <v>treinta y siete</v>
          </cell>
        </row>
        <row r="40">
          <cell r="A40">
            <v>38</v>
          </cell>
          <cell r="B40" t="str">
            <v>treinta y ocho</v>
          </cell>
        </row>
        <row r="41">
          <cell r="A41">
            <v>39</v>
          </cell>
          <cell r="B41" t="str">
            <v>treinta y nueve</v>
          </cell>
        </row>
        <row r="42">
          <cell r="A42">
            <v>40</v>
          </cell>
          <cell r="B42" t="str">
            <v>cuarenta</v>
          </cell>
        </row>
        <row r="43">
          <cell r="A43">
            <v>41</v>
          </cell>
          <cell r="B43" t="str">
            <v>cuarenta y un</v>
          </cell>
        </row>
        <row r="44">
          <cell r="A44">
            <v>42</v>
          </cell>
          <cell r="B44" t="str">
            <v>cuarenta y dos</v>
          </cell>
        </row>
        <row r="45">
          <cell r="A45">
            <v>43</v>
          </cell>
          <cell r="B45" t="str">
            <v>cuarenta y tres</v>
          </cell>
        </row>
        <row r="46">
          <cell r="A46">
            <v>44</v>
          </cell>
          <cell r="B46" t="str">
            <v>cuarenta y cuatro</v>
          </cell>
        </row>
        <row r="47">
          <cell r="A47">
            <v>45</v>
          </cell>
          <cell r="B47" t="str">
            <v>cuarenta y cinco</v>
          </cell>
        </row>
        <row r="48">
          <cell r="A48">
            <v>46</v>
          </cell>
          <cell r="B48" t="str">
            <v>cuarenta y seis</v>
          </cell>
        </row>
        <row r="49">
          <cell r="A49">
            <v>47</v>
          </cell>
          <cell r="B49" t="str">
            <v>cuarenta y siete</v>
          </cell>
        </row>
        <row r="50">
          <cell r="A50">
            <v>48</v>
          </cell>
          <cell r="B50" t="str">
            <v>cuarenta y ocho</v>
          </cell>
        </row>
        <row r="51">
          <cell r="A51">
            <v>49</v>
          </cell>
          <cell r="B51" t="str">
            <v>cuarenta y nueve</v>
          </cell>
        </row>
        <row r="52">
          <cell r="A52">
            <v>50</v>
          </cell>
          <cell r="B52" t="str">
            <v>cincuenta</v>
          </cell>
        </row>
        <row r="53">
          <cell r="A53">
            <v>51</v>
          </cell>
          <cell r="B53" t="str">
            <v>cincuenta y un</v>
          </cell>
        </row>
        <row r="54">
          <cell r="A54">
            <v>52</v>
          </cell>
          <cell r="B54" t="str">
            <v>cincuenta y dos</v>
          </cell>
        </row>
        <row r="55">
          <cell r="A55">
            <v>53</v>
          </cell>
          <cell r="B55" t="str">
            <v>cincuenta y tres</v>
          </cell>
        </row>
        <row r="56">
          <cell r="A56">
            <v>54</v>
          </cell>
          <cell r="B56" t="str">
            <v>cincuenta y cuatro</v>
          </cell>
        </row>
        <row r="57">
          <cell r="A57">
            <v>55</v>
          </cell>
          <cell r="B57" t="str">
            <v>cincuenta y cinco</v>
          </cell>
        </row>
        <row r="58">
          <cell r="A58">
            <v>56</v>
          </cell>
          <cell r="B58" t="str">
            <v>cincuenta y seis</v>
          </cell>
        </row>
        <row r="59">
          <cell r="A59">
            <v>57</v>
          </cell>
          <cell r="B59" t="str">
            <v>cincuenta y siete</v>
          </cell>
        </row>
        <row r="60">
          <cell r="A60">
            <v>58</v>
          </cell>
          <cell r="B60" t="str">
            <v>cincuenta y ocho</v>
          </cell>
        </row>
        <row r="61">
          <cell r="A61">
            <v>59</v>
          </cell>
          <cell r="B61" t="str">
            <v>cincuenta y nueve</v>
          </cell>
        </row>
        <row r="62">
          <cell r="A62">
            <v>60</v>
          </cell>
          <cell r="B62" t="str">
            <v>sesenta</v>
          </cell>
        </row>
        <row r="63">
          <cell r="A63">
            <v>61</v>
          </cell>
          <cell r="B63" t="str">
            <v>sesenta y un</v>
          </cell>
        </row>
        <row r="64">
          <cell r="A64">
            <v>62</v>
          </cell>
          <cell r="B64" t="str">
            <v>sesenta y dos</v>
          </cell>
        </row>
        <row r="65">
          <cell r="A65">
            <v>63</v>
          </cell>
          <cell r="B65" t="str">
            <v>sesenta y tres</v>
          </cell>
        </row>
        <row r="66">
          <cell r="A66">
            <v>64</v>
          </cell>
          <cell r="B66" t="str">
            <v>sesenta y cuatro</v>
          </cell>
        </row>
        <row r="67">
          <cell r="A67">
            <v>65</v>
          </cell>
          <cell r="B67" t="str">
            <v>sesenta y cinco</v>
          </cell>
        </row>
        <row r="68">
          <cell r="A68">
            <v>66</v>
          </cell>
          <cell r="B68" t="str">
            <v>sesenta y seis</v>
          </cell>
        </row>
        <row r="69">
          <cell r="A69">
            <v>67</v>
          </cell>
          <cell r="B69" t="str">
            <v>sesenta y siete</v>
          </cell>
        </row>
        <row r="70">
          <cell r="A70">
            <v>68</v>
          </cell>
          <cell r="B70" t="str">
            <v>sesenta y ocho</v>
          </cell>
        </row>
        <row r="71">
          <cell r="A71">
            <v>69</v>
          </cell>
          <cell r="B71" t="str">
            <v>sesenta y nueve</v>
          </cell>
        </row>
        <row r="72">
          <cell r="A72">
            <v>70</v>
          </cell>
          <cell r="B72" t="str">
            <v>setenta</v>
          </cell>
        </row>
        <row r="73">
          <cell r="A73">
            <v>71</v>
          </cell>
          <cell r="B73" t="str">
            <v>setenta y un</v>
          </cell>
        </row>
        <row r="74">
          <cell r="A74">
            <v>72</v>
          </cell>
          <cell r="B74" t="str">
            <v>setenta y dos</v>
          </cell>
        </row>
        <row r="75">
          <cell r="A75">
            <v>73</v>
          </cell>
          <cell r="B75" t="str">
            <v>setenta y tres</v>
          </cell>
        </row>
        <row r="76">
          <cell r="A76">
            <v>74</v>
          </cell>
          <cell r="B76" t="str">
            <v>setenta y cuatro</v>
          </cell>
        </row>
        <row r="77">
          <cell r="A77">
            <v>75</v>
          </cell>
          <cell r="B77" t="str">
            <v>setenta y cinco</v>
          </cell>
        </row>
        <row r="78">
          <cell r="A78">
            <v>76</v>
          </cell>
          <cell r="B78" t="str">
            <v>setenta y seis</v>
          </cell>
        </row>
        <row r="79">
          <cell r="A79">
            <v>77</v>
          </cell>
          <cell r="B79" t="str">
            <v>setenta y siete</v>
          </cell>
        </row>
        <row r="80">
          <cell r="A80">
            <v>78</v>
          </cell>
          <cell r="B80" t="str">
            <v>setenta y ocho</v>
          </cell>
        </row>
        <row r="81">
          <cell r="A81">
            <v>79</v>
          </cell>
          <cell r="B81" t="str">
            <v>setenta y nueve</v>
          </cell>
        </row>
        <row r="82">
          <cell r="A82">
            <v>80</v>
          </cell>
          <cell r="B82" t="str">
            <v>ochenta</v>
          </cell>
        </row>
        <row r="83">
          <cell r="A83">
            <v>81</v>
          </cell>
          <cell r="B83" t="str">
            <v>ochenta y un</v>
          </cell>
        </row>
        <row r="84">
          <cell r="A84">
            <v>82</v>
          </cell>
          <cell r="B84" t="str">
            <v>ochenta y dos</v>
          </cell>
        </row>
        <row r="85">
          <cell r="A85">
            <v>83</v>
          </cell>
          <cell r="B85" t="str">
            <v>ochenta y tres</v>
          </cell>
        </row>
        <row r="86">
          <cell r="A86">
            <v>84</v>
          </cell>
          <cell r="B86" t="str">
            <v>ochenta y cuatro</v>
          </cell>
        </row>
        <row r="87">
          <cell r="A87">
            <v>85</v>
          </cell>
          <cell r="B87" t="str">
            <v>ochenta y cinco</v>
          </cell>
        </row>
        <row r="88">
          <cell r="A88">
            <v>86</v>
          </cell>
          <cell r="B88" t="str">
            <v>ochenta y seis</v>
          </cell>
        </row>
        <row r="89">
          <cell r="A89">
            <v>87</v>
          </cell>
          <cell r="B89" t="str">
            <v>ochenta y siete</v>
          </cell>
        </row>
        <row r="90">
          <cell r="A90">
            <v>88</v>
          </cell>
          <cell r="B90" t="str">
            <v>ochenta y ocho</v>
          </cell>
        </row>
        <row r="91">
          <cell r="A91">
            <v>89</v>
          </cell>
          <cell r="B91" t="str">
            <v>ochenta y nueve</v>
          </cell>
        </row>
        <row r="92">
          <cell r="A92">
            <v>90</v>
          </cell>
          <cell r="B92" t="str">
            <v>noventa</v>
          </cell>
        </row>
        <row r="93">
          <cell r="A93">
            <v>91</v>
          </cell>
          <cell r="B93" t="str">
            <v>noventa y un</v>
          </cell>
        </row>
        <row r="94">
          <cell r="A94">
            <v>92</v>
          </cell>
          <cell r="B94" t="str">
            <v>noventa y dos</v>
          </cell>
        </row>
        <row r="95">
          <cell r="A95">
            <v>93</v>
          </cell>
          <cell r="B95" t="str">
            <v>noventa y tres</v>
          </cell>
        </row>
        <row r="96">
          <cell r="A96">
            <v>94</v>
          </cell>
          <cell r="B96" t="str">
            <v>noventa y cuatro</v>
          </cell>
        </row>
        <row r="97">
          <cell r="A97">
            <v>95</v>
          </cell>
          <cell r="B97" t="str">
            <v>noventa y cinco</v>
          </cell>
        </row>
        <row r="98">
          <cell r="A98">
            <v>96</v>
          </cell>
          <cell r="B98" t="str">
            <v>noventa y seis</v>
          </cell>
        </row>
        <row r="99">
          <cell r="A99">
            <v>97</v>
          </cell>
          <cell r="B99" t="str">
            <v>noventa y siete</v>
          </cell>
        </row>
        <row r="100">
          <cell r="A100">
            <v>98</v>
          </cell>
          <cell r="B100" t="str">
            <v>noventa y ocho</v>
          </cell>
        </row>
        <row r="101">
          <cell r="A101">
            <v>99</v>
          </cell>
          <cell r="B101" t="str">
            <v>noventa y nueve</v>
          </cell>
        </row>
        <row r="102">
          <cell r="A102">
            <v>100</v>
          </cell>
          <cell r="B102" t="str">
            <v>cien</v>
          </cell>
        </row>
        <row r="103">
          <cell r="A103">
            <v>101</v>
          </cell>
          <cell r="B103" t="str">
            <v>ciento un</v>
          </cell>
        </row>
        <row r="104">
          <cell r="A104">
            <v>102</v>
          </cell>
          <cell r="B104" t="str">
            <v>ciento dos</v>
          </cell>
        </row>
        <row r="105">
          <cell r="A105">
            <v>103</v>
          </cell>
          <cell r="B105" t="str">
            <v>ciento tres</v>
          </cell>
        </row>
        <row r="106">
          <cell r="A106">
            <v>104</v>
          </cell>
          <cell r="B106" t="str">
            <v>ciento cuatro</v>
          </cell>
        </row>
        <row r="107">
          <cell r="A107">
            <v>105</v>
          </cell>
          <cell r="B107" t="str">
            <v>ciento cinco</v>
          </cell>
        </row>
        <row r="108">
          <cell r="A108">
            <v>106</v>
          </cell>
          <cell r="B108" t="str">
            <v>ciento seis</v>
          </cell>
        </row>
        <row r="109">
          <cell r="A109">
            <v>107</v>
          </cell>
          <cell r="B109" t="str">
            <v>ciento siete</v>
          </cell>
        </row>
        <row r="110">
          <cell r="A110">
            <v>108</v>
          </cell>
          <cell r="B110" t="str">
            <v>ciento ocho</v>
          </cell>
        </row>
        <row r="111">
          <cell r="A111">
            <v>109</v>
          </cell>
          <cell r="B111" t="str">
            <v>ciento nueve</v>
          </cell>
        </row>
        <row r="112">
          <cell r="A112">
            <v>110</v>
          </cell>
          <cell r="B112" t="str">
            <v>ciento diez</v>
          </cell>
        </row>
        <row r="113">
          <cell r="A113">
            <v>111</v>
          </cell>
          <cell r="B113" t="str">
            <v>ciento once</v>
          </cell>
        </row>
        <row r="114">
          <cell r="A114">
            <v>112</v>
          </cell>
          <cell r="B114" t="str">
            <v>ciento doce</v>
          </cell>
        </row>
        <row r="115">
          <cell r="A115">
            <v>113</v>
          </cell>
          <cell r="B115" t="str">
            <v>ciento trece</v>
          </cell>
        </row>
        <row r="116">
          <cell r="A116">
            <v>114</v>
          </cell>
          <cell r="B116" t="str">
            <v>ciento catorce</v>
          </cell>
        </row>
        <row r="117">
          <cell r="A117">
            <v>115</v>
          </cell>
          <cell r="B117" t="str">
            <v>ciento quince</v>
          </cell>
        </row>
        <row r="118">
          <cell r="A118">
            <v>116</v>
          </cell>
          <cell r="B118" t="str">
            <v>ciento diesiseis</v>
          </cell>
        </row>
        <row r="119">
          <cell r="A119">
            <v>117</v>
          </cell>
          <cell r="B119" t="str">
            <v>ciento diecisiete</v>
          </cell>
        </row>
        <row r="120">
          <cell r="A120">
            <v>118</v>
          </cell>
          <cell r="B120" t="str">
            <v>ciento dieciocho</v>
          </cell>
        </row>
        <row r="121">
          <cell r="A121">
            <v>119</v>
          </cell>
          <cell r="B121" t="str">
            <v>ciento diecinueve</v>
          </cell>
        </row>
        <row r="122">
          <cell r="A122">
            <v>120</v>
          </cell>
          <cell r="B122" t="str">
            <v>ciento veinte</v>
          </cell>
        </row>
        <row r="123">
          <cell r="A123">
            <v>121</v>
          </cell>
          <cell r="B123" t="str">
            <v>ciento ventiun</v>
          </cell>
        </row>
        <row r="124">
          <cell r="A124">
            <v>122</v>
          </cell>
          <cell r="B124" t="str">
            <v>ciento ventidos</v>
          </cell>
        </row>
        <row r="125">
          <cell r="A125">
            <v>123</v>
          </cell>
          <cell r="B125" t="str">
            <v>ciento ventitres</v>
          </cell>
        </row>
        <row r="126">
          <cell r="A126">
            <v>124</v>
          </cell>
          <cell r="B126" t="str">
            <v>ciento venticuatro</v>
          </cell>
        </row>
        <row r="127">
          <cell r="A127">
            <v>125</v>
          </cell>
          <cell r="B127" t="str">
            <v>ciento venticinco</v>
          </cell>
        </row>
        <row r="128">
          <cell r="A128">
            <v>126</v>
          </cell>
          <cell r="B128" t="str">
            <v>ciento ventiseis</v>
          </cell>
        </row>
        <row r="129">
          <cell r="A129">
            <v>127</v>
          </cell>
          <cell r="B129" t="str">
            <v>ciento ventisiete</v>
          </cell>
        </row>
        <row r="130">
          <cell r="A130">
            <v>128</v>
          </cell>
          <cell r="B130" t="str">
            <v>ciento ventiocho</v>
          </cell>
        </row>
        <row r="131">
          <cell r="A131">
            <v>129</v>
          </cell>
          <cell r="B131" t="str">
            <v>ciento ventinueve</v>
          </cell>
        </row>
        <row r="132">
          <cell r="A132">
            <v>130</v>
          </cell>
          <cell r="B132" t="str">
            <v>ciento treinta</v>
          </cell>
        </row>
        <row r="133">
          <cell r="A133">
            <v>131</v>
          </cell>
          <cell r="B133" t="str">
            <v>ciento treinta y un</v>
          </cell>
        </row>
        <row r="134">
          <cell r="A134">
            <v>132</v>
          </cell>
          <cell r="B134" t="str">
            <v>ciento treinta y dos</v>
          </cell>
        </row>
        <row r="135">
          <cell r="A135">
            <v>133</v>
          </cell>
          <cell r="B135" t="str">
            <v>ciento treinta y tres</v>
          </cell>
        </row>
        <row r="136">
          <cell r="A136">
            <v>134</v>
          </cell>
          <cell r="B136" t="str">
            <v>ciento treinta y cuatro</v>
          </cell>
        </row>
        <row r="137">
          <cell r="A137">
            <v>135</v>
          </cell>
          <cell r="B137" t="str">
            <v>ciento treinta y cinco</v>
          </cell>
        </row>
        <row r="138">
          <cell r="A138">
            <v>136</v>
          </cell>
          <cell r="B138" t="str">
            <v>ciento treinta y seis</v>
          </cell>
        </row>
        <row r="139">
          <cell r="A139">
            <v>137</v>
          </cell>
          <cell r="B139" t="str">
            <v>ciento treinta y siete</v>
          </cell>
        </row>
        <row r="140">
          <cell r="A140">
            <v>138</v>
          </cell>
          <cell r="B140" t="str">
            <v>ciento treinta y ocho</v>
          </cell>
        </row>
        <row r="141">
          <cell r="A141">
            <v>139</v>
          </cell>
          <cell r="B141" t="str">
            <v>ciento treinta y nueve</v>
          </cell>
        </row>
        <row r="142">
          <cell r="A142">
            <v>140</v>
          </cell>
          <cell r="B142" t="str">
            <v>ciento cuarenta</v>
          </cell>
        </row>
        <row r="143">
          <cell r="A143">
            <v>141</v>
          </cell>
          <cell r="B143" t="str">
            <v>ciento cuarenta y un</v>
          </cell>
        </row>
        <row r="144">
          <cell r="A144">
            <v>142</v>
          </cell>
          <cell r="B144" t="str">
            <v>ciento cuarenta y dos</v>
          </cell>
        </row>
        <row r="145">
          <cell r="A145">
            <v>143</v>
          </cell>
          <cell r="B145" t="str">
            <v>ciento cuarenta y tres</v>
          </cell>
        </row>
        <row r="146">
          <cell r="A146">
            <v>144</v>
          </cell>
          <cell r="B146" t="str">
            <v>ciento cuarenta y cuatro</v>
          </cell>
        </row>
        <row r="147">
          <cell r="A147">
            <v>145</v>
          </cell>
          <cell r="B147" t="str">
            <v>ciento cuarenta y cinco</v>
          </cell>
        </row>
        <row r="148">
          <cell r="A148">
            <v>146</v>
          </cell>
          <cell r="B148" t="str">
            <v>ciento cuarenta y seis</v>
          </cell>
        </row>
        <row r="149">
          <cell r="A149">
            <v>147</v>
          </cell>
          <cell r="B149" t="str">
            <v>ciento cuarenta y siete</v>
          </cell>
        </row>
        <row r="150">
          <cell r="A150">
            <v>148</v>
          </cell>
          <cell r="B150" t="str">
            <v>ciento cuarenta y ocho</v>
          </cell>
        </row>
        <row r="151">
          <cell r="A151">
            <v>149</v>
          </cell>
          <cell r="B151" t="str">
            <v>ciento cuarenta y nueve</v>
          </cell>
        </row>
        <row r="152">
          <cell r="A152">
            <v>150</v>
          </cell>
          <cell r="B152" t="str">
            <v>ciento cincuenta</v>
          </cell>
        </row>
        <row r="153">
          <cell r="A153">
            <v>151</v>
          </cell>
          <cell r="B153" t="str">
            <v>ciento cincuenta y un</v>
          </cell>
        </row>
        <row r="154">
          <cell r="A154">
            <v>152</v>
          </cell>
          <cell r="B154" t="str">
            <v>ciento cincuenta y dos</v>
          </cell>
        </row>
        <row r="155">
          <cell r="A155">
            <v>153</v>
          </cell>
          <cell r="B155" t="str">
            <v>ciento cincuenta y tres</v>
          </cell>
        </row>
        <row r="156">
          <cell r="A156">
            <v>154</v>
          </cell>
          <cell r="B156" t="str">
            <v>ciento cincuenta y cuatro</v>
          </cell>
        </row>
        <row r="157">
          <cell r="A157">
            <v>155</v>
          </cell>
          <cell r="B157" t="str">
            <v>ciento cincuenta y cinco</v>
          </cell>
        </row>
        <row r="158">
          <cell r="A158">
            <v>156</v>
          </cell>
          <cell r="B158" t="str">
            <v>ciento cincuenta y seis</v>
          </cell>
        </row>
        <row r="159">
          <cell r="A159">
            <v>157</v>
          </cell>
          <cell r="B159" t="str">
            <v>ciento cincuenta y siete</v>
          </cell>
        </row>
        <row r="160">
          <cell r="A160">
            <v>158</v>
          </cell>
          <cell r="B160" t="str">
            <v>ciento cincuenta y ocho</v>
          </cell>
        </row>
        <row r="161">
          <cell r="A161">
            <v>159</v>
          </cell>
          <cell r="B161" t="str">
            <v>ciento cincuenta y nueve</v>
          </cell>
        </row>
        <row r="162">
          <cell r="A162">
            <v>160</v>
          </cell>
          <cell r="B162" t="str">
            <v>ciento sesenta</v>
          </cell>
        </row>
        <row r="163">
          <cell r="A163">
            <v>161</v>
          </cell>
          <cell r="B163" t="str">
            <v>ciento sesenta y un</v>
          </cell>
        </row>
        <row r="164">
          <cell r="A164">
            <v>162</v>
          </cell>
          <cell r="B164" t="str">
            <v>ciento sesenta y dos</v>
          </cell>
        </row>
        <row r="165">
          <cell r="A165">
            <v>163</v>
          </cell>
          <cell r="B165" t="str">
            <v>ciento sesenta y tres</v>
          </cell>
        </row>
        <row r="166">
          <cell r="A166">
            <v>164</v>
          </cell>
          <cell r="B166" t="str">
            <v>ciento sesenta y cuatro</v>
          </cell>
        </row>
        <row r="167">
          <cell r="A167">
            <v>165</v>
          </cell>
          <cell r="B167" t="str">
            <v>ciento sesenta y cinco</v>
          </cell>
        </row>
        <row r="168">
          <cell r="A168">
            <v>166</v>
          </cell>
          <cell r="B168" t="str">
            <v>ciento sesenta y seis</v>
          </cell>
        </row>
        <row r="169">
          <cell r="A169">
            <v>167</v>
          </cell>
          <cell r="B169" t="str">
            <v>ciento sesenta y siete</v>
          </cell>
        </row>
        <row r="170">
          <cell r="A170">
            <v>168</v>
          </cell>
          <cell r="B170" t="str">
            <v>ciento sesenta y ocho</v>
          </cell>
        </row>
        <row r="171">
          <cell r="A171">
            <v>169</v>
          </cell>
          <cell r="B171" t="str">
            <v>ciento sesenta y nueve</v>
          </cell>
        </row>
        <row r="172">
          <cell r="A172">
            <v>170</v>
          </cell>
          <cell r="B172" t="str">
            <v>ciento setenta</v>
          </cell>
        </row>
        <row r="173">
          <cell r="A173">
            <v>171</v>
          </cell>
          <cell r="B173" t="str">
            <v>ciento setenta y un</v>
          </cell>
        </row>
        <row r="174">
          <cell r="A174">
            <v>172</v>
          </cell>
          <cell r="B174" t="str">
            <v>ciento setenta y dos</v>
          </cell>
        </row>
        <row r="175">
          <cell r="A175">
            <v>173</v>
          </cell>
          <cell r="B175" t="str">
            <v>ciento setenta y tres</v>
          </cell>
        </row>
        <row r="176">
          <cell r="A176">
            <v>174</v>
          </cell>
          <cell r="B176" t="str">
            <v>ciento setenta y cuatro</v>
          </cell>
        </row>
        <row r="177">
          <cell r="A177">
            <v>175</v>
          </cell>
          <cell r="B177" t="str">
            <v>ciento setenta y cinco</v>
          </cell>
        </row>
        <row r="178">
          <cell r="A178">
            <v>176</v>
          </cell>
          <cell r="B178" t="str">
            <v>ciento setenta y seis</v>
          </cell>
        </row>
        <row r="179">
          <cell r="A179">
            <v>177</v>
          </cell>
          <cell r="B179" t="str">
            <v>ciento setenta y siete</v>
          </cell>
        </row>
        <row r="180">
          <cell r="A180">
            <v>178</v>
          </cell>
          <cell r="B180" t="str">
            <v>ciento setenta y ocho</v>
          </cell>
        </row>
        <row r="181">
          <cell r="A181">
            <v>179</v>
          </cell>
          <cell r="B181" t="str">
            <v>ciento setenta y nueve</v>
          </cell>
        </row>
        <row r="182">
          <cell r="A182">
            <v>180</v>
          </cell>
          <cell r="B182" t="str">
            <v>ciento ochenta</v>
          </cell>
        </row>
        <row r="183">
          <cell r="A183">
            <v>181</v>
          </cell>
          <cell r="B183" t="str">
            <v>ciento ochenta y un</v>
          </cell>
        </row>
        <row r="184">
          <cell r="A184">
            <v>182</v>
          </cell>
          <cell r="B184" t="str">
            <v>ciento ochenta y dos</v>
          </cell>
        </row>
        <row r="185">
          <cell r="A185">
            <v>183</v>
          </cell>
          <cell r="B185" t="str">
            <v>ciento ochenta y tres</v>
          </cell>
        </row>
        <row r="186">
          <cell r="A186">
            <v>184</v>
          </cell>
          <cell r="B186" t="str">
            <v>ciento ochenta y cuatro</v>
          </cell>
        </row>
        <row r="187">
          <cell r="A187">
            <v>185</v>
          </cell>
          <cell r="B187" t="str">
            <v>ciento ochenta y cinco</v>
          </cell>
        </row>
        <row r="188">
          <cell r="A188">
            <v>186</v>
          </cell>
          <cell r="B188" t="str">
            <v>ciento ochenta y seis</v>
          </cell>
        </row>
        <row r="189">
          <cell r="A189">
            <v>187</v>
          </cell>
          <cell r="B189" t="str">
            <v>ciento ochenta y siete</v>
          </cell>
        </row>
        <row r="190">
          <cell r="A190">
            <v>188</v>
          </cell>
          <cell r="B190" t="str">
            <v>ciento ochenta y ocho</v>
          </cell>
        </row>
        <row r="191">
          <cell r="A191">
            <v>189</v>
          </cell>
          <cell r="B191" t="str">
            <v>ciento ochenta y nueve</v>
          </cell>
        </row>
        <row r="192">
          <cell r="A192">
            <v>190</v>
          </cell>
          <cell r="B192" t="str">
            <v>ciento noventa</v>
          </cell>
        </row>
        <row r="193">
          <cell r="A193">
            <v>191</v>
          </cell>
          <cell r="B193" t="str">
            <v>ciento noventa y un</v>
          </cell>
        </row>
        <row r="194">
          <cell r="A194">
            <v>192</v>
          </cell>
          <cell r="B194" t="str">
            <v>ciento noventa y dos</v>
          </cell>
        </row>
        <row r="195">
          <cell r="A195">
            <v>193</v>
          </cell>
          <cell r="B195" t="str">
            <v>ciento noventa y tres</v>
          </cell>
        </row>
        <row r="196">
          <cell r="A196">
            <v>194</v>
          </cell>
          <cell r="B196" t="str">
            <v>ciento noventa y cuatro</v>
          </cell>
        </row>
        <row r="197">
          <cell r="A197">
            <v>195</v>
          </cell>
          <cell r="B197" t="str">
            <v>ciento noventa y cinco</v>
          </cell>
        </row>
        <row r="198">
          <cell r="A198">
            <v>196</v>
          </cell>
          <cell r="B198" t="str">
            <v>ciento noventa y seis</v>
          </cell>
        </row>
        <row r="199">
          <cell r="A199">
            <v>197</v>
          </cell>
          <cell r="B199" t="str">
            <v>ciento noventa y siete</v>
          </cell>
        </row>
        <row r="200">
          <cell r="A200">
            <v>198</v>
          </cell>
          <cell r="B200" t="str">
            <v>ciento noventa y ocho</v>
          </cell>
        </row>
        <row r="201">
          <cell r="A201">
            <v>199</v>
          </cell>
          <cell r="B201" t="str">
            <v>ciento noventa y nueve</v>
          </cell>
        </row>
        <row r="202">
          <cell r="A202">
            <v>200</v>
          </cell>
          <cell r="B202" t="str">
            <v>Docientos</v>
          </cell>
        </row>
        <row r="203">
          <cell r="A203">
            <v>201</v>
          </cell>
          <cell r="B203" t="str">
            <v>docientos un</v>
          </cell>
        </row>
        <row r="204">
          <cell r="A204">
            <v>202</v>
          </cell>
          <cell r="B204" t="str">
            <v>docientos dos</v>
          </cell>
        </row>
        <row r="205">
          <cell r="A205">
            <v>203</v>
          </cell>
          <cell r="B205" t="str">
            <v>docientos tres</v>
          </cell>
        </row>
        <row r="206">
          <cell r="A206">
            <v>204</v>
          </cell>
          <cell r="B206" t="str">
            <v>docientos cuatro</v>
          </cell>
        </row>
        <row r="207">
          <cell r="A207">
            <v>205</v>
          </cell>
          <cell r="B207" t="str">
            <v>docientos cinco</v>
          </cell>
        </row>
        <row r="208">
          <cell r="A208">
            <v>206</v>
          </cell>
          <cell r="B208" t="str">
            <v>docientos seis</v>
          </cell>
        </row>
        <row r="209">
          <cell r="A209">
            <v>207</v>
          </cell>
          <cell r="B209" t="str">
            <v>docientos siete</v>
          </cell>
        </row>
        <row r="210">
          <cell r="A210">
            <v>208</v>
          </cell>
          <cell r="B210" t="str">
            <v>docientos ocho</v>
          </cell>
        </row>
        <row r="211">
          <cell r="A211">
            <v>209</v>
          </cell>
          <cell r="B211" t="str">
            <v>docientos nueve</v>
          </cell>
        </row>
        <row r="212">
          <cell r="A212">
            <v>210</v>
          </cell>
          <cell r="B212" t="str">
            <v>docientos diez</v>
          </cell>
        </row>
        <row r="213">
          <cell r="A213">
            <v>211</v>
          </cell>
          <cell r="B213" t="str">
            <v>docientos once</v>
          </cell>
        </row>
        <row r="214">
          <cell r="A214">
            <v>212</v>
          </cell>
          <cell r="B214" t="str">
            <v>docientos doce</v>
          </cell>
        </row>
        <row r="215">
          <cell r="A215">
            <v>213</v>
          </cell>
          <cell r="B215" t="str">
            <v>docientos trece</v>
          </cell>
        </row>
        <row r="216">
          <cell r="A216">
            <v>214</v>
          </cell>
          <cell r="B216" t="str">
            <v>docientos catorce</v>
          </cell>
        </row>
        <row r="217">
          <cell r="A217">
            <v>215</v>
          </cell>
          <cell r="B217" t="str">
            <v>docientos quince</v>
          </cell>
        </row>
        <row r="218">
          <cell r="A218">
            <v>216</v>
          </cell>
          <cell r="B218" t="str">
            <v>docientos diesiseis</v>
          </cell>
        </row>
        <row r="219">
          <cell r="A219">
            <v>217</v>
          </cell>
          <cell r="B219" t="str">
            <v>docientos diecisiete</v>
          </cell>
        </row>
        <row r="220">
          <cell r="A220">
            <v>218</v>
          </cell>
          <cell r="B220" t="str">
            <v>docientos dieciocho</v>
          </cell>
        </row>
        <row r="221">
          <cell r="A221">
            <v>219</v>
          </cell>
          <cell r="B221" t="str">
            <v>docientos diecinueve</v>
          </cell>
        </row>
        <row r="222">
          <cell r="A222">
            <v>220</v>
          </cell>
          <cell r="B222" t="str">
            <v>docientos veinte</v>
          </cell>
        </row>
        <row r="223">
          <cell r="A223">
            <v>221</v>
          </cell>
          <cell r="B223" t="str">
            <v>docientos ventiun</v>
          </cell>
        </row>
        <row r="224">
          <cell r="A224">
            <v>222</v>
          </cell>
          <cell r="B224" t="str">
            <v>docientos ventidos</v>
          </cell>
        </row>
        <row r="225">
          <cell r="A225">
            <v>223</v>
          </cell>
          <cell r="B225" t="str">
            <v>docientos ventitres</v>
          </cell>
        </row>
        <row r="226">
          <cell r="A226">
            <v>224</v>
          </cell>
          <cell r="B226" t="str">
            <v>docientos venticuatro</v>
          </cell>
        </row>
        <row r="227">
          <cell r="A227">
            <v>225</v>
          </cell>
          <cell r="B227" t="str">
            <v>docientos venticinco</v>
          </cell>
        </row>
        <row r="228">
          <cell r="A228">
            <v>226</v>
          </cell>
          <cell r="B228" t="str">
            <v>docientos ventiseis</v>
          </cell>
        </row>
        <row r="229">
          <cell r="A229">
            <v>227</v>
          </cell>
          <cell r="B229" t="str">
            <v>docientos ventisiete</v>
          </cell>
        </row>
        <row r="230">
          <cell r="A230">
            <v>228</v>
          </cell>
          <cell r="B230" t="str">
            <v>docientos ventiocho</v>
          </cell>
        </row>
        <row r="231">
          <cell r="A231">
            <v>229</v>
          </cell>
          <cell r="B231" t="str">
            <v>docientos ventinueve</v>
          </cell>
        </row>
        <row r="232">
          <cell r="A232">
            <v>230</v>
          </cell>
          <cell r="B232" t="str">
            <v>docientos treinta</v>
          </cell>
        </row>
        <row r="233">
          <cell r="A233">
            <v>231</v>
          </cell>
          <cell r="B233" t="str">
            <v>docientos treinta y un</v>
          </cell>
        </row>
        <row r="234">
          <cell r="A234">
            <v>232</v>
          </cell>
          <cell r="B234" t="str">
            <v>docientos treinta y dos</v>
          </cell>
        </row>
        <row r="235">
          <cell r="A235">
            <v>233</v>
          </cell>
          <cell r="B235" t="str">
            <v>docientos treinta y tres</v>
          </cell>
        </row>
        <row r="236">
          <cell r="A236">
            <v>234</v>
          </cell>
          <cell r="B236" t="str">
            <v>docientos treinta y cuatro</v>
          </cell>
        </row>
        <row r="237">
          <cell r="A237">
            <v>235</v>
          </cell>
          <cell r="B237" t="str">
            <v>docientos treinta y cinco</v>
          </cell>
        </row>
        <row r="238">
          <cell r="A238">
            <v>236</v>
          </cell>
          <cell r="B238" t="str">
            <v>docientos treinta y seis</v>
          </cell>
        </row>
        <row r="239">
          <cell r="A239">
            <v>237</v>
          </cell>
          <cell r="B239" t="str">
            <v>docientos treinta y siete</v>
          </cell>
        </row>
        <row r="240">
          <cell r="A240">
            <v>238</v>
          </cell>
          <cell r="B240" t="str">
            <v>docientos treinta y ocho</v>
          </cell>
        </row>
        <row r="241">
          <cell r="A241">
            <v>239</v>
          </cell>
          <cell r="B241" t="str">
            <v>docientos treinta y nueve</v>
          </cell>
        </row>
        <row r="242">
          <cell r="A242">
            <v>240</v>
          </cell>
          <cell r="B242" t="str">
            <v>docientos cuarenta</v>
          </cell>
        </row>
        <row r="243">
          <cell r="A243">
            <v>241</v>
          </cell>
          <cell r="B243" t="str">
            <v>docientos cuarenta y un</v>
          </cell>
        </row>
        <row r="244">
          <cell r="A244">
            <v>242</v>
          </cell>
          <cell r="B244" t="str">
            <v>docientos cuarenta y dos</v>
          </cell>
        </row>
        <row r="245">
          <cell r="A245">
            <v>243</v>
          </cell>
          <cell r="B245" t="str">
            <v>docientos cuarenta y tres</v>
          </cell>
        </row>
        <row r="246">
          <cell r="A246">
            <v>244</v>
          </cell>
          <cell r="B246" t="str">
            <v>docientos cuarenta y cuatro</v>
          </cell>
        </row>
        <row r="247">
          <cell r="A247">
            <v>245</v>
          </cell>
          <cell r="B247" t="str">
            <v>docientos cuarenta y cinco</v>
          </cell>
        </row>
        <row r="248">
          <cell r="A248">
            <v>246</v>
          </cell>
          <cell r="B248" t="str">
            <v>docientos cuarenta y seis</v>
          </cell>
        </row>
        <row r="249">
          <cell r="A249">
            <v>247</v>
          </cell>
          <cell r="B249" t="str">
            <v>docientos cuarenta y siete</v>
          </cell>
        </row>
        <row r="250">
          <cell r="A250">
            <v>248</v>
          </cell>
          <cell r="B250" t="str">
            <v>docientos cuarenta y ocho</v>
          </cell>
        </row>
        <row r="251">
          <cell r="A251">
            <v>249</v>
          </cell>
          <cell r="B251" t="str">
            <v>docientos cuarenta y nueve</v>
          </cell>
        </row>
        <row r="252">
          <cell r="A252">
            <v>250</v>
          </cell>
          <cell r="B252" t="str">
            <v>docientos cincuenta</v>
          </cell>
        </row>
        <row r="253">
          <cell r="A253">
            <v>251</v>
          </cell>
          <cell r="B253" t="str">
            <v>docientos cincuenta y un</v>
          </cell>
        </row>
        <row r="254">
          <cell r="A254">
            <v>252</v>
          </cell>
          <cell r="B254" t="str">
            <v>docientos cincuenta y dos</v>
          </cell>
        </row>
        <row r="255">
          <cell r="A255">
            <v>253</v>
          </cell>
          <cell r="B255" t="str">
            <v>docientos cincuenta y tres</v>
          </cell>
        </row>
        <row r="256">
          <cell r="A256">
            <v>254</v>
          </cell>
          <cell r="B256" t="str">
            <v>docientos cincuenta y cuatro</v>
          </cell>
        </row>
        <row r="257">
          <cell r="A257">
            <v>255</v>
          </cell>
          <cell r="B257" t="str">
            <v>docientos cincuenta y cinco</v>
          </cell>
        </row>
        <row r="258">
          <cell r="A258">
            <v>256</v>
          </cell>
          <cell r="B258" t="str">
            <v>docientos cincuenta y seis</v>
          </cell>
        </row>
        <row r="259">
          <cell r="A259">
            <v>257</v>
          </cell>
          <cell r="B259" t="str">
            <v>docientos cincuenta y siete</v>
          </cell>
        </row>
        <row r="260">
          <cell r="A260">
            <v>258</v>
          </cell>
          <cell r="B260" t="str">
            <v>docientos cincuenta y ocho</v>
          </cell>
        </row>
        <row r="261">
          <cell r="A261">
            <v>259</v>
          </cell>
          <cell r="B261" t="str">
            <v>docientos cincuenta y nueve</v>
          </cell>
        </row>
        <row r="262">
          <cell r="A262">
            <v>260</v>
          </cell>
          <cell r="B262" t="str">
            <v>docientos sesenta</v>
          </cell>
        </row>
        <row r="263">
          <cell r="A263">
            <v>261</v>
          </cell>
          <cell r="B263" t="str">
            <v>docientos sesenta y un</v>
          </cell>
        </row>
        <row r="264">
          <cell r="A264">
            <v>262</v>
          </cell>
          <cell r="B264" t="str">
            <v>docientos sesenta y dos</v>
          </cell>
        </row>
        <row r="265">
          <cell r="A265">
            <v>263</v>
          </cell>
          <cell r="B265" t="str">
            <v>docientos sesenta y tres</v>
          </cell>
        </row>
        <row r="266">
          <cell r="A266">
            <v>264</v>
          </cell>
          <cell r="B266" t="str">
            <v>docientos sesenta y cuatro</v>
          </cell>
        </row>
        <row r="267">
          <cell r="A267">
            <v>265</v>
          </cell>
          <cell r="B267" t="str">
            <v>docientos sesenta y cinco</v>
          </cell>
        </row>
        <row r="268">
          <cell r="A268">
            <v>266</v>
          </cell>
          <cell r="B268" t="str">
            <v>docientos sesenta y seis</v>
          </cell>
        </row>
        <row r="269">
          <cell r="A269">
            <v>267</v>
          </cell>
          <cell r="B269" t="str">
            <v>docientos sesenta y siete</v>
          </cell>
        </row>
        <row r="270">
          <cell r="A270">
            <v>268</v>
          </cell>
          <cell r="B270" t="str">
            <v>docientos sesenta y ocho</v>
          </cell>
        </row>
        <row r="271">
          <cell r="A271">
            <v>269</v>
          </cell>
          <cell r="B271" t="str">
            <v>docientos sesenta y nueve</v>
          </cell>
        </row>
        <row r="272">
          <cell r="A272">
            <v>270</v>
          </cell>
          <cell r="B272" t="str">
            <v>docientos setenta</v>
          </cell>
        </row>
        <row r="273">
          <cell r="A273">
            <v>271</v>
          </cell>
          <cell r="B273" t="str">
            <v>docientos setenta y un</v>
          </cell>
        </row>
        <row r="274">
          <cell r="A274">
            <v>272</v>
          </cell>
          <cell r="B274" t="str">
            <v>docientos setenta y dos</v>
          </cell>
        </row>
        <row r="275">
          <cell r="A275">
            <v>273</v>
          </cell>
          <cell r="B275" t="str">
            <v>docientos setenta y tres</v>
          </cell>
        </row>
        <row r="276">
          <cell r="A276">
            <v>274</v>
          </cell>
          <cell r="B276" t="str">
            <v>docientos setenta y cuatro</v>
          </cell>
        </row>
        <row r="277">
          <cell r="A277">
            <v>275</v>
          </cell>
          <cell r="B277" t="str">
            <v>docientos setenta y cinco</v>
          </cell>
        </row>
        <row r="278">
          <cell r="A278">
            <v>276</v>
          </cell>
          <cell r="B278" t="str">
            <v>docientos setenta y seis</v>
          </cell>
        </row>
        <row r="279">
          <cell r="A279">
            <v>277</v>
          </cell>
          <cell r="B279" t="str">
            <v>docientos setenta y siete</v>
          </cell>
        </row>
        <row r="280">
          <cell r="A280">
            <v>278</v>
          </cell>
          <cell r="B280" t="str">
            <v>docientos setenta y ocho</v>
          </cell>
        </row>
        <row r="281">
          <cell r="A281">
            <v>279</v>
          </cell>
          <cell r="B281" t="str">
            <v>docientos setenta y nueve</v>
          </cell>
        </row>
        <row r="282">
          <cell r="A282">
            <v>280</v>
          </cell>
          <cell r="B282" t="str">
            <v>docientos ochenta</v>
          </cell>
        </row>
        <row r="283">
          <cell r="A283">
            <v>281</v>
          </cell>
          <cell r="B283" t="str">
            <v>docientos ochenta y un</v>
          </cell>
        </row>
        <row r="284">
          <cell r="A284">
            <v>282</v>
          </cell>
          <cell r="B284" t="str">
            <v>docientos ochenta y dos</v>
          </cell>
        </row>
        <row r="285">
          <cell r="A285">
            <v>283</v>
          </cell>
          <cell r="B285" t="str">
            <v>docientos ochenta y tres</v>
          </cell>
        </row>
        <row r="286">
          <cell r="A286">
            <v>284</v>
          </cell>
          <cell r="B286" t="str">
            <v>docientos ochenta y cuatro</v>
          </cell>
        </row>
        <row r="287">
          <cell r="A287">
            <v>285</v>
          </cell>
          <cell r="B287" t="str">
            <v>docientos ochenta y cinco</v>
          </cell>
        </row>
        <row r="288">
          <cell r="A288">
            <v>286</v>
          </cell>
          <cell r="B288" t="str">
            <v>docientos ochenta y seis</v>
          </cell>
        </row>
        <row r="289">
          <cell r="A289">
            <v>287</v>
          </cell>
          <cell r="B289" t="str">
            <v>docientos ochenta y siete</v>
          </cell>
        </row>
        <row r="290">
          <cell r="A290">
            <v>288</v>
          </cell>
          <cell r="B290" t="str">
            <v>docientos ochenta y ocho</v>
          </cell>
        </row>
        <row r="291">
          <cell r="A291">
            <v>289</v>
          </cell>
          <cell r="B291" t="str">
            <v>docientos ochenta y nueve</v>
          </cell>
        </row>
        <row r="292">
          <cell r="A292">
            <v>290</v>
          </cell>
          <cell r="B292" t="str">
            <v>docientos noventa</v>
          </cell>
        </row>
        <row r="293">
          <cell r="A293">
            <v>291</v>
          </cell>
          <cell r="B293" t="str">
            <v>docientos noventa y un</v>
          </cell>
        </row>
        <row r="294">
          <cell r="A294">
            <v>292</v>
          </cell>
          <cell r="B294" t="str">
            <v>docientos noventa y dos</v>
          </cell>
        </row>
        <row r="295">
          <cell r="A295">
            <v>293</v>
          </cell>
          <cell r="B295" t="str">
            <v>docientos noventa y tres</v>
          </cell>
        </row>
        <row r="296">
          <cell r="A296">
            <v>294</v>
          </cell>
          <cell r="B296" t="str">
            <v>docientos noventa y cuatro</v>
          </cell>
        </row>
        <row r="297">
          <cell r="A297">
            <v>295</v>
          </cell>
          <cell r="B297" t="str">
            <v>docientos noventa y cinco</v>
          </cell>
        </row>
        <row r="298">
          <cell r="A298">
            <v>296</v>
          </cell>
          <cell r="B298" t="str">
            <v>docientos noventa y seis</v>
          </cell>
        </row>
        <row r="299">
          <cell r="A299">
            <v>297</v>
          </cell>
          <cell r="B299" t="str">
            <v>docientos noventa y siete</v>
          </cell>
        </row>
        <row r="300">
          <cell r="A300">
            <v>298</v>
          </cell>
          <cell r="B300" t="str">
            <v>docientos noventa y ocho</v>
          </cell>
        </row>
        <row r="301">
          <cell r="A301">
            <v>299</v>
          </cell>
          <cell r="B301" t="str">
            <v>docientos noventa y nueve</v>
          </cell>
        </row>
        <row r="302">
          <cell r="A302">
            <v>300</v>
          </cell>
          <cell r="B302" t="str">
            <v>trecientos</v>
          </cell>
        </row>
        <row r="303">
          <cell r="A303">
            <v>301</v>
          </cell>
          <cell r="B303" t="str">
            <v>trecientos un</v>
          </cell>
        </row>
        <row r="304">
          <cell r="A304">
            <v>302</v>
          </cell>
          <cell r="B304" t="str">
            <v>trecientos dos</v>
          </cell>
        </row>
        <row r="305">
          <cell r="A305">
            <v>303</v>
          </cell>
          <cell r="B305" t="str">
            <v>trecientos tres</v>
          </cell>
        </row>
        <row r="306">
          <cell r="A306">
            <v>304</v>
          </cell>
          <cell r="B306" t="str">
            <v>trecientos cuatro</v>
          </cell>
        </row>
        <row r="307">
          <cell r="A307">
            <v>305</v>
          </cell>
          <cell r="B307" t="str">
            <v>trecientos cinco</v>
          </cell>
        </row>
        <row r="308">
          <cell r="A308">
            <v>306</v>
          </cell>
          <cell r="B308" t="str">
            <v>trecientos seis</v>
          </cell>
        </row>
        <row r="309">
          <cell r="A309">
            <v>307</v>
          </cell>
          <cell r="B309" t="str">
            <v>trecientos siete</v>
          </cell>
        </row>
        <row r="310">
          <cell r="A310">
            <v>308</v>
          </cell>
          <cell r="B310" t="str">
            <v>trecientos ocho</v>
          </cell>
        </row>
        <row r="311">
          <cell r="A311">
            <v>309</v>
          </cell>
          <cell r="B311" t="str">
            <v>trecientos nueve</v>
          </cell>
        </row>
        <row r="312">
          <cell r="A312">
            <v>310</v>
          </cell>
          <cell r="B312" t="str">
            <v>trecientos diez</v>
          </cell>
        </row>
        <row r="313">
          <cell r="A313">
            <v>311</v>
          </cell>
          <cell r="B313" t="str">
            <v>trecientos once</v>
          </cell>
        </row>
        <row r="314">
          <cell r="A314">
            <v>312</v>
          </cell>
          <cell r="B314" t="str">
            <v>trecientos doce</v>
          </cell>
        </row>
        <row r="315">
          <cell r="A315">
            <v>313</v>
          </cell>
          <cell r="B315" t="str">
            <v>trecientos trece</v>
          </cell>
        </row>
        <row r="316">
          <cell r="A316">
            <v>314</v>
          </cell>
          <cell r="B316" t="str">
            <v>trecientos catorce</v>
          </cell>
        </row>
        <row r="317">
          <cell r="A317">
            <v>315</v>
          </cell>
          <cell r="B317" t="str">
            <v>trecientos quince</v>
          </cell>
        </row>
        <row r="318">
          <cell r="A318">
            <v>316</v>
          </cell>
          <cell r="B318" t="str">
            <v>trecientos diesiseis</v>
          </cell>
        </row>
        <row r="319">
          <cell r="A319">
            <v>317</v>
          </cell>
          <cell r="B319" t="str">
            <v>trecientos diecisiete</v>
          </cell>
        </row>
        <row r="320">
          <cell r="A320">
            <v>318</v>
          </cell>
          <cell r="B320" t="str">
            <v>trecientos dieciocho</v>
          </cell>
        </row>
        <row r="321">
          <cell r="A321">
            <v>319</v>
          </cell>
          <cell r="B321" t="str">
            <v>trecientos diecinueve</v>
          </cell>
        </row>
        <row r="322">
          <cell r="A322">
            <v>320</v>
          </cell>
          <cell r="B322" t="str">
            <v>trecientos veinte</v>
          </cell>
        </row>
        <row r="323">
          <cell r="A323">
            <v>321</v>
          </cell>
          <cell r="B323" t="str">
            <v>trecientos ventiun</v>
          </cell>
        </row>
        <row r="324">
          <cell r="A324">
            <v>322</v>
          </cell>
          <cell r="B324" t="str">
            <v>trecientos ventidos</v>
          </cell>
        </row>
        <row r="325">
          <cell r="A325">
            <v>323</v>
          </cell>
          <cell r="B325" t="str">
            <v>trecientos ventitres</v>
          </cell>
        </row>
        <row r="326">
          <cell r="A326">
            <v>324</v>
          </cell>
          <cell r="B326" t="str">
            <v>trecientos venticuatro</v>
          </cell>
        </row>
        <row r="327">
          <cell r="A327">
            <v>325</v>
          </cell>
          <cell r="B327" t="str">
            <v>trecientos venticinco</v>
          </cell>
        </row>
        <row r="328">
          <cell r="A328">
            <v>326</v>
          </cell>
          <cell r="B328" t="str">
            <v>trecientos ventiseis</v>
          </cell>
        </row>
        <row r="329">
          <cell r="A329">
            <v>327</v>
          </cell>
          <cell r="B329" t="str">
            <v>trecientos ventisiete</v>
          </cell>
        </row>
        <row r="330">
          <cell r="A330">
            <v>328</v>
          </cell>
          <cell r="B330" t="str">
            <v>trecientos ventiocho</v>
          </cell>
        </row>
        <row r="331">
          <cell r="A331">
            <v>329</v>
          </cell>
          <cell r="B331" t="str">
            <v>trecientos ventinueve</v>
          </cell>
        </row>
        <row r="332">
          <cell r="A332">
            <v>330</v>
          </cell>
          <cell r="B332" t="str">
            <v>trecientos treinta</v>
          </cell>
        </row>
        <row r="333">
          <cell r="A333">
            <v>331</v>
          </cell>
          <cell r="B333" t="str">
            <v>trecientos treinta y un</v>
          </cell>
        </row>
        <row r="334">
          <cell r="A334">
            <v>332</v>
          </cell>
          <cell r="B334" t="str">
            <v>trecientos treinta y dos</v>
          </cell>
        </row>
        <row r="335">
          <cell r="A335">
            <v>333</v>
          </cell>
          <cell r="B335" t="str">
            <v>trecientos treinta y tres</v>
          </cell>
        </row>
        <row r="336">
          <cell r="A336">
            <v>334</v>
          </cell>
          <cell r="B336" t="str">
            <v>trecientos treinta y cuatro</v>
          </cell>
        </row>
        <row r="337">
          <cell r="A337">
            <v>335</v>
          </cell>
          <cell r="B337" t="str">
            <v>trecientos treinta y cinco</v>
          </cell>
        </row>
        <row r="338">
          <cell r="A338">
            <v>336</v>
          </cell>
          <cell r="B338" t="str">
            <v>trecientos treinta y seis</v>
          </cell>
        </row>
        <row r="339">
          <cell r="A339">
            <v>337</v>
          </cell>
          <cell r="B339" t="str">
            <v>trecientos treinta y siete</v>
          </cell>
        </row>
        <row r="340">
          <cell r="A340">
            <v>338</v>
          </cell>
          <cell r="B340" t="str">
            <v>trecientos treinta y ocho</v>
          </cell>
        </row>
        <row r="341">
          <cell r="A341">
            <v>339</v>
          </cell>
          <cell r="B341" t="str">
            <v>trecientos treinta y nueve</v>
          </cell>
        </row>
        <row r="342">
          <cell r="A342">
            <v>340</v>
          </cell>
          <cell r="B342" t="str">
            <v>trecientos cuarenta</v>
          </cell>
        </row>
        <row r="343">
          <cell r="A343">
            <v>341</v>
          </cell>
          <cell r="B343" t="str">
            <v>trecientos cuarenta y un</v>
          </cell>
        </row>
        <row r="344">
          <cell r="A344">
            <v>342</v>
          </cell>
          <cell r="B344" t="str">
            <v>trecientos cuarenta y dos</v>
          </cell>
        </row>
        <row r="345">
          <cell r="A345">
            <v>343</v>
          </cell>
          <cell r="B345" t="str">
            <v>trecientos cuarenta y tres</v>
          </cell>
        </row>
        <row r="346">
          <cell r="A346">
            <v>344</v>
          </cell>
          <cell r="B346" t="str">
            <v>trecientos cuarenta y cuatro</v>
          </cell>
        </row>
        <row r="347">
          <cell r="A347">
            <v>345</v>
          </cell>
          <cell r="B347" t="str">
            <v>trecientos cuarenta y cinco</v>
          </cell>
        </row>
        <row r="348">
          <cell r="A348">
            <v>346</v>
          </cell>
          <cell r="B348" t="str">
            <v>trecientos cuarenta y seis</v>
          </cell>
        </row>
        <row r="349">
          <cell r="A349">
            <v>347</v>
          </cell>
          <cell r="B349" t="str">
            <v>trecientos cuarenta y siete</v>
          </cell>
        </row>
        <row r="350">
          <cell r="A350">
            <v>348</v>
          </cell>
          <cell r="B350" t="str">
            <v>trecientos cuarenta y ocho</v>
          </cell>
        </row>
        <row r="351">
          <cell r="A351">
            <v>349</v>
          </cell>
          <cell r="B351" t="str">
            <v>trecientos cuarenta y nueve</v>
          </cell>
        </row>
        <row r="352">
          <cell r="A352">
            <v>350</v>
          </cell>
          <cell r="B352" t="str">
            <v>trecientos cincuenta</v>
          </cell>
        </row>
        <row r="353">
          <cell r="A353">
            <v>351</v>
          </cell>
          <cell r="B353" t="str">
            <v>trecientos cincuenta y un</v>
          </cell>
        </row>
        <row r="354">
          <cell r="A354">
            <v>352</v>
          </cell>
          <cell r="B354" t="str">
            <v>trecientos cincuenta y dos</v>
          </cell>
        </row>
        <row r="355">
          <cell r="A355">
            <v>353</v>
          </cell>
          <cell r="B355" t="str">
            <v>trecientos cincuenta y tres</v>
          </cell>
        </row>
        <row r="356">
          <cell r="A356">
            <v>354</v>
          </cell>
          <cell r="B356" t="str">
            <v>trecientos cincuenta y cuatro</v>
          </cell>
        </row>
        <row r="357">
          <cell r="A357">
            <v>355</v>
          </cell>
          <cell r="B357" t="str">
            <v>trecientos cincuenta y cinco</v>
          </cell>
        </row>
        <row r="358">
          <cell r="A358">
            <v>356</v>
          </cell>
          <cell r="B358" t="str">
            <v>trecientos cincuenta y seis</v>
          </cell>
        </row>
        <row r="359">
          <cell r="A359">
            <v>357</v>
          </cell>
          <cell r="B359" t="str">
            <v>trecientos cincuenta y siete</v>
          </cell>
        </row>
        <row r="360">
          <cell r="A360">
            <v>358</v>
          </cell>
          <cell r="B360" t="str">
            <v>trecientos cincuenta y ocho</v>
          </cell>
        </row>
        <row r="361">
          <cell r="A361">
            <v>359</v>
          </cell>
          <cell r="B361" t="str">
            <v>trecientos cincuenta y nueve</v>
          </cell>
        </row>
        <row r="362">
          <cell r="A362">
            <v>360</v>
          </cell>
          <cell r="B362" t="str">
            <v>trecientos sesenta</v>
          </cell>
        </row>
        <row r="363">
          <cell r="A363">
            <v>361</v>
          </cell>
          <cell r="B363" t="str">
            <v>trecientos sesenta y un</v>
          </cell>
        </row>
        <row r="364">
          <cell r="A364">
            <v>362</v>
          </cell>
          <cell r="B364" t="str">
            <v>trecientos sesenta y dos</v>
          </cell>
        </row>
        <row r="365">
          <cell r="A365">
            <v>363</v>
          </cell>
          <cell r="B365" t="str">
            <v>trecientos sesenta y tres</v>
          </cell>
        </row>
        <row r="366">
          <cell r="A366">
            <v>364</v>
          </cell>
          <cell r="B366" t="str">
            <v>trecientos sesenta y cuatro</v>
          </cell>
        </row>
        <row r="367">
          <cell r="A367">
            <v>365</v>
          </cell>
          <cell r="B367" t="str">
            <v>trecientos sesenta y cinco</v>
          </cell>
        </row>
        <row r="368">
          <cell r="A368">
            <v>366</v>
          </cell>
          <cell r="B368" t="str">
            <v>trecientos sesenta y seis</v>
          </cell>
        </row>
        <row r="369">
          <cell r="A369">
            <v>367</v>
          </cell>
          <cell r="B369" t="str">
            <v>trecientos sesenta y siete</v>
          </cell>
        </row>
        <row r="370">
          <cell r="A370">
            <v>368</v>
          </cell>
          <cell r="B370" t="str">
            <v>trecientos sesenta y ocho</v>
          </cell>
        </row>
        <row r="371">
          <cell r="A371">
            <v>369</v>
          </cell>
          <cell r="B371" t="str">
            <v>trecientos sesenta y nueve</v>
          </cell>
        </row>
        <row r="372">
          <cell r="A372">
            <v>370</v>
          </cell>
          <cell r="B372" t="str">
            <v>trecientos setenta</v>
          </cell>
        </row>
        <row r="373">
          <cell r="A373">
            <v>371</v>
          </cell>
          <cell r="B373" t="str">
            <v>trecientos setenta y un</v>
          </cell>
        </row>
        <row r="374">
          <cell r="A374">
            <v>372</v>
          </cell>
          <cell r="B374" t="str">
            <v>trecientos setenta y dos</v>
          </cell>
        </row>
        <row r="375">
          <cell r="A375">
            <v>373</v>
          </cell>
          <cell r="B375" t="str">
            <v>trecientos setenta y tres</v>
          </cell>
        </row>
        <row r="376">
          <cell r="A376">
            <v>374</v>
          </cell>
          <cell r="B376" t="str">
            <v>trecientos setenta y cuatro</v>
          </cell>
        </row>
        <row r="377">
          <cell r="A377">
            <v>375</v>
          </cell>
          <cell r="B377" t="str">
            <v>trecientos setenta y cinco</v>
          </cell>
        </row>
        <row r="378">
          <cell r="A378">
            <v>376</v>
          </cell>
          <cell r="B378" t="str">
            <v>trecientos setenta y seis</v>
          </cell>
        </row>
        <row r="379">
          <cell r="A379">
            <v>377</v>
          </cell>
          <cell r="B379" t="str">
            <v>trecientos setenta y siete</v>
          </cell>
        </row>
        <row r="380">
          <cell r="A380">
            <v>378</v>
          </cell>
          <cell r="B380" t="str">
            <v>trecientos setenta y ocho</v>
          </cell>
        </row>
        <row r="381">
          <cell r="A381">
            <v>379</v>
          </cell>
          <cell r="B381" t="str">
            <v>trecientos setenta y nueve</v>
          </cell>
        </row>
        <row r="382">
          <cell r="A382">
            <v>380</v>
          </cell>
          <cell r="B382" t="str">
            <v>trecientos ochenta</v>
          </cell>
        </row>
        <row r="383">
          <cell r="A383">
            <v>381</v>
          </cell>
          <cell r="B383" t="str">
            <v>trecientos ochenta y un</v>
          </cell>
        </row>
        <row r="384">
          <cell r="A384">
            <v>382</v>
          </cell>
          <cell r="B384" t="str">
            <v>trecientos ochenta y dos</v>
          </cell>
        </row>
        <row r="385">
          <cell r="A385">
            <v>383</v>
          </cell>
          <cell r="B385" t="str">
            <v>trecientos ochenta y tres</v>
          </cell>
        </row>
        <row r="386">
          <cell r="A386">
            <v>384</v>
          </cell>
          <cell r="B386" t="str">
            <v>trecientos ochenta y cuatro</v>
          </cell>
        </row>
        <row r="387">
          <cell r="A387">
            <v>385</v>
          </cell>
          <cell r="B387" t="str">
            <v>trecientos ochenta y cinco</v>
          </cell>
        </row>
        <row r="388">
          <cell r="A388">
            <v>386</v>
          </cell>
          <cell r="B388" t="str">
            <v>trecientos ochenta y seis</v>
          </cell>
        </row>
        <row r="389">
          <cell r="A389">
            <v>387</v>
          </cell>
          <cell r="B389" t="str">
            <v>trecientos ochenta y siete</v>
          </cell>
        </row>
        <row r="390">
          <cell r="A390">
            <v>388</v>
          </cell>
          <cell r="B390" t="str">
            <v>trecientos ochenta y ocho</v>
          </cell>
        </row>
        <row r="391">
          <cell r="A391">
            <v>389</v>
          </cell>
          <cell r="B391" t="str">
            <v>trecientos ochenta y nueve</v>
          </cell>
        </row>
        <row r="392">
          <cell r="A392">
            <v>390</v>
          </cell>
          <cell r="B392" t="str">
            <v>trecientos noventa</v>
          </cell>
        </row>
        <row r="393">
          <cell r="A393">
            <v>391</v>
          </cell>
          <cell r="B393" t="str">
            <v>trecientos noventa y un</v>
          </cell>
        </row>
        <row r="394">
          <cell r="A394">
            <v>392</v>
          </cell>
          <cell r="B394" t="str">
            <v>trecientos noventa y dos</v>
          </cell>
        </row>
        <row r="395">
          <cell r="A395">
            <v>393</v>
          </cell>
          <cell r="B395" t="str">
            <v>trecientos noventa y tres</v>
          </cell>
        </row>
        <row r="396">
          <cell r="A396">
            <v>394</v>
          </cell>
          <cell r="B396" t="str">
            <v>trecientos noventa y cuatro</v>
          </cell>
        </row>
        <row r="397">
          <cell r="A397">
            <v>395</v>
          </cell>
          <cell r="B397" t="str">
            <v>trecientos noventa y cinco</v>
          </cell>
        </row>
        <row r="398">
          <cell r="A398">
            <v>396</v>
          </cell>
          <cell r="B398" t="str">
            <v>trecientos noventa y seis</v>
          </cell>
        </row>
        <row r="399">
          <cell r="A399">
            <v>397</v>
          </cell>
          <cell r="B399" t="str">
            <v>trecientos noventa y siete</v>
          </cell>
        </row>
        <row r="400">
          <cell r="A400">
            <v>398</v>
          </cell>
          <cell r="B400" t="str">
            <v>trecientos noventa y ocho</v>
          </cell>
        </row>
        <row r="401">
          <cell r="A401">
            <v>399</v>
          </cell>
          <cell r="B401" t="str">
            <v>trecientos noventa y nueve</v>
          </cell>
        </row>
        <row r="402">
          <cell r="A402">
            <v>400</v>
          </cell>
          <cell r="B402" t="str">
            <v>cuatrocientos</v>
          </cell>
        </row>
        <row r="403">
          <cell r="A403">
            <v>401</v>
          </cell>
          <cell r="B403" t="str">
            <v>cuatrocientos un</v>
          </cell>
        </row>
        <row r="404">
          <cell r="A404">
            <v>402</v>
          </cell>
          <cell r="B404" t="str">
            <v>cuatrocientos dos</v>
          </cell>
        </row>
        <row r="405">
          <cell r="A405">
            <v>403</v>
          </cell>
          <cell r="B405" t="str">
            <v>cuatrocientos tres</v>
          </cell>
        </row>
        <row r="406">
          <cell r="A406">
            <v>404</v>
          </cell>
          <cell r="B406" t="str">
            <v>cuatrocientos cuatro</v>
          </cell>
        </row>
        <row r="407">
          <cell r="A407">
            <v>405</v>
          </cell>
          <cell r="B407" t="str">
            <v>cuatrocientos cinco</v>
          </cell>
        </row>
        <row r="408">
          <cell r="A408">
            <v>406</v>
          </cell>
          <cell r="B408" t="str">
            <v>cuatrocientos seis</v>
          </cell>
        </row>
        <row r="409">
          <cell r="A409">
            <v>407</v>
          </cell>
          <cell r="B409" t="str">
            <v>cuatrocientos siete</v>
          </cell>
        </row>
        <row r="410">
          <cell r="A410">
            <v>408</v>
          </cell>
          <cell r="B410" t="str">
            <v>cuatrocientos ocho</v>
          </cell>
        </row>
        <row r="411">
          <cell r="A411">
            <v>409</v>
          </cell>
          <cell r="B411" t="str">
            <v>cuatrocientos nueve</v>
          </cell>
        </row>
        <row r="412">
          <cell r="A412">
            <v>410</v>
          </cell>
          <cell r="B412" t="str">
            <v>cuatrocientos diez</v>
          </cell>
        </row>
        <row r="413">
          <cell r="A413">
            <v>411</v>
          </cell>
          <cell r="B413" t="str">
            <v>cuatrocientos once</v>
          </cell>
        </row>
        <row r="414">
          <cell r="A414">
            <v>412</v>
          </cell>
          <cell r="B414" t="str">
            <v>cuatrocientos doce</v>
          </cell>
        </row>
        <row r="415">
          <cell r="A415">
            <v>413</v>
          </cell>
          <cell r="B415" t="str">
            <v>cuatrocientos trece</v>
          </cell>
        </row>
        <row r="416">
          <cell r="A416">
            <v>414</v>
          </cell>
          <cell r="B416" t="str">
            <v>cuatrocientos catorce</v>
          </cell>
        </row>
        <row r="417">
          <cell r="A417">
            <v>415</v>
          </cell>
          <cell r="B417" t="str">
            <v>cuatrocientos quince</v>
          </cell>
        </row>
        <row r="418">
          <cell r="A418">
            <v>416</v>
          </cell>
          <cell r="B418" t="str">
            <v>cuatrocientos diesiseis</v>
          </cell>
        </row>
        <row r="419">
          <cell r="A419">
            <v>417</v>
          </cell>
          <cell r="B419" t="str">
            <v>cuatrocientos diecisiete</v>
          </cell>
        </row>
        <row r="420">
          <cell r="A420">
            <v>418</v>
          </cell>
          <cell r="B420" t="str">
            <v>cuatrocientos dieciocho</v>
          </cell>
        </row>
        <row r="421">
          <cell r="A421">
            <v>419</v>
          </cell>
          <cell r="B421" t="str">
            <v>cuatrocientos diecinueve</v>
          </cell>
        </row>
        <row r="422">
          <cell r="A422">
            <v>420</v>
          </cell>
          <cell r="B422" t="str">
            <v>cuatrocientos veinte</v>
          </cell>
        </row>
        <row r="423">
          <cell r="A423">
            <v>421</v>
          </cell>
          <cell r="B423" t="str">
            <v>cuatrocientos ventiun</v>
          </cell>
        </row>
        <row r="424">
          <cell r="A424">
            <v>422</v>
          </cell>
          <cell r="B424" t="str">
            <v>cuatrocientos ventidos</v>
          </cell>
        </row>
        <row r="425">
          <cell r="A425">
            <v>423</v>
          </cell>
          <cell r="B425" t="str">
            <v>cuatrocientos ventitres</v>
          </cell>
        </row>
        <row r="426">
          <cell r="A426">
            <v>424</v>
          </cell>
          <cell r="B426" t="str">
            <v>cuatrocientos venticuatro</v>
          </cell>
        </row>
        <row r="427">
          <cell r="A427">
            <v>425</v>
          </cell>
          <cell r="B427" t="str">
            <v>cuatrocientos venticinco</v>
          </cell>
        </row>
        <row r="428">
          <cell r="A428">
            <v>426</v>
          </cell>
          <cell r="B428" t="str">
            <v>cuatrocientos ventiseis</v>
          </cell>
        </row>
        <row r="429">
          <cell r="A429">
            <v>427</v>
          </cell>
          <cell r="B429" t="str">
            <v>cuatrocientos ventisiete</v>
          </cell>
        </row>
        <row r="430">
          <cell r="A430">
            <v>428</v>
          </cell>
          <cell r="B430" t="str">
            <v>cuatrocientos ventiocho</v>
          </cell>
        </row>
        <row r="431">
          <cell r="A431">
            <v>429</v>
          </cell>
          <cell r="B431" t="str">
            <v>cuatrocientos ventinueve</v>
          </cell>
        </row>
        <row r="432">
          <cell r="A432">
            <v>430</v>
          </cell>
          <cell r="B432" t="str">
            <v>cuatrocientos treinta</v>
          </cell>
        </row>
        <row r="433">
          <cell r="A433">
            <v>431</v>
          </cell>
          <cell r="B433" t="str">
            <v>cuatrocientos treinta y un</v>
          </cell>
        </row>
        <row r="434">
          <cell r="A434">
            <v>432</v>
          </cell>
          <cell r="B434" t="str">
            <v>cuatrocientos treinta y dos</v>
          </cell>
        </row>
        <row r="435">
          <cell r="A435">
            <v>433</v>
          </cell>
          <cell r="B435" t="str">
            <v>cuatrocientos treinta y tres</v>
          </cell>
        </row>
        <row r="436">
          <cell r="A436">
            <v>434</v>
          </cell>
          <cell r="B436" t="str">
            <v>cuatrocientos treinta y cuatro</v>
          </cell>
        </row>
        <row r="437">
          <cell r="A437">
            <v>435</v>
          </cell>
          <cell r="B437" t="str">
            <v>cuatrocientos treinta y cinco</v>
          </cell>
        </row>
        <row r="438">
          <cell r="A438">
            <v>436</v>
          </cell>
          <cell r="B438" t="str">
            <v>cuatrocientos treinta y seis</v>
          </cell>
        </row>
        <row r="439">
          <cell r="A439">
            <v>437</v>
          </cell>
          <cell r="B439" t="str">
            <v>cuatrocientos treinta y siete</v>
          </cell>
        </row>
        <row r="440">
          <cell r="A440">
            <v>438</v>
          </cell>
          <cell r="B440" t="str">
            <v>cuatrocientos treinta y ocho</v>
          </cell>
        </row>
        <row r="441">
          <cell r="A441">
            <v>439</v>
          </cell>
          <cell r="B441" t="str">
            <v>cuatrocientos treinta y nueve</v>
          </cell>
        </row>
        <row r="442">
          <cell r="A442">
            <v>440</v>
          </cell>
          <cell r="B442" t="str">
            <v>cuatrocientos cuarenta</v>
          </cell>
        </row>
        <row r="443">
          <cell r="A443">
            <v>441</v>
          </cell>
          <cell r="B443" t="str">
            <v>cuatrocientos cuarenta y un</v>
          </cell>
        </row>
        <row r="444">
          <cell r="A444">
            <v>442</v>
          </cell>
          <cell r="B444" t="str">
            <v>cuatrocientos cuarenta y dos</v>
          </cell>
        </row>
        <row r="445">
          <cell r="A445">
            <v>443</v>
          </cell>
          <cell r="B445" t="str">
            <v>cuatrocientos cuarenta y tres</v>
          </cell>
        </row>
        <row r="446">
          <cell r="A446">
            <v>444</v>
          </cell>
          <cell r="B446" t="str">
            <v>cuatrocientos cuarenta y cuatro</v>
          </cell>
        </row>
        <row r="447">
          <cell r="A447">
            <v>445</v>
          </cell>
          <cell r="B447" t="str">
            <v>cuatrocientos cuarenta y cinco</v>
          </cell>
        </row>
        <row r="448">
          <cell r="A448">
            <v>446</v>
          </cell>
          <cell r="B448" t="str">
            <v>cuatrocientos cuarenta y seis</v>
          </cell>
        </row>
        <row r="449">
          <cell r="A449">
            <v>447</v>
          </cell>
          <cell r="B449" t="str">
            <v>cuatrocientos cuarenta y siete</v>
          </cell>
        </row>
        <row r="450">
          <cell r="A450">
            <v>448</v>
          </cell>
          <cell r="B450" t="str">
            <v>cuatrocientos cuarenta y ocho</v>
          </cell>
        </row>
        <row r="451">
          <cell r="A451">
            <v>449</v>
          </cell>
          <cell r="B451" t="str">
            <v>cuatrocientos cuarenta y nueve</v>
          </cell>
        </row>
        <row r="452">
          <cell r="A452">
            <v>450</v>
          </cell>
          <cell r="B452" t="str">
            <v>cuatrocientos cincuenta</v>
          </cell>
        </row>
        <row r="453">
          <cell r="A453">
            <v>451</v>
          </cell>
          <cell r="B453" t="str">
            <v>cuatrocientos cincuenta y un</v>
          </cell>
        </row>
        <row r="454">
          <cell r="A454">
            <v>452</v>
          </cell>
          <cell r="B454" t="str">
            <v>cuatrocientos cincuenta y dos</v>
          </cell>
        </row>
        <row r="455">
          <cell r="A455">
            <v>453</v>
          </cell>
          <cell r="B455" t="str">
            <v>cuatrocientos cincuenta y tres</v>
          </cell>
        </row>
        <row r="456">
          <cell r="A456">
            <v>454</v>
          </cell>
          <cell r="B456" t="str">
            <v>cuatrocientos cincuenta y cuatro</v>
          </cell>
        </row>
        <row r="457">
          <cell r="A457">
            <v>455</v>
          </cell>
          <cell r="B457" t="str">
            <v>cuatrocientos cincuenta y cinco</v>
          </cell>
        </row>
        <row r="458">
          <cell r="A458">
            <v>456</v>
          </cell>
          <cell r="B458" t="str">
            <v>cuatrocientos cincuenta y seis</v>
          </cell>
        </row>
        <row r="459">
          <cell r="A459">
            <v>457</v>
          </cell>
          <cell r="B459" t="str">
            <v>cuatrocientos cincuenta y siete</v>
          </cell>
        </row>
        <row r="460">
          <cell r="A460">
            <v>458</v>
          </cell>
          <cell r="B460" t="str">
            <v>cuatrocientos cincuenta y ocho</v>
          </cell>
        </row>
        <row r="461">
          <cell r="A461">
            <v>459</v>
          </cell>
          <cell r="B461" t="str">
            <v>cuatrocientos cincuenta y nueve</v>
          </cell>
        </row>
        <row r="462">
          <cell r="A462">
            <v>460</v>
          </cell>
          <cell r="B462" t="str">
            <v>cuatrocientos sesenta</v>
          </cell>
        </row>
        <row r="463">
          <cell r="A463">
            <v>461</v>
          </cell>
          <cell r="B463" t="str">
            <v>cuatrocientos sesenta y un</v>
          </cell>
        </row>
        <row r="464">
          <cell r="A464">
            <v>462</v>
          </cell>
          <cell r="B464" t="str">
            <v>cuatrocientos sesenta y dos</v>
          </cell>
        </row>
        <row r="465">
          <cell r="A465">
            <v>463</v>
          </cell>
          <cell r="B465" t="str">
            <v>cuatrocientos sesenta y tres</v>
          </cell>
        </row>
        <row r="466">
          <cell r="A466">
            <v>464</v>
          </cell>
          <cell r="B466" t="str">
            <v>cuatrocientos sesenta y cuatro</v>
          </cell>
        </row>
        <row r="467">
          <cell r="A467">
            <v>465</v>
          </cell>
          <cell r="B467" t="str">
            <v>cuatrocientos sesenta y cinco</v>
          </cell>
        </row>
        <row r="468">
          <cell r="A468">
            <v>466</v>
          </cell>
          <cell r="B468" t="str">
            <v>cuatrocientos sesenta y seis</v>
          </cell>
        </row>
        <row r="469">
          <cell r="A469">
            <v>467</v>
          </cell>
          <cell r="B469" t="str">
            <v>cuatrocientos sesenta y siete</v>
          </cell>
        </row>
        <row r="470">
          <cell r="A470">
            <v>468</v>
          </cell>
          <cell r="B470" t="str">
            <v>cuatrocientos sesenta y ocho</v>
          </cell>
        </row>
        <row r="471">
          <cell r="A471">
            <v>469</v>
          </cell>
          <cell r="B471" t="str">
            <v>cuatrocientos sesenta y nueve</v>
          </cell>
        </row>
        <row r="472">
          <cell r="A472">
            <v>470</v>
          </cell>
          <cell r="B472" t="str">
            <v>cuatrocientos setenta</v>
          </cell>
        </row>
        <row r="473">
          <cell r="A473">
            <v>471</v>
          </cell>
          <cell r="B473" t="str">
            <v>cuatrocientos setenta y un</v>
          </cell>
        </row>
        <row r="474">
          <cell r="A474">
            <v>472</v>
          </cell>
          <cell r="B474" t="str">
            <v>cuatrocientos setenta y dos</v>
          </cell>
        </row>
        <row r="475">
          <cell r="A475">
            <v>473</v>
          </cell>
          <cell r="B475" t="str">
            <v>cuatrocientos setenta y tres</v>
          </cell>
        </row>
        <row r="476">
          <cell r="A476">
            <v>474</v>
          </cell>
          <cell r="B476" t="str">
            <v>cuatrocientos setenta y cuatro</v>
          </cell>
        </row>
        <row r="477">
          <cell r="A477">
            <v>475</v>
          </cell>
          <cell r="B477" t="str">
            <v>cuatrocientos setenta y cinco</v>
          </cell>
        </row>
        <row r="478">
          <cell r="A478">
            <v>476</v>
          </cell>
          <cell r="B478" t="str">
            <v>cuatrocientos setenta y seis</v>
          </cell>
        </row>
        <row r="479">
          <cell r="A479">
            <v>477</v>
          </cell>
          <cell r="B479" t="str">
            <v>cuatrocientos setenta y siete</v>
          </cell>
        </row>
        <row r="480">
          <cell r="A480">
            <v>478</v>
          </cell>
          <cell r="B480" t="str">
            <v>cuatrocientos setenta y ocho</v>
          </cell>
        </row>
        <row r="481">
          <cell r="A481">
            <v>479</v>
          </cell>
          <cell r="B481" t="str">
            <v>cuatrocientos setenta y nueve</v>
          </cell>
        </row>
        <row r="482">
          <cell r="A482">
            <v>480</v>
          </cell>
          <cell r="B482" t="str">
            <v>cuatrocientos ochenta</v>
          </cell>
        </row>
        <row r="483">
          <cell r="A483">
            <v>481</v>
          </cell>
          <cell r="B483" t="str">
            <v>cuatrocientos ochenta y un</v>
          </cell>
        </row>
        <row r="484">
          <cell r="A484">
            <v>482</v>
          </cell>
          <cell r="B484" t="str">
            <v>cuatrocientos ochenta y dos</v>
          </cell>
        </row>
        <row r="485">
          <cell r="A485">
            <v>483</v>
          </cell>
          <cell r="B485" t="str">
            <v>cuatrocientos ochenta y tres</v>
          </cell>
        </row>
        <row r="486">
          <cell r="A486">
            <v>484</v>
          </cell>
          <cell r="B486" t="str">
            <v>cuatrocientos ochenta y cuatro</v>
          </cell>
        </row>
        <row r="487">
          <cell r="A487">
            <v>485</v>
          </cell>
          <cell r="B487" t="str">
            <v>cuatrocientos ochenta y cinco</v>
          </cell>
        </row>
        <row r="488">
          <cell r="A488">
            <v>486</v>
          </cell>
          <cell r="B488" t="str">
            <v>cuatrocientos ochenta y seis</v>
          </cell>
        </row>
        <row r="489">
          <cell r="A489">
            <v>487</v>
          </cell>
          <cell r="B489" t="str">
            <v>cuatrocientos ochenta y siete</v>
          </cell>
        </row>
        <row r="490">
          <cell r="A490">
            <v>488</v>
          </cell>
          <cell r="B490" t="str">
            <v>cuatrocientos ochenta y ocho</v>
          </cell>
        </row>
        <row r="491">
          <cell r="A491">
            <v>489</v>
          </cell>
          <cell r="B491" t="str">
            <v>cuatrocientos ochenta y nueve</v>
          </cell>
        </row>
        <row r="492">
          <cell r="A492">
            <v>490</v>
          </cell>
          <cell r="B492" t="str">
            <v>cuatrocientos noventa</v>
          </cell>
        </row>
        <row r="493">
          <cell r="A493">
            <v>491</v>
          </cell>
          <cell r="B493" t="str">
            <v>cuatrocientos noventa y un</v>
          </cell>
        </row>
        <row r="494">
          <cell r="A494">
            <v>492</v>
          </cell>
          <cell r="B494" t="str">
            <v>cuatrocientos noventa y dos</v>
          </cell>
        </row>
        <row r="495">
          <cell r="A495">
            <v>493</v>
          </cell>
          <cell r="B495" t="str">
            <v>cuatrocientos noventa y tres</v>
          </cell>
        </row>
        <row r="496">
          <cell r="A496">
            <v>494</v>
          </cell>
          <cell r="B496" t="str">
            <v>cuatrocientos noventa y cuatro</v>
          </cell>
        </row>
        <row r="497">
          <cell r="A497">
            <v>495</v>
          </cell>
          <cell r="B497" t="str">
            <v>cuatrocientos noventa y cinco</v>
          </cell>
        </row>
        <row r="498">
          <cell r="A498">
            <v>496</v>
          </cell>
          <cell r="B498" t="str">
            <v>cuatrocientos noventa y seis</v>
          </cell>
        </row>
        <row r="499">
          <cell r="A499">
            <v>497</v>
          </cell>
          <cell r="B499" t="str">
            <v>cuatrocientos noventa y siete</v>
          </cell>
        </row>
        <row r="500">
          <cell r="A500">
            <v>498</v>
          </cell>
          <cell r="B500" t="str">
            <v>cuatrocientos noventa y ocho</v>
          </cell>
        </row>
        <row r="501">
          <cell r="A501">
            <v>499</v>
          </cell>
          <cell r="B501" t="str">
            <v>cuatrocientos noventa y nueve</v>
          </cell>
        </row>
        <row r="502">
          <cell r="A502">
            <v>500</v>
          </cell>
          <cell r="B502" t="str">
            <v>quinientos</v>
          </cell>
        </row>
        <row r="503">
          <cell r="A503">
            <v>501</v>
          </cell>
          <cell r="B503" t="str">
            <v>quinientos un</v>
          </cell>
        </row>
        <row r="504">
          <cell r="A504">
            <v>502</v>
          </cell>
          <cell r="B504" t="str">
            <v>quinientos dos</v>
          </cell>
        </row>
        <row r="505">
          <cell r="A505">
            <v>503</v>
          </cell>
          <cell r="B505" t="str">
            <v>quinientos tres</v>
          </cell>
        </row>
        <row r="506">
          <cell r="A506">
            <v>504</v>
          </cell>
          <cell r="B506" t="str">
            <v>quinientos cuatro</v>
          </cell>
        </row>
        <row r="507">
          <cell r="A507">
            <v>505</v>
          </cell>
          <cell r="B507" t="str">
            <v>quinientos cinco</v>
          </cell>
        </row>
        <row r="508">
          <cell r="A508">
            <v>506</v>
          </cell>
          <cell r="B508" t="str">
            <v>quinientos seis</v>
          </cell>
        </row>
        <row r="509">
          <cell r="A509">
            <v>507</v>
          </cell>
          <cell r="B509" t="str">
            <v>quinientos siete</v>
          </cell>
        </row>
        <row r="510">
          <cell r="A510">
            <v>508</v>
          </cell>
          <cell r="B510" t="str">
            <v>quinientos ocho</v>
          </cell>
        </row>
        <row r="511">
          <cell r="A511">
            <v>509</v>
          </cell>
          <cell r="B511" t="str">
            <v>quinientos nueve</v>
          </cell>
        </row>
        <row r="512">
          <cell r="A512">
            <v>510</v>
          </cell>
          <cell r="B512" t="str">
            <v>quinientos diez</v>
          </cell>
        </row>
        <row r="513">
          <cell r="A513">
            <v>511</v>
          </cell>
          <cell r="B513" t="str">
            <v>quinientos once</v>
          </cell>
        </row>
        <row r="514">
          <cell r="A514">
            <v>512</v>
          </cell>
          <cell r="B514" t="str">
            <v>quinientos doce</v>
          </cell>
        </row>
        <row r="515">
          <cell r="A515">
            <v>513</v>
          </cell>
          <cell r="B515" t="str">
            <v>quinientos trece</v>
          </cell>
        </row>
        <row r="516">
          <cell r="A516">
            <v>514</v>
          </cell>
          <cell r="B516" t="str">
            <v>quinientos catorce</v>
          </cell>
        </row>
        <row r="517">
          <cell r="A517">
            <v>515</v>
          </cell>
          <cell r="B517" t="str">
            <v>quinientos quince</v>
          </cell>
        </row>
        <row r="518">
          <cell r="A518">
            <v>516</v>
          </cell>
          <cell r="B518" t="str">
            <v>quinientos diesiseis</v>
          </cell>
        </row>
        <row r="519">
          <cell r="A519">
            <v>517</v>
          </cell>
          <cell r="B519" t="str">
            <v>quinientos diecisiete</v>
          </cell>
        </row>
        <row r="520">
          <cell r="A520">
            <v>518</v>
          </cell>
          <cell r="B520" t="str">
            <v>quinientos dieciocho</v>
          </cell>
        </row>
        <row r="521">
          <cell r="A521">
            <v>519</v>
          </cell>
          <cell r="B521" t="str">
            <v>quinientos diecinueve</v>
          </cell>
        </row>
        <row r="522">
          <cell r="A522">
            <v>520</v>
          </cell>
          <cell r="B522" t="str">
            <v>quinientos veinte</v>
          </cell>
        </row>
        <row r="523">
          <cell r="A523">
            <v>521</v>
          </cell>
          <cell r="B523" t="str">
            <v>quinientos ventiun</v>
          </cell>
        </row>
        <row r="524">
          <cell r="A524">
            <v>522</v>
          </cell>
          <cell r="B524" t="str">
            <v>quinientos ventidos</v>
          </cell>
        </row>
        <row r="525">
          <cell r="A525">
            <v>523</v>
          </cell>
          <cell r="B525" t="str">
            <v>quinientos ventitres</v>
          </cell>
        </row>
        <row r="526">
          <cell r="A526">
            <v>524</v>
          </cell>
          <cell r="B526" t="str">
            <v>quinientos venticuatro</v>
          </cell>
        </row>
        <row r="527">
          <cell r="A527">
            <v>525</v>
          </cell>
          <cell r="B527" t="str">
            <v>quinientos venticinco</v>
          </cell>
        </row>
        <row r="528">
          <cell r="A528">
            <v>526</v>
          </cell>
          <cell r="B528" t="str">
            <v>quinientos ventiseis</v>
          </cell>
        </row>
        <row r="529">
          <cell r="A529">
            <v>527</v>
          </cell>
          <cell r="B529" t="str">
            <v>quinientos ventisiete</v>
          </cell>
        </row>
        <row r="530">
          <cell r="A530">
            <v>528</v>
          </cell>
          <cell r="B530" t="str">
            <v>quinientos ventiocho</v>
          </cell>
        </row>
        <row r="531">
          <cell r="A531">
            <v>529</v>
          </cell>
          <cell r="B531" t="str">
            <v>quinientos ventinueve</v>
          </cell>
        </row>
        <row r="532">
          <cell r="A532">
            <v>530</v>
          </cell>
          <cell r="B532" t="str">
            <v>quinientos treinta</v>
          </cell>
        </row>
        <row r="533">
          <cell r="A533">
            <v>531</v>
          </cell>
          <cell r="B533" t="str">
            <v>quinientos treinta y un</v>
          </cell>
        </row>
        <row r="534">
          <cell r="A534">
            <v>532</v>
          </cell>
          <cell r="B534" t="str">
            <v>quinientos treinta y dos</v>
          </cell>
        </row>
        <row r="535">
          <cell r="A535">
            <v>533</v>
          </cell>
          <cell r="B535" t="str">
            <v>quinientos treinta y tres</v>
          </cell>
        </row>
        <row r="536">
          <cell r="A536">
            <v>534</v>
          </cell>
          <cell r="B536" t="str">
            <v>quinientos treinta y cuatro</v>
          </cell>
        </row>
        <row r="537">
          <cell r="A537">
            <v>535</v>
          </cell>
          <cell r="B537" t="str">
            <v>quinientos treinta y cinco</v>
          </cell>
        </row>
        <row r="538">
          <cell r="A538">
            <v>536</v>
          </cell>
          <cell r="B538" t="str">
            <v>quinientos treinta y seis</v>
          </cell>
        </row>
        <row r="539">
          <cell r="A539">
            <v>537</v>
          </cell>
          <cell r="B539" t="str">
            <v>quinientos treinta y siete</v>
          </cell>
        </row>
        <row r="540">
          <cell r="A540">
            <v>538</v>
          </cell>
          <cell r="B540" t="str">
            <v>quinientos treinta y ocho</v>
          </cell>
        </row>
        <row r="541">
          <cell r="A541">
            <v>539</v>
          </cell>
          <cell r="B541" t="str">
            <v>quinientos treinta y nueve</v>
          </cell>
        </row>
        <row r="542">
          <cell r="A542">
            <v>540</v>
          </cell>
          <cell r="B542" t="str">
            <v>quinientos cuarenta</v>
          </cell>
        </row>
        <row r="543">
          <cell r="A543">
            <v>541</v>
          </cell>
          <cell r="B543" t="str">
            <v>quinientos cuarenta y un</v>
          </cell>
        </row>
        <row r="544">
          <cell r="A544">
            <v>542</v>
          </cell>
          <cell r="B544" t="str">
            <v>quinientos cuarenta y dos</v>
          </cell>
        </row>
        <row r="545">
          <cell r="A545">
            <v>543</v>
          </cell>
          <cell r="B545" t="str">
            <v>quinientos cuarenta y tres</v>
          </cell>
        </row>
        <row r="546">
          <cell r="A546">
            <v>544</v>
          </cell>
          <cell r="B546" t="str">
            <v>quinientos cuarenta y cuatro</v>
          </cell>
        </row>
        <row r="547">
          <cell r="A547">
            <v>545</v>
          </cell>
          <cell r="B547" t="str">
            <v>quinientos cuarenta y cinco</v>
          </cell>
        </row>
        <row r="548">
          <cell r="A548">
            <v>546</v>
          </cell>
          <cell r="B548" t="str">
            <v>quinientos cuarenta y seis</v>
          </cell>
        </row>
        <row r="549">
          <cell r="A549">
            <v>547</v>
          </cell>
          <cell r="B549" t="str">
            <v>quinientos cuarenta y siete</v>
          </cell>
        </row>
        <row r="550">
          <cell r="A550">
            <v>548</v>
          </cell>
          <cell r="B550" t="str">
            <v>quinientos cuarenta y ocho</v>
          </cell>
        </row>
        <row r="551">
          <cell r="A551">
            <v>549</v>
          </cell>
          <cell r="B551" t="str">
            <v>quinientos cuarenta y nueve</v>
          </cell>
        </row>
        <row r="552">
          <cell r="A552">
            <v>550</v>
          </cell>
          <cell r="B552" t="str">
            <v>quinientos cincuenta</v>
          </cell>
        </row>
        <row r="553">
          <cell r="A553">
            <v>551</v>
          </cell>
          <cell r="B553" t="str">
            <v>quinientos cincuenta y un</v>
          </cell>
        </row>
        <row r="554">
          <cell r="A554">
            <v>552</v>
          </cell>
          <cell r="B554" t="str">
            <v>quinientos cincuenta y dos</v>
          </cell>
        </row>
        <row r="555">
          <cell r="A555">
            <v>553</v>
          </cell>
          <cell r="B555" t="str">
            <v>quinientos cincuenta y tres</v>
          </cell>
        </row>
        <row r="556">
          <cell r="A556">
            <v>554</v>
          </cell>
          <cell r="B556" t="str">
            <v>quinientos cincuenta y cuatro</v>
          </cell>
        </row>
        <row r="557">
          <cell r="A557">
            <v>555</v>
          </cell>
          <cell r="B557" t="str">
            <v>quinientos cincuenta y cinco</v>
          </cell>
        </row>
        <row r="558">
          <cell r="A558">
            <v>556</v>
          </cell>
          <cell r="B558" t="str">
            <v>quinientos cincuenta y seis</v>
          </cell>
        </row>
        <row r="559">
          <cell r="A559">
            <v>557</v>
          </cell>
          <cell r="B559" t="str">
            <v>quinientos cincuenta y siete</v>
          </cell>
        </row>
        <row r="560">
          <cell r="A560">
            <v>558</v>
          </cell>
          <cell r="B560" t="str">
            <v>quinientos cincuenta y ocho</v>
          </cell>
        </row>
        <row r="561">
          <cell r="A561">
            <v>559</v>
          </cell>
          <cell r="B561" t="str">
            <v>quinientos cincuenta y nueve</v>
          </cell>
        </row>
        <row r="562">
          <cell r="A562">
            <v>560</v>
          </cell>
          <cell r="B562" t="str">
            <v>quinientos sesenta</v>
          </cell>
        </row>
        <row r="563">
          <cell r="A563">
            <v>561</v>
          </cell>
          <cell r="B563" t="str">
            <v>quinientos sesenta y un</v>
          </cell>
        </row>
        <row r="564">
          <cell r="A564">
            <v>562</v>
          </cell>
          <cell r="B564" t="str">
            <v>quinientos sesenta y dos</v>
          </cell>
        </row>
        <row r="565">
          <cell r="A565">
            <v>563</v>
          </cell>
          <cell r="B565" t="str">
            <v>quinientos sesenta y tres</v>
          </cell>
        </row>
        <row r="566">
          <cell r="A566">
            <v>564</v>
          </cell>
          <cell r="B566" t="str">
            <v>quinientos sesenta y cuatro</v>
          </cell>
        </row>
        <row r="567">
          <cell r="A567">
            <v>565</v>
          </cell>
          <cell r="B567" t="str">
            <v>quinientos sesenta y cinco</v>
          </cell>
        </row>
        <row r="568">
          <cell r="A568">
            <v>566</v>
          </cell>
          <cell r="B568" t="str">
            <v>quinientos sesenta y seis</v>
          </cell>
        </row>
        <row r="569">
          <cell r="A569">
            <v>567</v>
          </cell>
          <cell r="B569" t="str">
            <v>quinientos sesenta y siete</v>
          </cell>
        </row>
        <row r="570">
          <cell r="A570">
            <v>568</v>
          </cell>
          <cell r="B570" t="str">
            <v>quinientos sesenta y ocho</v>
          </cell>
        </row>
        <row r="571">
          <cell r="A571">
            <v>569</v>
          </cell>
          <cell r="B571" t="str">
            <v>quinientos sesenta y nueve</v>
          </cell>
        </row>
        <row r="572">
          <cell r="A572">
            <v>570</v>
          </cell>
          <cell r="B572" t="str">
            <v>quinientos setenta</v>
          </cell>
        </row>
        <row r="573">
          <cell r="A573">
            <v>571</v>
          </cell>
          <cell r="B573" t="str">
            <v>quinientos setenta y un</v>
          </cell>
        </row>
        <row r="574">
          <cell r="A574">
            <v>572</v>
          </cell>
          <cell r="B574" t="str">
            <v>quinientos setenta y dos</v>
          </cell>
        </row>
        <row r="575">
          <cell r="A575">
            <v>573</v>
          </cell>
          <cell r="B575" t="str">
            <v>quinientos setenta y tres</v>
          </cell>
        </row>
        <row r="576">
          <cell r="A576">
            <v>574</v>
          </cell>
          <cell r="B576" t="str">
            <v>quinientos setenta y cuatro</v>
          </cell>
        </row>
        <row r="577">
          <cell r="A577">
            <v>575</v>
          </cell>
          <cell r="B577" t="str">
            <v>quinientos setenta y cinco</v>
          </cell>
        </row>
        <row r="578">
          <cell r="A578">
            <v>576</v>
          </cell>
          <cell r="B578" t="str">
            <v>quinientos setenta y seis</v>
          </cell>
        </row>
        <row r="579">
          <cell r="A579">
            <v>577</v>
          </cell>
          <cell r="B579" t="str">
            <v>quinientos setenta y siete</v>
          </cell>
        </row>
        <row r="580">
          <cell r="A580">
            <v>578</v>
          </cell>
          <cell r="B580" t="str">
            <v>quinientos setenta y ocho</v>
          </cell>
        </row>
        <row r="581">
          <cell r="A581">
            <v>579</v>
          </cell>
          <cell r="B581" t="str">
            <v>quinientos setenta y nueve</v>
          </cell>
        </row>
        <row r="582">
          <cell r="A582">
            <v>580</v>
          </cell>
          <cell r="B582" t="str">
            <v>quinientos ochenta</v>
          </cell>
        </row>
        <row r="583">
          <cell r="A583">
            <v>581</v>
          </cell>
          <cell r="B583" t="str">
            <v>quinientos ochenta y un</v>
          </cell>
        </row>
        <row r="584">
          <cell r="A584">
            <v>582</v>
          </cell>
          <cell r="B584" t="str">
            <v>quinientos ochenta y dos</v>
          </cell>
        </row>
        <row r="585">
          <cell r="A585">
            <v>583</v>
          </cell>
          <cell r="B585" t="str">
            <v>quinientos ochenta y tres</v>
          </cell>
        </row>
        <row r="586">
          <cell r="A586">
            <v>584</v>
          </cell>
          <cell r="B586" t="str">
            <v>quinientos ochenta y cuatro</v>
          </cell>
        </row>
        <row r="587">
          <cell r="A587">
            <v>585</v>
          </cell>
          <cell r="B587" t="str">
            <v>quinientos ochenta y cinco</v>
          </cell>
        </row>
        <row r="588">
          <cell r="A588">
            <v>586</v>
          </cell>
          <cell r="B588" t="str">
            <v>quinientos ochenta y seis</v>
          </cell>
        </row>
        <row r="589">
          <cell r="A589">
            <v>587</v>
          </cell>
          <cell r="B589" t="str">
            <v>quinientos ochenta y siete</v>
          </cell>
        </row>
        <row r="590">
          <cell r="A590">
            <v>588</v>
          </cell>
          <cell r="B590" t="str">
            <v>quinientos ochenta y ocho</v>
          </cell>
        </row>
        <row r="591">
          <cell r="A591">
            <v>589</v>
          </cell>
          <cell r="B591" t="str">
            <v>quinientos ochenta y nueve</v>
          </cell>
        </row>
        <row r="592">
          <cell r="A592">
            <v>590</v>
          </cell>
          <cell r="B592" t="str">
            <v>quinientos noventa</v>
          </cell>
        </row>
        <row r="593">
          <cell r="A593">
            <v>591</v>
          </cell>
          <cell r="B593" t="str">
            <v>quinientos noventa y un</v>
          </cell>
        </row>
        <row r="594">
          <cell r="A594">
            <v>592</v>
          </cell>
          <cell r="B594" t="str">
            <v>quinientos noventa y dos</v>
          </cell>
        </row>
        <row r="595">
          <cell r="A595">
            <v>593</v>
          </cell>
          <cell r="B595" t="str">
            <v>quinientos noventa y tres</v>
          </cell>
        </row>
        <row r="596">
          <cell r="A596">
            <v>594</v>
          </cell>
          <cell r="B596" t="str">
            <v>quinientos noventa y cuatro</v>
          </cell>
        </row>
        <row r="597">
          <cell r="A597">
            <v>595</v>
          </cell>
          <cell r="B597" t="str">
            <v>quinientos noventa y cinco</v>
          </cell>
        </row>
        <row r="598">
          <cell r="A598">
            <v>596</v>
          </cell>
          <cell r="B598" t="str">
            <v>quinientos noventa y seis</v>
          </cell>
        </row>
        <row r="599">
          <cell r="A599">
            <v>597</v>
          </cell>
          <cell r="B599" t="str">
            <v>quinientos noventa y siete</v>
          </cell>
        </row>
        <row r="600">
          <cell r="A600">
            <v>598</v>
          </cell>
          <cell r="B600" t="str">
            <v>quinientos noventa y ocho</v>
          </cell>
        </row>
        <row r="601">
          <cell r="A601">
            <v>599</v>
          </cell>
          <cell r="B601" t="str">
            <v>quinientos noventa y nueve</v>
          </cell>
        </row>
        <row r="602">
          <cell r="A602">
            <v>600</v>
          </cell>
          <cell r="B602" t="str">
            <v>seiscientos</v>
          </cell>
        </row>
        <row r="603">
          <cell r="A603">
            <v>601</v>
          </cell>
          <cell r="B603" t="str">
            <v>seiscientos un</v>
          </cell>
        </row>
        <row r="604">
          <cell r="A604">
            <v>602</v>
          </cell>
          <cell r="B604" t="str">
            <v>seiscientos dos</v>
          </cell>
        </row>
        <row r="605">
          <cell r="A605">
            <v>603</v>
          </cell>
          <cell r="B605" t="str">
            <v>seiscientos tres</v>
          </cell>
        </row>
        <row r="606">
          <cell r="A606">
            <v>604</v>
          </cell>
          <cell r="B606" t="str">
            <v>seiscientos cuatro</v>
          </cell>
        </row>
        <row r="607">
          <cell r="A607">
            <v>605</v>
          </cell>
          <cell r="B607" t="str">
            <v>seiscientos cinco</v>
          </cell>
        </row>
        <row r="608">
          <cell r="A608">
            <v>606</v>
          </cell>
          <cell r="B608" t="str">
            <v>seiscientos seis</v>
          </cell>
        </row>
        <row r="609">
          <cell r="A609">
            <v>607</v>
          </cell>
          <cell r="B609" t="str">
            <v>seiscientos siete</v>
          </cell>
        </row>
        <row r="610">
          <cell r="A610">
            <v>608</v>
          </cell>
          <cell r="B610" t="str">
            <v>seiscientos ocho</v>
          </cell>
        </row>
        <row r="611">
          <cell r="A611">
            <v>609</v>
          </cell>
          <cell r="B611" t="str">
            <v>seiscientos nueve</v>
          </cell>
        </row>
        <row r="612">
          <cell r="A612">
            <v>610</v>
          </cell>
          <cell r="B612" t="str">
            <v>seiscientos diez</v>
          </cell>
        </row>
        <row r="613">
          <cell r="A613">
            <v>611</v>
          </cell>
          <cell r="B613" t="str">
            <v>seiscientos once</v>
          </cell>
        </row>
        <row r="614">
          <cell r="A614">
            <v>612</v>
          </cell>
          <cell r="B614" t="str">
            <v>seiscientos doce</v>
          </cell>
        </row>
        <row r="615">
          <cell r="A615">
            <v>613</v>
          </cell>
          <cell r="B615" t="str">
            <v>seiscientos trece</v>
          </cell>
        </row>
        <row r="616">
          <cell r="A616">
            <v>614</v>
          </cell>
          <cell r="B616" t="str">
            <v>seiscientos catorce</v>
          </cell>
        </row>
        <row r="617">
          <cell r="A617">
            <v>615</v>
          </cell>
          <cell r="B617" t="str">
            <v>seiscientos quince</v>
          </cell>
        </row>
        <row r="618">
          <cell r="A618">
            <v>616</v>
          </cell>
          <cell r="B618" t="str">
            <v>seiscientos diesiseis</v>
          </cell>
        </row>
        <row r="619">
          <cell r="A619">
            <v>617</v>
          </cell>
          <cell r="B619" t="str">
            <v>seiscientos diecisiete</v>
          </cell>
        </row>
        <row r="620">
          <cell r="A620">
            <v>618</v>
          </cell>
          <cell r="B620" t="str">
            <v>seiscientos dieciocho</v>
          </cell>
        </row>
        <row r="621">
          <cell r="A621">
            <v>619</v>
          </cell>
          <cell r="B621" t="str">
            <v>seiscientos diecinueve</v>
          </cell>
        </row>
        <row r="622">
          <cell r="A622">
            <v>620</v>
          </cell>
          <cell r="B622" t="str">
            <v>seiscientos veinte</v>
          </cell>
        </row>
        <row r="623">
          <cell r="A623">
            <v>621</v>
          </cell>
          <cell r="B623" t="str">
            <v>seiscientos ventiun</v>
          </cell>
        </row>
        <row r="624">
          <cell r="A624">
            <v>622</v>
          </cell>
          <cell r="B624" t="str">
            <v>seiscientos ventidos</v>
          </cell>
        </row>
        <row r="625">
          <cell r="A625">
            <v>623</v>
          </cell>
          <cell r="B625" t="str">
            <v>seiscientos ventitres</v>
          </cell>
        </row>
        <row r="626">
          <cell r="A626">
            <v>624</v>
          </cell>
          <cell r="B626" t="str">
            <v>seiscientos venticuatro</v>
          </cell>
        </row>
        <row r="627">
          <cell r="A627">
            <v>625</v>
          </cell>
          <cell r="B627" t="str">
            <v>seiscientos venticinco</v>
          </cell>
        </row>
        <row r="628">
          <cell r="A628">
            <v>626</v>
          </cell>
          <cell r="B628" t="str">
            <v>seiscientos ventiseis</v>
          </cell>
        </row>
        <row r="629">
          <cell r="A629">
            <v>627</v>
          </cell>
          <cell r="B629" t="str">
            <v>seiscientos ventisiete</v>
          </cell>
        </row>
        <row r="630">
          <cell r="A630">
            <v>628</v>
          </cell>
          <cell r="B630" t="str">
            <v>seiscientos ventiocho</v>
          </cell>
        </row>
        <row r="631">
          <cell r="A631">
            <v>629</v>
          </cell>
          <cell r="B631" t="str">
            <v>seiscientos ventinueve</v>
          </cell>
        </row>
        <row r="632">
          <cell r="A632">
            <v>630</v>
          </cell>
          <cell r="B632" t="str">
            <v>seiscientos treinta</v>
          </cell>
        </row>
        <row r="633">
          <cell r="A633">
            <v>631</v>
          </cell>
          <cell r="B633" t="str">
            <v>seiscientos treinta y un</v>
          </cell>
        </row>
        <row r="634">
          <cell r="A634">
            <v>632</v>
          </cell>
          <cell r="B634" t="str">
            <v>seiscientos treinta y dos</v>
          </cell>
        </row>
        <row r="635">
          <cell r="A635">
            <v>633</v>
          </cell>
          <cell r="B635" t="str">
            <v>seiscientos treinta y tres</v>
          </cell>
        </row>
        <row r="636">
          <cell r="A636">
            <v>634</v>
          </cell>
          <cell r="B636" t="str">
            <v>seiscientos treinta y cuatro</v>
          </cell>
        </row>
        <row r="637">
          <cell r="A637">
            <v>635</v>
          </cell>
          <cell r="B637" t="str">
            <v>seiscientos treinta y cinco</v>
          </cell>
        </row>
        <row r="638">
          <cell r="A638">
            <v>636</v>
          </cell>
          <cell r="B638" t="str">
            <v>seiscientos treinta y seis</v>
          </cell>
        </row>
        <row r="639">
          <cell r="A639">
            <v>637</v>
          </cell>
          <cell r="B639" t="str">
            <v>seiscientos treinta y siete</v>
          </cell>
        </row>
        <row r="640">
          <cell r="A640">
            <v>638</v>
          </cell>
          <cell r="B640" t="str">
            <v>seiscientos treinta y ocho</v>
          </cell>
        </row>
        <row r="641">
          <cell r="A641">
            <v>639</v>
          </cell>
          <cell r="B641" t="str">
            <v>seiscientos treinta y nueve</v>
          </cell>
        </row>
        <row r="642">
          <cell r="A642">
            <v>640</v>
          </cell>
          <cell r="B642" t="str">
            <v>seiscientos cuarenta</v>
          </cell>
        </row>
        <row r="643">
          <cell r="A643">
            <v>641</v>
          </cell>
          <cell r="B643" t="str">
            <v>seiscientos cuarenta y un</v>
          </cell>
        </row>
        <row r="644">
          <cell r="A644">
            <v>642</v>
          </cell>
          <cell r="B644" t="str">
            <v>seiscientos cuarenta y dos</v>
          </cell>
        </row>
        <row r="645">
          <cell r="A645">
            <v>643</v>
          </cell>
          <cell r="B645" t="str">
            <v>seiscientos cuarenta y tres</v>
          </cell>
        </row>
        <row r="646">
          <cell r="A646">
            <v>644</v>
          </cell>
          <cell r="B646" t="str">
            <v>seiscientos cuarenta y cuatro</v>
          </cell>
        </row>
        <row r="647">
          <cell r="A647">
            <v>645</v>
          </cell>
          <cell r="B647" t="str">
            <v>seiscientos cuarenta y cinco</v>
          </cell>
        </row>
        <row r="648">
          <cell r="A648">
            <v>646</v>
          </cell>
          <cell r="B648" t="str">
            <v>seiscientos cuarenta y seis</v>
          </cell>
        </row>
        <row r="649">
          <cell r="A649">
            <v>647</v>
          </cell>
          <cell r="B649" t="str">
            <v>seiscientos cuarenta y siete</v>
          </cell>
        </row>
        <row r="650">
          <cell r="A650">
            <v>648</v>
          </cell>
          <cell r="B650" t="str">
            <v>seiscientos cuarenta y ocho</v>
          </cell>
        </row>
        <row r="651">
          <cell r="A651">
            <v>649</v>
          </cell>
          <cell r="B651" t="str">
            <v>seiscientos cuarenta y nueve</v>
          </cell>
        </row>
        <row r="652">
          <cell r="A652">
            <v>650</v>
          </cell>
          <cell r="B652" t="str">
            <v>seiscientos cincuenta</v>
          </cell>
        </row>
        <row r="653">
          <cell r="A653">
            <v>651</v>
          </cell>
          <cell r="B653" t="str">
            <v>seiscientos cincuenta y un</v>
          </cell>
        </row>
        <row r="654">
          <cell r="A654">
            <v>652</v>
          </cell>
          <cell r="B654" t="str">
            <v>seiscientos cincuenta y dos</v>
          </cell>
        </row>
        <row r="655">
          <cell r="A655">
            <v>653</v>
          </cell>
          <cell r="B655" t="str">
            <v>seiscientos cincuenta y tres</v>
          </cell>
        </row>
        <row r="656">
          <cell r="A656">
            <v>654</v>
          </cell>
          <cell r="B656" t="str">
            <v>seiscientos cincuenta y cuatro</v>
          </cell>
        </row>
        <row r="657">
          <cell r="A657">
            <v>655</v>
          </cell>
          <cell r="B657" t="str">
            <v>seiscientos cincuenta y cinco</v>
          </cell>
        </row>
        <row r="658">
          <cell r="A658">
            <v>656</v>
          </cell>
          <cell r="B658" t="str">
            <v>seiscientos cincuenta y seis</v>
          </cell>
        </row>
        <row r="659">
          <cell r="A659">
            <v>657</v>
          </cell>
          <cell r="B659" t="str">
            <v>seiscientos cincuenta y siete</v>
          </cell>
        </row>
        <row r="660">
          <cell r="A660">
            <v>658</v>
          </cell>
          <cell r="B660" t="str">
            <v>seiscientos cincuenta y ocho</v>
          </cell>
        </row>
        <row r="661">
          <cell r="A661">
            <v>659</v>
          </cell>
          <cell r="B661" t="str">
            <v>seiscientos cincuenta y nueve</v>
          </cell>
        </row>
        <row r="662">
          <cell r="A662">
            <v>660</v>
          </cell>
          <cell r="B662" t="str">
            <v>seiscientos sesenta</v>
          </cell>
        </row>
        <row r="663">
          <cell r="A663">
            <v>661</v>
          </cell>
          <cell r="B663" t="str">
            <v>seiscientos sesenta y un</v>
          </cell>
        </row>
        <row r="664">
          <cell r="A664">
            <v>662</v>
          </cell>
          <cell r="B664" t="str">
            <v>seiscientos sesenta y dos</v>
          </cell>
        </row>
        <row r="665">
          <cell r="A665">
            <v>663</v>
          </cell>
          <cell r="B665" t="str">
            <v>seiscientos sesenta y tres</v>
          </cell>
        </row>
        <row r="666">
          <cell r="A666">
            <v>664</v>
          </cell>
          <cell r="B666" t="str">
            <v>seiscientos sesenta y cuatro</v>
          </cell>
        </row>
        <row r="667">
          <cell r="A667">
            <v>665</v>
          </cell>
          <cell r="B667" t="str">
            <v>seiscientos sesenta y cinco</v>
          </cell>
        </row>
        <row r="668">
          <cell r="A668">
            <v>666</v>
          </cell>
          <cell r="B668" t="str">
            <v>seiscientos sesenta y seis</v>
          </cell>
        </row>
        <row r="669">
          <cell r="A669">
            <v>667</v>
          </cell>
          <cell r="B669" t="str">
            <v>seiscientos sesenta y siete</v>
          </cell>
        </row>
        <row r="670">
          <cell r="A670">
            <v>668</v>
          </cell>
          <cell r="B670" t="str">
            <v>seiscientos sesenta y ocho</v>
          </cell>
        </row>
        <row r="671">
          <cell r="A671">
            <v>669</v>
          </cell>
          <cell r="B671" t="str">
            <v>seiscientos sesenta y nueve</v>
          </cell>
        </row>
        <row r="672">
          <cell r="A672">
            <v>670</v>
          </cell>
          <cell r="B672" t="str">
            <v>seiscientos setenta</v>
          </cell>
        </row>
        <row r="673">
          <cell r="A673">
            <v>671</v>
          </cell>
          <cell r="B673" t="str">
            <v>seiscientos setenta y un</v>
          </cell>
        </row>
        <row r="674">
          <cell r="A674">
            <v>672</v>
          </cell>
          <cell r="B674" t="str">
            <v>seiscientos setenta y dos</v>
          </cell>
        </row>
        <row r="675">
          <cell r="A675">
            <v>673</v>
          </cell>
          <cell r="B675" t="str">
            <v>seiscientos setenta y tres</v>
          </cell>
        </row>
        <row r="676">
          <cell r="A676">
            <v>674</v>
          </cell>
          <cell r="B676" t="str">
            <v>seiscientos setenta y cuatro</v>
          </cell>
        </row>
        <row r="677">
          <cell r="A677">
            <v>675</v>
          </cell>
          <cell r="B677" t="str">
            <v>seiscientos setenta y cinco</v>
          </cell>
        </row>
        <row r="678">
          <cell r="A678">
            <v>676</v>
          </cell>
          <cell r="B678" t="str">
            <v>seiscientos setenta y seis</v>
          </cell>
        </row>
        <row r="679">
          <cell r="A679">
            <v>677</v>
          </cell>
          <cell r="B679" t="str">
            <v>seiscientos setenta y siete</v>
          </cell>
        </row>
        <row r="680">
          <cell r="A680">
            <v>678</v>
          </cell>
          <cell r="B680" t="str">
            <v>seiscientos setenta y ocho</v>
          </cell>
        </row>
        <row r="681">
          <cell r="A681">
            <v>679</v>
          </cell>
          <cell r="B681" t="str">
            <v>seiscientos setenta y nueve</v>
          </cell>
        </row>
        <row r="682">
          <cell r="A682">
            <v>680</v>
          </cell>
          <cell r="B682" t="str">
            <v>seiscientos ochenta</v>
          </cell>
        </row>
        <row r="683">
          <cell r="A683">
            <v>681</v>
          </cell>
          <cell r="B683" t="str">
            <v>seiscientos ochenta y un</v>
          </cell>
        </row>
        <row r="684">
          <cell r="A684">
            <v>682</v>
          </cell>
          <cell r="B684" t="str">
            <v>seiscientos ochenta y dos</v>
          </cell>
        </row>
        <row r="685">
          <cell r="A685">
            <v>683</v>
          </cell>
          <cell r="B685" t="str">
            <v>seiscientos ochenta y tres</v>
          </cell>
        </row>
        <row r="686">
          <cell r="A686">
            <v>684</v>
          </cell>
          <cell r="B686" t="str">
            <v>seiscientos ochenta y cuatro</v>
          </cell>
        </row>
        <row r="687">
          <cell r="A687">
            <v>685</v>
          </cell>
          <cell r="B687" t="str">
            <v>seiscientos ochenta y cinco</v>
          </cell>
        </row>
        <row r="688">
          <cell r="A688">
            <v>686</v>
          </cell>
          <cell r="B688" t="str">
            <v>seiscientos ochenta y seis</v>
          </cell>
        </row>
        <row r="689">
          <cell r="A689">
            <v>687</v>
          </cell>
          <cell r="B689" t="str">
            <v>seiscientos ochenta y siete</v>
          </cell>
        </row>
        <row r="690">
          <cell r="A690">
            <v>688</v>
          </cell>
          <cell r="B690" t="str">
            <v>seiscientos ochenta y ocho</v>
          </cell>
        </row>
        <row r="691">
          <cell r="A691">
            <v>689</v>
          </cell>
          <cell r="B691" t="str">
            <v>seiscientos ochenta y nueve</v>
          </cell>
        </row>
        <row r="692">
          <cell r="A692">
            <v>690</v>
          </cell>
          <cell r="B692" t="str">
            <v>seiscientos noventa</v>
          </cell>
        </row>
        <row r="693">
          <cell r="A693">
            <v>691</v>
          </cell>
          <cell r="B693" t="str">
            <v>seiscientos noventa y un</v>
          </cell>
        </row>
        <row r="694">
          <cell r="A694">
            <v>692</v>
          </cell>
          <cell r="B694" t="str">
            <v>seiscientos noventa y dos</v>
          </cell>
        </row>
        <row r="695">
          <cell r="A695">
            <v>693</v>
          </cell>
          <cell r="B695" t="str">
            <v>seiscientos noventa y tres</v>
          </cell>
        </row>
        <row r="696">
          <cell r="A696">
            <v>694</v>
          </cell>
          <cell r="B696" t="str">
            <v>seiscientos noventa y cuatro</v>
          </cell>
        </row>
        <row r="697">
          <cell r="A697">
            <v>695</v>
          </cell>
          <cell r="B697" t="str">
            <v>seiscientos noventa y cinco</v>
          </cell>
        </row>
        <row r="698">
          <cell r="A698">
            <v>696</v>
          </cell>
          <cell r="B698" t="str">
            <v>seiscientos noventa y seis</v>
          </cell>
        </row>
        <row r="699">
          <cell r="A699">
            <v>697</v>
          </cell>
          <cell r="B699" t="str">
            <v>seiscientos noventa y siete</v>
          </cell>
        </row>
        <row r="700">
          <cell r="A700">
            <v>698</v>
          </cell>
          <cell r="B700" t="str">
            <v>seiscientos noventa y ocho</v>
          </cell>
        </row>
        <row r="701">
          <cell r="A701">
            <v>699</v>
          </cell>
          <cell r="B701" t="str">
            <v>seiscientos noventa y nueve</v>
          </cell>
        </row>
        <row r="702">
          <cell r="A702">
            <v>700</v>
          </cell>
          <cell r="B702" t="str">
            <v>setecientos</v>
          </cell>
        </row>
        <row r="703">
          <cell r="A703">
            <v>701</v>
          </cell>
          <cell r="B703" t="str">
            <v>setecientos un</v>
          </cell>
        </row>
        <row r="704">
          <cell r="A704">
            <v>702</v>
          </cell>
          <cell r="B704" t="str">
            <v>setecientos dos</v>
          </cell>
        </row>
        <row r="705">
          <cell r="A705">
            <v>703</v>
          </cell>
          <cell r="B705" t="str">
            <v>setecientos tres</v>
          </cell>
        </row>
        <row r="706">
          <cell r="A706">
            <v>704</v>
          </cell>
          <cell r="B706" t="str">
            <v>setecientos cuatro</v>
          </cell>
        </row>
        <row r="707">
          <cell r="A707">
            <v>705</v>
          </cell>
          <cell r="B707" t="str">
            <v>setecientos cinco</v>
          </cell>
        </row>
        <row r="708">
          <cell r="A708">
            <v>706</v>
          </cell>
          <cell r="B708" t="str">
            <v>setecientos seis</v>
          </cell>
        </row>
        <row r="709">
          <cell r="A709">
            <v>707</v>
          </cell>
          <cell r="B709" t="str">
            <v>setecientos siete</v>
          </cell>
        </row>
        <row r="710">
          <cell r="A710">
            <v>708</v>
          </cell>
          <cell r="B710" t="str">
            <v>setecientos ocho</v>
          </cell>
        </row>
        <row r="711">
          <cell r="A711">
            <v>709</v>
          </cell>
          <cell r="B711" t="str">
            <v>setecientos nueve</v>
          </cell>
        </row>
        <row r="712">
          <cell r="A712">
            <v>710</v>
          </cell>
          <cell r="B712" t="str">
            <v>setecientos diez</v>
          </cell>
        </row>
        <row r="713">
          <cell r="A713">
            <v>711</v>
          </cell>
          <cell r="B713" t="str">
            <v>setecientos once</v>
          </cell>
        </row>
        <row r="714">
          <cell r="A714">
            <v>712</v>
          </cell>
          <cell r="B714" t="str">
            <v>setecientos doce</v>
          </cell>
        </row>
        <row r="715">
          <cell r="A715">
            <v>713</v>
          </cell>
          <cell r="B715" t="str">
            <v>setecientos trece</v>
          </cell>
        </row>
        <row r="716">
          <cell r="A716">
            <v>714</v>
          </cell>
          <cell r="B716" t="str">
            <v>setecientos catorce</v>
          </cell>
        </row>
        <row r="717">
          <cell r="A717">
            <v>715</v>
          </cell>
          <cell r="B717" t="str">
            <v>setecientos quince</v>
          </cell>
        </row>
        <row r="718">
          <cell r="A718">
            <v>716</v>
          </cell>
          <cell r="B718" t="str">
            <v>setecientos diesiseis</v>
          </cell>
        </row>
        <row r="719">
          <cell r="A719">
            <v>717</v>
          </cell>
          <cell r="B719" t="str">
            <v>setecientos diecisiete</v>
          </cell>
        </row>
        <row r="720">
          <cell r="A720">
            <v>718</v>
          </cell>
          <cell r="B720" t="str">
            <v>setecientos dieciocho</v>
          </cell>
        </row>
        <row r="721">
          <cell r="A721">
            <v>719</v>
          </cell>
          <cell r="B721" t="str">
            <v>setecientos diecinueve</v>
          </cell>
        </row>
        <row r="722">
          <cell r="A722">
            <v>720</v>
          </cell>
          <cell r="B722" t="str">
            <v>setecientos veinte</v>
          </cell>
        </row>
        <row r="723">
          <cell r="A723">
            <v>721</v>
          </cell>
          <cell r="B723" t="str">
            <v>setecientos ventiun</v>
          </cell>
        </row>
        <row r="724">
          <cell r="A724">
            <v>722</v>
          </cell>
          <cell r="B724" t="str">
            <v>setecientos ventidos</v>
          </cell>
        </row>
        <row r="725">
          <cell r="A725">
            <v>723</v>
          </cell>
          <cell r="B725" t="str">
            <v>setecientos ventitres</v>
          </cell>
        </row>
        <row r="726">
          <cell r="A726">
            <v>724</v>
          </cell>
          <cell r="B726" t="str">
            <v>setecientos venticuatro</v>
          </cell>
        </row>
        <row r="727">
          <cell r="A727">
            <v>725</v>
          </cell>
          <cell r="B727" t="str">
            <v>setecientos venticinco</v>
          </cell>
        </row>
        <row r="728">
          <cell r="A728">
            <v>726</v>
          </cell>
          <cell r="B728" t="str">
            <v>setecientos ventiseis</v>
          </cell>
        </row>
        <row r="729">
          <cell r="A729">
            <v>727</v>
          </cell>
          <cell r="B729" t="str">
            <v>setecientos ventisiete</v>
          </cell>
        </row>
        <row r="730">
          <cell r="A730">
            <v>728</v>
          </cell>
          <cell r="B730" t="str">
            <v>setecientos ventiocho</v>
          </cell>
        </row>
        <row r="731">
          <cell r="A731">
            <v>729</v>
          </cell>
          <cell r="B731" t="str">
            <v>setecientos ventinueve</v>
          </cell>
        </row>
        <row r="732">
          <cell r="A732">
            <v>730</v>
          </cell>
          <cell r="B732" t="str">
            <v>setecientos treinta</v>
          </cell>
        </row>
        <row r="733">
          <cell r="A733">
            <v>731</v>
          </cell>
          <cell r="B733" t="str">
            <v>setecientos treinta y un</v>
          </cell>
        </row>
        <row r="734">
          <cell r="A734">
            <v>732</v>
          </cell>
          <cell r="B734" t="str">
            <v>setecientos treinta y dos</v>
          </cell>
        </row>
        <row r="735">
          <cell r="A735">
            <v>733</v>
          </cell>
          <cell r="B735" t="str">
            <v>setecientos treinta y tres</v>
          </cell>
        </row>
        <row r="736">
          <cell r="A736">
            <v>734</v>
          </cell>
          <cell r="B736" t="str">
            <v>setecientos treinta y cuatro</v>
          </cell>
        </row>
        <row r="737">
          <cell r="A737">
            <v>735</v>
          </cell>
          <cell r="B737" t="str">
            <v>setecientos treinta y cinco</v>
          </cell>
        </row>
        <row r="738">
          <cell r="A738">
            <v>736</v>
          </cell>
          <cell r="B738" t="str">
            <v>setecientos treinta y seis</v>
          </cell>
        </row>
        <row r="739">
          <cell r="A739">
            <v>737</v>
          </cell>
          <cell r="B739" t="str">
            <v>setecientos treinta y siete</v>
          </cell>
        </row>
        <row r="740">
          <cell r="A740">
            <v>738</v>
          </cell>
          <cell r="B740" t="str">
            <v>setecientos treinta y ocho</v>
          </cell>
        </row>
        <row r="741">
          <cell r="A741">
            <v>739</v>
          </cell>
          <cell r="B741" t="str">
            <v>setecientos treinta y nueve</v>
          </cell>
        </row>
        <row r="742">
          <cell r="A742">
            <v>740</v>
          </cell>
          <cell r="B742" t="str">
            <v>setecientos cuarenta</v>
          </cell>
        </row>
        <row r="743">
          <cell r="A743">
            <v>741</v>
          </cell>
          <cell r="B743" t="str">
            <v>setecientos cuarenta y un</v>
          </cell>
        </row>
        <row r="744">
          <cell r="A744">
            <v>742</v>
          </cell>
          <cell r="B744" t="str">
            <v>setecientos cuarenta y dos</v>
          </cell>
        </row>
        <row r="745">
          <cell r="A745">
            <v>743</v>
          </cell>
          <cell r="B745" t="str">
            <v>setecientos cuarenta y tres</v>
          </cell>
        </row>
        <row r="746">
          <cell r="A746">
            <v>744</v>
          </cell>
          <cell r="B746" t="str">
            <v>setecientos cuarenta y cuatro</v>
          </cell>
        </row>
        <row r="747">
          <cell r="A747">
            <v>745</v>
          </cell>
          <cell r="B747" t="str">
            <v>setecientos cuarenta y cinco</v>
          </cell>
        </row>
        <row r="748">
          <cell r="A748">
            <v>746</v>
          </cell>
          <cell r="B748" t="str">
            <v>setecientos cuarenta y seis</v>
          </cell>
        </row>
        <row r="749">
          <cell r="A749">
            <v>747</v>
          </cell>
          <cell r="B749" t="str">
            <v>setecientos cuarenta y siete</v>
          </cell>
        </row>
        <row r="750">
          <cell r="A750">
            <v>748</v>
          </cell>
          <cell r="B750" t="str">
            <v>setecientos cuarenta y ocho</v>
          </cell>
        </row>
        <row r="751">
          <cell r="A751">
            <v>749</v>
          </cell>
          <cell r="B751" t="str">
            <v>setecientos cuarenta y nueve</v>
          </cell>
        </row>
        <row r="752">
          <cell r="A752">
            <v>750</v>
          </cell>
          <cell r="B752" t="str">
            <v>setecientos cincuenta</v>
          </cell>
        </row>
        <row r="753">
          <cell r="A753">
            <v>751</v>
          </cell>
          <cell r="B753" t="str">
            <v>setecientos cincuenta y un</v>
          </cell>
        </row>
        <row r="754">
          <cell r="A754">
            <v>752</v>
          </cell>
          <cell r="B754" t="str">
            <v>setecientos cincuenta y dos</v>
          </cell>
        </row>
        <row r="755">
          <cell r="A755">
            <v>753</v>
          </cell>
          <cell r="B755" t="str">
            <v>setecientos cincuenta y tres</v>
          </cell>
        </row>
        <row r="756">
          <cell r="A756">
            <v>754</v>
          </cell>
          <cell r="B756" t="str">
            <v>setecientos cincuenta y cuatro</v>
          </cell>
        </row>
        <row r="757">
          <cell r="A757">
            <v>755</v>
          </cell>
          <cell r="B757" t="str">
            <v>setecientos cincuenta y cinco</v>
          </cell>
        </row>
        <row r="758">
          <cell r="A758">
            <v>756</v>
          </cell>
          <cell r="B758" t="str">
            <v>setecientos cincuenta y seis</v>
          </cell>
        </row>
        <row r="759">
          <cell r="A759">
            <v>757</v>
          </cell>
          <cell r="B759" t="str">
            <v>setecientos cincuenta y siete</v>
          </cell>
        </row>
        <row r="760">
          <cell r="A760">
            <v>758</v>
          </cell>
          <cell r="B760" t="str">
            <v>setecientos cincuenta y ocho</v>
          </cell>
        </row>
        <row r="761">
          <cell r="A761">
            <v>759</v>
          </cell>
          <cell r="B761" t="str">
            <v>setecientos cincuenta y nueve</v>
          </cell>
        </row>
        <row r="762">
          <cell r="A762">
            <v>760</v>
          </cell>
          <cell r="B762" t="str">
            <v>setecientos sesenta</v>
          </cell>
        </row>
        <row r="763">
          <cell r="A763">
            <v>761</v>
          </cell>
          <cell r="B763" t="str">
            <v>setecientos sesenta y un</v>
          </cell>
        </row>
        <row r="764">
          <cell r="A764">
            <v>762</v>
          </cell>
          <cell r="B764" t="str">
            <v>setecientos sesenta y dos</v>
          </cell>
        </row>
        <row r="765">
          <cell r="A765">
            <v>763</v>
          </cell>
          <cell r="B765" t="str">
            <v>setecientos sesenta y tres</v>
          </cell>
        </row>
        <row r="766">
          <cell r="A766">
            <v>764</v>
          </cell>
          <cell r="B766" t="str">
            <v>setecientos sesenta y cuatro</v>
          </cell>
        </row>
        <row r="767">
          <cell r="A767">
            <v>765</v>
          </cell>
          <cell r="B767" t="str">
            <v>setecientos sesenta y cinco</v>
          </cell>
        </row>
        <row r="768">
          <cell r="A768">
            <v>766</v>
          </cell>
          <cell r="B768" t="str">
            <v>setecientos sesenta y seis</v>
          </cell>
        </row>
        <row r="769">
          <cell r="A769">
            <v>767</v>
          </cell>
          <cell r="B769" t="str">
            <v>setecientos sesenta y siete</v>
          </cell>
        </row>
        <row r="770">
          <cell r="A770">
            <v>768</v>
          </cell>
          <cell r="B770" t="str">
            <v>setecientos sesenta y ocho</v>
          </cell>
        </row>
        <row r="771">
          <cell r="A771">
            <v>769</v>
          </cell>
          <cell r="B771" t="str">
            <v>setecientos sesenta y nueve</v>
          </cell>
        </row>
        <row r="772">
          <cell r="A772">
            <v>770</v>
          </cell>
          <cell r="B772" t="str">
            <v>setecientos setenta</v>
          </cell>
        </row>
        <row r="773">
          <cell r="A773">
            <v>771</v>
          </cell>
          <cell r="B773" t="str">
            <v>setecientos setenta y un</v>
          </cell>
        </row>
        <row r="774">
          <cell r="A774">
            <v>772</v>
          </cell>
          <cell r="B774" t="str">
            <v>setecientos setenta y dos</v>
          </cell>
        </row>
        <row r="775">
          <cell r="A775">
            <v>773</v>
          </cell>
          <cell r="B775" t="str">
            <v>setecientos setenta y tres</v>
          </cell>
        </row>
        <row r="776">
          <cell r="A776">
            <v>774</v>
          </cell>
          <cell r="B776" t="str">
            <v>setecientos setenta y cuatro</v>
          </cell>
        </row>
        <row r="777">
          <cell r="A777">
            <v>775</v>
          </cell>
          <cell r="B777" t="str">
            <v>setecientos setenta y cinco</v>
          </cell>
        </row>
        <row r="778">
          <cell r="A778">
            <v>776</v>
          </cell>
          <cell r="B778" t="str">
            <v>setecientos setenta y seis</v>
          </cell>
        </row>
        <row r="779">
          <cell r="A779">
            <v>777</v>
          </cell>
          <cell r="B779" t="str">
            <v>setecientos setenta y siete</v>
          </cell>
        </row>
        <row r="780">
          <cell r="A780">
            <v>778</v>
          </cell>
          <cell r="B780" t="str">
            <v>setecientos setenta y ocho</v>
          </cell>
        </row>
        <row r="781">
          <cell r="A781">
            <v>779</v>
          </cell>
          <cell r="B781" t="str">
            <v>setecientos setenta y nueve</v>
          </cell>
        </row>
        <row r="782">
          <cell r="A782">
            <v>780</v>
          </cell>
          <cell r="B782" t="str">
            <v>setecientos ochenta</v>
          </cell>
        </row>
        <row r="783">
          <cell r="A783">
            <v>781</v>
          </cell>
          <cell r="B783" t="str">
            <v>setecientos ochenta y un</v>
          </cell>
        </row>
        <row r="784">
          <cell r="A784">
            <v>782</v>
          </cell>
          <cell r="B784" t="str">
            <v>setecientos ochenta y dos</v>
          </cell>
        </row>
        <row r="785">
          <cell r="A785">
            <v>783</v>
          </cell>
          <cell r="B785" t="str">
            <v>setecientos ochenta y tres</v>
          </cell>
        </row>
        <row r="786">
          <cell r="A786">
            <v>784</v>
          </cell>
          <cell r="B786" t="str">
            <v>setecientos ochenta y cuatro</v>
          </cell>
        </row>
        <row r="787">
          <cell r="A787">
            <v>785</v>
          </cell>
          <cell r="B787" t="str">
            <v>setecientos ochenta y cinco</v>
          </cell>
        </row>
        <row r="788">
          <cell r="A788">
            <v>786</v>
          </cell>
          <cell r="B788" t="str">
            <v>setecientos ochenta y seis</v>
          </cell>
        </row>
        <row r="789">
          <cell r="A789">
            <v>787</v>
          </cell>
          <cell r="B789" t="str">
            <v>setecientos ochenta y siete</v>
          </cell>
        </row>
        <row r="790">
          <cell r="A790">
            <v>788</v>
          </cell>
          <cell r="B790" t="str">
            <v>setecientos ochenta y ocho</v>
          </cell>
        </row>
        <row r="791">
          <cell r="A791">
            <v>789</v>
          </cell>
          <cell r="B791" t="str">
            <v>setecientos ochenta y nueve</v>
          </cell>
        </row>
        <row r="792">
          <cell r="A792">
            <v>790</v>
          </cell>
          <cell r="B792" t="str">
            <v>setecientos noventa</v>
          </cell>
        </row>
        <row r="793">
          <cell r="A793">
            <v>791</v>
          </cell>
          <cell r="B793" t="str">
            <v>setecientos noventa y un</v>
          </cell>
        </row>
        <row r="794">
          <cell r="A794">
            <v>792</v>
          </cell>
          <cell r="B794" t="str">
            <v>setecientos noventa y dos</v>
          </cell>
        </row>
        <row r="795">
          <cell r="A795">
            <v>793</v>
          </cell>
          <cell r="B795" t="str">
            <v>setecientos noventa y tres</v>
          </cell>
        </row>
        <row r="796">
          <cell r="A796">
            <v>794</v>
          </cell>
          <cell r="B796" t="str">
            <v>setecientos noventa y cuatro</v>
          </cell>
        </row>
        <row r="797">
          <cell r="A797">
            <v>795</v>
          </cell>
          <cell r="B797" t="str">
            <v>setecientos noventa y cinco</v>
          </cell>
        </row>
        <row r="798">
          <cell r="A798">
            <v>796</v>
          </cell>
          <cell r="B798" t="str">
            <v>setecientos noventa y seis</v>
          </cell>
        </row>
        <row r="799">
          <cell r="A799">
            <v>797</v>
          </cell>
          <cell r="B799" t="str">
            <v>setecientos noventa y siete</v>
          </cell>
        </row>
        <row r="800">
          <cell r="A800">
            <v>798</v>
          </cell>
          <cell r="B800" t="str">
            <v>setecientos noventa y ocho</v>
          </cell>
        </row>
        <row r="801">
          <cell r="A801">
            <v>799</v>
          </cell>
          <cell r="B801" t="str">
            <v>setecientos noventa y nueve</v>
          </cell>
        </row>
        <row r="802">
          <cell r="A802">
            <v>800</v>
          </cell>
          <cell r="B802" t="str">
            <v>ochocientos</v>
          </cell>
        </row>
        <row r="803">
          <cell r="A803">
            <v>801</v>
          </cell>
          <cell r="B803" t="str">
            <v>ochocientos un</v>
          </cell>
        </row>
        <row r="804">
          <cell r="A804">
            <v>802</v>
          </cell>
          <cell r="B804" t="str">
            <v>ochocientos dos</v>
          </cell>
        </row>
        <row r="805">
          <cell r="A805">
            <v>803</v>
          </cell>
          <cell r="B805" t="str">
            <v>ochocientos tres</v>
          </cell>
        </row>
        <row r="806">
          <cell r="A806">
            <v>804</v>
          </cell>
          <cell r="B806" t="str">
            <v>ochocientos cuatro</v>
          </cell>
        </row>
        <row r="807">
          <cell r="A807">
            <v>805</v>
          </cell>
          <cell r="B807" t="str">
            <v>ochocientos cinco</v>
          </cell>
        </row>
        <row r="808">
          <cell r="A808">
            <v>806</v>
          </cell>
          <cell r="B808" t="str">
            <v>ochocientos seis</v>
          </cell>
        </row>
        <row r="809">
          <cell r="A809">
            <v>807</v>
          </cell>
          <cell r="B809" t="str">
            <v>ochocientos siete</v>
          </cell>
        </row>
        <row r="810">
          <cell r="A810">
            <v>808</v>
          </cell>
          <cell r="B810" t="str">
            <v>ochocientos ocho</v>
          </cell>
        </row>
        <row r="811">
          <cell r="A811">
            <v>809</v>
          </cell>
          <cell r="B811" t="str">
            <v>ochocientos nueve</v>
          </cell>
        </row>
        <row r="812">
          <cell r="A812">
            <v>810</v>
          </cell>
          <cell r="B812" t="str">
            <v>ochocientos diez</v>
          </cell>
        </row>
        <row r="813">
          <cell r="A813">
            <v>811</v>
          </cell>
          <cell r="B813" t="str">
            <v>ochocientos once</v>
          </cell>
        </row>
        <row r="814">
          <cell r="A814">
            <v>812</v>
          </cell>
          <cell r="B814" t="str">
            <v>ochocientos doce</v>
          </cell>
        </row>
        <row r="815">
          <cell r="A815">
            <v>813</v>
          </cell>
          <cell r="B815" t="str">
            <v>ochocientos trece</v>
          </cell>
        </row>
        <row r="816">
          <cell r="A816">
            <v>814</v>
          </cell>
          <cell r="B816" t="str">
            <v>ochocientos catorce</v>
          </cell>
        </row>
        <row r="817">
          <cell r="A817">
            <v>815</v>
          </cell>
          <cell r="B817" t="str">
            <v>ochocientos quince</v>
          </cell>
        </row>
        <row r="818">
          <cell r="A818">
            <v>816</v>
          </cell>
          <cell r="B818" t="str">
            <v>ochocientos diesiseis</v>
          </cell>
        </row>
        <row r="819">
          <cell r="A819">
            <v>817</v>
          </cell>
          <cell r="B819" t="str">
            <v>ochocientos diecisiete</v>
          </cell>
        </row>
        <row r="820">
          <cell r="A820">
            <v>818</v>
          </cell>
          <cell r="B820" t="str">
            <v>ochocientos dieciocho</v>
          </cell>
        </row>
        <row r="821">
          <cell r="A821">
            <v>819</v>
          </cell>
          <cell r="B821" t="str">
            <v>ochocientos diecinueve</v>
          </cell>
        </row>
        <row r="822">
          <cell r="A822">
            <v>820</v>
          </cell>
          <cell r="B822" t="str">
            <v>ochocientos veinte</v>
          </cell>
        </row>
        <row r="823">
          <cell r="A823">
            <v>821</v>
          </cell>
          <cell r="B823" t="str">
            <v>ochocientos ventiun</v>
          </cell>
        </row>
        <row r="824">
          <cell r="A824">
            <v>822</v>
          </cell>
          <cell r="B824" t="str">
            <v>ochocientos ventidos</v>
          </cell>
        </row>
        <row r="825">
          <cell r="A825">
            <v>823</v>
          </cell>
          <cell r="B825" t="str">
            <v>ochocientos ventitres</v>
          </cell>
        </row>
        <row r="826">
          <cell r="A826">
            <v>824</v>
          </cell>
          <cell r="B826" t="str">
            <v>ochocientos venticuatro</v>
          </cell>
        </row>
        <row r="827">
          <cell r="A827">
            <v>825</v>
          </cell>
          <cell r="B827" t="str">
            <v>ochocientos venticinco</v>
          </cell>
        </row>
        <row r="828">
          <cell r="A828">
            <v>826</v>
          </cell>
          <cell r="B828" t="str">
            <v>ochocientos ventiseis</v>
          </cell>
        </row>
        <row r="829">
          <cell r="A829">
            <v>827</v>
          </cell>
          <cell r="B829" t="str">
            <v>ochocientos ventisiete</v>
          </cell>
        </row>
        <row r="830">
          <cell r="A830">
            <v>828</v>
          </cell>
          <cell r="B830" t="str">
            <v>ochocientos ventiocho</v>
          </cell>
        </row>
        <row r="831">
          <cell r="A831">
            <v>829</v>
          </cell>
          <cell r="B831" t="str">
            <v>ochocientos ventinueve</v>
          </cell>
        </row>
        <row r="832">
          <cell r="A832">
            <v>830</v>
          </cell>
          <cell r="B832" t="str">
            <v>ochocientos treinta</v>
          </cell>
        </row>
        <row r="833">
          <cell r="A833">
            <v>831</v>
          </cell>
          <cell r="B833" t="str">
            <v>ochocientos treinta y un</v>
          </cell>
        </row>
        <row r="834">
          <cell r="A834">
            <v>832</v>
          </cell>
          <cell r="B834" t="str">
            <v>ochocientos treinta y dos</v>
          </cell>
        </row>
        <row r="835">
          <cell r="A835">
            <v>833</v>
          </cell>
          <cell r="B835" t="str">
            <v>ochocientos treinta y tres</v>
          </cell>
        </row>
        <row r="836">
          <cell r="A836">
            <v>834</v>
          </cell>
          <cell r="B836" t="str">
            <v>ochocientos treinta y cuatro</v>
          </cell>
        </row>
        <row r="837">
          <cell r="A837">
            <v>835</v>
          </cell>
          <cell r="B837" t="str">
            <v>ochocientos treinta y cinco</v>
          </cell>
        </row>
        <row r="838">
          <cell r="A838">
            <v>836</v>
          </cell>
          <cell r="B838" t="str">
            <v>ochocientos treinta y seis</v>
          </cell>
        </row>
        <row r="839">
          <cell r="A839">
            <v>837</v>
          </cell>
          <cell r="B839" t="str">
            <v>ochocientos treinta y siete</v>
          </cell>
        </row>
        <row r="840">
          <cell r="A840">
            <v>838</v>
          </cell>
          <cell r="B840" t="str">
            <v>ochocientos treinta y ocho</v>
          </cell>
        </row>
        <row r="841">
          <cell r="A841">
            <v>839</v>
          </cell>
          <cell r="B841" t="str">
            <v>ochocientos treinta y nueve</v>
          </cell>
        </row>
        <row r="842">
          <cell r="A842">
            <v>840</v>
          </cell>
          <cell r="B842" t="str">
            <v>ochocientos cuarenta</v>
          </cell>
        </row>
        <row r="843">
          <cell r="A843">
            <v>841</v>
          </cell>
          <cell r="B843" t="str">
            <v>ochocientos cuarenta y un</v>
          </cell>
        </row>
        <row r="844">
          <cell r="A844">
            <v>842</v>
          </cell>
          <cell r="B844" t="str">
            <v>ochocientos cuarenta y dos</v>
          </cell>
        </row>
        <row r="845">
          <cell r="A845">
            <v>843</v>
          </cell>
          <cell r="B845" t="str">
            <v>ochocientos cuarenta y tres</v>
          </cell>
        </row>
        <row r="846">
          <cell r="A846">
            <v>844</v>
          </cell>
          <cell r="B846" t="str">
            <v>ochocientos cuarenta y cuatro</v>
          </cell>
        </row>
        <row r="847">
          <cell r="A847">
            <v>845</v>
          </cell>
          <cell r="B847" t="str">
            <v>ochocientos cuarenta y cinco</v>
          </cell>
        </row>
        <row r="848">
          <cell r="A848">
            <v>846</v>
          </cell>
          <cell r="B848" t="str">
            <v>ochocientos cuarenta y seis</v>
          </cell>
        </row>
        <row r="849">
          <cell r="A849">
            <v>847</v>
          </cell>
          <cell r="B849" t="str">
            <v>ochocientos cuarenta y siete</v>
          </cell>
        </row>
        <row r="850">
          <cell r="A850">
            <v>848</v>
          </cell>
          <cell r="B850" t="str">
            <v>ochocientos cuarenta y ocho</v>
          </cell>
        </row>
        <row r="851">
          <cell r="A851">
            <v>849</v>
          </cell>
          <cell r="B851" t="str">
            <v>ochocientos cuarenta y nueve</v>
          </cell>
        </row>
        <row r="852">
          <cell r="A852">
            <v>850</v>
          </cell>
          <cell r="B852" t="str">
            <v>ochocientos cincuenta</v>
          </cell>
        </row>
        <row r="853">
          <cell r="A853">
            <v>851</v>
          </cell>
          <cell r="B853" t="str">
            <v>ochocientos cincuenta y un</v>
          </cell>
        </row>
        <row r="854">
          <cell r="A854">
            <v>852</v>
          </cell>
          <cell r="B854" t="str">
            <v>ochocientos cincuenta y dos</v>
          </cell>
        </row>
        <row r="855">
          <cell r="A855">
            <v>853</v>
          </cell>
          <cell r="B855" t="str">
            <v>ochocientos cincuenta y tres</v>
          </cell>
        </row>
        <row r="856">
          <cell r="A856">
            <v>854</v>
          </cell>
          <cell r="B856" t="str">
            <v>ochocientos cincuenta y cuatro</v>
          </cell>
        </row>
        <row r="857">
          <cell r="A857">
            <v>855</v>
          </cell>
          <cell r="B857" t="str">
            <v>ochocientos cincuenta y cinco</v>
          </cell>
        </row>
        <row r="858">
          <cell r="A858">
            <v>856</v>
          </cell>
          <cell r="B858" t="str">
            <v>ochocientos cincuenta y seis</v>
          </cell>
        </row>
        <row r="859">
          <cell r="A859">
            <v>857</v>
          </cell>
          <cell r="B859" t="str">
            <v>ochocientos cincuenta y siete</v>
          </cell>
        </row>
        <row r="860">
          <cell r="A860">
            <v>858</v>
          </cell>
          <cell r="B860" t="str">
            <v>ochocientos cincuenta y ocho</v>
          </cell>
        </row>
        <row r="861">
          <cell r="A861">
            <v>859</v>
          </cell>
          <cell r="B861" t="str">
            <v>ochocientos cincuenta y nueve</v>
          </cell>
        </row>
        <row r="862">
          <cell r="A862">
            <v>860</v>
          </cell>
          <cell r="B862" t="str">
            <v>ochocientos sesenta</v>
          </cell>
        </row>
        <row r="863">
          <cell r="A863">
            <v>861</v>
          </cell>
          <cell r="B863" t="str">
            <v>ochocientos sesenta y un</v>
          </cell>
        </row>
        <row r="864">
          <cell r="A864">
            <v>862</v>
          </cell>
          <cell r="B864" t="str">
            <v>ochocientos sesenta y dos</v>
          </cell>
        </row>
        <row r="865">
          <cell r="A865">
            <v>863</v>
          </cell>
          <cell r="B865" t="str">
            <v>ochocientos sesenta y tres</v>
          </cell>
        </row>
        <row r="866">
          <cell r="A866">
            <v>864</v>
          </cell>
          <cell r="B866" t="str">
            <v>ochocientos sesenta y cuatro</v>
          </cell>
        </row>
        <row r="867">
          <cell r="A867">
            <v>865</v>
          </cell>
          <cell r="B867" t="str">
            <v>ochocientos sesenta y cinco</v>
          </cell>
        </row>
        <row r="868">
          <cell r="A868">
            <v>866</v>
          </cell>
          <cell r="B868" t="str">
            <v>ochocientos sesenta y seis</v>
          </cell>
        </row>
        <row r="869">
          <cell r="A869">
            <v>867</v>
          </cell>
          <cell r="B869" t="str">
            <v>ochocientos sesenta y siete</v>
          </cell>
        </row>
        <row r="870">
          <cell r="A870">
            <v>868</v>
          </cell>
          <cell r="B870" t="str">
            <v>ochocientos sesenta y ocho</v>
          </cell>
        </row>
        <row r="871">
          <cell r="A871">
            <v>869</v>
          </cell>
          <cell r="B871" t="str">
            <v>ochocientos sesenta y nueve</v>
          </cell>
        </row>
        <row r="872">
          <cell r="A872">
            <v>870</v>
          </cell>
          <cell r="B872" t="str">
            <v>ochocientos setenta</v>
          </cell>
        </row>
        <row r="873">
          <cell r="A873">
            <v>871</v>
          </cell>
          <cell r="B873" t="str">
            <v>ochocientos setenta y un</v>
          </cell>
        </row>
        <row r="874">
          <cell r="A874">
            <v>872</v>
          </cell>
          <cell r="B874" t="str">
            <v>ochocientos setenta y dos</v>
          </cell>
        </row>
        <row r="875">
          <cell r="A875">
            <v>873</v>
          </cell>
          <cell r="B875" t="str">
            <v>ochocientos setenta y tres</v>
          </cell>
        </row>
        <row r="876">
          <cell r="A876">
            <v>874</v>
          </cell>
          <cell r="B876" t="str">
            <v>ochocientos setenta y cuatro</v>
          </cell>
        </row>
        <row r="877">
          <cell r="A877">
            <v>875</v>
          </cell>
          <cell r="B877" t="str">
            <v>ochocientos setenta y cinco</v>
          </cell>
        </row>
        <row r="878">
          <cell r="A878">
            <v>876</v>
          </cell>
          <cell r="B878" t="str">
            <v>ochocientos setenta y seis</v>
          </cell>
        </row>
        <row r="879">
          <cell r="A879">
            <v>877</v>
          </cell>
          <cell r="B879" t="str">
            <v>ochocientos setenta y siete</v>
          </cell>
        </row>
        <row r="880">
          <cell r="A880">
            <v>878</v>
          </cell>
          <cell r="B880" t="str">
            <v>ochocientos setenta y ocho</v>
          </cell>
        </row>
        <row r="881">
          <cell r="A881">
            <v>879</v>
          </cell>
          <cell r="B881" t="str">
            <v>ochocientos setenta y nueve</v>
          </cell>
        </row>
        <row r="882">
          <cell r="A882">
            <v>880</v>
          </cell>
          <cell r="B882" t="str">
            <v>ochocientos ochenta</v>
          </cell>
        </row>
        <row r="883">
          <cell r="A883">
            <v>881</v>
          </cell>
          <cell r="B883" t="str">
            <v>ochocientos ochenta y un</v>
          </cell>
        </row>
        <row r="884">
          <cell r="A884">
            <v>882</v>
          </cell>
          <cell r="B884" t="str">
            <v>ochocientos ochenta y dos</v>
          </cell>
        </row>
        <row r="885">
          <cell r="A885">
            <v>883</v>
          </cell>
          <cell r="B885" t="str">
            <v>ochocientos ochenta y tres</v>
          </cell>
        </row>
        <row r="886">
          <cell r="A886">
            <v>884</v>
          </cell>
          <cell r="B886" t="str">
            <v>ochocientos ochenta y cuatro</v>
          </cell>
        </row>
        <row r="887">
          <cell r="A887">
            <v>885</v>
          </cell>
          <cell r="B887" t="str">
            <v>ochocientos ochenta y cinco</v>
          </cell>
        </row>
        <row r="888">
          <cell r="A888">
            <v>886</v>
          </cell>
          <cell r="B888" t="str">
            <v>ochocientos ochenta y seis</v>
          </cell>
        </row>
        <row r="889">
          <cell r="A889">
            <v>887</v>
          </cell>
          <cell r="B889" t="str">
            <v>ochocientos ochenta y siete</v>
          </cell>
        </row>
        <row r="890">
          <cell r="A890">
            <v>888</v>
          </cell>
          <cell r="B890" t="str">
            <v>ochocientos ochenta y ocho</v>
          </cell>
        </row>
        <row r="891">
          <cell r="A891">
            <v>889</v>
          </cell>
          <cell r="B891" t="str">
            <v>ochocientos ochenta y nueve</v>
          </cell>
        </row>
        <row r="892">
          <cell r="A892">
            <v>890</v>
          </cell>
          <cell r="B892" t="str">
            <v>ochocientos noventa</v>
          </cell>
        </row>
        <row r="893">
          <cell r="A893">
            <v>891</v>
          </cell>
          <cell r="B893" t="str">
            <v>ochocientos noventa y un</v>
          </cell>
        </row>
        <row r="894">
          <cell r="A894">
            <v>892</v>
          </cell>
          <cell r="B894" t="str">
            <v>ochocientos noventa y dos</v>
          </cell>
        </row>
        <row r="895">
          <cell r="A895">
            <v>893</v>
          </cell>
          <cell r="B895" t="str">
            <v>ochocientos noventa y tres</v>
          </cell>
        </row>
        <row r="896">
          <cell r="A896">
            <v>894</v>
          </cell>
          <cell r="B896" t="str">
            <v>ochocientos noventa y cuatro</v>
          </cell>
        </row>
        <row r="897">
          <cell r="A897">
            <v>895</v>
          </cell>
          <cell r="B897" t="str">
            <v>ochocientos noventa y cinco</v>
          </cell>
        </row>
        <row r="898">
          <cell r="A898">
            <v>896</v>
          </cell>
          <cell r="B898" t="str">
            <v>ochocientos noventa y seis</v>
          </cell>
        </row>
        <row r="899">
          <cell r="A899">
            <v>897</v>
          </cell>
          <cell r="B899" t="str">
            <v>ochocientos noventa y siete</v>
          </cell>
        </row>
        <row r="900">
          <cell r="A900">
            <v>898</v>
          </cell>
          <cell r="B900" t="str">
            <v>ochocientos noventa y ocho</v>
          </cell>
        </row>
        <row r="901">
          <cell r="A901">
            <v>899</v>
          </cell>
          <cell r="B901" t="str">
            <v>ochocientos noventa y nueve</v>
          </cell>
        </row>
        <row r="902">
          <cell r="A902">
            <v>900</v>
          </cell>
          <cell r="B902" t="str">
            <v>novecientos</v>
          </cell>
        </row>
        <row r="903">
          <cell r="A903">
            <v>901</v>
          </cell>
          <cell r="B903" t="str">
            <v>novecientos un</v>
          </cell>
        </row>
        <row r="904">
          <cell r="A904">
            <v>902</v>
          </cell>
          <cell r="B904" t="str">
            <v>novecientos dos</v>
          </cell>
        </row>
        <row r="905">
          <cell r="A905">
            <v>903</v>
          </cell>
          <cell r="B905" t="str">
            <v>novecientos tres</v>
          </cell>
        </row>
        <row r="906">
          <cell r="A906">
            <v>904</v>
          </cell>
          <cell r="B906" t="str">
            <v>novecientos cuatro</v>
          </cell>
        </row>
        <row r="907">
          <cell r="A907">
            <v>905</v>
          </cell>
          <cell r="B907" t="str">
            <v>novecientos cinco</v>
          </cell>
        </row>
        <row r="908">
          <cell r="A908">
            <v>906</v>
          </cell>
          <cell r="B908" t="str">
            <v>novecientos seis</v>
          </cell>
        </row>
        <row r="909">
          <cell r="A909">
            <v>907</v>
          </cell>
          <cell r="B909" t="str">
            <v>novecientos siete</v>
          </cell>
        </row>
        <row r="910">
          <cell r="A910">
            <v>908</v>
          </cell>
          <cell r="B910" t="str">
            <v>novecientos ocho</v>
          </cell>
        </row>
        <row r="911">
          <cell r="A911">
            <v>909</v>
          </cell>
          <cell r="B911" t="str">
            <v>novecientos nueve</v>
          </cell>
        </row>
        <row r="912">
          <cell r="A912">
            <v>910</v>
          </cell>
          <cell r="B912" t="str">
            <v>novecientos diez</v>
          </cell>
        </row>
        <row r="913">
          <cell r="A913">
            <v>911</v>
          </cell>
          <cell r="B913" t="str">
            <v>novecientos once</v>
          </cell>
        </row>
        <row r="914">
          <cell r="A914">
            <v>912</v>
          </cell>
          <cell r="B914" t="str">
            <v>novecientos doce</v>
          </cell>
        </row>
        <row r="915">
          <cell r="A915">
            <v>913</v>
          </cell>
          <cell r="B915" t="str">
            <v>novecientos trece</v>
          </cell>
        </row>
        <row r="916">
          <cell r="A916">
            <v>914</v>
          </cell>
          <cell r="B916" t="str">
            <v>novecientos catorce</v>
          </cell>
        </row>
        <row r="917">
          <cell r="A917">
            <v>915</v>
          </cell>
          <cell r="B917" t="str">
            <v>novecientos quince</v>
          </cell>
        </row>
        <row r="918">
          <cell r="A918">
            <v>916</v>
          </cell>
          <cell r="B918" t="str">
            <v>novecientos diesiseis</v>
          </cell>
        </row>
        <row r="919">
          <cell r="A919">
            <v>917</v>
          </cell>
          <cell r="B919" t="str">
            <v>novecientos diecisiete</v>
          </cell>
        </row>
        <row r="920">
          <cell r="A920">
            <v>918</v>
          </cell>
          <cell r="B920" t="str">
            <v>novecientos dieciocho</v>
          </cell>
        </row>
        <row r="921">
          <cell r="A921">
            <v>919</v>
          </cell>
          <cell r="B921" t="str">
            <v>novecientos diecinueve</v>
          </cell>
        </row>
        <row r="922">
          <cell r="A922">
            <v>920</v>
          </cell>
          <cell r="B922" t="str">
            <v>novecientos veinte</v>
          </cell>
        </row>
        <row r="923">
          <cell r="A923">
            <v>921</v>
          </cell>
          <cell r="B923" t="str">
            <v>novecientos ventiun</v>
          </cell>
        </row>
        <row r="924">
          <cell r="A924">
            <v>922</v>
          </cell>
          <cell r="B924" t="str">
            <v>novecientos ventidos</v>
          </cell>
        </row>
        <row r="925">
          <cell r="A925">
            <v>923</v>
          </cell>
          <cell r="B925" t="str">
            <v>novecientos ventitres</v>
          </cell>
        </row>
        <row r="926">
          <cell r="A926">
            <v>924</v>
          </cell>
          <cell r="B926" t="str">
            <v>novecientos venticuatro</v>
          </cell>
        </row>
        <row r="927">
          <cell r="A927">
            <v>925</v>
          </cell>
          <cell r="B927" t="str">
            <v>novecientos venticinco</v>
          </cell>
        </row>
        <row r="928">
          <cell r="A928">
            <v>926</v>
          </cell>
          <cell r="B928" t="str">
            <v>novecientos ventiseis</v>
          </cell>
        </row>
        <row r="929">
          <cell r="A929">
            <v>927</v>
          </cell>
          <cell r="B929" t="str">
            <v>novecientos ventisiete</v>
          </cell>
        </row>
        <row r="930">
          <cell r="A930">
            <v>928</v>
          </cell>
          <cell r="B930" t="str">
            <v>novecientos ventiocho</v>
          </cell>
        </row>
        <row r="931">
          <cell r="A931">
            <v>929</v>
          </cell>
          <cell r="B931" t="str">
            <v>novecientos ventinueve</v>
          </cell>
        </row>
        <row r="932">
          <cell r="A932">
            <v>930</v>
          </cell>
          <cell r="B932" t="str">
            <v>novecientos treinta</v>
          </cell>
        </row>
        <row r="933">
          <cell r="A933">
            <v>931</v>
          </cell>
          <cell r="B933" t="str">
            <v>novecientos treinta y un</v>
          </cell>
        </row>
        <row r="934">
          <cell r="A934">
            <v>932</v>
          </cell>
          <cell r="B934" t="str">
            <v>novecientos treinta y dos</v>
          </cell>
        </row>
        <row r="935">
          <cell r="A935">
            <v>933</v>
          </cell>
          <cell r="B935" t="str">
            <v>novecientos treinta y tres</v>
          </cell>
        </row>
        <row r="936">
          <cell r="A936">
            <v>934</v>
          </cell>
          <cell r="B936" t="str">
            <v>novecientos treinta y cuatro</v>
          </cell>
        </row>
        <row r="937">
          <cell r="A937">
            <v>935</v>
          </cell>
          <cell r="B937" t="str">
            <v>novecientos treinta y cinco</v>
          </cell>
        </row>
        <row r="938">
          <cell r="A938">
            <v>936</v>
          </cell>
          <cell r="B938" t="str">
            <v>novecientos treinta y seis</v>
          </cell>
        </row>
        <row r="939">
          <cell r="A939">
            <v>937</v>
          </cell>
          <cell r="B939" t="str">
            <v>novecientos treinta y siete</v>
          </cell>
        </row>
        <row r="940">
          <cell r="A940">
            <v>938</v>
          </cell>
          <cell r="B940" t="str">
            <v>novecientos treinta y ocho</v>
          </cell>
        </row>
        <row r="941">
          <cell r="A941">
            <v>939</v>
          </cell>
          <cell r="B941" t="str">
            <v>novecientos treinta y nueve</v>
          </cell>
        </row>
        <row r="942">
          <cell r="A942">
            <v>940</v>
          </cell>
          <cell r="B942" t="str">
            <v>novecientos cuarenta</v>
          </cell>
        </row>
        <row r="943">
          <cell r="A943">
            <v>941</v>
          </cell>
          <cell r="B943" t="str">
            <v>novecientos cuarenta y un</v>
          </cell>
        </row>
        <row r="944">
          <cell r="A944">
            <v>942</v>
          </cell>
          <cell r="B944" t="str">
            <v>novecientos cuarenta y dos</v>
          </cell>
        </row>
        <row r="945">
          <cell r="A945">
            <v>943</v>
          </cell>
          <cell r="B945" t="str">
            <v>novecientos cuarenta y tres</v>
          </cell>
        </row>
        <row r="946">
          <cell r="A946">
            <v>944</v>
          </cell>
          <cell r="B946" t="str">
            <v>novecientos cuarenta y cuatro</v>
          </cell>
        </row>
        <row r="947">
          <cell r="A947">
            <v>945</v>
          </cell>
          <cell r="B947" t="str">
            <v>novecientos cuarenta y cinco</v>
          </cell>
        </row>
        <row r="948">
          <cell r="A948">
            <v>946</v>
          </cell>
          <cell r="B948" t="str">
            <v>novecientos cuarenta y seis</v>
          </cell>
        </row>
        <row r="949">
          <cell r="A949">
            <v>947</v>
          </cell>
          <cell r="B949" t="str">
            <v>novecientos cuarenta y siete</v>
          </cell>
        </row>
        <row r="950">
          <cell r="A950">
            <v>948</v>
          </cell>
          <cell r="B950" t="str">
            <v>novecientos cuarenta y ocho</v>
          </cell>
        </row>
        <row r="951">
          <cell r="A951">
            <v>949</v>
          </cell>
          <cell r="B951" t="str">
            <v>novecientos cuarenta y nueve</v>
          </cell>
        </row>
        <row r="952">
          <cell r="A952">
            <v>950</v>
          </cell>
          <cell r="B952" t="str">
            <v>novecientos cincuenta</v>
          </cell>
        </row>
        <row r="953">
          <cell r="A953">
            <v>951</v>
          </cell>
          <cell r="B953" t="str">
            <v>novecientos cincuenta y un</v>
          </cell>
        </row>
        <row r="954">
          <cell r="A954">
            <v>952</v>
          </cell>
          <cell r="B954" t="str">
            <v>novecientos cincuenta y dos</v>
          </cell>
        </row>
        <row r="955">
          <cell r="A955">
            <v>953</v>
          </cell>
          <cell r="B955" t="str">
            <v>novecientos cincuenta y tres</v>
          </cell>
        </row>
        <row r="956">
          <cell r="A956">
            <v>954</v>
          </cell>
          <cell r="B956" t="str">
            <v>novecientos cincuenta y cuatro</v>
          </cell>
        </row>
        <row r="957">
          <cell r="A957">
            <v>955</v>
          </cell>
          <cell r="B957" t="str">
            <v>novecientos cincuenta y cinco</v>
          </cell>
        </row>
        <row r="958">
          <cell r="A958">
            <v>956</v>
          </cell>
          <cell r="B958" t="str">
            <v>novecientos cincuenta y seis</v>
          </cell>
        </row>
        <row r="959">
          <cell r="A959">
            <v>957</v>
          </cell>
          <cell r="B959" t="str">
            <v>novecientos cincuenta y siete</v>
          </cell>
        </row>
        <row r="960">
          <cell r="A960">
            <v>958</v>
          </cell>
          <cell r="B960" t="str">
            <v>novecientos cincuenta y ocho</v>
          </cell>
        </row>
        <row r="961">
          <cell r="A961">
            <v>959</v>
          </cell>
          <cell r="B961" t="str">
            <v>novecientos cincuenta y nueve</v>
          </cell>
        </row>
        <row r="962">
          <cell r="A962">
            <v>960</v>
          </cell>
          <cell r="B962" t="str">
            <v>novecientos sesenta</v>
          </cell>
        </row>
        <row r="963">
          <cell r="A963">
            <v>961</v>
          </cell>
          <cell r="B963" t="str">
            <v>novecientos sesenta y un</v>
          </cell>
        </row>
        <row r="964">
          <cell r="A964">
            <v>962</v>
          </cell>
          <cell r="B964" t="str">
            <v>novecientos sesenta y dos</v>
          </cell>
        </row>
        <row r="965">
          <cell r="A965">
            <v>963</v>
          </cell>
          <cell r="B965" t="str">
            <v>novecientos sesenta y tres</v>
          </cell>
        </row>
        <row r="966">
          <cell r="A966">
            <v>964</v>
          </cell>
          <cell r="B966" t="str">
            <v>novecientos sesenta y cuatro</v>
          </cell>
        </row>
        <row r="967">
          <cell r="A967">
            <v>965</v>
          </cell>
          <cell r="B967" t="str">
            <v>novecientos sesenta y cinco</v>
          </cell>
        </row>
        <row r="968">
          <cell r="A968">
            <v>966</v>
          </cell>
          <cell r="B968" t="str">
            <v>novecientos sesenta y seis</v>
          </cell>
        </row>
        <row r="969">
          <cell r="A969">
            <v>967</v>
          </cell>
          <cell r="B969" t="str">
            <v>novecientos sesenta y siete</v>
          </cell>
        </row>
        <row r="970">
          <cell r="A970">
            <v>968</v>
          </cell>
          <cell r="B970" t="str">
            <v>novecientos sesenta y ocho</v>
          </cell>
        </row>
        <row r="971">
          <cell r="A971">
            <v>969</v>
          </cell>
          <cell r="B971" t="str">
            <v>novecientos sesenta y nueve</v>
          </cell>
        </row>
        <row r="972">
          <cell r="A972">
            <v>970</v>
          </cell>
          <cell r="B972" t="str">
            <v>novecientos setenta</v>
          </cell>
        </row>
        <row r="973">
          <cell r="A973">
            <v>971</v>
          </cell>
          <cell r="B973" t="str">
            <v>novecientos setenta y un</v>
          </cell>
        </row>
        <row r="974">
          <cell r="A974">
            <v>972</v>
          </cell>
          <cell r="B974" t="str">
            <v>novecientos setenta y dos</v>
          </cell>
        </row>
        <row r="975">
          <cell r="A975">
            <v>973</v>
          </cell>
          <cell r="B975" t="str">
            <v>novecientos setenta y tres</v>
          </cell>
        </row>
        <row r="976">
          <cell r="A976">
            <v>974</v>
          </cell>
          <cell r="B976" t="str">
            <v>novecientos setenta y cuatro</v>
          </cell>
        </row>
        <row r="977">
          <cell r="A977">
            <v>975</v>
          </cell>
          <cell r="B977" t="str">
            <v>novecientos setenta y cinco</v>
          </cell>
        </row>
        <row r="978">
          <cell r="A978">
            <v>976</v>
          </cell>
          <cell r="B978" t="str">
            <v>novecientos setenta y seis</v>
          </cell>
        </row>
        <row r="979">
          <cell r="A979">
            <v>977</v>
          </cell>
          <cell r="B979" t="str">
            <v>novecientos setenta y siete</v>
          </cell>
        </row>
        <row r="980">
          <cell r="A980">
            <v>978</v>
          </cell>
          <cell r="B980" t="str">
            <v>novecientos setenta y ocho</v>
          </cell>
        </row>
        <row r="981">
          <cell r="A981">
            <v>979</v>
          </cell>
          <cell r="B981" t="str">
            <v>novecientos setenta y nueve</v>
          </cell>
        </row>
        <row r="982">
          <cell r="A982">
            <v>980</v>
          </cell>
          <cell r="B982" t="str">
            <v>novecientos ochenta</v>
          </cell>
        </row>
        <row r="983">
          <cell r="A983">
            <v>981</v>
          </cell>
          <cell r="B983" t="str">
            <v>novecientos ochenta y un</v>
          </cell>
        </row>
        <row r="984">
          <cell r="A984">
            <v>982</v>
          </cell>
          <cell r="B984" t="str">
            <v>novecientos ochenta y dos</v>
          </cell>
        </row>
        <row r="985">
          <cell r="A985">
            <v>983</v>
          </cell>
          <cell r="B985" t="str">
            <v>novecientos ochenta y tres</v>
          </cell>
        </row>
        <row r="986">
          <cell r="A986">
            <v>984</v>
          </cell>
          <cell r="B986" t="str">
            <v>novecientos ochenta y cuatro</v>
          </cell>
        </row>
        <row r="987">
          <cell r="A987">
            <v>985</v>
          </cell>
          <cell r="B987" t="str">
            <v>novecientos ochenta y cinco</v>
          </cell>
        </row>
        <row r="988">
          <cell r="A988">
            <v>986</v>
          </cell>
          <cell r="B988" t="str">
            <v>novecientos ochenta y seis</v>
          </cell>
        </row>
        <row r="989">
          <cell r="A989">
            <v>987</v>
          </cell>
          <cell r="B989" t="str">
            <v>novecientos ochenta y siete</v>
          </cell>
        </row>
        <row r="990">
          <cell r="A990">
            <v>988</v>
          </cell>
          <cell r="B990" t="str">
            <v>novecientos ochenta y ocho</v>
          </cell>
        </row>
        <row r="991">
          <cell r="A991">
            <v>989</v>
          </cell>
          <cell r="B991" t="str">
            <v>novecientos ochenta y nueve</v>
          </cell>
        </row>
        <row r="992">
          <cell r="A992">
            <v>990</v>
          </cell>
          <cell r="B992" t="str">
            <v>novecientos noventa</v>
          </cell>
        </row>
        <row r="993">
          <cell r="A993">
            <v>991</v>
          </cell>
          <cell r="B993" t="str">
            <v>novecientos noventa y un</v>
          </cell>
        </row>
        <row r="994">
          <cell r="A994">
            <v>992</v>
          </cell>
          <cell r="B994" t="str">
            <v>novecientos noventa y dos</v>
          </cell>
        </row>
        <row r="995">
          <cell r="A995">
            <v>993</v>
          </cell>
          <cell r="B995" t="str">
            <v>novecientos noventa y tres</v>
          </cell>
        </row>
        <row r="996">
          <cell r="A996">
            <v>994</v>
          </cell>
          <cell r="B996" t="str">
            <v>novecientos noventa y cuatro</v>
          </cell>
        </row>
        <row r="997">
          <cell r="A997">
            <v>995</v>
          </cell>
          <cell r="B997" t="str">
            <v>novecientos noventa y cinco</v>
          </cell>
        </row>
        <row r="998">
          <cell r="A998">
            <v>996</v>
          </cell>
          <cell r="B998" t="str">
            <v>novecientos noventa y seis</v>
          </cell>
        </row>
        <row r="999">
          <cell r="A999">
            <v>997</v>
          </cell>
          <cell r="B999" t="str">
            <v>novecientos noventa y siete</v>
          </cell>
        </row>
        <row r="1000">
          <cell r="A1000">
            <v>998</v>
          </cell>
          <cell r="B1000" t="str">
            <v>novecientos noventa y ocho</v>
          </cell>
        </row>
        <row r="1001">
          <cell r="A1001">
            <v>999</v>
          </cell>
          <cell r="B1001" t="str">
            <v>novecientos noventa y nueve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XXXXX@sena.edu.co" TargetMode="External"/><Relationship Id="rId1" Type="http://schemas.openxmlformats.org/officeDocument/2006/relationships/hyperlink" Target="mailto:XXXXX@sena.edu.co"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jcpote@sena.edu.co" TargetMode="External"/><Relationship Id="rId1" Type="http://schemas.openxmlformats.org/officeDocument/2006/relationships/hyperlink" Target="mailto:jcpote@sena.edu.co"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H602"/>
  <sheetViews>
    <sheetView workbookViewId="0">
      <pane ySplit="2" topLeftCell="A83" activePane="bottomLeft" state="frozen"/>
      <selection pane="bottomLeft" activeCell="B72" sqref="B72"/>
    </sheetView>
  </sheetViews>
  <sheetFormatPr baseColWidth="10" defaultColWidth="11.42578125" defaultRowHeight="15.75" x14ac:dyDescent="0.25"/>
  <cols>
    <col min="1" max="1" width="76.85546875" style="4" customWidth="1"/>
    <col min="2" max="2" width="38.7109375" style="4" customWidth="1"/>
    <col min="3" max="3" width="21" style="282" customWidth="1"/>
    <col min="4" max="4" width="28.5703125" style="283" customWidth="1"/>
    <col min="5" max="5" width="14.5703125" style="297" customWidth="1"/>
    <col min="6" max="6" width="13.140625" style="5" bestFit="1" customWidth="1"/>
    <col min="7" max="16384" width="11.42578125" style="5"/>
  </cols>
  <sheetData>
    <row r="1" spans="1:2" ht="28.5" customHeight="1" x14ac:dyDescent="0.25">
      <c r="A1" s="342" t="s">
        <v>266</v>
      </c>
      <c r="B1" s="342"/>
    </row>
    <row r="2" spans="1:2" x14ac:dyDescent="0.25">
      <c r="A2" s="343" t="s">
        <v>385</v>
      </c>
      <c r="B2" s="343"/>
    </row>
    <row r="4" spans="1:2" x14ac:dyDescent="0.25">
      <c r="A4" s="344" t="s">
        <v>0</v>
      </c>
      <c r="B4" s="344"/>
    </row>
    <row r="5" spans="1:2" x14ac:dyDescent="0.25">
      <c r="A5" s="6" t="s">
        <v>1</v>
      </c>
      <c r="B5" s="7">
        <v>50</v>
      </c>
    </row>
    <row r="6" spans="1:2" x14ac:dyDescent="0.25">
      <c r="A6" s="6" t="s">
        <v>2</v>
      </c>
      <c r="B6" s="7">
        <v>911710</v>
      </c>
    </row>
    <row r="7" spans="1:2" x14ac:dyDescent="0.25">
      <c r="A7" s="6" t="s">
        <v>3</v>
      </c>
      <c r="B7" s="8" t="s">
        <v>412</v>
      </c>
    </row>
    <row r="8" spans="1:2" x14ac:dyDescent="0.25">
      <c r="A8" s="6" t="s">
        <v>4</v>
      </c>
      <c r="B8" s="9" t="s">
        <v>405</v>
      </c>
    </row>
    <row r="9" spans="1:2" x14ac:dyDescent="0.25">
      <c r="A9" s="6" t="s">
        <v>5</v>
      </c>
      <c r="B9" s="10">
        <v>1122649400</v>
      </c>
    </row>
    <row r="10" spans="1:2" x14ac:dyDescent="0.25">
      <c r="A10" s="6" t="s">
        <v>6</v>
      </c>
      <c r="B10" s="9" t="s">
        <v>406</v>
      </c>
    </row>
    <row r="11" spans="1:2" x14ac:dyDescent="0.25">
      <c r="A11" s="6" t="s">
        <v>7</v>
      </c>
      <c r="B11" s="11" t="s">
        <v>413</v>
      </c>
    </row>
    <row r="12" spans="1:2" x14ac:dyDescent="0.25">
      <c r="A12" s="6" t="s">
        <v>8</v>
      </c>
      <c r="B12" s="9" t="s">
        <v>398</v>
      </c>
    </row>
    <row r="13" spans="1:2" x14ac:dyDescent="0.25">
      <c r="A13" s="6" t="s">
        <v>10</v>
      </c>
      <c r="B13" s="9" t="s">
        <v>397</v>
      </c>
    </row>
    <row r="14" spans="1:2" x14ac:dyDescent="0.25">
      <c r="A14" s="6" t="s">
        <v>11</v>
      </c>
      <c r="B14" s="9" t="s">
        <v>407</v>
      </c>
    </row>
    <row r="15" spans="1:2" x14ac:dyDescent="0.25">
      <c r="A15" s="6" t="s">
        <v>12</v>
      </c>
      <c r="B15" s="12" t="s">
        <v>13</v>
      </c>
    </row>
    <row r="16" spans="1:2" x14ac:dyDescent="0.25">
      <c r="A16" s="6" t="s">
        <v>14</v>
      </c>
      <c r="B16" s="7" t="s">
        <v>408</v>
      </c>
    </row>
    <row r="17" spans="1:2" ht="28.5" customHeight="1" x14ac:dyDescent="0.25">
      <c r="A17" s="334" t="s">
        <v>256</v>
      </c>
      <c r="B17" s="12" t="s">
        <v>18</v>
      </c>
    </row>
    <row r="18" spans="1:2" x14ac:dyDescent="0.25">
      <c r="A18" s="335" t="s">
        <v>395</v>
      </c>
      <c r="B18" s="12" t="s">
        <v>18</v>
      </c>
    </row>
    <row r="19" spans="1:2" ht="27" customHeight="1" x14ac:dyDescent="0.25">
      <c r="A19" s="250" t="s">
        <v>396</v>
      </c>
      <c r="B19" s="12" t="s">
        <v>18</v>
      </c>
    </row>
    <row r="20" spans="1:2" ht="20.25" customHeight="1" x14ac:dyDescent="0.25">
      <c r="A20" s="250" t="s">
        <v>310</v>
      </c>
      <c r="B20" s="12" t="s">
        <v>15</v>
      </c>
    </row>
    <row r="21" spans="1:2" x14ac:dyDescent="0.25">
      <c r="A21" s="6" t="s">
        <v>355</v>
      </c>
      <c r="B21" s="12" t="s">
        <v>354</v>
      </c>
    </row>
    <row r="22" spans="1:2" x14ac:dyDescent="0.25">
      <c r="A22" s="6" t="s">
        <v>17</v>
      </c>
      <c r="B22" s="12" t="s">
        <v>15</v>
      </c>
    </row>
    <row r="23" spans="1:2" x14ac:dyDescent="0.25">
      <c r="A23" s="6" t="s">
        <v>19</v>
      </c>
      <c r="B23" s="12" t="s">
        <v>15</v>
      </c>
    </row>
    <row r="24" spans="1:2" x14ac:dyDescent="0.25">
      <c r="A24" s="6" t="s">
        <v>20</v>
      </c>
      <c r="B24" s="12" t="s">
        <v>18</v>
      </c>
    </row>
    <row r="25" spans="1:2" x14ac:dyDescent="0.25">
      <c r="A25" s="6" t="s">
        <v>21</v>
      </c>
      <c r="B25" s="12" t="s">
        <v>15</v>
      </c>
    </row>
    <row r="26" spans="1:2" x14ac:dyDescent="0.25">
      <c r="A26" s="6" t="s">
        <v>22</v>
      </c>
      <c r="B26" s="12" t="s">
        <v>18</v>
      </c>
    </row>
    <row r="27" spans="1:2" x14ac:dyDescent="0.25">
      <c r="A27" s="6" t="s">
        <v>23</v>
      </c>
      <c r="B27" s="13">
        <v>0</v>
      </c>
    </row>
    <row r="28" spans="1:2" x14ac:dyDescent="0.25">
      <c r="A28" s="6" t="s">
        <v>313</v>
      </c>
      <c r="B28" s="12" t="s">
        <v>18</v>
      </c>
    </row>
    <row r="29" spans="1:2" x14ac:dyDescent="0.25">
      <c r="A29" s="6" t="s">
        <v>314</v>
      </c>
      <c r="B29" s="13">
        <v>0</v>
      </c>
    </row>
    <row r="30" spans="1:2" x14ac:dyDescent="0.25">
      <c r="A30" s="6" t="s">
        <v>316</v>
      </c>
      <c r="B30" s="13" t="s">
        <v>320</v>
      </c>
    </row>
    <row r="31" spans="1:2" x14ac:dyDescent="0.25">
      <c r="A31" s="6" t="s">
        <v>317</v>
      </c>
      <c r="B31" s="13" t="s">
        <v>319</v>
      </c>
    </row>
    <row r="32" spans="1:2" ht="66" customHeight="1" x14ac:dyDescent="0.25">
      <c r="A32" s="6" t="s">
        <v>389</v>
      </c>
      <c r="B32" s="13" t="s">
        <v>409</v>
      </c>
    </row>
    <row r="34" spans="1:3" x14ac:dyDescent="0.25">
      <c r="A34" s="340" t="s">
        <v>24</v>
      </c>
      <c r="B34" s="341"/>
    </row>
    <row r="35" spans="1:3" x14ac:dyDescent="0.25">
      <c r="A35" s="6" t="s">
        <v>4</v>
      </c>
      <c r="B35" s="14" t="s">
        <v>400</v>
      </c>
    </row>
    <row r="36" spans="1:3" x14ac:dyDescent="0.25">
      <c r="A36" s="6" t="s">
        <v>25</v>
      </c>
      <c r="B36" s="14" t="s">
        <v>403</v>
      </c>
    </row>
    <row r="37" spans="1:3" x14ac:dyDescent="0.25">
      <c r="A37" s="6" t="s">
        <v>7</v>
      </c>
      <c r="B37" s="11" t="s">
        <v>401</v>
      </c>
    </row>
    <row r="39" spans="1:3" x14ac:dyDescent="0.25">
      <c r="A39" s="340" t="s">
        <v>26</v>
      </c>
      <c r="B39" s="341"/>
    </row>
    <row r="40" spans="1:3" x14ac:dyDescent="0.25">
      <c r="A40" s="6" t="s">
        <v>4</v>
      </c>
      <c r="B40" s="14" t="s">
        <v>399</v>
      </c>
    </row>
    <row r="41" spans="1:3" x14ac:dyDescent="0.25">
      <c r="A41" s="6" t="s">
        <v>25</v>
      </c>
      <c r="B41" s="14" t="s">
        <v>402</v>
      </c>
    </row>
    <row r="44" spans="1:3" x14ac:dyDescent="0.25">
      <c r="A44" s="340" t="s">
        <v>27</v>
      </c>
      <c r="B44" s="341"/>
    </row>
    <row r="45" spans="1:3" x14ac:dyDescent="0.25">
      <c r="A45" s="15" t="s">
        <v>28</v>
      </c>
      <c r="B45" s="16" t="s">
        <v>410</v>
      </c>
    </row>
    <row r="46" spans="1:3" x14ac:dyDescent="0.25">
      <c r="A46" s="15" t="s">
        <v>29</v>
      </c>
      <c r="B46" s="55">
        <v>43871</v>
      </c>
    </row>
    <row r="47" spans="1:3" x14ac:dyDescent="0.25">
      <c r="A47" s="15" t="s">
        <v>30</v>
      </c>
      <c r="B47" s="55">
        <v>44172</v>
      </c>
    </row>
    <row r="48" spans="1:3" x14ac:dyDescent="0.25">
      <c r="A48" s="15" t="s">
        <v>31</v>
      </c>
      <c r="B48" s="13">
        <v>36133030</v>
      </c>
      <c r="C48" s="284"/>
    </row>
    <row r="49" spans="1:2" x14ac:dyDescent="0.25">
      <c r="A49" s="15" t="s">
        <v>32</v>
      </c>
      <c r="B49" s="17">
        <v>16220</v>
      </c>
    </row>
    <row r="50" spans="1:2" x14ac:dyDescent="0.25">
      <c r="A50" s="15" t="s">
        <v>33</v>
      </c>
      <c r="B50" s="18" t="s">
        <v>34</v>
      </c>
    </row>
    <row r="52" spans="1:2" x14ac:dyDescent="0.25">
      <c r="A52" s="340" t="s">
        <v>35</v>
      </c>
      <c r="B52" s="341"/>
    </row>
    <row r="53" spans="1:2" x14ac:dyDescent="0.25">
      <c r="A53" s="15" t="s">
        <v>36</v>
      </c>
      <c r="B53" s="55">
        <v>43891</v>
      </c>
    </row>
    <row r="54" spans="1:2" x14ac:dyDescent="0.25">
      <c r="A54" s="15" t="s">
        <v>37</v>
      </c>
      <c r="B54" s="55">
        <v>43921</v>
      </c>
    </row>
    <row r="55" spans="1:2" x14ac:dyDescent="0.25">
      <c r="A55" s="15" t="s">
        <v>38</v>
      </c>
      <c r="B55" s="19">
        <v>2</v>
      </c>
    </row>
    <row r="56" spans="1:2" x14ac:dyDescent="0.25">
      <c r="A56" s="15" t="s">
        <v>39</v>
      </c>
      <c r="B56" s="13">
        <v>33699829</v>
      </c>
    </row>
    <row r="57" spans="1:2" x14ac:dyDescent="0.25">
      <c r="A57" s="15" t="s">
        <v>40</v>
      </c>
      <c r="B57" s="20">
        <f>B56-B67-B62</f>
        <v>30050028</v>
      </c>
    </row>
    <row r="59" spans="1:2" x14ac:dyDescent="0.25">
      <c r="A59" s="338" t="s">
        <v>41</v>
      </c>
      <c r="B59" s="339"/>
    </row>
    <row r="60" spans="1:2" x14ac:dyDescent="0.25">
      <c r="A60" s="15" t="s">
        <v>42</v>
      </c>
      <c r="B60" s="21"/>
    </row>
    <row r="61" spans="1:2" x14ac:dyDescent="0.25">
      <c r="A61" s="15" t="s">
        <v>43</v>
      </c>
      <c r="B61" s="13"/>
    </row>
    <row r="62" spans="1:2" ht="16.5" thickBot="1" x14ac:dyDescent="0.3">
      <c r="A62" s="22" t="s">
        <v>44</v>
      </c>
      <c r="B62" s="23">
        <f>IF(B117=TRUE,B60*B61,0)</f>
        <v>0</v>
      </c>
    </row>
    <row r="63" spans="1:2" ht="16.5" thickTop="1" x14ac:dyDescent="0.25"/>
    <row r="64" spans="1:2" x14ac:dyDescent="0.25">
      <c r="A64" s="338" t="s">
        <v>45</v>
      </c>
      <c r="B64" s="339"/>
    </row>
    <row r="65" spans="1:6" x14ac:dyDescent="0.25">
      <c r="A65" s="15" t="s">
        <v>359</v>
      </c>
      <c r="B65" s="13">
        <v>3649801</v>
      </c>
    </row>
    <row r="66" spans="1:6" x14ac:dyDescent="0.25">
      <c r="A66" s="50" t="s">
        <v>46</v>
      </c>
      <c r="B66" s="21">
        <v>30</v>
      </c>
    </row>
    <row r="67" spans="1:6" x14ac:dyDescent="0.25">
      <c r="A67" s="271" t="s">
        <v>44</v>
      </c>
      <c r="B67" s="272">
        <f>IF(B117=TRUE,0,B65/30*B66)</f>
        <v>3649801</v>
      </c>
    </row>
    <row r="68" spans="1:6" x14ac:dyDescent="0.25">
      <c r="A68" s="314" t="s">
        <v>374</v>
      </c>
      <c r="B68" s="315">
        <v>2433201</v>
      </c>
    </row>
    <row r="69" spans="1:6" hidden="1" x14ac:dyDescent="0.25">
      <c r="A69" s="314"/>
      <c r="B69" s="316"/>
    </row>
    <row r="70" spans="1:6" hidden="1" x14ac:dyDescent="0.25">
      <c r="A70" s="314"/>
      <c r="B70" s="316"/>
    </row>
    <row r="71" spans="1:6" x14ac:dyDescent="0.25">
      <c r="A71" s="314" t="s">
        <v>376</v>
      </c>
      <c r="B71" s="317">
        <v>20</v>
      </c>
    </row>
    <row r="72" spans="1:6" x14ac:dyDescent="0.25">
      <c r="A72" s="314" t="s">
        <v>377</v>
      </c>
      <c r="B72" s="16" t="s">
        <v>15</v>
      </c>
    </row>
    <row r="73" spans="1:6" x14ac:dyDescent="0.25">
      <c r="A73" s="24"/>
      <c r="B73" s="25"/>
      <c r="F73" s="320"/>
    </row>
    <row r="74" spans="1:6" x14ac:dyDescent="0.25">
      <c r="A74" s="26" t="s">
        <v>47</v>
      </c>
      <c r="D74" s="285"/>
      <c r="F74" s="320"/>
    </row>
    <row r="75" spans="1:6" x14ac:dyDescent="0.25">
      <c r="A75" s="313" t="s">
        <v>48</v>
      </c>
      <c r="B75" s="313" t="s">
        <v>369</v>
      </c>
      <c r="D75" s="286" t="s">
        <v>370</v>
      </c>
      <c r="E75" s="286"/>
    </row>
    <row r="76" spans="1:6" x14ac:dyDescent="0.25">
      <c r="A76" s="27" t="s">
        <v>50</v>
      </c>
      <c r="B76" s="16" t="s">
        <v>411</v>
      </c>
      <c r="D76" s="286" t="s">
        <v>371</v>
      </c>
      <c r="E76" s="286"/>
      <c r="F76" s="30"/>
    </row>
    <row r="77" spans="1:6" x14ac:dyDescent="0.25">
      <c r="A77" s="318" t="s">
        <v>378</v>
      </c>
      <c r="B77" s="16" t="s">
        <v>414</v>
      </c>
      <c r="D77" s="286"/>
      <c r="E77" s="286"/>
      <c r="F77" s="30"/>
    </row>
    <row r="78" spans="1:6" x14ac:dyDescent="0.25">
      <c r="A78" s="319" t="s">
        <v>379</v>
      </c>
      <c r="B78" s="16" t="s">
        <v>18</v>
      </c>
      <c r="D78" s="286"/>
      <c r="E78" s="286"/>
      <c r="F78" s="29"/>
    </row>
    <row r="79" spans="1:6" x14ac:dyDescent="0.25">
      <c r="A79" s="27" t="s">
        <v>51</v>
      </c>
      <c r="B79" s="27">
        <f>IF(B78="SI",(C79/30*B77),C79)</f>
        <v>1459920.4000000001</v>
      </c>
      <c r="C79" s="321">
        <f>IF(IF(B62+B65&lt;=2194508,877803,+IF(AND($B107=FALSE,$B109=TRUE),((+$B$65*0.4)+($B$62*0.4))/1.19,(+$B$65*0.4)+($B$62*0.4)))&lt;=877803,877803,IF(B62+B65&lt;=2194508,877803,+IF(AND($B107=FALSE,$B109=TRUE),((+$B$65*0.4)+($B$62*0.4))/1.19,(+$B$65*0.4)+($B$62*0.4))))</f>
        <v>1459920.4000000001</v>
      </c>
      <c r="D79" s="286">
        <f>IF(B72="SI",(E79/30*B71),E79)</f>
        <v>973280.26666666672</v>
      </c>
      <c r="E79" s="286">
        <f>IF(IF(B65&lt;=2194508,877803,+IF(AND($B107=FALSE,$B109=TRUE),((+$B$65*0.4))/1.19,(+$B$65*0.4)))&lt;=877803,877803,IF(B65&lt;=2194508,877803,+IF(AND($B107=FALSE,$B109=TRUE),((+$B$65*0.4))/1.19,(+$B$65*0.4))))</f>
        <v>1459920.4000000001</v>
      </c>
    </row>
    <row r="80" spans="1:6" x14ac:dyDescent="0.25">
      <c r="A80" s="27" t="s">
        <v>283</v>
      </c>
      <c r="B80" s="28">
        <f>+ROUNDUP(+B79*12.5/100,-2)</f>
        <v>182500</v>
      </c>
      <c r="D80" s="286">
        <f>+ROUNDUP(+D79*12.5/100,-2)</f>
        <v>121700</v>
      </c>
      <c r="E80" s="286"/>
    </row>
    <row r="81" spans="1:8" x14ac:dyDescent="0.25">
      <c r="A81" s="27" t="s">
        <v>284</v>
      </c>
      <c r="B81" s="28">
        <f>+ROUNDUP(+IF(B113=FALSE,0,+B79*0.16),-2)</f>
        <v>233600</v>
      </c>
      <c r="C81" s="285"/>
      <c r="D81" s="286">
        <f>+ROUNDUP(+IF(B113=FALSE,0,+D79*0.16),-2)</f>
        <v>155800</v>
      </c>
      <c r="E81" s="286"/>
    </row>
    <row r="82" spans="1:8" x14ac:dyDescent="0.25">
      <c r="A82" s="27" t="s">
        <v>52</v>
      </c>
      <c r="B82" s="28">
        <f>+ROUNDUP(+IF(B113=FALSE,0,+IF(B79&gt;=(828116*4),B79*0.01,0)),-2)</f>
        <v>0</v>
      </c>
      <c r="C82" s="287"/>
      <c r="D82" s="286">
        <f>+ROUNDUP(+IF(B113=FALSE,0,+IF(D79&gt;=(828116*4),D79*0.01,0)),-2)</f>
        <v>0</v>
      </c>
      <c r="E82" s="286"/>
    </row>
    <row r="83" spans="1:8" x14ac:dyDescent="0.25">
      <c r="A83" s="27" t="s">
        <v>53</v>
      </c>
      <c r="B83" s="28">
        <f>+ROUNDUP(+IF(OR(B85="IV",B85="V"),0,+VLOOKUP(B85,$B$155:$C$157,2,0)*B79),-2)</f>
        <v>15300</v>
      </c>
      <c r="D83" s="286">
        <f>+ROUNDUP(+IF(OR(D85="IV",D85="V"),0,+VLOOKUP(D85,$B$155:$C$157,2,0)*D79),-2)</f>
        <v>5100</v>
      </c>
      <c r="E83" s="286"/>
      <c r="H83" s="320"/>
    </row>
    <row r="84" spans="1:8" x14ac:dyDescent="0.25">
      <c r="A84" s="27" t="s">
        <v>287</v>
      </c>
      <c r="B84" s="28">
        <v>0</v>
      </c>
      <c r="D84" s="286">
        <v>0</v>
      </c>
      <c r="E84" s="286"/>
    </row>
    <row r="85" spans="1:8" x14ac:dyDescent="0.25">
      <c r="A85" s="27" t="s">
        <v>54</v>
      </c>
      <c r="B85" s="31" t="s">
        <v>81</v>
      </c>
      <c r="D85" s="286" t="s">
        <v>55</v>
      </c>
      <c r="E85" s="286"/>
    </row>
    <row r="86" spans="1:8" x14ac:dyDescent="0.25">
      <c r="A86" s="27" t="s">
        <v>289</v>
      </c>
      <c r="B86" s="13">
        <v>0</v>
      </c>
      <c r="D86" s="286">
        <v>0</v>
      </c>
      <c r="E86" s="286"/>
    </row>
    <row r="87" spans="1:8" x14ac:dyDescent="0.25">
      <c r="A87" s="27" t="s">
        <v>295</v>
      </c>
      <c r="B87" s="13">
        <v>0</v>
      </c>
      <c r="D87" s="286">
        <v>0</v>
      </c>
      <c r="E87" s="286"/>
    </row>
    <row r="88" spans="1:8" x14ac:dyDescent="0.25">
      <c r="A88" s="27" t="s">
        <v>21</v>
      </c>
      <c r="B88" s="28">
        <f>+IF(+IF(B118=TRUE,$B132=FALSE),+IF(AND($B107=FALSE,$B109=TRUE),((+$B$67*0.1)+(($B$62+$B$101+$B$149)*0.1))/1.19,(+$B$67*0.1)+(($B$62+$B$101+$B$149)*0.1)),0)</f>
        <v>364980.10000000003</v>
      </c>
      <c r="D88" s="286">
        <f>+IF(+IF(D118=TRUE,$B132=FALSE),+IF(AND($B107=FALSE,$B109=TRUE),((+$B$67*0.1)+(($B$62+$B$101+$B$149)*0.1))/1.19,(+$B$67*0.1)+(($B$62+$B$101+$B$149)*0.1)),0)</f>
        <v>0</v>
      </c>
      <c r="E88" s="286"/>
    </row>
    <row r="89" spans="1:8" x14ac:dyDescent="0.25">
      <c r="A89" s="27" t="s">
        <v>258</v>
      </c>
      <c r="B89" s="13">
        <v>200000</v>
      </c>
      <c r="D89" s="286">
        <v>0</v>
      </c>
      <c r="E89" s="286"/>
    </row>
    <row r="90" spans="1:8" x14ac:dyDescent="0.25">
      <c r="A90" s="27" t="s">
        <v>56</v>
      </c>
      <c r="B90" s="13">
        <v>0</v>
      </c>
      <c r="D90" s="286">
        <v>0</v>
      </c>
      <c r="E90" s="286"/>
    </row>
    <row r="91" spans="1:8" ht="42" customHeight="1" x14ac:dyDescent="0.25">
      <c r="A91" s="26" t="s">
        <v>57</v>
      </c>
      <c r="C91" s="288"/>
    </row>
    <row r="92" spans="1:8" ht="34.5" customHeight="1" x14ac:dyDescent="0.25">
      <c r="A92" s="32" t="s">
        <v>58</v>
      </c>
      <c r="B92" s="51" t="s">
        <v>59</v>
      </c>
      <c r="C92" s="289" t="s">
        <v>368</v>
      </c>
    </row>
    <row r="93" spans="1:8" x14ac:dyDescent="0.25">
      <c r="A93" s="33"/>
      <c r="B93" s="34"/>
      <c r="C93" s="290"/>
    </row>
    <row r="94" spans="1:8" x14ac:dyDescent="0.25">
      <c r="A94" s="33"/>
      <c r="B94" s="34"/>
      <c r="C94" s="290"/>
    </row>
    <row r="95" spans="1:8" x14ac:dyDescent="0.25">
      <c r="A95" s="33"/>
      <c r="B95" s="34"/>
      <c r="C95" s="290"/>
    </row>
    <row r="96" spans="1:8" x14ac:dyDescent="0.25">
      <c r="A96" s="33"/>
      <c r="B96" s="34"/>
      <c r="C96" s="290"/>
    </row>
    <row r="97" spans="1:3" x14ac:dyDescent="0.25">
      <c r="A97" s="33"/>
      <c r="B97" s="34"/>
      <c r="C97" s="290"/>
    </row>
    <row r="98" spans="1:3" x14ac:dyDescent="0.25">
      <c r="A98" s="33"/>
      <c r="B98" s="34"/>
      <c r="C98" s="290"/>
    </row>
    <row r="99" spans="1:3" x14ac:dyDescent="0.25">
      <c r="A99" s="33"/>
      <c r="B99" s="34"/>
      <c r="C99" s="290"/>
    </row>
    <row r="100" spans="1:3" x14ac:dyDescent="0.25">
      <c r="A100" s="33"/>
      <c r="B100" s="34"/>
      <c r="C100" s="290"/>
    </row>
    <row r="101" spans="1:3" ht="16.5" thickBot="1" x14ac:dyDescent="0.3">
      <c r="A101" s="35" t="s">
        <v>60</v>
      </c>
      <c r="B101" s="36">
        <f>SUM(B93:B100)</f>
        <v>0</v>
      </c>
      <c r="C101" s="291">
        <f>SUM(C93:C100)</f>
        <v>0</v>
      </c>
    </row>
    <row r="102" spans="1:3" ht="16.5" hidden="1" thickTop="1" x14ac:dyDescent="0.25">
      <c r="A102" s="37"/>
      <c r="B102" s="38"/>
      <c r="C102" s="292"/>
    </row>
    <row r="103" spans="1:3" ht="16.5" hidden="1" thickTop="1" x14ac:dyDescent="0.25">
      <c r="C103" s="288"/>
    </row>
    <row r="104" spans="1:3" ht="16.5" hidden="1" thickTop="1" x14ac:dyDescent="0.25">
      <c r="C104" s="288"/>
    </row>
    <row r="105" spans="1:3" ht="16.5" hidden="1" thickTop="1" x14ac:dyDescent="0.25">
      <c r="A105" s="27" t="s">
        <v>61</v>
      </c>
      <c r="B105" s="254">
        <f>B79</f>
        <v>1459920.4000000001</v>
      </c>
      <c r="C105" s="288"/>
    </row>
    <row r="106" spans="1:3" ht="16.5" hidden="1" thickTop="1" x14ac:dyDescent="0.25">
      <c r="B106" s="39"/>
      <c r="C106" s="288"/>
    </row>
    <row r="107" spans="1:3" ht="16.5" hidden="1" thickTop="1" x14ac:dyDescent="0.25">
      <c r="A107" s="4" t="s">
        <v>62</v>
      </c>
      <c r="B107" s="40" t="b">
        <f>EXACT(B21,A119)</f>
        <v>1</v>
      </c>
      <c r="C107" s="288"/>
    </row>
    <row r="108" spans="1:3" ht="16.5" hidden="1" thickTop="1" x14ac:dyDescent="0.25">
      <c r="C108" s="288"/>
    </row>
    <row r="109" spans="1:3" ht="16.5" hidden="1" thickTop="1" x14ac:dyDescent="0.25">
      <c r="A109" s="4" t="s">
        <v>63</v>
      </c>
      <c r="B109" s="40" t="b">
        <f>+EXACT(A123,B22)</f>
        <v>0</v>
      </c>
      <c r="C109" s="288"/>
    </row>
    <row r="110" spans="1:3" ht="16.5" hidden="1" thickTop="1" x14ac:dyDescent="0.25">
      <c r="C110" s="288"/>
    </row>
    <row r="111" spans="1:3" ht="16.5" hidden="1" thickTop="1" x14ac:dyDescent="0.25">
      <c r="A111" s="4" t="s">
        <v>64</v>
      </c>
      <c r="B111" s="40" t="b">
        <f>EXACT(B23,A122)</f>
        <v>1</v>
      </c>
      <c r="C111" s="288"/>
    </row>
    <row r="112" spans="1:3" ht="16.5" hidden="1" thickTop="1" x14ac:dyDescent="0.25">
      <c r="C112" s="288"/>
    </row>
    <row r="113" spans="1:3" ht="16.5" hidden="1" thickTop="1" x14ac:dyDescent="0.25">
      <c r="A113" s="4" t="s">
        <v>65</v>
      </c>
      <c r="B113" s="40" t="b">
        <f>EXACT(B24,A123)</f>
        <v>1</v>
      </c>
      <c r="C113" s="288"/>
    </row>
    <row r="114" spans="1:3" ht="16.5" hidden="1" thickTop="1" x14ac:dyDescent="0.25">
      <c r="C114" s="288"/>
    </row>
    <row r="115" spans="1:3" ht="16.5" hidden="1" thickTop="1" x14ac:dyDescent="0.25">
      <c r="A115" s="4" t="s">
        <v>66</v>
      </c>
      <c r="B115" s="40" t="b">
        <f>EXACT(A123,B26)</f>
        <v>1</v>
      </c>
      <c r="C115" s="288"/>
    </row>
    <row r="116" spans="1:3" ht="16.5" hidden="1" thickTop="1" x14ac:dyDescent="0.25">
      <c r="C116" s="288"/>
    </row>
    <row r="117" spans="1:3" ht="16.5" hidden="1" thickTop="1" x14ac:dyDescent="0.25">
      <c r="A117" s="4" t="s">
        <v>67</v>
      </c>
      <c r="B117" s="40" t="b">
        <f>EXACT(A128,B50)</f>
        <v>0</v>
      </c>
      <c r="C117" s="288"/>
    </row>
    <row r="118" spans="1:3" ht="16.5" hidden="1" thickTop="1" x14ac:dyDescent="0.25">
      <c r="A118" s="4" t="s">
        <v>21</v>
      </c>
      <c r="B118" s="40" t="b">
        <f>EXACT(A122,B25)</f>
        <v>1</v>
      </c>
      <c r="C118" s="288"/>
    </row>
    <row r="119" spans="1:3" ht="16.5" hidden="1" thickTop="1" x14ac:dyDescent="0.25">
      <c r="A119" s="4" t="s">
        <v>354</v>
      </c>
      <c r="C119" s="288"/>
    </row>
    <row r="120" spans="1:3" ht="16.5" hidden="1" thickTop="1" x14ac:dyDescent="0.25">
      <c r="A120" s="4" t="s">
        <v>353</v>
      </c>
      <c r="C120" s="288"/>
    </row>
    <row r="121" spans="1:3" ht="16.5" hidden="1" thickTop="1" x14ac:dyDescent="0.25">
      <c r="C121" s="288"/>
    </row>
    <row r="122" spans="1:3" ht="16.5" hidden="1" thickTop="1" x14ac:dyDescent="0.25">
      <c r="A122" s="4" t="s">
        <v>15</v>
      </c>
      <c r="C122" s="288"/>
    </row>
    <row r="123" spans="1:3" ht="16.5" hidden="1" thickTop="1" x14ac:dyDescent="0.25">
      <c r="A123" s="4" t="s">
        <v>18</v>
      </c>
      <c r="C123" s="288"/>
    </row>
    <row r="124" spans="1:3" ht="16.5" hidden="1" thickTop="1" x14ac:dyDescent="0.25">
      <c r="C124" s="288"/>
    </row>
    <row r="125" spans="1:3" ht="16.5" hidden="1" thickTop="1" x14ac:dyDescent="0.25">
      <c r="A125" s="4" t="s">
        <v>13</v>
      </c>
      <c r="C125" s="288"/>
    </row>
    <row r="126" spans="1:3" ht="16.5" hidden="1" thickTop="1" x14ac:dyDescent="0.25">
      <c r="A126" s="4" t="s">
        <v>68</v>
      </c>
      <c r="C126" s="288"/>
    </row>
    <row r="127" spans="1:3" ht="16.5" hidden="1" thickTop="1" x14ac:dyDescent="0.25">
      <c r="C127" s="288"/>
    </row>
    <row r="128" spans="1:3" ht="16.5" hidden="1" thickTop="1" x14ac:dyDescent="0.25">
      <c r="A128" s="4" t="s">
        <v>69</v>
      </c>
      <c r="B128" s="4" t="s">
        <v>70</v>
      </c>
      <c r="C128" s="288"/>
    </row>
    <row r="129" spans="1:6" ht="16.5" hidden="1" thickTop="1" x14ac:dyDescent="0.25">
      <c r="A129" s="4" t="s">
        <v>34</v>
      </c>
      <c r="B129" s="4" t="s">
        <v>71</v>
      </c>
      <c r="C129" s="288"/>
    </row>
    <row r="130" spans="1:6" ht="16.5" hidden="1" thickTop="1" x14ac:dyDescent="0.25">
      <c r="C130" s="288"/>
    </row>
    <row r="131" spans="1:6" ht="16.5" hidden="1" thickTop="1" x14ac:dyDescent="0.25">
      <c r="C131" s="288"/>
    </row>
    <row r="132" spans="1:6" ht="16.5" hidden="1" thickTop="1" x14ac:dyDescent="0.25">
      <c r="A132" s="52" t="s">
        <v>15</v>
      </c>
      <c r="B132" s="40" t="b">
        <f>EXACT(B17,A132)</f>
        <v>0</v>
      </c>
      <c r="C132" s="288"/>
    </row>
    <row r="133" spans="1:6" ht="16.5" hidden="1" thickTop="1" x14ac:dyDescent="0.25">
      <c r="A133" s="4" t="s">
        <v>18</v>
      </c>
      <c r="B133" s="40" t="b">
        <f>EXACT(B17,A133)</f>
        <v>1</v>
      </c>
      <c r="C133" s="288"/>
    </row>
    <row r="134" spans="1:6" ht="16.5" hidden="1" thickTop="1" x14ac:dyDescent="0.25">
      <c r="C134" s="288"/>
    </row>
    <row r="135" spans="1:6" ht="16.5" hidden="1" thickTop="1" x14ac:dyDescent="0.25">
      <c r="C135" s="288"/>
    </row>
    <row r="136" spans="1:6" ht="16.5" hidden="1" thickTop="1" x14ac:dyDescent="0.25">
      <c r="C136" s="288"/>
    </row>
    <row r="137" spans="1:6" ht="16.5" hidden="1" thickTop="1" x14ac:dyDescent="0.25">
      <c r="C137" s="288"/>
    </row>
    <row r="138" spans="1:6" ht="16.5" thickTop="1" x14ac:dyDescent="0.25">
      <c r="C138" s="288"/>
    </row>
    <row r="139" spans="1:6" x14ac:dyDescent="0.25">
      <c r="A139" s="53" t="s">
        <v>270</v>
      </c>
      <c r="B139" s="54"/>
    </row>
    <row r="140" spans="1:6" ht="31.5" x14ac:dyDescent="0.25">
      <c r="A140" s="32" t="s">
        <v>72</v>
      </c>
      <c r="B140" s="32" t="s">
        <v>282</v>
      </c>
      <c r="C140" s="289" t="s">
        <v>73</v>
      </c>
      <c r="D140" s="289" t="s">
        <v>264</v>
      </c>
      <c r="E140" s="289" t="s">
        <v>74</v>
      </c>
      <c r="F140" s="51" t="s">
        <v>265</v>
      </c>
    </row>
    <row r="141" spans="1:6" x14ac:dyDescent="0.25">
      <c r="A141" s="33"/>
      <c r="B141" s="34"/>
      <c r="C141" s="290"/>
      <c r="D141" s="290"/>
      <c r="E141" s="290"/>
      <c r="F141" s="34"/>
    </row>
    <row r="142" spans="1:6" x14ac:dyDescent="0.25">
      <c r="A142" s="33"/>
      <c r="B142" s="34"/>
      <c r="C142" s="290"/>
      <c r="D142" s="290"/>
      <c r="E142" s="290"/>
      <c r="F142" s="34"/>
    </row>
    <row r="143" spans="1:6" x14ac:dyDescent="0.25">
      <c r="A143" s="33"/>
      <c r="B143" s="34"/>
      <c r="C143" s="290"/>
      <c r="D143" s="290"/>
      <c r="E143" s="290"/>
      <c r="F143" s="34"/>
    </row>
    <row r="144" spans="1:6" x14ac:dyDescent="0.25">
      <c r="A144" s="33"/>
      <c r="B144" s="34"/>
      <c r="C144" s="290"/>
      <c r="D144" s="290"/>
      <c r="E144" s="290"/>
      <c r="F144" s="34"/>
    </row>
    <row r="145" spans="1:6" x14ac:dyDescent="0.25">
      <c r="A145" s="33"/>
      <c r="B145" s="34"/>
      <c r="C145" s="290"/>
      <c r="D145" s="290"/>
      <c r="E145" s="290"/>
      <c r="F145" s="34"/>
    </row>
    <row r="146" spans="1:6" x14ac:dyDescent="0.25">
      <c r="A146" s="33"/>
      <c r="B146" s="34"/>
      <c r="C146" s="290"/>
      <c r="D146" s="290"/>
      <c r="E146" s="290"/>
      <c r="F146" s="34"/>
    </row>
    <row r="147" spans="1:6" x14ac:dyDescent="0.25">
      <c r="A147" s="33"/>
      <c r="B147" s="34"/>
      <c r="C147" s="290"/>
      <c r="D147" s="290"/>
      <c r="E147" s="290"/>
      <c r="F147" s="34"/>
    </row>
    <row r="148" spans="1:6" x14ac:dyDescent="0.25">
      <c r="A148" s="33"/>
      <c r="B148" s="34"/>
      <c r="C148" s="290"/>
      <c r="D148" s="290"/>
      <c r="E148" s="290"/>
      <c r="F148" s="34"/>
    </row>
    <row r="149" spans="1:6" ht="16.5" thickBot="1" x14ac:dyDescent="0.3">
      <c r="A149" s="35" t="s">
        <v>60</v>
      </c>
      <c r="B149" s="36">
        <f>SUM(B141:B148)</f>
        <v>0</v>
      </c>
      <c r="C149" s="291">
        <f>SUM(C141:C148)</f>
        <v>0</v>
      </c>
      <c r="D149" s="291">
        <f>SUM(D141:D148)</f>
        <v>0</v>
      </c>
      <c r="E149" s="291">
        <f>SUM(E141:E148)</f>
        <v>0</v>
      </c>
      <c r="F149" s="36">
        <f>SUM(F141:F148)</f>
        <v>0</v>
      </c>
    </row>
    <row r="150" spans="1:6" ht="16.5" thickTop="1" x14ac:dyDescent="0.25"/>
    <row r="151" spans="1:6" hidden="1" x14ac:dyDescent="0.25">
      <c r="A151" s="41"/>
      <c r="B151" s="41"/>
      <c r="C151" s="293"/>
    </row>
    <row r="152" spans="1:6" hidden="1" x14ac:dyDescent="0.25">
      <c r="A152" s="42" t="s">
        <v>75</v>
      </c>
    </row>
    <row r="153" spans="1:6" ht="16.5" hidden="1" thickBot="1" x14ac:dyDescent="0.3"/>
    <row r="154" spans="1:6" ht="16.5" hidden="1" thickTop="1" thickBot="1" x14ac:dyDescent="0.3">
      <c r="A154" s="43" t="s">
        <v>76</v>
      </c>
      <c r="B154" s="43" t="s">
        <v>77</v>
      </c>
      <c r="C154" s="294" t="s">
        <v>78</v>
      </c>
    </row>
    <row r="155" spans="1:6" ht="15" hidden="1" x14ac:dyDescent="0.25">
      <c r="A155" s="44" t="s">
        <v>79</v>
      </c>
      <c r="B155" s="45" t="s">
        <v>55</v>
      </c>
      <c r="C155" s="295">
        <v>5.2199999999999998E-3</v>
      </c>
    </row>
    <row r="156" spans="1:6" ht="24" hidden="1" x14ac:dyDescent="0.25">
      <c r="A156" s="44" t="s">
        <v>80</v>
      </c>
      <c r="B156" s="45" t="s">
        <v>81</v>
      </c>
      <c r="C156" s="295">
        <v>1.044E-2</v>
      </c>
    </row>
    <row r="157" spans="1:6" ht="15" hidden="1" x14ac:dyDescent="0.25">
      <c r="A157" s="44" t="s">
        <v>82</v>
      </c>
      <c r="B157" s="45" t="s">
        <v>83</v>
      </c>
      <c r="C157" s="295">
        <v>2.436E-2</v>
      </c>
    </row>
    <row r="158" spans="1:6" ht="24" hidden="1" x14ac:dyDescent="0.25">
      <c r="A158" s="44" t="s">
        <v>84</v>
      </c>
      <c r="B158" s="45" t="s">
        <v>85</v>
      </c>
      <c r="C158" s="295">
        <v>4.3499999999999997E-2</v>
      </c>
    </row>
    <row r="159" spans="1:6" ht="24.75" hidden="1" thickBot="1" x14ac:dyDescent="0.3">
      <c r="A159" s="46" t="s">
        <v>86</v>
      </c>
      <c r="B159" s="47" t="s">
        <v>87</v>
      </c>
      <c r="C159" s="296">
        <v>6.9599999999999995E-2</v>
      </c>
    </row>
    <row r="160" spans="1:6" ht="16.5" hidden="1" thickTop="1" x14ac:dyDescent="0.25"/>
    <row r="161" spans="1:2" hidden="1" x14ac:dyDescent="0.25"/>
    <row r="162" spans="1:2" hidden="1" x14ac:dyDescent="0.25"/>
    <row r="163" spans="1:2" hidden="1" x14ac:dyDescent="0.25"/>
    <row r="164" spans="1:2" hidden="1" x14ac:dyDescent="0.25">
      <c r="A164" s="4" t="s">
        <v>88</v>
      </c>
    </row>
    <row r="165" spans="1:2" hidden="1" x14ac:dyDescent="0.25"/>
    <row r="166" spans="1:2" hidden="1" x14ac:dyDescent="0.25">
      <c r="A166" s="48">
        <v>43831</v>
      </c>
      <c r="B166" s="240" t="s">
        <v>318</v>
      </c>
    </row>
    <row r="167" spans="1:2" hidden="1" x14ac:dyDescent="0.25">
      <c r="A167" s="48">
        <v>43832</v>
      </c>
      <c r="B167" s="240" t="s">
        <v>319</v>
      </c>
    </row>
    <row r="168" spans="1:2" hidden="1" x14ac:dyDescent="0.25">
      <c r="A168" s="48">
        <v>43833</v>
      </c>
      <c r="B168" s="240" t="s">
        <v>320</v>
      </c>
    </row>
    <row r="169" spans="1:2" hidden="1" x14ac:dyDescent="0.25">
      <c r="A169" s="48">
        <v>43834</v>
      </c>
      <c r="B169" s="240" t="s">
        <v>321</v>
      </c>
    </row>
    <row r="170" spans="1:2" hidden="1" x14ac:dyDescent="0.25">
      <c r="A170" s="48">
        <v>43835</v>
      </c>
      <c r="B170" s="240" t="s">
        <v>322</v>
      </c>
    </row>
    <row r="171" spans="1:2" hidden="1" x14ac:dyDescent="0.25">
      <c r="A171" s="48">
        <v>43836</v>
      </c>
      <c r="B171" s="240" t="s">
        <v>323</v>
      </c>
    </row>
    <row r="172" spans="1:2" hidden="1" x14ac:dyDescent="0.25">
      <c r="A172" s="48">
        <v>43837</v>
      </c>
      <c r="B172" s="240" t="s">
        <v>324</v>
      </c>
    </row>
    <row r="173" spans="1:2" hidden="1" x14ac:dyDescent="0.25">
      <c r="A173" s="48">
        <v>43838</v>
      </c>
      <c r="B173" s="240" t="s">
        <v>325</v>
      </c>
    </row>
    <row r="174" spans="1:2" hidden="1" x14ac:dyDescent="0.25">
      <c r="A174" s="48">
        <v>43839</v>
      </c>
      <c r="B174" s="240" t="s">
        <v>326</v>
      </c>
    </row>
    <row r="175" spans="1:2" hidden="1" x14ac:dyDescent="0.25">
      <c r="A175" s="48">
        <v>43840</v>
      </c>
      <c r="B175" s="240" t="s">
        <v>327</v>
      </c>
    </row>
    <row r="176" spans="1:2" hidden="1" x14ac:dyDescent="0.25">
      <c r="A176" s="48">
        <v>43841</v>
      </c>
      <c r="B176" s="240" t="s">
        <v>328</v>
      </c>
    </row>
    <row r="177" spans="1:2" hidden="1" x14ac:dyDescent="0.25">
      <c r="A177" s="48">
        <v>43842</v>
      </c>
      <c r="B177" s="240" t="s">
        <v>329</v>
      </c>
    </row>
    <row r="178" spans="1:2" hidden="1" x14ac:dyDescent="0.25">
      <c r="A178" s="48">
        <v>43843</v>
      </c>
    </row>
    <row r="179" spans="1:2" hidden="1" x14ac:dyDescent="0.25">
      <c r="A179" s="48">
        <v>43844</v>
      </c>
    </row>
    <row r="180" spans="1:2" hidden="1" x14ac:dyDescent="0.25">
      <c r="A180" s="48">
        <v>43845</v>
      </c>
    </row>
    <row r="181" spans="1:2" hidden="1" x14ac:dyDescent="0.25">
      <c r="A181" s="48">
        <v>43846</v>
      </c>
    </row>
    <row r="182" spans="1:2" hidden="1" x14ac:dyDescent="0.25">
      <c r="A182" s="48">
        <v>43847</v>
      </c>
    </row>
    <row r="183" spans="1:2" hidden="1" x14ac:dyDescent="0.25">
      <c r="A183" s="48">
        <v>43848</v>
      </c>
    </row>
    <row r="184" spans="1:2" hidden="1" x14ac:dyDescent="0.25">
      <c r="A184" s="48">
        <v>43849</v>
      </c>
    </row>
    <row r="185" spans="1:2" hidden="1" x14ac:dyDescent="0.25">
      <c r="A185" s="48">
        <v>43850</v>
      </c>
    </row>
    <row r="186" spans="1:2" hidden="1" x14ac:dyDescent="0.25">
      <c r="A186" s="48">
        <v>43851</v>
      </c>
    </row>
    <row r="187" spans="1:2" hidden="1" x14ac:dyDescent="0.25">
      <c r="A187" s="48">
        <v>43852</v>
      </c>
    </row>
    <row r="188" spans="1:2" hidden="1" x14ac:dyDescent="0.25">
      <c r="A188" s="48">
        <v>43853</v>
      </c>
    </row>
    <row r="189" spans="1:2" hidden="1" x14ac:dyDescent="0.25">
      <c r="A189" s="48">
        <v>43854</v>
      </c>
    </row>
    <row r="190" spans="1:2" hidden="1" x14ac:dyDescent="0.25">
      <c r="A190" s="48">
        <v>43855</v>
      </c>
    </row>
    <row r="191" spans="1:2" hidden="1" x14ac:dyDescent="0.25">
      <c r="A191" s="48">
        <v>43856</v>
      </c>
    </row>
    <row r="192" spans="1:2" hidden="1" x14ac:dyDescent="0.25">
      <c r="A192" s="48">
        <v>43857</v>
      </c>
    </row>
    <row r="193" spans="1:1" hidden="1" x14ac:dyDescent="0.25">
      <c r="A193" s="48">
        <v>43858</v>
      </c>
    </row>
    <row r="194" spans="1:1" hidden="1" x14ac:dyDescent="0.25">
      <c r="A194" s="48">
        <v>43859</v>
      </c>
    </row>
    <row r="195" spans="1:1" hidden="1" x14ac:dyDescent="0.25">
      <c r="A195" s="48">
        <v>43860</v>
      </c>
    </row>
    <row r="196" spans="1:1" hidden="1" x14ac:dyDescent="0.25">
      <c r="A196" s="48">
        <v>43861</v>
      </c>
    </row>
    <row r="197" spans="1:1" hidden="1" x14ac:dyDescent="0.25">
      <c r="A197" s="48">
        <v>43862</v>
      </c>
    </row>
    <row r="198" spans="1:1" hidden="1" x14ac:dyDescent="0.25">
      <c r="A198" s="48">
        <v>43863</v>
      </c>
    </row>
    <row r="199" spans="1:1" hidden="1" x14ac:dyDescent="0.25">
      <c r="A199" s="48">
        <v>43864</v>
      </c>
    </row>
    <row r="200" spans="1:1" hidden="1" x14ac:dyDescent="0.25">
      <c r="A200" s="48">
        <v>43865</v>
      </c>
    </row>
    <row r="201" spans="1:1" hidden="1" x14ac:dyDescent="0.25">
      <c r="A201" s="48">
        <v>43866</v>
      </c>
    </row>
    <row r="202" spans="1:1" hidden="1" x14ac:dyDescent="0.25">
      <c r="A202" s="48">
        <v>43867</v>
      </c>
    </row>
    <row r="203" spans="1:1" hidden="1" x14ac:dyDescent="0.25">
      <c r="A203" s="48">
        <v>43868</v>
      </c>
    </row>
    <row r="204" spans="1:1" hidden="1" x14ac:dyDescent="0.25">
      <c r="A204" s="48">
        <v>43869</v>
      </c>
    </row>
    <row r="205" spans="1:1" hidden="1" x14ac:dyDescent="0.25">
      <c r="A205" s="48">
        <v>43870</v>
      </c>
    </row>
    <row r="206" spans="1:1" hidden="1" x14ac:dyDescent="0.25">
      <c r="A206" s="48">
        <v>43871</v>
      </c>
    </row>
    <row r="207" spans="1:1" hidden="1" x14ac:dyDescent="0.25">
      <c r="A207" s="48">
        <v>43872</v>
      </c>
    </row>
    <row r="208" spans="1:1" hidden="1" x14ac:dyDescent="0.25">
      <c r="A208" s="48">
        <v>43873</v>
      </c>
    </row>
    <row r="209" spans="1:1" hidden="1" x14ac:dyDescent="0.25">
      <c r="A209" s="48">
        <v>43874</v>
      </c>
    </row>
    <row r="210" spans="1:1" hidden="1" x14ac:dyDescent="0.25">
      <c r="A210" s="48">
        <v>43875</v>
      </c>
    </row>
    <row r="211" spans="1:1" hidden="1" x14ac:dyDescent="0.25">
      <c r="A211" s="48">
        <v>43876</v>
      </c>
    </row>
    <row r="212" spans="1:1" hidden="1" x14ac:dyDescent="0.25">
      <c r="A212" s="48">
        <v>43877</v>
      </c>
    </row>
    <row r="213" spans="1:1" hidden="1" x14ac:dyDescent="0.25">
      <c r="A213" s="48">
        <v>43878</v>
      </c>
    </row>
    <row r="214" spans="1:1" hidden="1" x14ac:dyDescent="0.25">
      <c r="A214" s="48">
        <v>43879</v>
      </c>
    </row>
    <row r="215" spans="1:1" hidden="1" x14ac:dyDescent="0.25">
      <c r="A215" s="48">
        <v>43880</v>
      </c>
    </row>
    <row r="216" spans="1:1" hidden="1" x14ac:dyDescent="0.25">
      <c r="A216" s="48">
        <v>43881</v>
      </c>
    </row>
    <row r="217" spans="1:1" hidden="1" x14ac:dyDescent="0.25">
      <c r="A217" s="48">
        <v>43882</v>
      </c>
    </row>
    <row r="218" spans="1:1" hidden="1" x14ac:dyDescent="0.25">
      <c r="A218" s="48">
        <v>43883</v>
      </c>
    </row>
    <row r="219" spans="1:1" hidden="1" x14ac:dyDescent="0.25">
      <c r="A219" s="48">
        <v>43884</v>
      </c>
    </row>
    <row r="220" spans="1:1" hidden="1" x14ac:dyDescent="0.25">
      <c r="A220" s="48">
        <v>43885</v>
      </c>
    </row>
    <row r="221" spans="1:1" hidden="1" x14ac:dyDescent="0.25">
      <c r="A221" s="48">
        <v>43886</v>
      </c>
    </row>
    <row r="222" spans="1:1" hidden="1" x14ac:dyDescent="0.25">
      <c r="A222" s="48">
        <v>43887</v>
      </c>
    </row>
    <row r="223" spans="1:1" hidden="1" x14ac:dyDescent="0.25">
      <c r="A223" s="48">
        <v>43888</v>
      </c>
    </row>
    <row r="224" spans="1:1" hidden="1" x14ac:dyDescent="0.25">
      <c r="A224" s="48">
        <v>43889</v>
      </c>
    </row>
    <row r="225" spans="1:1" hidden="1" x14ac:dyDescent="0.25">
      <c r="A225" s="48">
        <v>43890</v>
      </c>
    </row>
    <row r="226" spans="1:1" hidden="1" x14ac:dyDescent="0.25">
      <c r="A226" s="48">
        <v>43891</v>
      </c>
    </row>
    <row r="227" spans="1:1" hidden="1" x14ac:dyDescent="0.25">
      <c r="A227" s="48">
        <v>43892</v>
      </c>
    </row>
    <row r="228" spans="1:1" hidden="1" x14ac:dyDescent="0.25">
      <c r="A228" s="48">
        <v>43893</v>
      </c>
    </row>
    <row r="229" spans="1:1" hidden="1" x14ac:dyDescent="0.25">
      <c r="A229" s="48">
        <v>43894</v>
      </c>
    </row>
    <row r="230" spans="1:1" hidden="1" x14ac:dyDescent="0.25">
      <c r="A230" s="48">
        <v>43895</v>
      </c>
    </row>
    <row r="231" spans="1:1" hidden="1" x14ac:dyDescent="0.25">
      <c r="A231" s="48">
        <v>43896</v>
      </c>
    </row>
    <row r="232" spans="1:1" hidden="1" x14ac:dyDescent="0.25">
      <c r="A232" s="48">
        <v>43897</v>
      </c>
    </row>
    <row r="233" spans="1:1" hidden="1" x14ac:dyDescent="0.25">
      <c r="A233" s="48">
        <v>43898</v>
      </c>
    </row>
    <row r="234" spans="1:1" hidden="1" x14ac:dyDescent="0.25">
      <c r="A234" s="48">
        <v>43899</v>
      </c>
    </row>
    <row r="235" spans="1:1" hidden="1" x14ac:dyDescent="0.25">
      <c r="A235" s="48">
        <v>43900</v>
      </c>
    </row>
    <row r="236" spans="1:1" hidden="1" x14ac:dyDescent="0.25">
      <c r="A236" s="48">
        <v>43901</v>
      </c>
    </row>
    <row r="237" spans="1:1" hidden="1" x14ac:dyDescent="0.25">
      <c r="A237" s="48">
        <v>43902</v>
      </c>
    </row>
    <row r="238" spans="1:1" hidden="1" x14ac:dyDescent="0.25">
      <c r="A238" s="48">
        <v>43903</v>
      </c>
    </row>
    <row r="239" spans="1:1" hidden="1" x14ac:dyDescent="0.25">
      <c r="A239" s="48">
        <v>43904</v>
      </c>
    </row>
    <row r="240" spans="1:1" hidden="1" x14ac:dyDescent="0.25">
      <c r="A240" s="48">
        <v>43905</v>
      </c>
    </row>
    <row r="241" spans="1:1" hidden="1" x14ac:dyDescent="0.25">
      <c r="A241" s="48">
        <v>43906</v>
      </c>
    </row>
    <row r="242" spans="1:1" hidden="1" x14ac:dyDescent="0.25">
      <c r="A242" s="48">
        <v>43907</v>
      </c>
    </row>
    <row r="243" spans="1:1" hidden="1" x14ac:dyDescent="0.25">
      <c r="A243" s="48">
        <v>43908</v>
      </c>
    </row>
    <row r="244" spans="1:1" hidden="1" x14ac:dyDescent="0.25">
      <c r="A244" s="48">
        <v>43909</v>
      </c>
    </row>
    <row r="245" spans="1:1" hidden="1" x14ac:dyDescent="0.25">
      <c r="A245" s="48">
        <v>43910</v>
      </c>
    </row>
    <row r="246" spans="1:1" hidden="1" x14ac:dyDescent="0.25">
      <c r="A246" s="48">
        <v>43911</v>
      </c>
    </row>
    <row r="247" spans="1:1" hidden="1" x14ac:dyDescent="0.25">
      <c r="A247" s="48">
        <v>43912</v>
      </c>
    </row>
    <row r="248" spans="1:1" hidden="1" x14ac:dyDescent="0.25">
      <c r="A248" s="48">
        <v>43913</v>
      </c>
    </row>
    <row r="249" spans="1:1" hidden="1" x14ac:dyDescent="0.25">
      <c r="A249" s="48">
        <v>43914</v>
      </c>
    </row>
    <row r="250" spans="1:1" hidden="1" x14ac:dyDescent="0.25">
      <c r="A250" s="48">
        <v>43915</v>
      </c>
    </row>
    <row r="251" spans="1:1" hidden="1" x14ac:dyDescent="0.25">
      <c r="A251" s="48">
        <v>43916</v>
      </c>
    </row>
    <row r="252" spans="1:1" hidden="1" x14ac:dyDescent="0.25">
      <c r="A252" s="48">
        <v>43917</v>
      </c>
    </row>
    <row r="253" spans="1:1" hidden="1" x14ac:dyDescent="0.25">
      <c r="A253" s="48">
        <v>43918</v>
      </c>
    </row>
    <row r="254" spans="1:1" hidden="1" x14ac:dyDescent="0.25">
      <c r="A254" s="48">
        <v>43919</v>
      </c>
    </row>
    <row r="255" spans="1:1" hidden="1" x14ac:dyDescent="0.25">
      <c r="A255" s="48">
        <v>43920</v>
      </c>
    </row>
    <row r="256" spans="1:1" hidden="1" x14ac:dyDescent="0.25">
      <c r="A256" s="48">
        <v>43921</v>
      </c>
    </row>
    <row r="257" spans="1:1" hidden="1" x14ac:dyDescent="0.25">
      <c r="A257" s="48">
        <v>43922</v>
      </c>
    </row>
    <row r="258" spans="1:1" hidden="1" x14ac:dyDescent="0.25">
      <c r="A258" s="48">
        <v>43923</v>
      </c>
    </row>
    <row r="259" spans="1:1" hidden="1" x14ac:dyDescent="0.25">
      <c r="A259" s="48">
        <v>43924</v>
      </c>
    </row>
    <row r="260" spans="1:1" hidden="1" x14ac:dyDescent="0.25">
      <c r="A260" s="48">
        <v>43925</v>
      </c>
    </row>
    <row r="261" spans="1:1" hidden="1" x14ac:dyDescent="0.25">
      <c r="A261" s="48">
        <v>43926</v>
      </c>
    </row>
    <row r="262" spans="1:1" hidden="1" x14ac:dyDescent="0.25">
      <c r="A262" s="48">
        <v>43927</v>
      </c>
    </row>
    <row r="263" spans="1:1" hidden="1" x14ac:dyDescent="0.25">
      <c r="A263" s="48">
        <v>43928</v>
      </c>
    </row>
    <row r="264" spans="1:1" hidden="1" x14ac:dyDescent="0.25">
      <c r="A264" s="48">
        <v>43929</v>
      </c>
    </row>
    <row r="265" spans="1:1" hidden="1" x14ac:dyDescent="0.25">
      <c r="A265" s="48">
        <v>43930</v>
      </c>
    </row>
    <row r="266" spans="1:1" hidden="1" x14ac:dyDescent="0.25">
      <c r="A266" s="48">
        <v>43931</v>
      </c>
    </row>
    <row r="267" spans="1:1" hidden="1" x14ac:dyDescent="0.25">
      <c r="A267" s="48">
        <v>43932</v>
      </c>
    </row>
    <row r="268" spans="1:1" hidden="1" x14ac:dyDescent="0.25">
      <c r="A268" s="48">
        <v>43933</v>
      </c>
    </row>
    <row r="269" spans="1:1" hidden="1" x14ac:dyDescent="0.25">
      <c r="A269" s="48">
        <v>43934</v>
      </c>
    </row>
    <row r="270" spans="1:1" hidden="1" x14ac:dyDescent="0.25">
      <c r="A270" s="48">
        <v>43935</v>
      </c>
    </row>
    <row r="271" spans="1:1" hidden="1" x14ac:dyDescent="0.25">
      <c r="A271" s="48">
        <v>43936</v>
      </c>
    </row>
    <row r="272" spans="1:1" hidden="1" x14ac:dyDescent="0.25">
      <c r="A272" s="48">
        <v>43937</v>
      </c>
    </row>
    <row r="273" spans="1:1" hidden="1" x14ac:dyDescent="0.25">
      <c r="A273" s="48">
        <v>43938</v>
      </c>
    </row>
    <row r="274" spans="1:1" hidden="1" x14ac:dyDescent="0.25">
      <c r="A274" s="48">
        <v>43939</v>
      </c>
    </row>
    <row r="275" spans="1:1" hidden="1" x14ac:dyDescent="0.25">
      <c r="A275" s="48">
        <v>43940</v>
      </c>
    </row>
    <row r="276" spans="1:1" hidden="1" x14ac:dyDescent="0.25">
      <c r="A276" s="48">
        <v>43941</v>
      </c>
    </row>
    <row r="277" spans="1:1" hidden="1" x14ac:dyDescent="0.25">
      <c r="A277" s="48">
        <v>43942</v>
      </c>
    </row>
    <row r="278" spans="1:1" hidden="1" x14ac:dyDescent="0.25">
      <c r="A278" s="48">
        <v>43943</v>
      </c>
    </row>
    <row r="279" spans="1:1" hidden="1" x14ac:dyDescent="0.25">
      <c r="A279" s="48">
        <v>43944</v>
      </c>
    </row>
    <row r="280" spans="1:1" hidden="1" x14ac:dyDescent="0.25">
      <c r="A280" s="48">
        <v>43945</v>
      </c>
    </row>
    <row r="281" spans="1:1" hidden="1" x14ac:dyDescent="0.25">
      <c r="A281" s="48">
        <v>43946</v>
      </c>
    </row>
    <row r="282" spans="1:1" hidden="1" x14ac:dyDescent="0.25">
      <c r="A282" s="48">
        <v>43947</v>
      </c>
    </row>
    <row r="283" spans="1:1" hidden="1" x14ac:dyDescent="0.25">
      <c r="A283" s="48">
        <v>43948</v>
      </c>
    </row>
    <row r="284" spans="1:1" hidden="1" x14ac:dyDescent="0.25">
      <c r="A284" s="48">
        <v>43949</v>
      </c>
    </row>
    <row r="285" spans="1:1" hidden="1" x14ac:dyDescent="0.25">
      <c r="A285" s="48">
        <v>43950</v>
      </c>
    </row>
    <row r="286" spans="1:1" hidden="1" x14ac:dyDescent="0.25">
      <c r="A286" s="48">
        <v>43951</v>
      </c>
    </row>
    <row r="287" spans="1:1" hidden="1" x14ac:dyDescent="0.25">
      <c r="A287" s="48">
        <v>43952</v>
      </c>
    </row>
    <row r="288" spans="1:1" hidden="1" x14ac:dyDescent="0.25">
      <c r="A288" s="48">
        <v>43953</v>
      </c>
    </row>
    <row r="289" spans="1:1" hidden="1" x14ac:dyDescent="0.25">
      <c r="A289" s="48">
        <v>43954</v>
      </c>
    </row>
    <row r="290" spans="1:1" hidden="1" x14ac:dyDescent="0.25">
      <c r="A290" s="48">
        <v>43955</v>
      </c>
    </row>
    <row r="291" spans="1:1" hidden="1" x14ac:dyDescent="0.25">
      <c r="A291" s="48">
        <v>43956</v>
      </c>
    </row>
    <row r="292" spans="1:1" hidden="1" x14ac:dyDescent="0.25">
      <c r="A292" s="48">
        <v>43957</v>
      </c>
    </row>
    <row r="293" spans="1:1" hidden="1" x14ac:dyDescent="0.25">
      <c r="A293" s="48">
        <v>43958</v>
      </c>
    </row>
    <row r="294" spans="1:1" hidden="1" x14ac:dyDescent="0.25">
      <c r="A294" s="48">
        <v>43959</v>
      </c>
    </row>
    <row r="295" spans="1:1" hidden="1" x14ac:dyDescent="0.25">
      <c r="A295" s="48">
        <v>43960</v>
      </c>
    </row>
    <row r="296" spans="1:1" hidden="1" x14ac:dyDescent="0.25">
      <c r="A296" s="48">
        <v>43961</v>
      </c>
    </row>
    <row r="297" spans="1:1" hidden="1" x14ac:dyDescent="0.25">
      <c r="A297" s="48">
        <v>43962</v>
      </c>
    </row>
    <row r="298" spans="1:1" hidden="1" x14ac:dyDescent="0.25">
      <c r="A298" s="48">
        <v>43963</v>
      </c>
    </row>
    <row r="299" spans="1:1" hidden="1" x14ac:dyDescent="0.25">
      <c r="A299" s="48">
        <v>43964</v>
      </c>
    </row>
    <row r="300" spans="1:1" hidden="1" x14ac:dyDescent="0.25">
      <c r="A300" s="48">
        <v>43965</v>
      </c>
    </row>
    <row r="301" spans="1:1" hidden="1" x14ac:dyDescent="0.25">
      <c r="A301" s="48">
        <v>43966</v>
      </c>
    </row>
    <row r="302" spans="1:1" hidden="1" x14ac:dyDescent="0.25">
      <c r="A302" s="48">
        <v>43967</v>
      </c>
    </row>
    <row r="303" spans="1:1" hidden="1" x14ac:dyDescent="0.25">
      <c r="A303" s="48">
        <v>43968</v>
      </c>
    </row>
    <row r="304" spans="1:1" hidden="1" x14ac:dyDescent="0.25">
      <c r="A304" s="48">
        <v>43969</v>
      </c>
    </row>
    <row r="305" spans="1:1" hidden="1" x14ac:dyDescent="0.25">
      <c r="A305" s="48">
        <v>43970</v>
      </c>
    </row>
    <row r="306" spans="1:1" hidden="1" x14ac:dyDescent="0.25">
      <c r="A306" s="48">
        <v>43971</v>
      </c>
    </row>
    <row r="307" spans="1:1" hidden="1" x14ac:dyDescent="0.25">
      <c r="A307" s="48">
        <v>43972</v>
      </c>
    </row>
    <row r="308" spans="1:1" hidden="1" x14ac:dyDescent="0.25">
      <c r="A308" s="48">
        <v>43973</v>
      </c>
    </row>
    <row r="309" spans="1:1" hidden="1" x14ac:dyDescent="0.25">
      <c r="A309" s="48">
        <v>43974</v>
      </c>
    </row>
    <row r="310" spans="1:1" hidden="1" x14ac:dyDescent="0.25">
      <c r="A310" s="48">
        <v>43975</v>
      </c>
    </row>
    <row r="311" spans="1:1" hidden="1" x14ac:dyDescent="0.25">
      <c r="A311" s="48">
        <v>43976</v>
      </c>
    </row>
    <row r="312" spans="1:1" hidden="1" x14ac:dyDescent="0.25">
      <c r="A312" s="48">
        <v>43977</v>
      </c>
    </row>
    <row r="313" spans="1:1" hidden="1" x14ac:dyDescent="0.25">
      <c r="A313" s="48">
        <v>43978</v>
      </c>
    </row>
    <row r="314" spans="1:1" hidden="1" x14ac:dyDescent="0.25">
      <c r="A314" s="48">
        <v>43979</v>
      </c>
    </row>
    <row r="315" spans="1:1" hidden="1" x14ac:dyDescent="0.25">
      <c r="A315" s="48">
        <v>43980</v>
      </c>
    </row>
    <row r="316" spans="1:1" hidden="1" x14ac:dyDescent="0.25">
      <c r="A316" s="48">
        <v>43981</v>
      </c>
    </row>
    <row r="317" spans="1:1" hidden="1" x14ac:dyDescent="0.25">
      <c r="A317" s="48">
        <v>43982</v>
      </c>
    </row>
    <row r="318" spans="1:1" hidden="1" x14ac:dyDescent="0.25">
      <c r="A318" s="48">
        <v>43983</v>
      </c>
    </row>
    <row r="319" spans="1:1" hidden="1" x14ac:dyDescent="0.25">
      <c r="A319" s="48">
        <v>43984</v>
      </c>
    </row>
    <row r="320" spans="1:1" hidden="1" x14ac:dyDescent="0.25">
      <c r="A320" s="48">
        <v>43985</v>
      </c>
    </row>
    <row r="321" spans="1:1" hidden="1" x14ac:dyDescent="0.25">
      <c r="A321" s="48">
        <v>43986</v>
      </c>
    </row>
    <row r="322" spans="1:1" hidden="1" x14ac:dyDescent="0.25">
      <c r="A322" s="48">
        <v>43987</v>
      </c>
    </row>
    <row r="323" spans="1:1" hidden="1" x14ac:dyDescent="0.25">
      <c r="A323" s="48">
        <v>43988</v>
      </c>
    </row>
    <row r="324" spans="1:1" hidden="1" x14ac:dyDescent="0.25">
      <c r="A324" s="48">
        <v>43989</v>
      </c>
    </row>
    <row r="325" spans="1:1" hidden="1" x14ac:dyDescent="0.25">
      <c r="A325" s="48">
        <v>43990</v>
      </c>
    </row>
    <row r="326" spans="1:1" hidden="1" x14ac:dyDescent="0.25">
      <c r="A326" s="48">
        <v>43991</v>
      </c>
    </row>
    <row r="327" spans="1:1" hidden="1" x14ac:dyDescent="0.25">
      <c r="A327" s="48">
        <v>43992</v>
      </c>
    </row>
    <row r="328" spans="1:1" hidden="1" x14ac:dyDescent="0.25">
      <c r="A328" s="48">
        <v>43993</v>
      </c>
    </row>
    <row r="329" spans="1:1" hidden="1" x14ac:dyDescent="0.25">
      <c r="A329" s="48">
        <v>43994</v>
      </c>
    </row>
    <row r="330" spans="1:1" hidden="1" x14ac:dyDescent="0.25">
      <c r="A330" s="48">
        <v>43995</v>
      </c>
    </row>
    <row r="331" spans="1:1" hidden="1" x14ac:dyDescent="0.25">
      <c r="A331" s="48">
        <v>43996</v>
      </c>
    </row>
    <row r="332" spans="1:1" hidden="1" x14ac:dyDescent="0.25">
      <c r="A332" s="48">
        <v>43997</v>
      </c>
    </row>
    <row r="333" spans="1:1" hidden="1" x14ac:dyDescent="0.25">
      <c r="A333" s="48">
        <v>43998</v>
      </c>
    </row>
    <row r="334" spans="1:1" hidden="1" x14ac:dyDescent="0.25">
      <c r="A334" s="48">
        <v>43999</v>
      </c>
    </row>
    <row r="335" spans="1:1" hidden="1" x14ac:dyDescent="0.25">
      <c r="A335" s="48">
        <v>44000</v>
      </c>
    </row>
    <row r="336" spans="1:1" hidden="1" x14ac:dyDescent="0.25">
      <c r="A336" s="48">
        <v>44001</v>
      </c>
    </row>
    <row r="337" spans="1:1" hidden="1" x14ac:dyDescent="0.25">
      <c r="A337" s="48">
        <v>44002</v>
      </c>
    </row>
    <row r="338" spans="1:1" hidden="1" x14ac:dyDescent="0.25">
      <c r="A338" s="48">
        <v>44003</v>
      </c>
    </row>
    <row r="339" spans="1:1" hidden="1" x14ac:dyDescent="0.25">
      <c r="A339" s="48">
        <v>44004</v>
      </c>
    </row>
    <row r="340" spans="1:1" hidden="1" x14ac:dyDescent="0.25">
      <c r="A340" s="48">
        <v>44005</v>
      </c>
    </row>
    <row r="341" spans="1:1" hidden="1" x14ac:dyDescent="0.25">
      <c r="A341" s="48">
        <v>44006</v>
      </c>
    </row>
    <row r="342" spans="1:1" hidden="1" x14ac:dyDescent="0.25">
      <c r="A342" s="48">
        <v>44007</v>
      </c>
    </row>
    <row r="343" spans="1:1" hidden="1" x14ac:dyDescent="0.25">
      <c r="A343" s="48">
        <v>44008</v>
      </c>
    </row>
    <row r="344" spans="1:1" hidden="1" x14ac:dyDescent="0.25">
      <c r="A344" s="48">
        <v>44009</v>
      </c>
    </row>
    <row r="345" spans="1:1" hidden="1" x14ac:dyDescent="0.25">
      <c r="A345" s="48">
        <v>44010</v>
      </c>
    </row>
    <row r="346" spans="1:1" hidden="1" x14ac:dyDescent="0.25">
      <c r="A346" s="48">
        <v>44011</v>
      </c>
    </row>
    <row r="347" spans="1:1" hidden="1" x14ac:dyDescent="0.25">
      <c r="A347" s="48">
        <v>44012</v>
      </c>
    </row>
    <row r="348" spans="1:1" hidden="1" x14ac:dyDescent="0.25">
      <c r="A348" s="48">
        <v>44013</v>
      </c>
    </row>
    <row r="349" spans="1:1" hidden="1" x14ac:dyDescent="0.25">
      <c r="A349" s="48">
        <v>44014</v>
      </c>
    </row>
    <row r="350" spans="1:1" hidden="1" x14ac:dyDescent="0.25">
      <c r="A350" s="48">
        <v>44015</v>
      </c>
    </row>
    <row r="351" spans="1:1" hidden="1" x14ac:dyDescent="0.25">
      <c r="A351" s="48">
        <v>44016</v>
      </c>
    </row>
    <row r="352" spans="1:1" hidden="1" x14ac:dyDescent="0.25">
      <c r="A352" s="48">
        <v>44017</v>
      </c>
    </row>
    <row r="353" spans="1:1" hidden="1" x14ac:dyDescent="0.25">
      <c r="A353" s="48">
        <v>44018</v>
      </c>
    </row>
    <row r="354" spans="1:1" hidden="1" x14ac:dyDescent="0.25">
      <c r="A354" s="48">
        <v>44019</v>
      </c>
    </row>
    <row r="355" spans="1:1" hidden="1" x14ac:dyDescent="0.25">
      <c r="A355" s="48">
        <v>44020</v>
      </c>
    </row>
    <row r="356" spans="1:1" hidden="1" x14ac:dyDescent="0.25">
      <c r="A356" s="48">
        <v>44021</v>
      </c>
    </row>
    <row r="357" spans="1:1" hidden="1" x14ac:dyDescent="0.25">
      <c r="A357" s="48">
        <v>44022</v>
      </c>
    </row>
    <row r="358" spans="1:1" hidden="1" x14ac:dyDescent="0.25">
      <c r="A358" s="48">
        <v>44023</v>
      </c>
    </row>
    <row r="359" spans="1:1" hidden="1" x14ac:dyDescent="0.25">
      <c r="A359" s="48">
        <v>44024</v>
      </c>
    </row>
    <row r="360" spans="1:1" hidden="1" x14ac:dyDescent="0.25">
      <c r="A360" s="48">
        <v>44025</v>
      </c>
    </row>
    <row r="361" spans="1:1" hidden="1" x14ac:dyDescent="0.25">
      <c r="A361" s="48">
        <v>44026</v>
      </c>
    </row>
    <row r="362" spans="1:1" hidden="1" x14ac:dyDescent="0.25">
      <c r="A362" s="48">
        <v>44027</v>
      </c>
    </row>
    <row r="363" spans="1:1" hidden="1" x14ac:dyDescent="0.25">
      <c r="A363" s="48">
        <v>44028</v>
      </c>
    </row>
    <row r="364" spans="1:1" hidden="1" x14ac:dyDescent="0.25">
      <c r="A364" s="48">
        <v>44029</v>
      </c>
    </row>
    <row r="365" spans="1:1" hidden="1" x14ac:dyDescent="0.25">
      <c r="A365" s="48">
        <v>44030</v>
      </c>
    </row>
    <row r="366" spans="1:1" hidden="1" x14ac:dyDescent="0.25">
      <c r="A366" s="48">
        <v>44031</v>
      </c>
    </row>
    <row r="367" spans="1:1" hidden="1" x14ac:dyDescent="0.25">
      <c r="A367" s="48">
        <v>44032</v>
      </c>
    </row>
    <row r="368" spans="1:1" hidden="1" x14ac:dyDescent="0.25">
      <c r="A368" s="48">
        <v>44033</v>
      </c>
    </row>
    <row r="369" spans="1:1" hidden="1" x14ac:dyDescent="0.25">
      <c r="A369" s="48">
        <v>44034</v>
      </c>
    </row>
    <row r="370" spans="1:1" hidden="1" x14ac:dyDescent="0.25">
      <c r="A370" s="48">
        <v>44035</v>
      </c>
    </row>
    <row r="371" spans="1:1" hidden="1" x14ac:dyDescent="0.25">
      <c r="A371" s="48">
        <v>44036</v>
      </c>
    </row>
    <row r="372" spans="1:1" hidden="1" x14ac:dyDescent="0.25">
      <c r="A372" s="48">
        <v>44037</v>
      </c>
    </row>
    <row r="373" spans="1:1" hidden="1" x14ac:dyDescent="0.25">
      <c r="A373" s="48">
        <v>44038</v>
      </c>
    </row>
    <row r="374" spans="1:1" hidden="1" x14ac:dyDescent="0.25">
      <c r="A374" s="48">
        <v>44039</v>
      </c>
    </row>
    <row r="375" spans="1:1" hidden="1" x14ac:dyDescent="0.25">
      <c r="A375" s="48">
        <v>44040</v>
      </c>
    </row>
    <row r="376" spans="1:1" hidden="1" x14ac:dyDescent="0.25">
      <c r="A376" s="48">
        <v>44041</v>
      </c>
    </row>
    <row r="377" spans="1:1" hidden="1" x14ac:dyDescent="0.25">
      <c r="A377" s="48">
        <v>44042</v>
      </c>
    </row>
    <row r="378" spans="1:1" hidden="1" x14ac:dyDescent="0.25">
      <c r="A378" s="48">
        <v>44043</v>
      </c>
    </row>
    <row r="379" spans="1:1" hidden="1" x14ac:dyDescent="0.25">
      <c r="A379" s="48">
        <v>44044</v>
      </c>
    </row>
    <row r="380" spans="1:1" hidden="1" x14ac:dyDescent="0.25">
      <c r="A380" s="48">
        <v>44045</v>
      </c>
    </row>
    <row r="381" spans="1:1" hidden="1" x14ac:dyDescent="0.25">
      <c r="A381" s="48">
        <v>44046</v>
      </c>
    </row>
    <row r="382" spans="1:1" hidden="1" x14ac:dyDescent="0.25">
      <c r="A382" s="48">
        <v>44047</v>
      </c>
    </row>
    <row r="383" spans="1:1" hidden="1" x14ac:dyDescent="0.25">
      <c r="A383" s="48">
        <v>44048</v>
      </c>
    </row>
    <row r="384" spans="1:1" hidden="1" x14ac:dyDescent="0.25">
      <c r="A384" s="48">
        <v>44049</v>
      </c>
    </row>
    <row r="385" spans="1:1" hidden="1" x14ac:dyDescent="0.25">
      <c r="A385" s="48">
        <v>44050</v>
      </c>
    </row>
    <row r="386" spans="1:1" hidden="1" x14ac:dyDescent="0.25">
      <c r="A386" s="48">
        <v>44051</v>
      </c>
    </row>
    <row r="387" spans="1:1" hidden="1" x14ac:dyDescent="0.25">
      <c r="A387" s="48">
        <v>44052</v>
      </c>
    </row>
    <row r="388" spans="1:1" hidden="1" x14ac:dyDescent="0.25">
      <c r="A388" s="48">
        <v>44053</v>
      </c>
    </row>
    <row r="389" spans="1:1" hidden="1" x14ac:dyDescent="0.25">
      <c r="A389" s="48">
        <v>44054</v>
      </c>
    </row>
    <row r="390" spans="1:1" hidden="1" x14ac:dyDescent="0.25">
      <c r="A390" s="48">
        <v>44055</v>
      </c>
    </row>
    <row r="391" spans="1:1" hidden="1" x14ac:dyDescent="0.25">
      <c r="A391" s="48">
        <v>44056</v>
      </c>
    </row>
    <row r="392" spans="1:1" hidden="1" x14ac:dyDescent="0.25">
      <c r="A392" s="48">
        <v>44057</v>
      </c>
    </row>
    <row r="393" spans="1:1" hidden="1" x14ac:dyDescent="0.25">
      <c r="A393" s="48">
        <v>44058</v>
      </c>
    </row>
    <row r="394" spans="1:1" hidden="1" x14ac:dyDescent="0.25">
      <c r="A394" s="48">
        <v>44059</v>
      </c>
    </row>
    <row r="395" spans="1:1" hidden="1" x14ac:dyDescent="0.25">
      <c r="A395" s="48">
        <v>44060</v>
      </c>
    </row>
    <row r="396" spans="1:1" hidden="1" x14ac:dyDescent="0.25">
      <c r="A396" s="48">
        <v>44061</v>
      </c>
    </row>
    <row r="397" spans="1:1" hidden="1" x14ac:dyDescent="0.25">
      <c r="A397" s="48">
        <v>44062</v>
      </c>
    </row>
    <row r="398" spans="1:1" hidden="1" x14ac:dyDescent="0.25">
      <c r="A398" s="48">
        <v>44063</v>
      </c>
    </row>
    <row r="399" spans="1:1" hidden="1" x14ac:dyDescent="0.25">
      <c r="A399" s="48">
        <v>44064</v>
      </c>
    </row>
    <row r="400" spans="1:1" hidden="1" x14ac:dyDescent="0.25">
      <c r="A400" s="48">
        <v>44065</v>
      </c>
    </row>
    <row r="401" spans="1:1" hidden="1" x14ac:dyDescent="0.25">
      <c r="A401" s="48">
        <v>44066</v>
      </c>
    </row>
    <row r="402" spans="1:1" hidden="1" x14ac:dyDescent="0.25">
      <c r="A402" s="48">
        <v>44067</v>
      </c>
    </row>
    <row r="403" spans="1:1" hidden="1" x14ac:dyDescent="0.25">
      <c r="A403" s="48">
        <v>44068</v>
      </c>
    </row>
    <row r="404" spans="1:1" hidden="1" x14ac:dyDescent="0.25">
      <c r="A404" s="48">
        <v>44069</v>
      </c>
    </row>
    <row r="405" spans="1:1" hidden="1" x14ac:dyDescent="0.25">
      <c r="A405" s="48">
        <v>44070</v>
      </c>
    </row>
    <row r="406" spans="1:1" hidden="1" x14ac:dyDescent="0.25">
      <c r="A406" s="48">
        <v>44071</v>
      </c>
    </row>
    <row r="407" spans="1:1" hidden="1" x14ac:dyDescent="0.25">
      <c r="A407" s="48">
        <v>44072</v>
      </c>
    </row>
    <row r="408" spans="1:1" hidden="1" x14ac:dyDescent="0.25">
      <c r="A408" s="48">
        <v>44073</v>
      </c>
    </row>
    <row r="409" spans="1:1" hidden="1" x14ac:dyDescent="0.25">
      <c r="A409" s="48">
        <v>44074</v>
      </c>
    </row>
    <row r="410" spans="1:1" hidden="1" x14ac:dyDescent="0.25">
      <c r="A410" s="48">
        <v>44075</v>
      </c>
    </row>
    <row r="411" spans="1:1" hidden="1" x14ac:dyDescent="0.25">
      <c r="A411" s="48">
        <v>44076</v>
      </c>
    </row>
    <row r="412" spans="1:1" hidden="1" x14ac:dyDescent="0.25">
      <c r="A412" s="48">
        <v>44077</v>
      </c>
    </row>
    <row r="413" spans="1:1" hidden="1" x14ac:dyDescent="0.25">
      <c r="A413" s="48">
        <v>44078</v>
      </c>
    </row>
    <row r="414" spans="1:1" hidden="1" x14ac:dyDescent="0.25">
      <c r="A414" s="48">
        <v>44079</v>
      </c>
    </row>
    <row r="415" spans="1:1" hidden="1" x14ac:dyDescent="0.25">
      <c r="A415" s="48">
        <v>44080</v>
      </c>
    </row>
    <row r="416" spans="1:1" hidden="1" x14ac:dyDescent="0.25">
      <c r="A416" s="48">
        <v>44081</v>
      </c>
    </row>
    <row r="417" spans="1:1" hidden="1" x14ac:dyDescent="0.25">
      <c r="A417" s="48">
        <v>44082</v>
      </c>
    </row>
    <row r="418" spans="1:1" hidden="1" x14ac:dyDescent="0.25">
      <c r="A418" s="48">
        <v>44083</v>
      </c>
    </row>
    <row r="419" spans="1:1" hidden="1" x14ac:dyDescent="0.25">
      <c r="A419" s="48">
        <v>44084</v>
      </c>
    </row>
    <row r="420" spans="1:1" hidden="1" x14ac:dyDescent="0.25">
      <c r="A420" s="48">
        <v>44085</v>
      </c>
    </row>
    <row r="421" spans="1:1" hidden="1" x14ac:dyDescent="0.25">
      <c r="A421" s="48">
        <v>44086</v>
      </c>
    </row>
    <row r="422" spans="1:1" hidden="1" x14ac:dyDescent="0.25">
      <c r="A422" s="48">
        <v>44087</v>
      </c>
    </row>
    <row r="423" spans="1:1" hidden="1" x14ac:dyDescent="0.25">
      <c r="A423" s="48">
        <v>44088</v>
      </c>
    </row>
    <row r="424" spans="1:1" hidden="1" x14ac:dyDescent="0.25">
      <c r="A424" s="48">
        <v>44089</v>
      </c>
    </row>
    <row r="425" spans="1:1" hidden="1" x14ac:dyDescent="0.25">
      <c r="A425" s="48">
        <v>44090</v>
      </c>
    </row>
    <row r="426" spans="1:1" hidden="1" x14ac:dyDescent="0.25">
      <c r="A426" s="48">
        <v>44091</v>
      </c>
    </row>
    <row r="427" spans="1:1" hidden="1" x14ac:dyDescent="0.25">
      <c r="A427" s="48">
        <v>44092</v>
      </c>
    </row>
    <row r="428" spans="1:1" hidden="1" x14ac:dyDescent="0.25">
      <c r="A428" s="48">
        <v>44093</v>
      </c>
    </row>
    <row r="429" spans="1:1" hidden="1" x14ac:dyDescent="0.25">
      <c r="A429" s="48">
        <v>44094</v>
      </c>
    </row>
    <row r="430" spans="1:1" hidden="1" x14ac:dyDescent="0.25">
      <c r="A430" s="48">
        <v>44095</v>
      </c>
    </row>
    <row r="431" spans="1:1" hidden="1" x14ac:dyDescent="0.25">
      <c r="A431" s="48">
        <v>44096</v>
      </c>
    </row>
    <row r="432" spans="1:1" hidden="1" x14ac:dyDescent="0.25">
      <c r="A432" s="48">
        <v>44097</v>
      </c>
    </row>
    <row r="433" spans="1:1" hidden="1" x14ac:dyDescent="0.25">
      <c r="A433" s="48">
        <v>44098</v>
      </c>
    </row>
    <row r="434" spans="1:1" hidden="1" x14ac:dyDescent="0.25">
      <c r="A434" s="48">
        <v>44099</v>
      </c>
    </row>
    <row r="435" spans="1:1" hidden="1" x14ac:dyDescent="0.25">
      <c r="A435" s="48">
        <v>44100</v>
      </c>
    </row>
    <row r="436" spans="1:1" hidden="1" x14ac:dyDescent="0.25">
      <c r="A436" s="48">
        <v>44101</v>
      </c>
    </row>
    <row r="437" spans="1:1" hidden="1" x14ac:dyDescent="0.25">
      <c r="A437" s="48">
        <v>44102</v>
      </c>
    </row>
    <row r="438" spans="1:1" hidden="1" x14ac:dyDescent="0.25">
      <c r="A438" s="48">
        <v>44103</v>
      </c>
    </row>
    <row r="439" spans="1:1" hidden="1" x14ac:dyDescent="0.25">
      <c r="A439" s="48">
        <v>44104</v>
      </c>
    </row>
    <row r="440" spans="1:1" hidden="1" x14ac:dyDescent="0.25">
      <c r="A440" s="48">
        <v>44105</v>
      </c>
    </row>
    <row r="441" spans="1:1" hidden="1" x14ac:dyDescent="0.25">
      <c r="A441" s="48">
        <v>44106</v>
      </c>
    </row>
    <row r="442" spans="1:1" hidden="1" x14ac:dyDescent="0.25">
      <c r="A442" s="48">
        <v>44107</v>
      </c>
    </row>
    <row r="443" spans="1:1" hidden="1" x14ac:dyDescent="0.25">
      <c r="A443" s="48">
        <v>44108</v>
      </c>
    </row>
    <row r="444" spans="1:1" hidden="1" x14ac:dyDescent="0.25">
      <c r="A444" s="48">
        <v>44109</v>
      </c>
    </row>
    <row r="445" spans="1:1" hidden="1" x14ac:dyDescent="0.25">
      <c r="A445" s="48">
        <v>44110</v>
      </c>
    </row>
    <row r="446" spans="1:1" hidden="1" x14ac:dyDescent="0.25">
      <c r="A446" s="48">
        <v>44111</v>
      </c>
    </row>
    <row r="447" spans="1:1" hidden="1" x14ac:dyDescent="0.25">
      <c r="A447" s="48">
        <v>44112</v>
      </c>
    </row>
    <row r="448" spans="1:1" hidden="1" x14ac:dyDescent="0.25">
      <c r="A448" s="48">
        <v>44113</v>
      </c>
    </row>
    <row r="449" spans="1:1" hidden="1" x14ac:dyDescent="0.25">
      <c r="A449" s="48">
        <v>44114</v>
      </c>
    </row>
    <row r="450" spans="1:1" hidden="1" x14ac:dyDescent="0.25">
      <c r="A450" s="48">
        <v>44115</v>
      </c>
    </row>
    <row r="451" spans="1:1" hidden="1" x14ac:dyDescent="0.25">
      <c r="A451" s="48">
        <v>44116</v>
      </c>
    </row>
    <row r="452" spans="1:1" hidden="1" x14ac:dyDescent="0.25">
      <c r="A452" s="48">
        <v>44117</v>
      </c>
    </row>
    <row r="453" spans="1:1" hidden="1" x14ac:dyDescent="0.25">
      <c r="A453" s="48">
        <v>44118</v>
      </c>
    </row>
    <row r="454" spans="1:1" hidden="1" x14ac:dyDescent="0.25">
      <c r="A454" s="48">
        <v>44119</v>
      </c>
    </row>
    <row r="455" spans="1:1" hidden="1" x14ac:dyDescent="0.25">
      <c r="A455" s="48">
        <v>44120</v>
      </c>
    </row>
    <row r="456" spans="1:1" hidden="1" x14ac:dyDescent="0.25">
      <c r="A456" s="48">
        <v>44121</v>
      </c>
    </row>
    <row r="457" spans="1:1" hidden="1" x14ac:dyDescent="0.25">
      <c r="A457" s="48">
        <v>44122</v>
      </c>
    </row>
    <row r="458" spans="1:1" hidden="1" x14ac:dyDescent="0.25">
      <c r="A458" s="48">
        <v>44123</v>
      </c>
    </row>
    <row r="459" spans="1:1" hidden="1" x14ac:dyDescent="0.25">
      <c r="A459" s="48">
        <v>44124</v>
      </c>
    </row>
    <row r="460" spans="1:1" hidden="1" x14ac:dyDescent="0.25">
      <c r="A460" s="48">
        <v>44125</v>
      </c>
    </row>
    <row r="461" spans="1:1" hidden="1" x14ac:dyDescent="0.25">
      <c r="A461" s="48">
        <v>44126</v>
      </c>
    </row>
    <row r="462" spans="1:1" hidden="1" x14ac:dyDescent="0.25">
      <c r="A462" s="48">
        <v>44127</v>
      </c>
    </row>
    <row r="463" spans="1:1" hidden="1" x14ac:dyDescent="0.25">
      <c r="A463" s="48">
        <v>44128</v>
      </c>
    </row>
    <row r="464" spans="1:1" hidden="1" x14ac:dyDescent="0.25">
      <c r="A464" s="48">
        <v>44129</v>
      </c>
    </row>
    <row r="465" spans="1:1" hidden="1" x14ac:dyDescent="0.25">
      <c r="A465" s="48">
        <v>44130</v>
      </c>
    </row>
    <row r="466" spans="1:1" hidden="1" x14ac:dyDescent="0.25">
      <c r="A466" s="48">
        <v>44131</v>
      </c>
    </row>
    <row r="467" spans="1:1" hidden="1" x14ac:dyDescent="0.25">
      <c r="A467" s="48">
        <v>44132</v>
      </c>
    </row>
    <row r="468" spans="1:1" hidden="1" x14ac:dyDescent="0.25">
      <c r="A468" s="48">
        <v>44133</v>
      </c>
    </row>
    <row r="469" spans="1:1" hidden="1" x14ac:dyDescent="0.25">
      <c r="A469" s="48">
        <v>44134</v>
      </c>
    </row>
    <row r="470" spans="1:1" hidden="1" x14ac:dyDescent="0.25">
      <c r="A470" s="48">
        <v>44135</v>
      </c>
    </row>
    <row r="471" spans="1:1" hidden="1" x14ac:dyDescent="0.25">
      <c r="A471" s="48">
        <v>44136</v>
      </c>
    </row>
    <row r="472" spans="1:1" hidden="1" x14ac:dyDescent="0.25">
      <c r="A472" s="48">
        <v>44137</v>
      </c>
    </row>
    <row r="473" spans="1:1" hidden="1" x14ac:dyDescent="0.25">
      <c r="A473" s="48">
        <v>44138</v>
      </c>
    </row>
    <row r="474" spans="1:1" hidden="1" x14ac:dyDescent="0.25">
      <c r="A474" s="48">
        <v>44139</v>
      </c>
    </row>
    <row r="475" spans="1:1" hidden="1" x14ac:dyDescent="0.25">
      <c r="A475" s="48">
        <v>44140</v>
      </c>
    </row>
    <row r="476" spans="1:1" hidden="1" x14ac:dyDescent="0.25">
      <c r="A476" s="48">
        <v>44141</v>
      </c>
    </row>
    <row r="477" spans="1:1" hidden="1" x14ac:dyDescent="0.25">
      <c r="A477" s="48">
        <v>44142</v>
      </c>
    </row>
    <row r="478" spans="1:1" hidden="1" x14ac:dyDescent="0.25">
      <c r="A478" s="48">
        <v>44143</v>
      </c>
    </row>
    <row r="479" spans="1:1" hidden="1" x14ac:dyDescent="0.25">
      <c r="A479" s="48">
        <v>44144</v>
      </c>
    </row>
    <row r="480" spans="1:1" hidden="1" x14ac:dyDescent="0.25">
      <c r="A480" s="48">
        <v>44145</v>
      </c>
    </row>
    <row r="481" spans="1:1" hidden="1" x14ac:dyDescent="0.25">
      <c r="A481" s="48">
        <v>44146</v>
      </c>
    </row>
    <row r="482" spans="1:1" hidden="1" x14ac:dyDescent="0.25">
      <c r="A482" s="48">
        <v>44147</v>
      </c>
    </row>
    <row r="483" spans="1:1" hidden="1" x14ac:dyDescent="0.25">
      <c r="A483" s="48">
        <v>44148</v>
      </c>
    </row>
    <row r="484" spans="1:1" hidden="1" x14ac:dyDescent="0.25">
      <c r="A484" s="48">
        <v>44149</v>
      </c>
    </row>
    <row r="485" spans="1:1" hidden="1" x14ac:dyDescent="0.25">
      <c r="A485" s="48">
        <v>44150</v>
      </c>
    </row>
    <row r="486" spans="1:1" hidden="1" x14ac:dyDescent="0.25">
      <c r="A486" s="48">
        <v>44151</v>
      </c>
    </row>
    <row r="487" spans="1:1" hidden="1" x14ac:dyDescent="0.25">
      <c r="A487" s="48">
        <v>44152</v>
      </c>
    </row>
    <row r="488" spans="1:1" hidden="1" x14ac:dyDescent="0.25">
      <c r="A488" s="48">
        <v>44153</v>
      </c>
    </row>
    <row r="489" spans="1:1" hidden="1" x14ac:dyDescent="0.25">
      <c r="A489" s="48">
        <v>44154</v>
      </c>
    </row>
    <row r="490" spans="1:1" hidden="1" x14ac:dyDescent="0.25">
      <c r="A490" s="48">
        <v>44155</v>
      </c>
    </row>
    <row r="491" spans="1:1" hidden="1" x14ac:dyDescent="0.25">
      <c r="A491" s="48">
        <v>44156</v>
      </c>
    </row>
    <row r="492" spans="1:1" hidden="1" x14ac:dyDescent="0.25">
      <c r="A492" s="48">
        <v>44157</v>
      </c>
    </row>
    <row r="493" spans="1:1" hidden="1" x14ac:dyDescent="0.25">
      <c r="A493" s="48">
        <v>44158</v>
      </c>
    </row>
    <row r="494" spans="1:1" hidden="1" x14ac:dyDescent="0.25">
      <c r="A494" s="48">
        <v>44159</v>
      </c>
    </row>
    <row r="495" spans="1:1" hidden="1" x14ac:dyDescent="0.25">
      <c r="A495" s="48">
        <v>44160</v>
      </c>
    </row>
    <row r="496" spans="1:1" hidden="1" x14ac:dyDescent="0.25">
      <c r="A496" s="48">
        <v>44161</v>
      </c>
    </row>
    <row r="497" spans="1:1" hidden="1" x14ac:dyDescent="0.25">
      <c r="A497" s="48">
        <v>44162</v>
      </c>
    </row>
    <row r="498" spans="1:1" hidden="1" x14ac:dyDescent="0.25">
      <c r="A498" s="48">
        <v>44163</v>
      </c>
    </row>
    <row r="499" spans="1:1" hidden="1" x14ac:dyDescent="0.25">
      <c r="A499" s="48">
        <v>44164</v>
      </c>
    </row>
    <row r="500" spans="1:1" hidden="1" x14ac:dyDescent="0.25">
      <c r="A500" s="48">
        <v>44165</v>
      </c>
    </row>
    <row r="501" spans="1:1" hidden="1" x14ac:dyDescent="0.25">
      <c r="A501" s="48">
        <v>44166</v>
      </c>
    </row>
    <row r="502" spans="1:1" hidden="1" x14ac:dyDescent="0.25">
      <c r="A502" s="48">
        <v>44167</v>
      </c>
    </row>
    <row r="503" spans="1:1" hidden="1" x14ac:dyDescent="0.25">
      <c r="A503" s="48">
        <v>44168</v>
      </c>
    </row>
    <row r="504" spans="1:1" hidden="1" x14ac:dyDescent="0.25">
      <c r="A504" s="48">
        <v>44169</v>
      </c>
    </row>
    <row r="505" spans="1:1" hidden="1" x14ac:dyDescent="0.25">
      <c r="A505" s="48">
        <v>44170</v>
      </c>
    </row>
    <row r="506" spans="1:1" hidden="1" x14ac:dyDescent="0.25">
      <c r="A506" s="48">
        <v>44171</v>
      </c>
    </row>
    <row r="507" spans="1:1" hidden="1" x14ac:dyDescent="0.25">
      <c r="A507" s="48">
        <v>44172</v>
      </c>
    </row>
    <row r="508" spans="1:1" hidden="1" x14ac:dyDescent="0.25">
      <c r="A508" s="48">
        <v>44173</v>
      </c>
    </row>
    <row r="509" spans="1:1" hidden="1" x14ac:dyDescent="0.25">
      <c r="A509" s="48">
        <v>44174</v>
      </c>
    </row>
    <row r="510" spans="1:1" hidden="1" x14ac:dyDescent="0.25">
      <c r="A510" s="48">
        <v>44175</v>
      </c>
    </row>
    <row r="511" spans="1:1" hidden="1" x14ac:dyDescent="0.25">
      <c r="A511" s="48">
        <v>44176</v>
      </c>
    </row>
    <row r="512" spans="1:1" hidden="1" x14ac:dyDescent="0.25">
      <c r="A512" s="48">
        <v>44177</v>
      </c>
    </row>
    <row r="513" spans="1:1" hidden="1" x14ac:dyDescent="0.25">
      <c r="A513" s="48">
        <v>44178</v>
      </c>
    </row>
    <row r="514" spans="1:1" hidden="1" x14ac:dyDescent="0.25">
      <c r="A514" s="48">
        <v>44179</v>
      </c>
    </row>
    <row r="515" spans="1:1" hidden="1" x14ac:dyDescent="0.25">
      <c r="A515" s="48">
        <v>44180</v>
      </c>
    </row>
    <row r="516" spans="1:1" hidden="1" x14ac:dyDescent="0.25">
      <c r="A516" s="48">
        <v>44181</v>
      </c>
    </row>
    <row r="517" spans="1:1" hidden="1" x14ac:dyDescent="0.25">
      <c r="A517" s="48">
        <v>44182</v>
      </c>
    </row>
    <row r="518" spans="1:1" hidden="1" x14ac:dyDescent="0.25">
      <c r="A518" s="48">
        <v>44183</v>
      </c>
    </row>
    <row r="519" spans="1:1" hidden="1" x14ac:dyDescent="0.25">
      <c r="A519" s="48">
        <v>44184</v>
      </c>
    </row>
    <row r="520" spans="1:1" hidden="1" x14ac:dyDescent="0.25">
      <c r="A520" s="48">
        <v>44185</v>
      </c>
    </row>
    <row r="521" spans="1:1" hidden="1" x14ac:dyDescent="0.25">
      <c r="A521" s="48">
        <v>44186</v>
      </c>
    </row>
    <row r="522" spans="1:1" hidden="1" x14ac:dyDescent="0.25">
      <c r="A522" s="48">
        <v>44187</v>
      </c>
    </row>
    <row r="523" spans="1:1" hidden="1" x14ac:dyDescent="0.25">
      <c r="A523" s="48">
        <v>44188</v>
      </c>
    </row>
    <row r="524" spans="1:1" hidden="1" x14ac:dyDescent="0.25">
      <c r="A524" s="48">
        <v>44189</v>
      </c>
    </row>
    <row r="525" spans="1:1" hidden="1" x14ac:dyDescent="0.25">
      <c r="A525" s="48">
        <v>44190</v>
      </c>
    </row>
    <row r="526" spans="1:1" hidden="1" x14ac:dyDescent="0.25">
      <c r="A526" s="48">
        <v>44191</v>
      </c>
    </row>
    <row r="527" spans="1:1" hidden="1" x14ac:dyDescent="0.25">
      <c r="A527" s="48">
        <v>44192</v>
      </c>
    </row>
    <row r="528" spans="1:1" hidden="1" x14ac:dyDescent="0.25">
      <c r="A528" s="48">
        <v>44193</v>
      </c>
    </row>
    <row r="529" spans="1:1" hidden="1" x14ac:dyDescent="0.25">
      <c r="A529" s="48">
        <v>44194</v>
      </c>
    </row>
    <row r="530" spans="1:1" hidden="1" x14ac:dyDescent="0.25">
      <c r="A530" s="48">
        <v>44195</v>
      </c>
    </row>
    <row r="531" spans="1:1" hidden="1" x14ac:dyDescent="0.25">
      <c r="A531" s="48">
        <v>44196</v>
      </c>
    </row>
    <row r="532" spans="1:1" hidden="1" x14ac:dyDescent="0.25">
      <c r="A532" s="48"/>
    </row>
    <row r="533" spans="1:1" hidden="1" x14ac:dyDescent="0.25">
      <c r="A533" s="48"/>
    </row>
    <row r="534" spans="1:1" hidden="1" x14ac:dyDescent="0.25">
      <c r="A534" s="48" t="s">
        <v>89</v>
      </c>
    </row>
    <row r="535" spans="1:1" hidden="1" x14ac:dyDescent="0.25">
      <c r="A535" s="48" t="s">
        <v>90</v>
      </c>
    </row>
    <row r="536" spans="1:1" hidden="1" x14ac:dyDescent="0.25">
      <c r="A536" s="48" t="s">
        <v>91</v>
      </c>
    </row>
    <row r="537" spans="1:1" hidden="1" x14ac:dyDescent="0.25">
      <c r="A537" s="48" t="s">
        <v>92</v>
      </c>
    </row>
    <row r="538" spans="1:1" hidden="1" x14ac:dyDescent="0.25">
      <c r="A538" s="48" t="s">
        <v>93</v>
      </c>
    </row>
    <row r="539" spans="1:1" hidden="1" x14ac:dyDescent="0.25">
      <c r="A539" s="48" t="s">
        <v>94</v>
      </c>
    </row>
    <row r="540" spans="1:1" hidden="1" x14ac:dyDescent="0.25">
      <c r="A540" s="48" t="s">
        <v>95</v>
      </c>
    </row>
    <row r="541" spans="1:1" hidden="1" x14ac:dyDescent="0.25">
      <c r="A541" s="48" t="s">
        <v>96</v>
      </c>
    </row>
    <row r="542" spans="1:1" hidden="1" x14ac:dyDescent="0.25">
      <c r="A542" s="48" t="s">
        <v>97</v>
      </c>
    </row>
    <row r="543" spans="1:1" hidden="1" x14ac:dyDescent="0.25">
      <c r="A543" s="48" t="s">
        <v>98</v>
      </c>
    </row>
    <row r="544" spans="1:1" hidden="1" x14ac:dyDescent="0.25">
      <c r="A544" s="48" t="s">
        <v>99</v>
      </c>
    </row>
    <row r="545" spans="1:1" hidden="1" x14ac:dyDescent="0.25">
      <c r="A545" s="48" t="s">
        <v>100</v>
      </c>
    </row>
    <row r="546" spans="1:1" x14ac:dyDescent="0.25">
      <c r="A546" s="48"/>
    </row>
    <row r="547" spans="1:1" x14ac:dyDescent="0.25">
      <c r="A547" s="48"/>
    </row>
    <row r="548" spans="1:1" x14ac:dyDescent="0.25">
      <c r="A548" s="48"/>
    </row>
    <row r="549" spans="1:1" x14ac:dyDescent="0.25">
      <c r="A549" s="48"/>
    </row>
    <row r="550" spans="1:1" x14ac:dyDescent="0.25">
      <c r="A550" s="48"/>
    </row>
    <row r="551" spans="1:1" x14ac:dyDescent="0.25">
      <c r="A551" s="48"/>
    </row>
    <row r="552" spans="1:1" x14ac:dyDescent="0.25">
      <c r="A552" s="48"/>
    </row>
    <row r="553" spans="1:1" x14ac:dyDescent="0.25">
      <c r="A553" s="48"/>
    </row>
    <row r="554" spans="1:1" x14ac:dyDescent="0.25">
      <c r="A554" s="48"/>
    </row>
    <row r="555" spans="1:1" x14ac:dyDescent="0.25">
      <c r="A555" s="48"/>
    </row>
    <row r="556" spans="1:1" x14ac:dyDescent="0.25">
      <c r="A556" s="48"/>
    </row>
    <row r="557" spans="1:1" x14ac:dyDescent="0.25">
      <c r="A557" s="48"/>
    </row>
    <row r="558" spans="1:1" x14ac:dyDescent="0.25">
      <c r="A558" s="48"/>
    </row>
    <row r="559" spans="1:1" x14ac:dyDescent="0.25">
      <c r="A559" s="48"/>
    </row>
    <row r="560" spans="1:1" x14ac:dyDescent="0.25">
      <c r="A560" s="48"/>
    </row>
    <row r="561" spans="1:1" x14ac:dyDescent="0.25">
      <c r="A561" s="48"/>
    </row>
    <row r="562" spans="1:1" x14ac:dyDescent="0.25">
      <c r="A562" s="48"/>
    </row>
    <row r="563" spans="1:1" x14ac:dyDescent="0.25">
      <c r="A563" s="48"/>
    </row>
    <row r="564" spans="1:1" x14ac:dyDescent="0.25">
      <c r="A564" s="48"/>
    </row>
    <row r="565" spans="1:1" x14ac:dyDescent="0.25">
      <c r="A565" s="48"/>
    </row>
    <row r="566" spans="1:1" x14ac:dyDescent="0.25">
      <c r="A566" s="48"/>
    </row>
    <row r="567" spans="1:1" x14ac:dyDescent="0.25">
      <c r="A567" s="48"/>
    </row>
    <row r="568" spans="1:1" x14ac:dyDescent="0.25">
      <c r="A568" s="48"/>
    </row>
    <row r="569" spans="1:1" x14ac:dyDescent="0.25">
      <c r="A569" s="48"/>
    </row>
    <row r="570" spans="1:1" x14ac:dyDescent="0.25">
      <c r="A570" s="48"/>
    </row>
    <row r="571" spans="1:1" x14ac:dyDescent="0.25">
      <c r="A571" s="48"/>
    </row>
    <row r="572" spans="1:1" x14ac:dyDescent="0.25">
      <c r="A572" s="48"/>
    </row>
    <row r="573" spans="1:1" x14ac:dyDescent="0.25">
      <c r="A573" s="48"/>
    </row>
    <row r="574" spans="1:1" x14ac:dyDescent="0.25">
      <c r="A574" s="48"/>
    </row>
    <row r="575" spans="1:1" x14ac:dyDescent="0.25">
      <c r="A575" s="48"/>
    </row>
    <row r="576" spans="1:1" x14ac:dyDescent="0.25">
      <c r="A576" s="48"/>
    </row>
    <row r="577" spans="1:1" x14ac:dyDescent="0.25">
      <c r="A577" s="48"/>
    </row>
    <row r="578" spans="1:1" x14ac:dyDescent="0.25">
      <c r="A578" s="48"/>
    </row>
    <row r="579" spans="1:1" x14ac:dyDescent="0.25">
      <c r="A579" s="48"/>
    </row>
    <row r="580" spans="1:1" x14ac:dyDescent="0.25">
      <c r="A580" s="48"/>
    </row>
    <row r="581" spans="1:1" x14ac:dyDescent="0.25">
      <c r="A581" s="48"/>
    </row>
    <row r="582" spans="1:1" x14ac:dyDescent="0.25">
      <c r="A582" s="48"/>
    </row>
    <row r="583" spans="1:1" x14ac:dyDescent="0.25">
      <c r="A583" s="48"/>
    </row>
    <row r="584" spans="1:1" x14ac:dyDescent="0.25">
      <c r="A584" s="48"/>
    </row>
    <row r="585" spans="1:1" x14ac:dyDescent="0.25">
      <c r="A585" s="48"/>
    </row>
    <row r="586" spans="1:1" x14ac:dyDescent="0.25">
      <c r="A586" s="48"/>
    </row>
    <row r="587" spans="1:1" x14ac:dyDescent="0.25">
      <c r="A587" s="48"/>
    </row>
    <row r="588" spans="1:1" x14ac:dyDescent="0.25">
      <c r="A588" s="48"/>
    </row>
    <row r="589" spans="1:1" x14ac:dyDescent="0.25">
      <c r="A589" s="48"/>
    </row>
    <row r="590" spans="1:1" x14ac:dyDescent="0.25">
      <c r="A590" s="48"/>
    </row>
    <row r="591" spans="1:1" x14ac:dyDescent="0.25">
      <c r="A591" s="48"/>
    </row>
    <row r="592" spans="1:1" x14ac:dyDescent="0.25">
      <c r="A592" s="48"/>
    </row>
    <row r="593" spans="1:1" x14ac:dyDescent="0.25">
      <c r="A593" s="48"/>
    </row>
    <row r="594" spans="1:1" x14ac:dyDescent="0.25">
      <c r="A594" s="48"/>
    </row>
    <row r="595" spans="1:1" x14ac:dyDescent="0.25">
      <c r="A595" s="48"/>
    </row>
    <row r="596" spans="1:1" x14ac:dyDescent="0.25">
      <c r="A596" s="48"/>
    </row>
    <row r="597" spans="1:1" x14ac:dyDescent="0.25">
      <c r="A597" s="48"/>
    </row>
    <row r="598" spans="1:1" x14ac:dyDescent="0.25">
      <c r="A598" s="48"/>
    </row>
    <row r="599" spans="1:1" x14ac:dyDescent="0.25">
      <c r="A599" s="48"/>
    </row>
    <row r="600" spans="1:1" x14ac:dyDescent="0.25">
      <c r="A600" s="48"/>
    </row>
    <row r="601" spans="1:1" x14ac:dyDescent="0.25">
      <c r="A601" s="48"/>
    </row>
    <row r="602" spans="1:1" x14ac:dyDescent="0.25">
      <c r="A602" s="48"/>
    </row>
  </sheetData>
  <sheetProtection algorithmName="SHA-512" hashValue="jpk0WOD0mQVwXjvbnYFKDo69D+4q9Ab1byVUpBf/9c+jkznJV4knhd328BPnBCwnDbXNmXtDCZlYr3ep7qG6tQ==" saltValue="RJ2wBUjy04yd/y56bElVig==" spinCount="100000" sheet="1" objects="1" scenarios="1"/>
  <mergeCells count="9">
    <mergeCell ref="A64:B64"/>
    <mergeCell ref="A34:B34"/>
    <mergeCell ref="A39:B39"/>
    <mergeCell ref="A44:B44"/>
    <mergeCell ref="A1:B1"/>
    <mergeCell ref="A2:B2"/>
    <mergeCell ref="A4:B4"/>
    <mergeCell ref="A52:B52"/>
    <mergeCell ref="A59:B59"/>
  </mergeCells>
  <dataValidations count="11">
    <dataValidation type="list" allowBlank="1" showInputMessage="1" showErrorMessage="1" sqref="B18:B20 B22:B26 B28">
      <formula1>$A$122:$A$123</formula1>
    </dataValidation>
    <dataValidation type="list" allowBlank="1" showInputMessage="1" showErrorMessage="1" sqref="B17">
      <formula1>$A$132:$A$134</formula1>
    </dataValidation>
    <dataValidation type="list" allowBlank="1" showInputMessage="1" showErrorMessage="1" sqref="B21">
      <formula1>$A$119:$A$120</formula1>
    </dataValidation>
    <dataValidation type="list" allowBlank="1" showInputMessage="1" showErrorMessage="1" sqref="B50">
      <formula1>$A$128:$A$129</formula1>
    </dataValidation>
    <dataValidation type="list" allowBlank="1" showInputMessage="1" showErrorMessage="1" sqref="B15">
      <formula1>$A$125:$A$126</formula1>
    </dataValidation>
    <dataValidation type="list" allowBlank="1" showInputMessage="1" showErrorMessage="1" sqref="B53:B54 B46:B47">
      <formula1>$A$166:$A$531</formula1>
    </dataValidation>
    <dataValidation type="list" allowBlank="1" showInputMessage="1" showErrorMessage="1" sqref="A141:A148">
      <formula1>$A$534:$A$545</formula1>
    </dataValidation>
    <dataValidation type="list" allowBlank="1" showInputMessage="1" showErrorMessage="1" sqref="B85 D85">
      <formula1>$B$155:$B$159</formula1>
    </dataValidation>
    <dataValidation type="list" allowBlank="1" showInputMessage="1" showErrorMessage="1" sqref="B78 D78">
      <formula1>$A122:$A123</formula1>
    </dataValidation>
    <dataValidation type="list" allowBlank="1" showInputMessage="1" showErrorMessage="1" sqref="B30:B31">
      <formula1>$B$166:$B$177</formula1>
    </dataValidation>
    <dataValidation type="list" allowBlank="1" showInputMessage="1" showErrorMessage="1" sqref="B72">
      <formula1>$A122:$A123</formula1>
    </dataValidation>
  </dataValidations>
  <hyperlinks>
    <hyperlink ref="B37" r:id="rId1" display="XXXXX@sena.edu.co"/>
    <hyperlink ref="B11" r:id="rId2" display="XXXXX@sena.edu.co"/>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tabColor theme="6" tint="0.39997558519241921"/>
  </sheetPr>
  <dimension ref="A1:XFD174"/>
  <sheetViews>
    <sheetView tabSelected="1" zoomScale="80" zoomScaleNormal="80" workbookViewId="0">
      <pane ySplit="5" topLeftCell="A42" activePane="bottomLeft" state="frozen"/>
      <selection pane="bottomLeft" activeCell="D33" sqref="D33"/>
    </sheetView>
  </sheetViews>
  <sheetFormatPr baseColWidth="10" defaultColWidth="11.42578125" defaultRowHeight="15" x14ac:dyDescent="0.2"/>
  <cols>
    <col min="1" max="1" width="50.42578125" style="39" customWidth="1"/>
    <col min="2" max="2" width="23.28515625" style="39" customWidth="1"/>
    <col min="3" max="3" width="18.85546875" style="39" customWidth="1"/>
    <col min="4" max="4" width="17.28515625" style="39" customWidth="1"/>
    <col min="5" max="5" width="18.42578125" style="39" customWidth="1"/>
    <col min="6" max="6" width="18.28515625" style="39" customWidth="1"/>
    <col min="7" max="7" width="23" style="39" customWidth="1"/>
    <col min="8" max="8" width="25.42578125" style="39" customWidth="1"/>
    <col min="9" max="9" width="22.5703125" style="39" bestFit="1" customWidth="1"/>
    <col min="10" max="10" width="19.85546875" style="39" bestFit="1" customWidth="1"/>
    <col min="11" max="11" width="17.140625" style="39" bestFit="1" customWidth="1"/>
    <col min="12" max="16384" width="11.42578125" style="39"/>
  </cols>
  <sheetData>
    <row r="1" spans="1:9" ht="15" customHeight="1" x14ac:dyDescent="0.25">
      <c r="A1" s="56"/>
      <c r="B1" s="374" t="s">
        <v>268</v>
      </c>
      <c r="C1" s="374"/>
      <c r="D1" s="374"/>
      <c r="E1" s="374"/>
      <c r="F1" s="441"/>
      <c r="G1" s="57" t="s">
        <v>101</v>
      </c>
      <c r="H1" s="58">
        <f>+'DATOS DE ENTRADA.'!B5</f>
        <v>50</v>
      </c>
    </row>
    <row r="2" spans="1:9" ht="18" customHeight="1" x14ac:dyDescent="0.25">
      <c r="A2" s="59"/>
      <c r="B2" s="442"/>
      <c r="C2" s="442"/>
      <c r="D2" s="442"/>
      <c r="E2" s="442"/>
      <c r="F2" s="443"/>
      <c r="G2" s="60" t="s">
        <v>102</v>
      </c>
      <c r="H2" s="61">
        <f>+'DATOS DE ENTRADA.'!B6</f>
        <v>911710</v>
      </c>
      <c r="I2" s="62"/>
    </row>
    <row r="3" spans="1:9" ht="18" customHeight="1" x14ac:dyDescent="0.25">
      <c r="A3" s="59"/>
      <c r="B3" s="446" t="str">
        <f>'DATOS DE ENTRADA.'!B12</f>
        <v>META</v>
      </c>
      <c r="C3" s="444"/>
      <c r="D3" s="444"/>
      <c r="E3" s="444"/>
      <c r="F3" s="444"/>
      <c r="G3" s="60" t="s">
        <v>103</v>
      </c>
      <c r="H3" s="63" t="str">
        <f>'DATOS DE ENTRADA.'!B7</f>
        <v>20 de marzo de 2020</v>
      </c>
      <c r="I3" s="62"/>
    </row>
    <row r="4" spans="1:9" ht="14.25" customHeight="1" x14ac:dyDescent="0.25">
      <c r="A4" s="59"/>
      <c r="B4" s="446" t="str">
        <f>'DATOS DE ENTRADA.'!B13</f>
        <v>COORDINACIÓN ACADÉMICA PROGRAMAS ESPECIALES</v>
      </c>
      <c r="C4" s="444"/>
      <c r="D4" s="444"/>
      <c r="E4" s="444"/>
      <c r="F4" s="444"/>
      <c r="G4" s="451" t="s">
        <v>104</v>
      </c>
      <c r="H4" s="336">
        <v>2.2000000000000002</v>
      </c>
      <c r="I4" s="62"/>
    </row>
    <row r="5" spans="1:9" ht="20.25" customHeight="1" thickBot="1" x14ac:dyDescent="0.25">
      <c r="A5" s="59"/>
      <c r="B5" s="64"/>
      <c r="C5" s="64"/>
      <c r="D5" s="64"/>
      <c r="E5" s="65"/>
      <c r="F5" s="64"/>
      <c r="G5" s="452"/>
      <c r="H5" s="337">
        <v>43872</v>
      </c>
    </row>
    <row r="6" spans="1:9" ht="15.75" x14ac:dyDescent="0.25">
      <c r="A6" s="379" t="s">
        <v>0</v>
      </c>
      <c r="B6" s="380"/>
      <c r="C6" s="380"/>
      <c r="D6" s="380"/>
      <c r="E6" s="380"/>
      <c r="F6" s="380"/>
      <c r="G6" s="380"/>
      <c r="H6" s="381"/>
      <c r="I6" s="62"/>
    </row>
    <row r="7" spans="1:9" ht="12.75" customHeight="1" thickBot="1" x14ac:dyDescent="0.25">
      <c r="A7" s="59"/>
      <c r="B7" s="64"/>
      <c r="C7" s="64"/>
      <c r="D7" s="64"/>
      <c r="E7" s="64"/>
      <c r="F7" s="64"/>
      <c r="G7" s="64"/>
      <c r="H7" s="66"/>
    </row>
    <row r="8" spans="1:9" s="64" customFormat="1" ht="16.5" customHeight="1" thickTop="1" x14ac:dyDescent="0.25">
      <c r="A8" s="67" t="s">
        <v>105</v>
      </c>
      <c r="B8" s="456" t="str">
        <f>'DATOS DE ENTRADA.'!B8</f>
        <v>RUBEN DARIO CELY VELASQUEZ</v>
      </c>
      <c r="C8" s="457"/>
      <c r="D8" s="458"/>
      <c r="E8" s="459" t="s">
        <v>106</v>
      </c>
      <c r="F8" s="460">
        <f>'DATOS DE ENTRADA.'!B9</f>
        <v>1122649400</v>
      </c>
      <c r="G8" s="462" t="s">
        <v>107</v>
      </c>
      <c r="H8" s="463" t="str">
        <f>'DATOS DE ENTRADA.'!B10</f>
        <v>3134123924</v>
      </c>
    </row>
    <row r="9" spans="1:9" s="64" customFormat="1" ht="16.5" customHeight="1" thickBot="1" x14ac:dyDescent="0.3">
      <c r="A9" s="67" t="s">
        <v>108</v>
      </c>
      <c r="B9" s="453" t="str">
        <f>+'DATOS DE ENTRADA.'!B11</f>
        <v>rdcely0@misena.edu.co</v>
      </c>
      <c r="C9" s="454"/>
      <c r="D9" s="455"/>
      <c r="E9" s="459"/>
      <c r="F9" s="461"/>
      <c r="G9" s="462"/>
      <c r="H9" s="464"/>
    </row>
    <row r="10" spans="1:9" s="64" customFormat="1" ht="6.95" customHeight="1" thickTop="1" thickBot="1" x14ac:dyDescent="0.3">
      <c r="A10" s="67"/>
      <c r="B10" s="68"/>
      <c r="C10" s="69"/>
      <c r="D10" s="69"/>
      <c r="E10" s="253"/>
      <c r="F10" s="70"/>
      <c r="G10" s="253"/>
      <c r="H10" s="71"/>
    </row>
    <row r="11" spans="1:9" s="64" customFormat="1" ht="26.25" customHeight="1" thickTop="1" thickBot="1" x14ac:dyDescent="0.3">
      <c r="A11" s="67" t="s">
        <v>109</v>
      </c>
      <c r="B11" s="72" t="str">
        <f>'DATOS DE ENTRADA.'!B21</f>
        <v>NO RESPONSABLE</v>
      </c>
      <c r="C11" s="73"/>
      <c r="D11" s="73" t="s">
        <v>110</v>
      </c>
      <c r="F11" s="74" t="str">
        <f>'DATOS DE ENTRADA.'!B23</f>
        <v>SI</v>
      </c>
      <c r="G11" s="252" t="s">
        <v>111</v>
      </c>
      <c r="H11" s="75" t="str">
        <f>'DATOS DE ENTRADA.'!B24</f>
        <v>NO</v>
      </c>
    </row>
    <row r="12" spans="1:9" ht="46.5" customHeight="1" thickTop="1" thickBot="1" x14ac:dyDescent="0.25">
      <c r="A12" s="465" t="s">
        <v>255</v>
      </c>
      <c r="B12" s="466"/>
      <c r="C12" s="239" t="str">
        <f>+'DATOS DE ENTRADA.'!B17</f>
        <v>NO</v>
      </c>
      <c r="D12" s="251" t="s">
        <v>311</v>
      </c>
      <c r="E12" s="239" t="str">
        <f>'DATOS DE ENTRADA.'!B20</f>
        <v>SI</v>
      </c>
      <c r="F12" s="472" t="s">
        <v>112</v>
      </c>
      <c r="G12" s="473"/>
      <c r="H12" s="238" t="str">
        <f>+'DATOS DE ENTRADA.'!B22</f>
        <v>SI</v>
      </c>
    </row>
    <row r="13" spans="1:9" ht="17.25" thickTop="1" thickBot="1" x14ac:dyDescent="0.3">
      <c r="A13" s="67" t="s">
        <v>113</v>
      </c>
      <c r="B13" s="449" t="str">
        <f>'DATOS DE ENTRADA.'!B14</f>
        <v>BANCO DE BOGOTA</v>
      </c>
      <c r="C13" s="450"/>
      <c r="D13" s="252" t="s">
        <v>114</v>
      </c>
      <c r="E13" s="72" t="str">
        <f>'DATOS DE ENTRADA.'!B15</f>
        <v>AHORROS</v>
      </c>
      <c r="F13" s="252" t="s">
        <v>115</v>
      </c>
      <c r="G13" s="447" t="str">
        <f>'DATOS DE ENTRADA.'!B16</f>
        <v>361-054-810</v>
      </c>
      <c r="H13" s="448"/>
    </row>
    <row r="14" spans="1:9" ht="29.25" customHeight="1" thickTop="1" thickBot="1" x14ac:dyDescent="0.25">
      <c r="A14" s="470" t="s">
        <v>386</v>
      </c>
      <c r="B14" s="471"/>
      <c r="C14" s="76" t="str">
        <f>+'DATOS DE ENTRADA.'!B18</f>
        <v>NO</v>
      </c>
      <c r="D14" s="467" t="s">
        <v>387</v>
      </c>
      <c r="E14" s="468"/>
      <c r="F14" s="468"/>
      <c r="G14" s="469"/>
      <c r="H14" s="74" t="str">
        <f>'DATOS DE ENTRADA.'!B19</f>
        <v>NO</v>
      </c>
    </row>
    <row r="15" spans="1:9" ht="13.5" customHeight="1" thickTop="1" thickBot="1" x14ac:dyDescent="0.25">
      <c r="A15" s="77"/>
      <c r="B15" s="78"/>
      <c r="C15" s="78"/>
      <c r="D15" s="78"/>
      <c r="E15" s="78"/>
      <c r="F15" s="78"/>
      <c r="G15" s="78"/>
      <c r="H15" s="79"/>
    </row>
    <row r="16" spans="1:9" ht="15.75" x14ac:dyDescent="0.25">
      <c r="A16" s="379" t="s">
        <v>116</v>
      </c>
      <c r="B16" s="380"/>
      <c r="C16" s="380"/>
      <c r="D16" s="380"/>
      <c r="E16" s="380"/>
      <c r="F16" s="380"/>
      <c r="G16" s="380"/>
      <c r="H16" s="381"/>
      <c r="I16" s="62"/>
    </row>
    <row r="17" spans="1:10" ht="6.75" customHeight="1" thickBot="1" x14ac:dyDescent="0.25">
      <c r="A17" s="59"/>
      <c r="B17" s="64"/>
      <c r="C17" s="64"/>
      <c r="D17" s="64"/>
      <c r="E17" s="64"/>
      <c r="F17" s="64"/>
      <c r="G17" s="64"/>
      <c r="H17" s="66"/>
    </row>
    <row r="18" spans="1:10" ht="17.25" thickTop="1" thickBot="1" x14ac:dyDescent="0.3">
      <c r="A18" s="67" t="s">
        <v>117</v>
      </c>
      <c r="B18" s="80" t="str">
        <f>+'DATOS DE ENTRADA.'!B45</f>
        <v>CO1.PCCNTR.1360120</v>
      </c>
      <c r="C18" s="64"/>
      <c r="D18" s="64"/>
      <c r="E18" s="444" t="s">
        <v>118</v>
      </c>
      <c r="F18" s="445"/>
      <c r="G18" s="81">
        <f>'DATOS DE ENTRADA.'!B49</f>
        <v>16220</v>
      </c>
      <c r="H18" s="66"/>
    </row>
    <row r="19" spans="1:10" ht="14.25" customHeight="1" thickTop="1" thickBot="1" x14ac:dyDescent="0.25">
      <c r="A19" s="59"/>
      <c r="B19" s="82"/>
      <c r="C19" s="64"/>
      <c r="D19" s="64"/>
      <c r="E19" s="64"/>
      <c r="F19" s="64"/>
      <c r="G19" s="64"/>
      <c r="H19" s="66"/>
    </row>
    <row r="20" spans="1:10" ht="15.75" x14ac:dyDescent="0.25">
      <c r="A20" s="83" t="s">
        <v>119</v>
      </c>
      <c r="B20" s="84">
        <f>'DATOS DE ENTRADA.'!B48</f>
        <v>36133030</v>
      </c>
      <c r="C20" s="85" t="s">
        <v>120</v>
      </c>
      <c r="D20" s="399" t="s">
        <v>121</v>
      </c>
      <c r="E20" s="400"/>
      <c r="F20" s="400"/>
      <c r="G20" s="401"/>
      <c r="H20" s="86" t="s">
        <v>122</v>
      </c>
    </row>
    <row r="21" spans="1:10" ht="15.75" x14ac:dyDescent="0.25">
      <c r="A21" s="87" t="s">
        <v>123</v>
      </c>
      <c r="B21" s="88">
        <f>+'DATOS DE ENTRADA.'!B56</f>
        <v>33699829</v>
      </c>
      <c r="C21" s="89">
        <f>+'DATOS DE ENTRADA.'!B55</f>
        <v>2</v>
      </c>
      <c r="D21" s="90" t="s">
        <v>124</v>
      </c>
      <c r="E21" s="91">
        <f>'DATOS DE ENTRADA.'!B53</f>
        <v>43891</v>
      </c>
      <c r="F21" s="92" t="s">
        <v>125</v>
      </c>
      <c r="G21" s="93">
        <f>'DATOS DE ENTRADA.'!B54</f>
        <v>43921</v>
      </c>
      <c r="H21" s="94">
        <f>+ROUND(IF('DATOS DE ENTRADA.'!B117=TRUE,'DATOS DE ENTRADA.'!B62,'DATOS DE ENTRADA.'!B67),0)</f>
        <v>3649801</v>
      </c>
      <c r="I21" s="95"/>
    </row>
    <row r="22" spans="1:10" ht="15.75" customHeight="1" thickBot="1" x14ac:dyDescent="0.25">
      <c r="A22" s="96" t="s">
        <v>126</v>
      </c>
      <c r="B22" s="49">
        <f>+'DATOS DE ENTRADA.'!B57</f>
        <v>30050028</v>
      </c>
      <c r="C22" s="97"/>
      <c r="D22" s="98" t="s">
        <v>127</v>
      </c>
      <c r="E22" s="436">
        <f>'DATOS DE ENTRADA.'!B101</f>
        <v>0</v>
      </c>
      <c r="F22" s="437"/>
      <c r="G22" s="438"/>
      <c r="H22" s="99"/>
    </row>
    <row r="23" spans="1:10" s="105" customFormat="1" ht="15.75" hidden="1" x14ac:dyDescent="0.25">
      <c r="A23" s="100" t="s">
        <v>128</v>
      </c>
      <c r="B23" s="101">
        <f>IF(C41&gt;(C31*0.4*0.125),C31*0.4*0.125,C41)</f>
        <v>182490.05000000002</v>
      </c>
      <c r="C23" s="24"/>
      <c r="D23" s="102"/>
      <c r="E23" s="24" t="s">
        <v>129</v>
      </c>
      <c r="F23" s="24"/>
      <c r="G23" s="103">
        <f>C34*0.8</f>
        <v>2919840.8000000003</v>
      </c>
      <c r="H23" s="66"/>
      <c r="I23" s="104"/>
    </row>
    <row r="24" spans="1:10" ht="13.5" customHeight="1" thickBot="1" x14ac:dyDescent="0.25">
      <c r="A24" s="77"/>
      <c r="B24" s="78"/>
      <c r="C24" s="78"/>
      <c r="D24" s="78"/>
      <c r="E24" s="78"/>
      <c r="F24" s="78"/>
      <c r="G24" s="78"/>
      <c r="H24" s="79"/>
    </row>
    <row r="25" spans="1:10" ht="13.5" customHeight="1" x14ac:dyDescent="0.2">
      <c r="A25" s="56"/>
      <c r="B25" s="416" t="str">
        <f>'DATOS DE ENTRADA.'!B32</f>
        <v>Prestar servicios personales de carácter temporal para planear y orientar la Formación Profesional Integral, que programe el Centro Agroindustrial del Meta en sus diferentes niveles y modalidades, atendiendo las políticas institucionales y la normatividad del programa Articulación con la Media Tecnica en la Especialidad de AMBIENTAL - GESTION DEL RECURSO HIDRICO</v>
      </c>
      <c r="C25" s="416"/>
      <c r="D25" s="416"/>
      <c r="E25" s="416"/>
      <c r="F25" s="416"/>
      <c r="G25" s="416"/>
      <c r="H25" s="417"/>
    </row>
    <row r="26" spans="1:10" ht="19.5" customHeight="1" x14ac:dyDescent="0.25">
      <c r="A26" s="67" t="s">
        <v>384</v>
      </c>
      <c r="B26" s="419"/>
      <c r="C26" s="419"/>
      <c r="D26" s="419"/>
      <c r="E26" s="419"/>
      <c r="F26" s="419"/>
      <c r="G26" s="419"/>
      <c r="H26" s="420"/>
    </row>
    <row r="27" spans="1:10" ht="13.5" customHeight="1" x14ac:dyDescent="0.2">
      <c r="A27" s="59"/>
      <c r="B27" s="419"/>
      <c r="C27" s="419"/>
      <c r="D27" s="419"/>
      <c r="E27" s="419"/>
      <c r="F27" s="419"/>
      <c r="G27" s="419"/>
      <c r="H27" s="420"/>
    </row>
    <row r="28" spans="1:10" ht="13.5" customHeight="1" thickBot="1" x14ac:dyDescent="0.25">
      <c r="A28" s="77"/>
      <c r="B28" s="439"/>
      <c r="C28" s="439"/>
      <c r="D28" s="439"/>
      <c r="E28" s="439"/>
      <c r="F28" s="439"/>
      <c r="G28" s="439"/>
      <c r="H28" s="440"/>
    </row>
    <row r="29" spans="1:10" ht="15.75" x14ac:dyDescent="0.25">
      <c r="A29" s="379" t="s">
        <v>130</v>
      </c>
      <c r="B29" s="380"/>
      <c r="C29" s="380"/>
      <c r="D29" s="380"/>
      <c r="E29" s="380"/>
      <c r="F29" s="380"/>
      <c r="G29" s="380"/>
      <c r="H29" s="381"/>
      <c r="I29" s="62"/>
    </row>
    <row r="30" spans="1:10" ht="8.25" customHeight="1" thickBot="1" x14ac:dyDescent="0.3">
      <c r="A30" s="106"/>
      <c r="B30" s="252"/>
      <c r="C30" s="252"/>
      <c r="D30" s="252"/>
      <c r="E30" s="252"/>
      <c r="F30" s="252"/>
      <c r="G30" s="252"/>
      <c r="H30" s="107"/>
      <c r="I30" s="62"/>
    </row>
    <row r="31" spans="1:10" ht="16.5" customHeight="1" thickTop="1" x14ac:dyDescent="0.2">
      <c r="A31" s="357" t="s">
        <v>131</v>
      </c>
      <c r="B31" s="358"/>
      <c r="C31" s="108">
        <f>+ROUND(IF(AND('DATOS DE ENTRADA.'!B107=FALSE,'DATOS DE ENTRADA.'!B109=TRUE),FORMATO!H21/1.19,FORMATO!H21),0)</f>
        <v>3649801</v>
      </c>
      <c r="D31" s="64"/>
      <c r="E31" s="365" t="str">
        <f>+CONCATENATE("Tarifa de Retencion en la Fuente ",+HLOOKUP(H31,$D$170:$F$171,2,0))</f>
        <v>Tarifa de Retencion en la Fuente ART 383°</v>
      </c>
      <c r="F31" s="366"/>
      <c r="G31" s="367"/>
      <c r="H31" s="109">
        <f>+H42</f>
        <v>0</v>
      </c>
    </row>
    <row r="32" spans="1:10" ht="15.75" x14ac:dyDescent="0.25">
      <c r="A32" s="359" t="s">
        <v>132</v>
      </c>
      <c r="B32" s="360"/>
      <c r="C32" s="110">
        <f>+ROUND(IF(AND('DATOS DE ENTRADA.'!B107=FALSE,'DATOS DE ENTRADA.'!B109=TRUE),'DATOS DE ENTRADA.'!B101/1.19,'DATOS DE ENTRADA.'!B101),0)</f>
        <v>0</v>
      </c>
      <c r="D32" s="64"/>
      <c r="E32" s="368" t="s">
        <v>133</v>
      </c>
      <c r="F32" s="369"/>
      <c r="G32" s="360"/>
      <c r="H32" s="111">
        <f>+G42+'DATOS DE ENTRADA.'!C101+'DATOS DE ENTRADA.'!C149</f>
        <v>0</v>
      </c>
      <c r="I32" s="40"/>
      <c r="J32" s="40"/>
    </row>
    <row r="33" spans="1:11" ht="15.75" x14ac:dyDescent="0.25">
      <c r="A33" s="359" t="s">
        <v>134</v>
      </c>
      <c r="B33" s="360"/>
      <c r="C33" s="112">
        <f>+ROUND(IF(AND('DATOS DE ENTRADA.'!B107=FALSE,'DATOS DE ENTRADA.'!B109=TRUE),'DATOS DE ENTRADA.'!B149/1.19,'DATOS DE ENTRADA.'!B149),0)</f>
        <v>0</v>
      </c>
      <c r="D33" s="64"/>
      <c r="E33" s="368" t="s">
        <v>367</v>
      </c>
      <c r="F33" s="369"/>
      <c r="G33" s="360"/>
      <c r="H33" s="111">
        <f>'DATOS DE ENTRADA.'!C101</f>
        <v>0</v>
      </c>
      <c r="I33" s="40"/>
      <c r="J33" s="40"/>
      <c r="K33" s="113"/>
    </row>
    <row r="34" spans="1:11" ht="16.5" thickBot="1" x14ac:dyDescent="0.3">
      <c r="A34" s="361" t="s">
        <v>135</v>
      </c>
      <c r="B34" s="362"/>
      <c r="C34" s="114">
        <f>C31+C32+C33</f>
        <v>3649801</v>
      </c>
      <c r="D34" s="64"/>
      <c r="E34" s="368" t="s">
        <v>136</v>
      </c>
      <c r="F34" s="369"/>
      <c r="G34" s="360"/>
      <c r="H34" s="111">
        <f>+'DATOS DE ENTRADA.'!C149</f>
        <v>0</v>
      </c>
      <c r="I34" s="115"/>
    </row>
    <row r="35" spans="1:11" ht="16.5" customHeight="1" thickBot="1" x14ac:dyDescent="0.3">
      <c r="A35" s="363" t="s">
        <v>137</v>
      </c>
      <c r="B35" s="364"/>
      <c r="C35" s="114">
        <f>+HLOOKUP(H31,$D$166:$F$172,7,0)</f>
        <v>2001540.75</v>
      </c>
      <c r="D35" s="64"/>
      <c r="E35" s="370" t="s">
        <v>138</v>
      </c>
      <c r="F35" s="371"/>
      <c r="G35" s="372"/>
      <c r="H35" s="116">
        <f>+H32-H34-H33</f>
        <v>0</v>
      </c>
      <c r="I35" s="115"/>
      <c r="J35" s="117"/>
    </row>
    <row r="36" spans="1:11" ht="11.25" customHeight="1" thickBot="1" x14ac:dyDescent="0.25">
      <c r="A36" s="77"/>
      <c r="B36" s="78"/>
      <c r="C36" s="78"/>
      <c r="D36" s="78"/>
      <c r="E36" s="78"/>
      <c r="F36" s="78"/>
      <c r="G36" s="78"/>
      <c r="H36" s="79"/>
      <c r="J36" s="118"/>
    </row>
    <row r="37" spans="1:11" ht="16.5" thickBot="1" x14ac:dyDescent="0.3">
      <c r="A37" s="363" t="s">
        <v>139</v>
      </c>
      <c r="B37" s="392"/>
      <c r="C37" s="392"/>
      <c r="D37" s="387"/>
      <c r="E37" s="387"/>
      <c r="F37" s="387"/>
      <c r="G37" s="387"/>
      <c r="H37" s="402"/>
      <c r="I37" s="115"/>
      <c r="J37" s="115"/>
    </row>
    <row r="38" spans="1:11" ht="27.75" customHeight="1" thickBot="1" x14ac:dyDescent="0.3">
      <c r="A38" s="241" t="s">
        <v>330</v>
      </c>
      <c r="B38" s="267" t="str">
        <f>'DATOS DE ENTRADA.'!B31</f>
        <v>febrero</v>
      </c>
      <c r="C38" s="270" t="str">
        <f>'DATOS DE ENTRADA.'!B76</f>
        <v>40687892</v>
      </c>
      <c r="E38" s="347" t="s">
        <v>140</v>
      </c>
      <c r="F38" s="348"/>
      <c r="G38" s="276">
        <f>ROUND(C35,0)</f>
        <v>2001541</v>
      </c>
      <c r="H38" s="277" t="s">
        <v>141</v>
      </c>
      <c r="I38" s="119"/>
      <c r="J38" s="113"/>
      <c r="K38" s="113"/>
    </row>
    <row r="39" spans="1:11" ht="47.25" customHeight="1" thickBot="1" x14ac:dyDescent="0.25">
      <c r="A39" s="56"/>
      <c r="B39" s="273"/>
      <c r="C39" s="269" t="s">
        <v>372</v>
      </c>
      <c r="D39" s="323" t="s">
        <v>373</v>
      </c>
      <c r="E39" s="347" t="s">
        <v>142</v>
      </c>
      <c r="F39" s="348"/>
      <c r="G39" s="278">
        <f>+IF(ROUND(+(C31+C32-C41-C42),0)&lt;=0,0,ROUND(+(C31+C32-C41-C42),0))</f>
        <v>3233701</v>
      </c>
      <c r="H39" s="277"/>
      <c r="I39" s="119"/>
      <c r="J39" s="113"/>
      <c r="K39" s="113"/>
    </row>
    <row r="40" spans="1:11" ht="18" customHeight="1" thickBot="1" x14ac:dyDescent="0.3">
      <c r="A40" s="242" t="s">
        <v>331</v>
      </c>
      <c r="B40" s="305" t="str">
        <f>'DATOS DE ENTRADA.'!B30</f>
        <v>marzo</v>
      </c>
      <c r="C40" s="312">
        <f>+IF('DATOS DE ENTRADA.'!B79&gt;='DATOS DE ENTRADA.'!B105,'DATOS DE ENTRADA.'!B79,"ERROR")</f>
        <v>1459920.4000000001</v>
      </c>
      <c r="D40" s="324">
        <f>+IF('DATOS DE ENTRADA.'!B68&gt;0,'DATOS DE ENTRADA.'!D79,0)</f>
        <v>973280.26666666672</v>
      </c>
      <c r="E40" s="347" t="s">
        <v>143</v>
      </c>
      <c r="F40" s="348"/>
      <c r="G40" s="276">
        <f>ROUND(IF('DATOS DE ENTRADA.'!B107=TRUE,0,+C31+C32),0)</f>
        <v>0</v>
      </c>
      <c r="H40" s="277"/>
      <c r="I40" s="119"/>
      <c r="J40" s="113"/>
    </row>
    <row r="41" spans="1:11" ht="15" customHeight="1" x14ac:dyDescent="0.2">
      <c r="A41" s="309" t="s">
        <v>144</v>
      </c>
      <c r="B41" s="310"/>
      <c r="C41" s="311">
        <f>+'DATOS DE ENTRADA.'!B80</f>
        <v>182500</v>
      </c>
      <c r="D41" s="325">
        <f>+ROUNDUP(+D40*12.5/100,-2)</f>
        <v>121700</v>
      </c>
      <c r="E41" s="347" t="s">
        <v>360</v>
      </c>
      <c r="F41" s="348"/>
      <c r="G41" s="276">
        <f>+IF('DATOS DE ENTRADA.'!B22="NO",ROUND(G40*H41,0),0)</f>
        <v>0</v>
      </c>
      <c r="H41" s="277">
        <v>0.19</v>
      </c>
      <c r="I41" s="119"/>
      <c r="J41" s="113"/>
      <c r="K41" s="120"/>
    </row>
    <row r="42" spans="1:11" ht="15" customHeight="1" x14ac:dyDescent="0.2">
      <c r="A42" s="306" t="s">
        <v>145</v>
      </c>
      <c r="B42" s="308"/>
      <c r="C42" s="121">
        <f>+'DATOS DE ENTRADA.'!B81</f>
        <v>233600</v>
      </c>
      <c r="D42" s="326">
        <f>+ROUNDUP(+IF('DATOS DE ENTRADA.'!B113=FALSE,0,+D40*0.16),-2)</f>
        <v>155800</v>
      </c>
      <c r="E42" s="347" t="s">
        <v>146</v>
      </c>
      <c r="F42" s="348"/>
      <c r="G42" s="276">
        <f>+IF(C12="NO",+ROUND(+IF(E169&gt;F169,E169,F169),0),D169)</f>
        <v>0</v>
      </c>
      <c r="H42" s="279">
        <f>+HLOOKUP(G42,D169:F170,2,0)</f>
        <v>0</v>
      </c>
      <c r="I42" s="122"/>
      <c r="J42" s="123"/>
      <c r="K42" s="123"/>
    </row>
    <row r="43" spans="1:11" ht="15" customHeight="1" x14ac:dyDescent="0.2">
      <c r="A43" s="306" t="s">
        <v>147</v>
      </c>
      <c r="B43" s="307"/>
      <c r="C43" s="121">
        <f>+'DATOS DE ENTRADA.'!B82</f>
        <v>0</v>
      </c>
      <c r="D43" s="326">
        <f>+ROUNDUP(+IF('DATOS DE ENTRADA.'!B113=FALSE,0,+IF(D40&gt;=(828116*4),D40*0.01,0)),-2)</f>
        <v>0</v>
      </c>
      <c r="E43" s="347" t="s">
        <v>148</v>
      </c>
      <c r="F43" s="348"/>
      <c r="G43" s="276">
        <f>ROUND(G41*H43,0)</f>
        <v>0</v>
      </c>
      <c r="H43" s="277">
        <v>0.15</v>
      </c>
      <c r="I43" s="119"/>
      <c r="J43" s="124"/>
    </row>
    <row r="44" spans="1:11" ht="14.25" customHeight="1" x14ac:dyDescent="0.2">
      <c r="A44" s="304" t="s">
        <v>53</v>
      </c>
      <c r="B44" s="307"/>
      <c r="C44" s="121">
        <f>+'DATOS DE ENTRADA.'!B83</f>
        <v>15300</v>
      </c>
      <c r="D44" s="326">
        <f>+ROUNDUP(+IF(OR('DATOS DE ENTRADA.'!B85="IV",'DATOS DE ENTRADA.'!B85="V"),0,+VLOOKUP('DATOS DE ENTRADA.'!B85,'DATOS DE ENTRADA.'!$B$155:$C$157,2,0)*D40),-2)</f>
        <v>10200</v>
      </c>
      <c r="E44" s="347" t="s">
        <v>336</v>
      </c>
      <c r="F44" s="348"/>
      <c r="G44" s="276">
        <f>ROUND(IF((C31+C32-C41-C42)*H44&lt;0,0,(C31+C32-C41-C42)*H44),0)</f>
        <v>12935</v>
      </c>
      <c r="H44" s="280">
        <v>4.0000000000000001E-3</v>
      </c>
      <c r="I44" s="122"/>
      <c r="J44" s="113"/>
    </row>
    <row r="45" spans="1:11" ht="15" customHeight="1" x14ac:dyDescent="0.2">
      <c r="A45" s="432" t="s">
        <v>288</v>
      </c>
      <c r="B45" s="433"/>
      <c r="C45" s="121">
        <f>'DATOS DE ENTRADA.'!B84</f>
        <v>0</v>
      </c>
      <c r="D45" s="327"/>
      <c r="E45" s="268"/>
      <c r="F45" s="268"/>
      <c r="G45" s="276"/>
      <c r="H45" s="280"/>
      <c r="I45" s="122"/>
      <c r="J45" s="113"/>
    </row>
    <row r="46" spans="1:11" ht="15.75" x14ac:dyDescent="0.25">
      <c r="A46" s="434" t="s">
        <v>294</v>
      </c>
      <c r="B46" s="435"/>
      <c r="C46" s="121">
        <f>+'DATOS DE ENTRADA.'!B87</f>
        <v>0</v>
      </c>
      <c r="D46" s="327"/>
      <c r="E46" s="345" t="s">
        <v>149</v>
      </c>
      <c r="F46" s="346"/>
      <c r="G46" s="276">
        <f>ROUND(IF(($C$31+$C$32)*H46&lt;0,0,($C$31+$C$32)*H46),0)</f>
        <v>0</v>
      </c>
      <c r="H46" s="280">
        <v>0</v>
      </c>
      <c r="I46" s="124"/>
      <c r="J46" s="125"/>
    </row>
    <row r="47" spans="1:11" ht="32.25" customHeight="1" x14ac:dyDescent="0.2">
      <c r="A47" s="266" t="s">
        <v>302</v>
      </c>
      <c r="B47" s="126">
        <v>7128000</v>
      </c>
      <c r="C47" s="121">
        <f>+IF(B47&lt;'DATOS DE ENTRADA.'!B86,FORMATO!B47,'DATOS DE ENTRADA.'!B86)</f>
        <v>0</v>
      </c>
      <c r="D47" s="327"/>
      <c r="E47" s="345" t="s">
        <v>149</v>
      </c>
      <c r="F47" s="346"/>
      <c r="G47" s="276">
        <f>ROUND(IF(($C$31+$C$32)*H47&lt;0,0,($C$31+$C$32)*H47),0)</f>
        <v>0</v>
      </c>
      <c r="H47" s="280">
        <v>0</v>
      </c>
      <c r="I47" s="113"/>
      <c r="J47" s="113"/>
    </row>
    <row r="48" spans="1:11" ht="19.5" customHeight="1" x14ac:dyDescent="0.2">
      <c r="A48" s="266" t="s">
        <v>303</v>
      </c>
      <c r="B48" s="126">
        <f>100*G112</f>
        <v>3560700</v>
      </c>
      <c r="C48" s="121">
        <f>+IF(B48&lt;'DATOS DE ENTRADA.'!B89,FORMATO!B48,'DATOS DE ENTRADA.'!B89)</f>
        <v>200000</v>
      </c>
      <c r="D48" s="327"/>
      <c r="E48" s="345" t="s">
        <v>149</v>
      </c>
      <c r="F48" s="346"/>
      <c r="G48" s="276">
        <f>ROUND(IF(($C$31+$C$32)*H48&lt;0,0,($C$31+$C$32)*H48),0)</f>
        <v>0</v>
      </c>
      <c r="H48" s="280">
        <v>0</v>
      </c>
      <c r="I48" s="117"/>
    </row>
    <row r="49" spans="1:16384" ht="15" customHeight="1" x14ac:dyDescent="0.2">
      <c r="A49" s="432" t="s">
        <v>150</v>
      </c>
      <c r="B49" s="433"/>
      <c r="C49" s="121">
        <f>'DATOS DE ENTRADA.'!E149</f>
        <v>0</v>
      </c>
      <c r="D49" s="327"/>
      <c r="E49" s="345" t="s">
        <v>149</v>
      </c>
      <c r="F49" s="346"/>
      <c r="G49" s="276">
        <f>ROUND(IF(($C$31+$C$32)*H49&lt;0,0,($C$31+$C$32)*H49),0)</f>
        <v>0</v>
      </c>
      <c r="H49" s="280">
        <v>0</v>
      </c>
      <c r="I49" s="117"/>
      <c r="J49" s="117"/>
      <c r="K49" s="117"/>
      <c r="L49" s="120"/>
    </row>
    <row r="50" spans="1:16384" ht="15" customHeight="1" x14ac:dyDescent="0.2">
      <c r="A50" s="432" t="s">
        <v>260</v>
      </c>
      <c r="B50" s="433"/>
      <c r="C50" s="121">
        <f>'DATOS DE ENTRADA.'!D149</f>
        <v>0</v>
      </c>
      <c r="D50" s="327"/>
      <c r="E50" s="345" t="s">
        <v>149</v>
      </c>
      <c r="F50" s="346"/>
      <c r="G50" s="276">
        <f>ROUND(IF(($C$31+$C$32)*H50&lt;0,0,($C$31+$C$32)*H50),0)</f>
        <v>0</v>
      </c>
      <c r="H50" s="280">
        <v>0</v>
      </c>
      <c r="I50" s="124"/>
      <c r="J50" s="117"/>
    </row>
    <row r="51" spans="1:16384" ht="15" customHeight="1" x14ac:dyDescent="0.2">
      <c r="A51" s="432" t="s">
        <v>304</v>
      </c>
      <c r="B51" s="433"/>
      <c r="C51" s="121">
        <f>'DATOS DE ENTRADA.'!F149</f>
        <v>0</v>
      </c>
      <c r="D51" s="327"/>
      <c r="E51" s="268"/>
      <c r="F51" s="268"/>
      <c r="G51" s="276"/>
      <c r="H51" s="280"/>
      <c r="I51" s="124"/>
      <c r="J51" s="124"/>
    </row>
    <row r="52" spans="1:16384" x14ac:dyDescent="0.2">
      <c r="A52" s="266" t="s">
        <v>151</v>
      </c>
      <c r="B52" s="126">
        <f>32*G112</f>
        <v>1139424</v>
      </c>
      <c r="C52" s="121">
        <f>+IF(B52&lt;'DATOS DE ENTRADA.'!B88,FORMATO!B52,'DATOS DE ENTRADA.'!B88)</f>
        <v>364980.10000000003</v>
      </c>
      <c r="D52" s="327"/>
      <c r="E52" s="268"/>
      <c r="F52" s="268"/>
      <c r="G52" s="281"/>
      <c r="H52" s="280"/>
      <c r="I52" s="117"/>
      <c r="J52" s="117"/>
    </row>
    <row r="53" spans="1:16384" x14ac:dyDescent="0.2">
      <c r="A53" s="266" t="s">
        <v>152</v>
      </c>
      <c r="B53" s="126">
        <f>16*G112</f>
        <v>569712</v>
      </c>
      <c r="C53" s="121">
        <f>+IF('DATOS DE ENTRADA.'!B90&gt;=B53,B53,'DATOS DE ENTRADA.'!B90)</f>
        <v>0</v>
      </c>
      <c r="D53" s="327"/>
      <c r="E53" s="268"/>
      <c r="F53" s="268"/>
      <c r="G53" s="281"/>
      <c r="H53" s="280"/>
      <c r="I53" s="124"/>
      <c r="J53" s="117"/>
      <c r="K53" s="124"/>
    </row>
    <row r="54" spans="1:16384" x14ac:dyDescent="0.2">
      <c r="A54" s="266" t="s">
        <v>261</v>
      </c>
      <c r="B54" s="126">
        <f>240*B112</f>
        <v>8545680</v>
      </c>
      <c r="C54" s="121">
        <f>+IF(C154&gt;=B54,B54,C154)</f>
        <v>667180.25</v>
      </c>
      <c r="D54" s="327"/>
      <c r="E54" s="347" t="s">
        <v>315</v>
      </c>
      <c r="F54" s="348"/>
      <c r="G54" s="281">
        <f>'DATOS DE ENTRADA.'!B29</f>
        <v>0</v>
      </c>
      <c r="H54" s="280"/>
      <c r="I54" s="117"/>
      <c r="J54" s="124"/>
    </row>
    <row r="55" spans="1:16384" ht="15" customHeight="1" thickBot="1" x14ac:dyDescent="0.25">
      <c r="A55" s="127" t="s">
        <v>153</v>
      </c>
      <c r="B55" s="128"/>
      <c r="C55" s="237">
        <f>+IF(C12="NO",+G117-B117,0)</f>
        <v>0</v>
      </c>
      <c r="D55" s="328"/>
      <c r="E55" s="347" t="s">
        <v>154</v>
      </c>
      <c r="F55" s="349"/>
      <c r="G55" s="129">
        <f>'DATOS DE ENTRADA.'!B27</f>
        <v>0</v>
      </c>
      <c r="H55" s="130"/>
      <c r="I55" s="123"/>
      <c r="J55" s="117"/>
    </row>
    <row r="56" spans="1:16384" ht="16.5" customHeight="1" thickBot="1" x14ac:dyDescent="0.25">
      <c r="A56" s="77"/>
      <c r="B56" s="78"/>
      <c r="C56" s="78"/>
      <c r="D56" s="79"/>
      <c r="E56" s="350" t="s">
        <v>44</v>
      </c>
      <c r="F56" s="351"/>
      <c r="G56" s="131">
        <f>ROUND(H21-G42-G43-G44-G46-G47-G48-G55-G54-G49-G50,0)</f>
        <v>3636866</v>
      </c>
      <c r="H56" s="132"/>
      <c r="I56" s="123"/>
      <c r="J56" s="124"/>
    </row>
    <row r="57" spans="1:16384" ht="12" customHeight="1" x14ac:dyDescent="0.2">
      <c r="A57" s="373" t="str">
        <f>"SON: "&amp;+C152</f>
        <v xml:space="preserve">SON: TRES MILLONES SEISCIENTOS TREINTA Y SEIS MIL OCHOCIENTOS SESENTA Y SEIS  PESOS M/CTE.  </v>
      </c>
      <c r="B57" s="374"/>
      <c r="C57" s="374"/>
      <c r="D57" s="374"/>
      <c r="E57" s="374"/>
      <c r="F57" s="374"/>
      <c r="G57" s="374"/>
      <c r="H57" s="375"/>
      <c r="I57" s="123"/>
      <c r="J57" s="124"/>
      <c r="K57" s="124"/>
    </row>
    <row r="58" spans="1:16384" ht="9" customHeight="1" thickBot="1" x14ac:dyDescent="0.25">
      <c r="A58" s="376"/>
      <c r="B58" s="377"/>
      <c r="C58" s="377"/>
      <c r="D58" s="377"/>
      <c r="E58" s="377"/>
      <c r="F58" s="377"/>
      <c r="G58" s="377"/>
      <c r="H58" s="378"/>
      <c r="I58" s="123"/>
    </row>
    <row r="59" spans="1:16384" ht="9" customHeight="1" thickBot="1" x14ac:dyDescent="0.25">
      <c r="A59" s="133"/>
      <c r="B59" s="251"/>
      <c r="C59" s="251"/>
      <c r="D59" s="251"/>
      <c r="E59" s="251"/>
      <c r="F59" s="251"/>
      <c r="G59" s="251"/>
      <c r="H59" s="134"/>
      <c r="I59" s="123"/>
    </row>
    <row r="60" spans="1:16384" ht="15.75" x14ac:dyDescent="0.25">
      <c r="A60" s="379"/>
      <c r="B60" s="380"/>
      <c r="C60" s="380"/>
      <c r="D60" s="380"/>
      <c r="E60" s="380"/>
      <c r="F60" s="380"/>
      <c r="G60" s="380"/>
      <c r="H60" s="381"/>
    </row>
    <row r="61" spans="1:16384" x14ac:dyDescent="0.2">
      <c r="A61" s="403" t="s">
        <v>404</v>
      </c>
      <c r="B61" s="404"/>
      <c r="C61" s="404"/>
      <c r="D61" s="404"/>
      <c r="E61" s="404"/>
      <c r="F61" s="404"/>
      <c r="G61" s="404"/>
      <c r="H61" s="405"/>
    </row>
    <row r="62" spans="1:16384" x14ac:dyDescent="0.2">
      <c r="A62" s="352"/>
      <c r="B62" s="353"/>
      <c r="C62" s="353"/>
      <c r="D62" s="353"/>
      <c r="E62" s="353"/>
      <c r="F62" s="353"/>
      <c r="G62" s="353"/>
      <c r="H62" s="354"/>
    </row>
    <row r="63" spans="1:16384" x14ac:dyDescent="0.2">
      <c r="A63" s="352" t="s">
        <v>416</v>
      </c>
      <c r="B63" s="353"/>
      <c r="C63" s="353"/>
      <c r="D63" s="353"/>
      <c r="E63" s="353"/>
      <c r="F63" s="353"/>
      <c r="G63" s="353"/>
      <c r="H63" s="354"/>
      <c r="I63" s="353"/>
      <c r="J63" s="353"/>
      <c r="K63" s="353"/>
      <c r="L63" s="353"/>
      <c r="M63" s="353"/>
      <c r="N63" s="353"/>
      <c r="O63" s="353"/>
      <c r="P63" s="354"/>
      <c r="Q63" s="352"/>
      <c r="R63" s="353"/>
      <c r="S63" s="353"/>
      <c r="T63" s="353"/>
      <c r="U63" s="353"/>
      <c r="V63" s="353"/>
      <c r="W63" s="353"/>
      <c r="X63" s="354"/>
      <c r="Y63" s="352"/>
      <c r="Z63" s="353"/>
      <c r="AA63" s="353"/>
      <c r="AB63" s="353"/>
      <c r="AC63" s="353"/>
      <c r="AD63" s="353"/>
      <c r="AE63" s="353"/>
      <c r="AF63" s="354"/>
      <c r="AG63" s="352"/>
      <c r="AH63" s="353"/>
      <c r="AI63" s="353"/>
      <c r="AJ63" s="353"/>
      <c r="AK63" s="353"/>
      <c r="AL63" s="353"/>
      <c r="AM63" s="353"/>
      <c r="AN63" s="354"/>
      <c r="AO63" s="352"/>
      <c r="AP63" s="353"/>
      <c r="AQ63" s="353"/>
      <c r="AR63" s="353"/>
      <c r="AS63" s="353"/>
      <c r="AT63" s="353"/>
      <c r="AU63" s="353"/>
      <c r="AV63" s="354"/>
      <c r="AW63" s="352"/>
      <c r="AX63" s="353"/>
      <c r="AY63" s="353"/>
      <c r="AZ63" s="353"/>
      <c r="BA63" s="353"/>
      <c r="BB63" s="353"/>
      <c r="BC63" s="353"/>
      <c r="BD63" s="354"/>
      <c r="BE63" s="352"/>
      <c r="BF63" s="353"/>
      <c r="BG63" s="353"/>
      <c r="BH63" s="353"/>
      <c r="BI63" s="353"/>
      <c r="BJ63" s="353"/>
      <c r="BK63" s="353"/>
      <c r="BL63" s="354"/>
      <c r="BM63" s="352"/>
      <c r="BN63" s="353"/>
      <c r="BO63" s="353"/>
      <c r="BP63" s="353"/>
      <c r="BQ63" s="353"/>
      <c r="BR63" s="353"/>
      <c r="BS63" s="353"/>
      <c r="BT63" s="354"/>
      <c r="BU63" s="352"/>
      <c r="BV63" s="353"/>
      <c r="BW63" s="353"/>
      <c r="BX63" s="353"/>
      <c r="BY63" s="353"/>
      <c r="BZ63" s="353"/>
      <c r="CA63" s="353"/>
      <c r="CB63" s="354"/>
      <c r="CC63" s="352"/>
      <c r="CD63" s="353"/>
      <c r="CE63" s="353"/>
      <c r="CF63" s="353"/>
      <c r="CG63" s="353"/>
      <c r="CH63" s="353"/>
      <c r="CI63" s="353"/>
      <c r="CJ63" s="354"/>
      <c r="CK63" s="352"/>
      <c r="CL63" s="353"/>
      <c r="CM63" s="353"/>
      <c r="CN63" s="353"/>
      <c r="CO63" s="353"/>
      <c r="CP63" s="353"/>
      <c r="CQ63" s="353"/>
      <c r="CR63" s="354"/>
      <c r="CS63" s="352"/>
      <c r="CT63" s="353"/>
      <c r="CU63" s="353"/>
      <c r="CV63" s="353"/>
      <c r="CW63" s="353"/>
      <c r="CX63" s="353"/>
      <c r="CY63" s="353"/>
      <c r="CZ63" s="354"/>
      <c r="DA63" s="352"/>
      <c r="DB63" s="353"/>
      <c r="DC63" s="353"/>
      <c r="DD63" s="353"/>
      <c r="DE63" s="353"/>
      <c r="DF63" s="353"/>
      <c r="DG63" s="353"/>
      <c r="DH63" s="354"/>
      <c r="DI63" s="352"/>
      <c r="DJ63" s="353"/>
      <c r="DK63" s="353"/>
      <c r="DL63" s="353"/>
      <c r="DM63" s="353"/>
      <c r="DN63" s="353"/>
      <c r="DO63" s="353"/>
      <c r="DP63" s="354"/>
      <c r="DQ63" s="352"/>
      <c r="DR63" s="353"/>
      <c r="DS63" s="353"/>
      <c r="DT63" s="353"/>
      <c r="DU63" s="353"/>
      <c r="DV63" s="353"/>
      <c r="DW63" s="353"/>
      <c r="DX63" s="354"/>
      <c r="DY63" s="352"/>
      <c r="DZ63" s="353"/>
      <c r="EA63" s="353"/>
      <c r="EB63" s="353"/>
      <c r="EC63" s="353"/>
      <c r="ED63" s="353"/>
      <c r="EE63" s="353"/>
      <c r="EF63" s="354"/>
      <c r="EG63" s="352"/>
      <c r="EH63" s="353"/>
      <c r="EI63" s="353"/>
      <c r="EJ63" s="353"/>
      <c r="EK63" s="353"/>
      <c r="EL63" s="353"/>
      <c r="EM63" s="353"/>
      <c r="EN63" s="354"/>
      <c r="EO63" s="352"/>
      <c r="EP63" s="353"/>
      <c r="EQ63" s="353"/>
      <c r="ER63" s="353"/>
      <c r="ES63" s="353"/>
      <c r="ET63" s="353"/>
      <c r="EU63" s="353"/>
      <c r="EV63" s="354"/>
      <c r="EW63" s="352"/>
      <c r="EX63" s="353"/>
      <c r="EY63" s="353"/>
      <c r="EZ63" s="353"/>
      <c r="FA63" s="353"/>
      <c r="FB63" s="353"/>
      <c r="FC63" s="353"/>
      <c r="FD63" s="354"/>
      <c r="FE63" s="352"/>
      <c r="FF63" s="353"/>
      <c r="FG63" s="353"/>
      <c r="FH63" s="353"/>
      <c r="FI63" s="353"/>
      <c r="FJ63" s="353"/>
      <c r="FK63" s="353"/>
      <c r="FL63" s="354"/>
      <c r="FM63" s="352"/>
      <c r="FN63" s="353"/>
      <c r="FO63" s="353"/>
      <c r="FP63" s="353"/>
      <c r="FQ63" s="353"/>
      <c r="FR63" s="353"/>
      <c r="FS63" s="353"/>
      <c r="FT63" s="354"/>
      <c r="FU63" s="352"/>
      <c r="FV63" s="353"/>
      <c r="FW63" s="353"/>
      <c r="FX63" s="353"/>
      <c r="FY63" s="353"/>
      <c r="FZ63" s="353"/>
      <c r="GA63" s="353"/>
      <c r="GB63" s="354"/>
      <c r="GC63" s="352"/>
      <c r="GD63" s="353"/>
      <c r="GE63" s="353"/>
      <c r="GF63" s="353"/>
      <c r="GG63" s="353"/>
      <c r="GH63" s="353"/>
      <c r="GI63" s="353"/>
      <c r="GJ63" s="354"/>
      <c r="GK63" s="352"/>
      <c r="GL63" s="353"/>
      <c r="GM63" s="353"/>
      <c r="GN63" s="353"/>
      <c r="GO63" s="353"/>
      <c r="GP63" s="353"/>
      <c r="GQ63" s="353"/>
      <c r="GR63" s="354"/>
      <c r="GS63" s="352"/>
      <c r="GT63" s="353"/>
      <c r="GU63" s="353"/>
      <c r="GV63" s="353"/>
      <c r="GW63" s="353"/>
      <c r="GX63" s="353"/>
      <c r="GY63" s="353"/>
      <c r="GZ63" s="354"/>
      <c r="HA63" s="352"/>
      <c r="HB63" s="353"/>
      <c r="HC63" s="353"/>
      <c r="HD63" s="353"/>
      <c r="HE63" s="353"/>
      <c r="HF63" s="353"/>
      <c r="HG63" s="353"/>
      <c r="HH63" s="354"/>
      <c r="HI63" s="352"/>
      <c r="HJ63" s="353"/>
      <c r="HK63" s="353"/>
      <c r="HL63" s="353"/>
      <c r="HM63" s="353"/>
      <c r="HN63" s="353"/>
      <c r="HO63" s="353"/>
      <c r="HP63" s="354"/>
      <c r="HQ63" s="352"/>
      <c r="HR63" s="353"/>
      <c r="HS63" s="353"/>
      <c r="HT63" s="353"/>
      <c r="HU63" s="353"/>
      <c r="HV63" s="353"/>
      <c r="HW63" s="353"/>
      <c r="HX63" s="354"/>
      <c r="HY63" s="352"/>
      <c r="HZ63" s="353"/>
      <c r="IA63" s="353"/>
      <c r="IB63" s="353"/>
      <c r="IC63" s="353"/>
      <c r="ID63" s="353"/>
      <c r="IE63" s="353"/>
      <c r="IF63" s="354"/>
      <c r="IG63" s="352"/>
      <c r="IH63" s="353"/>
      <c r="II63" s="353"/>
      <c r="IJ63" s="353"/>
      <c r="IK63" s="353"/>
      <c r="IL63" s="353"/>
      <c r="IM63" s="353"/>
      <c r="IN63" s="354"/>
      <c r="IO63" s="352"/>
      <c r="IP63" s="353"/>
      <c r="IQ63" s="353"/>
      <c r="IR63" s="353"/>
      <c r="IS63" s="353"/>
      <c r="IT63" s="353"/>
      <c r="IU63" s="353"/>
      <c r="IV63" s="354"/>
      <c r="IW63" s="352"/>
      <c r="IX63" s="353"/>
      <c r="IY63" s="353"/>
      <c r="IZ63" s="353"/>
      <c r="JA63" s="353"/>
      <c r="JB63" s="353"/>
      <c r="JC63" s="353"/>
      <c r="JD63" s="354"/>
      <c r="JE63" s="352"/>
      <c r="JF63" s="353"/>
      <c r="JG63" s="353"/>
      <c r="JH63" s="353"/>
      <c r="JI63" s="353"/>
      <c r="JJ63" s="353"/>
      <c r="JK63" s="353"/>
      <c r="JL63" s="354"/>
      <c r="JM63" s="352"/>
      <c r="JN63" s="353"/>
      <c r="JO63" s="353"/>
      <c r="JP63" s="353"/>
      <c r="JQ63" s="353"/>
      <c r="JR63" s="353"/>
      <c r="JS63" s="353"/>
      <c r="JT63" s="354"/>
      <c r="JU63" s="352"/>
      <c r="JV63" s="353"/>
      <c r="JW63" s="353"/>
      <c r="JX63" s="353"/>
      <c r="JY63" s="353"/>
      <c r="JZ63" s="353"/>
      <c r="KA63" s="353"/>
      <c r="KB63" s="354"/>
      <c r="KC63" s="352"/>
      <c r="KD63" s="353"/>
      <c r="KE63" s="353"/>
      <c r="KF63" s="353"/>
      <c r="KG63" s="353"/>
      <c r="KH63" s="353"/>
      <c r="KI63" s="353"/>
      <c r="KJ63" s="354"/>
      <c r="KK63" s="352"/>
      <c r="KL63" s="353"/>
      <c r="KM63" s="353"/>
      <c r="KN63" s="353"/>
      <c r="KO63" s="353"/>
      <c r="KP63" s="353"/>
      <c r="KQ63" s="353"/>
      <c r="KR63" s="354"/>
      <c r="KS63" s="352"/>
      <c r="KT63" s="353"/>
      <c r="KU63" s="353"/>
      <c r="KV63" s="353"/>
      <c r="KW63" s="353"/>
      <c r="KX63" s="353"/>
      <c r="KY63" s="353"/>
      <c r="KZ63" s="354"/>
      <c r="LA63" s="352"/>
      <c r="LB63" s="353"/>
      <c r="LC63" s="353"/>
      <c r="LD63" s="353"/>
      <c r="LE63" s="353"/>
      <c r="LF63" s="353"/>
      <c r="LG63" s="353"/>
      <c r="LH63" s="354"/>
      <c r="LI63" s="352"/>
      <c r="LJ63" s="353"/>
      <c r="LK63" s="353"/>
      <c r="LL63" s="353"/>
      <c r="LM63" s="353"/>
      <c r="LN63" s="353"/>
      <c r="LO63" s="353"/>
      <c r="LP63" s="354"/>
      <c r="LQ63" s="352"/>
      <c r="LR63" s="353"/>
      <c r="LS63" s="353"/>
      <c r="LT63" s="353"/>
      <c r="LU63" s="353"/>
      <c r="LV63" s="353"/>
      <c r="LW63" s="353"/>
      <c r="LX63" s="354"/>
      <c r="LY63" s="352"/>
      <c r="LZ63" s="353"/>
      <c r="MA63" s="353"/>
      <c r="MB63" s="353"/>
      <c r="MC63" s="353"/>
      <c r="MD63" s="353"/>
      <c r="ME63" s="353"/>
      <c r="MF63" s="354"/>
      <c r="MG63" s="352"/>
      <c r="MH63" s="353"/>
      <c r="MI63" s="353"/>
      <c r="MJ63" s="353"/>
      <c r="MK63" s="353"/>
      <c r="ML63" s="353"/>
      <c r="MM63" s="353"/>
      <c r="MN63" s="354"/>
      <c r="MO63" s="352"/>
      <c r="MP63" s="353"/>
      <c r="MQ63" s="353"/>
      <c r="MR63" s="353"/>
      <c r="MS63" s="353"/>
      <c r="MT63" s="353"/>
      <c r="MU63" s="353"/>
      <c r="MV63" s="354"/>
      <c r="MW63" s="352"/>
      <c r="MX63" s="353"/>
      <c r="MY63" s="353"/>
      <c r="MZ63" s="353"/>
      <c r="NA63" s="353"/>
      <c r="NB63" s="353"/>
      <c r="NC63" s="353"/>
      <c r="ND63" s="354"/>
      <c r="NE63" s="352"/>
      <c r="NF63" s="353"/>
      <c r="NG63" s="353"/>
      <c r="NH63" s="353"/>
      <c r="NI63" s="353"/>
      <c r="NJ63" s="353"/>
      <c r="NK63" s="353"/>
      <c r="NL63" s="354"/>
      <c r="NM63" s="352"/>
      <c r="NN63" s="353"/>
      <c r="NO63" s="353"/>
      <c r="NP63" s="353"/>
      <c r="NQ63" s="353"/>
      <c r="NR63" s="353"/>
      <c r="NS63" s="353"/>
      <c r="NT63" s="354"/>
      <c r="NU63" s="352"/>
      <c r="NV63" s="353"/>
      <c r="NW63" s="353"/>
      <c r="NX63" s="353"/>
      <c r="NY63" s="353"/>
      <c r="NZ63" s="353"/>
      <c r="OA63" s="353"/>
      <c r="OB63" s="354"/>
      <c r="OC63" s="352"/>
      <c r="OD63" s="353"/>
      <c r="OE63" s="353"/>
      <c r="OF63" s="353"/>
      <c r="OG63" s="353"/>
      <c r="OH63" s="353"/>
      <c r="OI63" s="353"/>
      <c r="OJ63" s="354"/>
      <c r="OK63" s="352"/>
      <c r="OL63" s="353"/>
      <c r="OM63" s="353"/>
      <c r="ON63" s="353"/>
      <c r="OO63" s="353"/>
      <c r="OP63" s="353"/>
      <c r="OQ63" s="353"/>
      <c r="OR63" s="354"/>
      <c r="OS63" s="352"/>
      <c r="OT63" s="353"/>
      <c r="OU63" s="353"/>
      <c r="OV63" s="353"/>
      <c r="OW63" s="353"/>
      <c r="OX63" s="353"/>
      <c r="OY63" s="353"/>
      <c r="OZ63" s="354"/>
      <c r="PA63" s="352"/>
      <c r="PB63" s="353"/>
      <c r="PC63" s="353"/>
      <c r="PD63" s="353"/>
      <c r="PE63" s="353"/>
      <c r="PF63" s="353"/>
      <c r="PG63" s="353"/>
      <c r="PH63" s="354"/>
      <c r="PI63" s="352"/>
      <c r="PJ63" s="353"/>
      <c r="PK63" s="353"/>
      <c r="PL63" s="353"/>
      <c r="PM63" s="353"/>
      <c r="PN63" s="353"/>
      <c r="PO63" s="353"/>
      <c r="PP63" s="354"/>
      <c r="PQ63" s="352"/>
      <c r="PR63" s="353"/>
      <c r="PS63" s="353"/>
      <c r="PT63" s="353"/>
      <c r="PU63" s="353"/>
      <c r="PV63" s="353"/>
      <c r="PW63" s="353"/>
      <c r="PX63" s="354"/>
      <c r="PY63" s="352"/>
      <c r="PZ63" s="353"/>
      <c r="QA63" s="353"/>
      <c r="QB63" s="353"/>
      <c r="QC63" s="353"/>
      <c r="QD63" s="353"/>
      <c r="QE63" s="353"/>
      <c r="QF63" s="354"/>
      <c r="QG63" s="352"/>
      <c r="QH63" s="353"/>
      <c r="QI63" s="353"/>
      <c r="QJ63" s="353"/>
      <c r="QK63" s="353"/>
      <c r="QL63" s="353"/>
      <c r="QM63" s="353"/>
      <c r="QN63" s="354"/>
      <c r="QO63" s="352"/>
      <c r="QP63" s="353"/>
      <c r="QQ63" s="353"/>
      <c r="QR63" s="353"/>
      <c r="QS63" s="353"/>
      <c r="QT63" s="353"/>
      <c r="QU63" s="353"/>
      <c r="QV63" s="354"/>
      <c r="QW63" s="352"/>
      <c r="QX63" s="353"/>
      <c r="QY63" s="353"/>
      <c r="QZ63" s="353"/>
      <c r="RA63" s="353"/>
      <c r="RB63" s="353"/>
      <c r="RC63" s="353"/>
      <c r="RD63" s="354"/>
      <c r="RE63" s="352"/>
      <c r="RF63" s="353"/>
      <c r="RG63" s="353"/>
      <c r="RH63" s="353"/>
      <c r="RI63" s="353"/>
      <c r="RJ63" s="353"/>
      <c r="RK63" s="353"/>
      <c r="RL63" s="354"/>
      <c r="RM63" s="352"/>
      <c r="RN63" s="353"/>
      <c r="RO63" s="353"/>
      <c r="RP63" s="353"/>
      <c r="RQ63" s="353"/>
      <c r="RR63" s="353"/>
      <c r="RS63" s="353"/>
      <c r="RT63" s="354"/>
      <c r="RU63" s="352"/>
      <c r="RV63" s="353"/>
      <c r="RW63" s="353"/>
      <c r="RX63" s="353"/>
      <c r="RY63" s="353"/>
      <c r="RZ63" s="353"/>
      <c r="SA63" s="353"/>
      <c r="SB63" s="354"/>
      <c r="SC63" s="352"/>
      <c r="SD63" s="353"/>
      <c r="SE63" s="353"/>
      <c r="SF63" s="353"/>
      <c r="SG63" s="353"/>
      <c r="SH63" s="353"/>
      <c r="SI63" s="353"/>
      <c r="SJ63" s="354"/>
      <c r="SK63" s="352"/>
      <c r="SL63" s="353"/>
      <c r="SM63" s="353"/>
      <c r="SN63" s="353"/>
      <c r="SO63" s="353"/>
      <c r="SP63" s="353"/>
      <c r="SQ63" s="353"/>
      <c r="SR63" s="354"/>
      <c r="SS63" s="352"/>
      <c r="ST63" s="353"/>
      <c r="SU63" s="353"/>
      <c r="SV63" s="353"/>
      <c r="SW63" s="353"/>
      <c r="SX63" s="353"/>
      <c r="SY63" s="353"/>
      <c r="SZ63" s="354"/>
      <c r="TA63" s="352"/>
      <c r="TB63" s="353"/>
      <c r="TC63" s="353"/>
      <c r="TD63" s="353"/>
      <c r="TE63" s="353"/>
      <c r="TF63" s="353"/>
      <c r="TG63" s="353"/>
      <c r="TH63" s="354"/>
      <c r="TI63" s="352"/>
      <c r="TJ63" s="353"/>
      <c r="TK63" s="353"/>
      <c r="TL63" s="353"/>
      <c r="TM63" s="353"/>
      <c r="TN63" s="353"/>
      <c r="TO63" s="353"/>
      <c r="TP63" s="354"/>
      <c r="TQ63" s="352"/>
      <c r="TR63" s="353"/>
      <c r="TS63" s="353"/>
      <c r="TT63" s="353"/>
      <c r="TU63" s="353"/>
      <c r="TV63" s="353"/>
      <c r="TW63" s="353"/>
      <c r="TX63" s="354"/>
      <c r="TY63" s="352"/>
      <c r="TZ63" s="353"/>
      <c r="UA63" s="353"/>
      <c r="UB63" s="353"/>
      <c r="UC63" s="353"/>
      <c r="UD63" s="353"/>
      <c r="UE63" s="353"/>
      <c r="UF63" s="354"/>
      <c r="UG63" s="352"/>
      <c r="UH63" s="353"/>
      <c r="UI63" s="353"/>
      <c r="UJ63" s="353"/>
      <c r="UK63" s="353"/>
      <c r="UL63" s="353"/>
      <c r="UM63" s="353"/>
      <c r="UN63" s="354"/>
      <c r="UO63" s="352"/>
      <c r="UP63" s="353"/>
      <c r="UQ63" s="353"/>
      <c r="UR63" s="353"/>
      <c r="US63" s="353"/>
      <c r="UT63" s="353"/>
      <c r="UU63" s="353"/>
      <c r="UV63" s="354"/>
      <c r="UW63" s="352"/>
      <c r="UX63" s="353"/>
      <c r="UY63" s="353"/>
      <c r="UZ63" s="353"/>
      <c r="VA63" s="353"/>
      <c r="VB63" s="353"/>
      <c r="VC63" s="353"/>
      <c r="VD63" s="354"/>
      <c r="VE63" s="352"/>
      <c r="VF63" s="353"/>
      <c r="VG63" s="353"/>
      <c r="VH63" s="353"/>
      <c r="VI63" s="353"/>
      <c r="VJ63" s="353"/>
      <c r="VK63" s="353"/>
      <c r="VL63" s="354"/>
      <c r="VM63" s="352"/>
      <c r="VN63" s="353"/>
      <c r="VO63" s="353"/>
      <c r="VP63" s="353"/>
      <c r="VQ63" s="353"/>
      <c r="VR63" s="353"/>
      <c r="VS63" s="353"/>
      <c r="VT63" s="354"/>
      <c r="VU63" s="352"/>
      <c r="VV63" s="353"/>
      <c r="VW63" s="353"/>
      <c r="VX63" s="353"/>
      <c r="VY63" s="353"/>
      <c r="VZ63" s="353"/>
      <c r="WA63" s="353"/>
      <c r="WB63" s="354"/>
      <c r="WC63" s="352"/>
      <c r="WD63" s="353"/>
      <c r="WE63" s="353"/>
      <c r="WF63" s="353"/>
      <c r="WG63" s="353"/>
      <c r="WH63" s="353"/>
      <c r="WI63" s="353"/>
      <c r="WJ63" s="354"/>
      <c r="WK63" s="352"/>
      <c r="WL63" s="353"/>
      <c r="WM63" s="353"/>
      <c r="WN63" s="353"/>
      <c r="WO63" s="353"/>
      <c r="WP63" s="353"/>
      <c r="WQ63" s="353"/>
      <c r="WR63" s="354"/>
      <c r="WS63" s="352"/>
      <c r="WT63" s="353"/>
      <c r="WU63" s="353"/>
      <c r="WV63" s="353"/>
      <c r="WW63" s="353"/>
      <c r="WX63" s="353"/>
      <c r="WY63" s="353"/>
      <c r="WZ63" s="354"/>
      <c r="XA63" s="352"/>
      <c r="XB63" s="353"/>
      <c r="XC63" s="353"/>
      <c r="XD63" s="353"/>
      <c r="XE63" s="353"/>
      <c r="XF63" s="353"/>
      <c r="XG63" s="353"/>
      <c r="XH63" s="354"/>
      <c r="XI63" s="352"/>
      <c r="XJ63" s="353"/>
      <c r="XK63" s="353"/>
      <c r="XL63" s="353"/>
      <c r="XM63" s="353"/>
      <c r="XN63" s="353"/>
      <c r="XO63" s="353"/>
      <c r="XP63" s="354"/>
      <c r="XQ63" s="352"/>
      <c r="XR63" s="353"/>
      <c r="XS63" s="353"/>
      <c r="XT63" s="353"/>
      <c r="XU63" s="353"/>
      <c r="XV63" s="353"/>
      <c r="XW63" s="353"/>
      <c r="XX63" s="354"/>
      <c r="XY63" s="352"/>
      <c r="XZ63" s="353"/>
      <c r="YA63" s="353"/>
      <c r="YB63" s="353"/>
      <c r="YC63" s="353"/>
      <c r="YD63" s="353"/>
      <c r="YE63" s="353"/>
      <c r="YF63" s="354"/>
      <c r="YG63" s="352"/>
      <c r="YH63" s="353"/>
      <c r="YI63" s="353"/>
      <c r="YJ63" s="353"/>
      <c r="YK63" s="353"/>
      <c r="YL63" s="353"/>
      <c r="YM63" s="353"/>
      <c r="YN63" s="354"/>
      <c r="YO63" s="352"/>
      <c r="YP63" s="353"/>
      <c r="YQ63" s="353"/>
      <c r="YR63" s="353"/>
      <c r="YS63" s="353"/>
      <c r="YT63" s="353"/>
      <c r="YU63" s="353"/>
      <c r="YV63" s="354"/>
      <c r="YW63" s="352"/>
      <c r="YX63" s="353"/>
      <c r="YY63" s="353"/>
      <c r="YZ63" s="353"/>
      <c r="ZA63" s="353"/>
      <c r="ZB63" s="353"/>
      <c r="ZC63" s="353"/>
      <c r="ZD63" s="354"/>
      <c r="ZE63" s="352"/>
      <c r="ZF63" s="353"/>
      <c r="ZG63" s="353"/>
      <c r="ZH63" s="353"/>
      <c r="ZI63" s="353"/>
      <c r="ZJ63" s="353"/>
      <c r="ZK63" s="353"/>
      <c r="ZL63" s="354"/>
      <c r="ZM63" s="352"/>
      <c r="ZN63" s="353"/>
      <c r="ZO63" s="353"/>
      <c r="ZP63" s="353"/>
      <c r="ZQ63" s="353"/>
      <c r="ZR63" s="353"/>
      <c r="ZS63" s="353"/>
      <c r="ZT63" s="354"/>
      <c r="ZU63" s="352"/>
      <c r="ZV63" s="353"/>
      <c r="ZW63" s="353"/>
      <c r="ZX63" s="353"/>
      <c r="ZY63" s="353"/>
      <c r="ZZ63" s="353"/>
      <c r="AAA63" s="353"/>
      <c r="AAB63" s="354"/>
      <c r="AAC63" s="352"/>
      <c r="AAD63" s="353"/>
      <c r="AAE63" s="353"/>
      <c r="AAF63" s="353"/>
      <c r="AAG63" s="353"/>
      <c r="AAH63" s="353"/>
      <c r="AAI63" s="353"/>
      <c r="AAJ63" s="354"/>
      <c r="AAK63" s="352"/>
      <c r="AAL63" s="353"/>
      <c r="AAM63" s="353"/>
      <c r="AAN63" s="353"/>
      <c r="AAO63" s="353"/>
      <c r="AAP63" s="353"/>
      <c r="AAQ63" s="353"/>
      <c r="AAR63" s="354"/>
      <c r="AAS63" s="352"/>
      <c r="AAT63" s="353"/>
      <c r="AAU63" s="353"/>
      <c r="AAV63" s="353"/>
      <c r="AAW63" s="353"/>
      <c r="AAX63" s="353"/>
      <c r="AAY63" s="353"/>
      <c r="AAZ63" s="354"/>
      <c r="ABA63" s="352"/>
      <c r="ABB63" s="353"/>
      <c r="ABC63" s="353"/>
      <c r="ABD63" s="353"/>
      <c r="ABE63" s="353"/>
      <c r="ABF63" s="353"/>
      <c r="ABG63" s="353"/>
      <c r="ABH63" s="354"/>
      <c r="ABI63" s="352"/>
      <c r="ABJ63" s="353"/>
      <c r="ABK63" s="353"/>
      <c r="ABL63" s="353"/>
      <c r="ABM63" s="353"/>
      <c r="ABN63" s="353"/>
      <c r="ABO63" s="353"/>
      <c r="ABP63" s="354"/>
      <c r="ABQ63" s="352"/>
      <c r="ABR63" s="353"/>
      <c r="ABS63" s="353"/>
      <c r="ABT63" s="353"/>
      <c r="ABU63" s="353"/>
      <c r="ABV63" s="353"/>
      <c r="ABW63" s="353"/>
      <c r="ABX63" s="354"/>
      <c r="ABY63" s="352"/>
      <c r="ABZ63" s="353"/>
      <c r="ACA63" s="353"/>
      <c r="ACB63" s="353"/>
      <c r="ACC63" s="353"/>
      <c r="ACD63" s="353"/>
      <c r="ACE63" s="353"/>
      <c r="ACF63" s="354"/>
      <c r="ACG63" s="352"/>
      <c r="ACH63" s="353"/>
      <c r="ACI63" s="353"/>
      <c r="ACJ63" s="353"/>
      <c r="ACK63" s="353"/>
      <c r="ACL63" s="353"/>
      <c r="ACM63" s="353"/>
      <c r="ACN63" s="354"/>
      <c r="ACO63" s="352"/>
      <c r="ACP63" s="353"/>
      <c r="ACQ63" s="353"/>
      <c r="ACR63" s="353"/>
      <c r="ACS63" s="353"/>
      <c r="ACT63" s="353"/>
      <c r="ACU63" s="353"/>
      <c r="ACV63" s="354"/>
      <c r="ACW63" s="352"/>
      <c r="ACX63" s="353"/>
      <c r="ACY63" s="353"/>
      <c r="ACZ63" s="353"/>
      <c r="ADA63" s="353"/>
      <c r="ADB63" s="353"/>
      <c r="ADC63" s="353"/>
      <c r="ADD63" s="354"/>
      <c r="ADE63" s="352"/>
      <c r="ADF63" s="353"/>
      <c r="ADG63" s="353"/>
      <c r="ADH63" s="353"/>
      <c r="ADI63" s="353"/>
      <c r="ADJ63" s="353"/>
      <c r="ADK63" s="353"/>
      <c r="ADL63" s="354"/>
      <c r="ADM63" s="352"/>
      <c r="ADN63" s="353"/>
      <c r="ADO63" s="353"/>
      <c r="ADP63" s="353"/>
      <c r="ADQ63" s="353"/>
      <c r="ADR63" s="353"/>
      <c r="ADS63" s="353"/>
      <c r="ADT63" s="354"/>
      <c r="ADU63" s="352"/>
      <c r="ADV63" s="353"/>
      <c r="ADW63" s="353"/>
      <c r="ADX63" s="353"/>
      <c r="ADY63" s="353"/>
      <c r="ADZ63" s="353"/>
      <c r="AEA63" s="353"/>
      <c r="AEB63" s="354"/>
      <c r="AEC63" s="352"/>
      <c r="AED63" s="353"/>
      <c r="AEE63" s="353"/>
      <c r="AEF63" s="353"/>
      <c r="AEG63" s="353"/>
      <c r="AEH63" s="353"/>
      <c r="AEI63" s="353"/>
      <c r="AEJ63" s="354"/>
      <c r="AEK63" s="352"/>
      <c r="AEL63" s="353"/>
      <c r="AEM63" s="353"/>
      <c r="AEN63" s="353"/>
      <c r="AEO63" s="353"/>
      <c r="AEP63" s="353"/>
      <c r="AEQ63" s="353"/>
      <c r="AER63" s="354"/>
      <c r="AES63" s="352"/>
      <c r="AET63" s="353"/>
      <c r="AEU63" s="353"/>
      <c r="AEV63" s="353"/>
      <c r="AEW63" s="353"/>
      <c r="AEX63" s="353"/>
      <c r="AEY63" s="353"/>
      <c r="AEZ63" s="354"/>
      <c r="AFA63" s="352"/>
      <c r="AFB63" s="353"/>
      <c r="AFC63" s="353"/>
      <c r="AFD63" s="353"/>
      <c r="AFE63" s="353"/>
      <c r="AFF63" s="353"/>
      <c r="AFG63" s="353"/>
      <c r="AFH63" s="354"/>
      <c r="AFI63" s="352"/>
      <c r="AFJ63" s="353"/>
      <c r="AFK63" s="353"/>
      <c r="AFL63" s="353"/>
      <c r="AFM63" s="353"/>
      <c r="AFN63" s="353"/>
      <c r="AFO63" s="353"/>
      <c r="AFP63" s="354"/>
      <c r="AFQ63" s="352"/>
      <c r="AFR63" s="353"/>
      <c r="AFS63" s="353"/>
      <c r="AFT63" s="353"/>
      <c r="AFU63" s="353"/>
      <c r="AFV63" s="353"/>
      <c r="AFW63" s="353"/>
      <c r="AFX63" s="354"/>
      <c r="AFY63" s="352"/>
      <c r="AFZ63" s="353"/>
      <c r="AGA63" s="353"/>
      <c r="AGB63" s="353"/>
      <c r="AGC63" s="353"/>
      <c r="AGD63" s="353"/>
      <c r="AGE63" s="353"/>
      <c r="AGF63" s="354"/>
      <c r="AGG63" s="352"/>
      <c r="AGH63" s="353"/>
      <c r="AGI63" s="353"/>
      <c r="AGJ63" s="353"/>
      <c r="AGK63" s="353"/>
      <c r="AGL63" s="353"/>
      <c r="AGM63" s="353"/>
      <c r="AGN63" s="354"/>
      <c r="AGO63" s="352"/>
      <c r="AGP63" s="353"/>
      <c r="AGQ63" s="353"/>
      <c r="AGR63" s="353"/>
      <c r="AGS63" s="353"/>
      <c r="AGT63" s="353"/>
      <c r="AGU63" s="353"/>
      <c r="AGV63" s="354"/>
      <c r="AGW63" s="352"/>
      <c r="AGX63" s="353"/>
      <c r="AGY63" s="353"/>
      <c r="AGZ63" s="353"/>
      <c r="AHA63" s="353"/>
      <c r="AHB63" s="353"/>
      <c r="AHC63" s="353"/>
      <c r="AHD63" s="354"/>
      <c r="AHE63" s="352"/>
      <c r="AHF63" s="353"/>
      <c r="AHG63" s="353"/>
      <c r="AHH63" s="353"/>
      <c r="AHI63" s="353"/>
      <c r="AHJ63" s="353"/>
      <c r="AHK63" s="353"/>
      <c r="AHL63" s="354"/>
      <c r="AHM63" s="352"/>
      <c r="AHN63" s="353"/>
      <c r="AHO63" s="353"/>
      <c r="AHP63" s="353"/>
      <c r="AHQ63" s="353"/>
      <c r="AHR63" s="353"/>
      <c r="AHS63" s="353"/>
      <c r="AHT63" s="354"/>
      <c r="AHU63" s="352"/>
      <c r="AHV63" s="353"/>
      <c r="AHW63" s="353"/>
      <c r="AHX63" s="353"/>
      <c r="AHY63" s="353"/>
      <c r="AHZ63" s="353"/>
      <c r="AIA63" s="353"/>
      <c r="AIB63" s="354"/>
      <c r="AIC63" s="352"/>
      <c r="AID63" s="353"/>
      <c r="AIE63" s="353"/>
      <c r="AIF63" s="353"/>
      <c r="AIG63" s="353"/>
      <c r="AIH63" s="353"/>
      <c r="AII63" s="353"/>
      <c r="AIJ63" s="354"/>
      <c r="AIK63" s="352"/>
      <c r="AIL63" s="353"/>
      <c r="AIM63" s="353"/>
      <c r="AIN63" s="353"/>
      <c r="AIO63" s="353"/>
      <c r="AIP63" s="353"/>
      <c r="AIQ63" s="353"/>
      <c r="AIR63" s="354"/>
      <c r="AIS63" s="352"/>
      <c r="AIT63" s="353"/>
      <c r="AIU63" s="353"/>
      <c r="AIV63" s="353"/>
      <c r="AIW63" s="353"/>
      <c r="AIX63" s="353"/>
      <c r="AIY63" s="353"/>
      <c r="AIZ63" s="354"/>
      <c r="AJA63" s="352"/>
      <c r="AJB63" s="353"/>
      <c r="AJC63" s="353"/>
      <c r="AJD63" s="353"/>
      <c r="AJE63" s="353"/>
      <c r="AJF63" s="353"/>
      <c r="AJG63" s="353"/>
      <c r="AJH63" s="354"/>
      <c r="AJI63" s="352"/>
      <c r="AJJ63" s="353"/>
      <c r="AJK63" s="353"/>
      <c r="AJL63" s="353"/>
      <c r="AJM63" s="353"/>
      <c r="AJN63" s="353"/>
      <c r="AJO63" s="353"/>
      <c r="AJP63" s="354"/>
      <c r="AJQ63" s="352"/>
      <c r="AJR63" s="353"/>
      <c r="AJS63" s="353"/>
      <c r="AJT63" s="353"/>
      <c r="AJU63" s="353"/>
      <c r="AJV63" s="353"/>
      <c r="AJW63" s="353"/>
      <c r="AJX63" s="354"/>
      <c r="AJY63" s="352"/>
      <c r="AJZ63" s="353"/>
      <c r="AKA63" s="353"/>
      <c r="AKB63" s="353"/>
      <c r="AKC63" s="353"/>
      <c r="AKD63" s="353"/>
      <c r="AKE63" s="353"/>
      <c r="AKF63" s="354"/>
      <c r="AKG63" s="352"/>
      <c r="AKH63" s="353"/>
      <c r="AKI63" s="353"/>
      <c r="AKJ63" s="353"/>
      <c r="AKK63" s="353"/>
      <c r="AKL63" s="353"/>
      <c r="AKM63" s="353"/>
      <c r="AKN63" s="354"/>
      <c r="AKO63" s="352"/>
      <c r="AKP63" s="353"/>
      <c r="AKQ63" s="353"/>
      <c r="AKR63" s="353"/>
      <c r="AKS63" s="353"/>
      <c r="AKT63" s="353"/>
      <c r="AKU63" s="353"/>
      <c r="AKV63" s="354"/>
      <c r="AKW63" s="352"/>
      <c r="AKX63" s="353"/>
      <c r="AKY63" s="353"/>
      <c r="AKZ63" s="353"/>
      <c r="ALA63" s="353"/>
      <c r="ALB63" s="353"/>
      <c r="ALC63" s="353"/>
      <c r="ALD63" s="354"/>
      <c r="ALE63" s="352"/>
      <c r="ALF63" s="353"/>
      <c r="ALG63" s="353"/>
      <c r="ALH63" s="353"/>
      <c r="ALI63" s="353"/>
      <c r="ALJ63" s="353"/>
      <c r="ALK63" s="353"/>
      <c r="ALL63" s="354"/>
      <c r="ALM63" s="352"/>
      <c r="ALN63" s="353"/>
      <c r="ALO63" s="353"/>
      <c r="ALP63" s="353"/>
      <c r="ALQ63" s="353"/>
      <c r="ALR63" s="353"/>
      <c r="ALS63" s="353"/>
      <c r="ALT63" s="354"/>
      <c r="ALU63" s="352"/>
      <c r="ALV63" s="353"/>
      <c r="ALW63" s="353"/>
      <c r="ALX63" s="353"/>
      <c r="ALY63" s="353"/>
      <c r="ALZ63" s="353"/>
      <c r="AMA63" s="353"/>
      <c r="AMB63" s="354"/>
      <c r="AMC63" s="352"/>
      <c r="AMD63" s="353"/>
      <c r="AME63" s="353"/>
      <c r="AMF63" s="353"/>
      <c r="AMG63" s="353"/>
      <c r="AMH63" s="353"/>
      <c r="AMI63" s="353"/>
      <c r="AMJ63" s="354"/>
      <c r="AMK63" s="352"/>
      <c r="AML63" s="353"/>
      <c r="AMM63" s="353"/>
      <c r="AMN63" s="353"/>
      <c r="AMO63" s="353"/>
      <c r="AMP63" s="353"/>
      <c r="AMQ63" s="353"/>
      <c r="AMR63" s="354"/>
      <c r="AMS63" s="352"/>
      <c r="AMT63" s="353"/>
      <c r="AMU63" s="353"/>
      <c r="AMV63" s="353"/>
      <c r="AMW63" s="353"/>
      <c r="AMX63" s="353"/>
      <c r="AMY63" s="353"/>
      <c r="AMZ63" s="354"/>
      <c r="ANA63" s="352"/>
      <c r="ANB63" s="353"/>
      <c r="ANC63" s="353"/>
      <c r="AND63" s="353"/>
      <c r="ANE63" s="353"/>
      <c r="ANF63" s="353"/>
      <c r="ANG63" s="353"/>
      <c r="ANH63" s="354"/>
      <c r="ANI63" s="352"/>
      <c r="ANJ63" s="353"/>
      <c r="ANK63" s="353"/>
      <c r="ANL63" s="353"/>
      <c r="ANM63" s="353"/>
      <c r="ANN63" s="353"/>
      <c r="ANO63" s="353"/>
      <c r="ANP63" s="354"/>
      <c r="ANQ63" s="352"/>
      <c r="ANR63" s="353"/>
      <c r="ANS63" s="353"/>
      <c r="ANT63" s="353"/>
      <c r="ANU63" s="353"/>
      <c r="ANV63" s="353"/>
      <c r="ANW63" s="353"/>
      <c r="ANX63" s="354"/>
      <c r="ANY63" s="352"/>
      <c r="ANZ63" s="353"/>
      <c r="AOA63" s="353"/>
      <c r="AOB63" s="353"/>
      <c r="AOC63" s="353"/>
      <c r="AOD63" s="353"/>
      <c r="AOE63" s="353"/>
      <c r="AOF63" s="354"/>
      <c r="AOG63" s="352"/>
      <c r="AOH63" s="353"/>
      <c r="AOI63" s="353"/>
      <c r="AOJ63" s="353"/>
      <c r="AOK63" s="353"/>
      <c r="AOL63" s="353"/>
      <c r="AOM63" s="353"/>
      <c r="AON63" s="354"/>
      <c r="AOO63" s="352"/>
      <c r="AOP63" s="353"/>
      <c r="AOQ63" s="353"/>
      <c r="AOR63" s="353"/>
      <c r="AOS63" s="353"/>
      <c r="AOT63" s="353"/>
      <c r="AOU63" s="353"/>
      <c r="AOV63" s="354"/>
      <c r="AOW63" s="352"/>
      <c r="AOX63" s="353"/>
      <c r="AOY63" s="353"/>
      <c r="AOZ63" s="353"/>
      <c r="APA63" s="353"/>
      <c r="APB63" s="353"/>
      <c r="APC63" s="353"/>
      <c r="APD63" s="354"/>
      <c r="APE63" s="352"/>
      <c r="APF63" s="353"/>
      <c r="APG63" s="353"/>
      <c r="APH63" s="353"/>
      <c r="API63" s="353"/>
      <c r="APJ63" s="353"/>
      <c r="APK63" s="353"/>
      <c r="APL63" s="354"/>
      <c r="APM63" s="352"/>
      <c r="APN63" s="353"/>
      <c r="APO63" s="353"/>
      <c r="APP63" s="353"/>
      <c r="APQ63" s="353"/>
      <c r="APR63" s="353"/>
      <c r="APS63" s="353"/>
      <c r="APT63" s="354"/>
      <c r="APU63" s="352"/>
      <c r="APV63" s="353"/>
      <c r="APW63" s="353"/>
      <c r="APX63" s="353"/>
      <c r="APY63" s="353"/>
      <c r="APZ63" s="353"/>
      <c r="AQA63" s="353"/>
      <c r="AQB63" s="354"/>
      <c r="AQC63" s="352"/>
      <c r="AQD63" s="353"/>
      <c r="AQE63" s="353"/>
      <c r="AQF63" s="353"/>
      <c r="AQG63" s="353"/>
      <c r="AQH63" s="353"/>
      <c r="AQI63" s="353"/>
      <c r="AQJ63" s="354"/>
      <c r="AQK63" s="352"/>
      <c r="AQL63" s="353"/>
      <c r="AQM63" s="353"/>
      <c r="AQN63" s="353"/>
      <c r="AQO63" s="353"/>
      <c r="AQP63" s="353"/>
      <c r="AQQ63" s="353"/>
      <c r="AQR63" s="354"/>
      <c r="AQS63" s="352"/>
      <c r="AQT63" s="353"/>
      <c r="AQU63" s="353"/>
      <c r="AQV63" s="353"/>
      <c r="AQW63" s="353"/>
      <c r="AQX63" s="353"/>
      <c r="AQY63" s="353"/>
      <c r="AQZ63" s="354"/>
      <c r="ARA63" s="352"/>
      <c r="ARB63" s="353"/>
      <c r="ARC63" s="353"/>
      <c r="ARD63" s="353"/>
      <c r="ARE63" s="353"/>
      <c r="ARF63" s="353"/>
      <c r="ARG63" s="353"/>
      <c r="ARH63" s="354"/>
      <c r="ARI63" s="352"/>
      <c r="ARJ63" s="353"/>
      <c r="ARK63" s="353"/>
      <c r="ARL63" s="353"/>
      <c r="ARM63" s="353"/>
      <c r="ARN63" s="353"/>
      <c r="ARO63" s="353"/>
      <c r="ARP63" s="354"/>
      <c r="ARQ63" s="352"/>
      <c r="ARR63" s="353"/>
      <c r="ARS63" s="353"/>
      <c r="ART63" s="353"/>
      <c r="ARU63" s="353"/>
      <c r="ARV63" s="353"/>
      <c r="ARW63" s="353"/>
      <c r="ARX63" s="354"/>
      <c r="ARY63" s="352"/>
      <c r="ARZ63" s="353"/>
      <c r="ASA63" s="353"/>
      <c r="ASB63" s="353"/>
      <c r="ASC63" s="353"/>
      <c r="ASD63" s="353"/>
      <c r="ASE63" s="353"/>
      <c r="ASF63" s="354"/>
      <c r="ASG63" s="352"/>
      <c r="ASH63" s="353"/>
      <c r="ASI63" s="353"/>
      <c r="ASJ63" s="353"/>
      <c r="ASK63" s="353"/>
      <c r="ASL63" s="353"/>
      <c r="ASM63" s="353"/>
      <c r="ASN63" s="354"/>
      <c r="ASO63" s="352"/>
      <c r="ASP63" s="353"/>
      <c r="ASQ63" s="353"/>
      <c r="ASR63" s="353"/>
      <c r="ASS63" s="353"/>
      <c r="AST63" s="353"/>
      <c r="ASU63" s="353"/>
      <c r="ASV63" s="354"/>
      <c r="ASW63" s="352"/>
      <c r="ASX63" s="353"/>
      <c r="ASY63" s="353"/>
      <c r="ASZ63" s="353"/>
      <c r="ATA63" s="353"/>
      <c r="ATB63" s="353"/>
      <c r="ATC63" s="353"/>
      <c r="ATD63" s="354"/>
      <c r="ATE63" s="352"/>
      <c r="ATF63" s="353"/>
      <c r="ATG63" s="353"/>
      <c r="ATH63" s="353"/>
      <c r="ATI63" s="353"/>
      <c r="ATJ63" s="353"/>
      <c r="ATK63" s="353"/>
      <c r="ATL63" s="354"/>
      <c r="ATM63" s="352"/>
      <c r="ATN63" s="353"/>
      <c r="ATO63" s="353"/>
      <c r="ATP63" s="353"/>
      <c r="ATQ63" s="353"/>
      <c r="ATR63" s="353"/>
      <c r="ATS63" s="353"/>
      <c r="ATT63" s="354"/>
      <c r="ATU63" s="352"/>
      <c r="ATV63" s="353"/>
      <c r="ATW63" s="353"/>
      <c r="ATX63" s="353"/>
      <c r="ATY63" s="353"/>
      <c r="ATZ63" s="353"/>
      <c r="AUA63" s="353"/>
      <c r="AUB63" s="354"/>
      <c r="AUC63" s="352"/>
      <c r="AUD63" s="353"/>
      <c r="AUE63" s="353"/>
      <c r="AUF63" s="353"/>
      <c r="AUG63" s="353"/>
      <c r="AUH63" s="353"/>
      <c r="AUI63" s="353"/>
      <c r="AUJ63" s="354"/>
      <c r="AUK63" s="352"/>
      <c r="AUL63" s="353"/>
      <c r="AUM63" s="353"/>
      <c r="AUN63" s="353"/>
      <c r="AUO63" s="353"/>
      <c r="AUP63" s="353"/>
      <c r="AUQ63" s="353"/>
      <c r="AUR63" s="354"/>
      <c r="AUS63" s="352"/>
      <c r="AUT63" s="353"/>
      <c r="AUU63" s="353"/>
      <c r="AUV63" s="353"/>
      <c r="AUW63" s="353"/>
      <c r="AUX63" s="353"/>
      <c r="AUY63" s="353"/>
      <c r="AUZ63" s="354"/>
      <c r="AVA63" s="352"/>
      <c r="AVB63" s="353"/>
      <c r="AVC63" s="353"/>
      <c r="AVD63" s="353"/>
      <c r="AVE63" s="353"/>
      <c r="AVF63" s="353"/>
      <c r="AVG63" s="353"/>
      <c r="AVH63" s="354"/>
      <c r="AVI63" s="352"/>
      <c r="AVJ63" s="353"/>
      <c r="AVK63" s="353"/>
      <c r="AVL63" s="353"/>
      <c r="AVM63" s="353"/>
      <c r="AVN63" s="353"/>
      <c r="AVO63" s="353"/>
      <c r="AVP63" s="354"/>
      <c r="AVQ63" s="352"/>
      <c r="AVR63" s="353"/>
      <c r="AVS63" s="353"/>
      <c r="AVT63" s="353"/>
      <c r="AVU63" s="353"/>
      <c r="AVV63" s="353"/>
      <c r="AVW63" s="353"/>
      <c r="AVX63" s="354"/>
      <c r="AVY63" s="352"/>
      <c r="AVZ63" s="353"/>
      <c r="AWA63" s="353"/>
      <c r="AWB63" s="353"/>
      <c r="AWC63" s="353"/>
      <c r="AWD63" s="353"/>
      <c r="AWE63" s="353"/>
      <c r="AWF63" s="354"/>
      <c r="AWG63" s="352"/>
      <c r="AWH63" s="353"/>
      <c r="AWI63" s="353"/>
      <c r="AWJ63" s="353"/>
      <c r="AWK63" s="353"/>
      <c r="AWL63" s="353"/>
      <c r="AWM63" s="353"/>
      <c r="AWN63" s="354"/>
      <c r="AWO63" s="352"/>
      <c r="AWP63" s="353"/>
      <c r="AWQ63" s="353"/>
      <c r="AWR63" s="353"/>
      <c r="AWS63" s="353"/>
      <c r="AWT63" s="353"/>
      <c r="AWU63" s="353"/>
      <c r="AWV63" s="354"/>
      <c r="AWW63" s="352"/>
      <c r="AWX63" s="353"/>
      <c r="AWY63" s="353"/>
      <c r="AWZ63" s="353"/>
      <c r="AXA63" s="353"/>
      <c r="AXB63" s="353"/>
      <c r="AXC63" s="353"/>
      <c r="AXD63" s="354"/>
      <c r="AXE63" s="352"/>
      <c r="AXF63" s="353"/>
      <c r="AXG63" s="353"/>
      <c r="AXH63" s="353"/>
      <c r="AXI63" s="353"/>
      <c r="AXJ63" s="353"/>
      <c r="AXK63" s="353"/>
      <c r="AXL63" s="354"/>
      <c r="AXM63" s="352"/>
      <c r="AXN63" s="353"/>
      <c r="AXO63" s="353"/>
      <c r="AXP63" s="353"/>
      <c r="AXQ63" s="353"/>
      <c r="AXR63" s="353"/>
      <c r="AXS63" s="353"/>
      <c r="AXT63" s="354"/>
      <c r="AXU63" s="352"/>
      <c r="AXV63" s="353"/>
      <c r="AXW63" s="353"/>
      <c r="AXX63" s="353"/>
      <c r="AXY63" s="353"/>
      <c r="AXZ63" s="353"/>
      <c r="AYA63" s="353"/>
      <c r="AYB63" s="354"/>
      <c r="AYC63" s="352"/>
      <c r="AYD63" s="353"/>
      <c r="AYE63" s="353"/>
      <c r="AYF63" s="353"/>
      <c r="AYG63" s="353"/>
      <c r="AYH63" s="353"/>
      <c r="AYI63" s="353"/>
      <c r="AYJ63" s="354"/>
      <c r="AYK63" s="352"/>
      <c r="AYL63" s="353"/>
      <c r="AYM63" s="353"/>
      <c r="AYN63" s="353"/>
      <c r="AYO63" s="353"/>
      <c r="AYP63" s="353"/>
      <c r="AYQ63" s="353"/>
      <c r="AYR63" s="354"/>
      <c r="AYS63" s="352"/>
      <c r="AYT63" s="353"/>
      <c r="AYU63" s="353"/>
      <c r="AYV63" s="353"/>
      <c r="AYW63" s="353"/>
      <c r="AYX63" s="353"/>
      <c r="AYY63" s="353"/>
      <c r="AYZ63" s="354"/>
      <c r="AZA63" s="352"/>
      <c r="AZB63" s="353"/>
      <c r="AZC63" s="353"/>
      <c r="AZD63" s="353"/>
      <c r="AZE63" s="353"/>
      <c r="AZF63" s="353"/>
      <c r="AZG63" s="353"/>
      <c r="AZH63" s="354"/>
      <c r="AZI63" s="352"/>
      <c r="AZJ63" s="353"/>
      <c r="AZK63" s="353"/>
      <c r="AZL63" s="353"/>
      <c r="AZM63" s="353"/>
      <c r="AZN63" s="353"/>
      <c r="AZO63" s="353"/>
      <c r="AZP63" s="354"/>
      <c r="AZQ63" s="352"/>
      <c r="AZR63" s="353"/>
      <c r="AZS63" s="353"/>
      <c r="AZT63" s="353"/>
      <c r="AZU63" s="353"/>
      <c r="AZV63" s="353"/>
      <c r="AZW63" s="353"/>
      <c r="AZX63" s="354"/>
      <c r="AZY63" s="352"/>
      <c r="AZZ63" s="353"/>
      <c r="BAA63" s="353"/>
      <c r="BAB63" s="353"/>
      <c r="BAC63" s="353"/>
      <c r="BAD63" s="353"/>
      <c r="BAE63" s="353"/>
      <c r="BAF63" s="354"/>
      <c r="BAG63" s="352"/>
      <c r="BAH63" s="353"/>
      <c r="BAI63" s="353"/>
      <c r="BAJ63" s="353"/>
      <c r="BAK63" s="353"/>
      <c r="BAL63" s="353"/>
      <c r="BAM63" s="353"/>
      <c r="BAN63" s="354"/>
      <c r="BAO63" s="352"/>
      <c r="BAP63" s="353"/>
      <c r="BAQ63" s="353"/>
      <c r="BAR63" s="353"/>
      <c r="BAS63" s="353"/>
      <c r="BAT63" s="353"/>
      <c r="BAU63" s="353"/>
      <c r="BAV63" s="354"/>
      <c r="BAW63" s="352"/>
      <c r="BAX63" s="353"/>
      <c r="BAY63" s="353"/>
      <c r="BAZ63" s="353"/>
      <c r="BBA63" s="353"/>
      <c r="BBB63" s="353"/>
      <c r="BBC63" s="353"/>
      <c r="BBD63" s="354"/>
      <c r="BBE63" s="352"/>
      <c r="BBF63" s="353"/>
      <c r="BBG63" s="353"/>
      <c r="BBH63" s="353"/>
      <c r="BBI63" s="353"/>
      <c r="BBJ63" s="353"/>
      <c r="BBK63" s="353"/>
      <c r="BBL63" s="354"/>
      <c r="BBM63" s="352"/>
      <c r="BBN63" s="353"/>
      <c r="BBO63" s="353"/>
      <c r="BBP63" s="353"/>
      <c r="BBQ63" s="353"/>
      <c r="BBR63" s="353"/>
      <c r="BBS63" s="353"/>
      <c r="BBT63" s="354"/>
      <c r="BBU63" s="352"/>
      <c r="BBV63" s="353"/>
      <c r="BBW63" s="353"/>
      <c r="BBX63" s="353"/>
      <c r="BBY63" s="353"/>
      <c r="BBZ63" s="353"/>
      <c r="BCA63" s="353"/>
      <c r="BCB63" s="354"/>
      <c r="BCC63" s="352"/>
      <c r="BCD63" s="353"/>
      <c r="BCE63" s="353"/>
      <c r="BCF63" s="353"/>
      <c r="BCG63" s="353"/>
      <c r="BCH63" s="353"/>
      <c r="BCI63" s="353"/>
      <c r="BCJ63" s="354"/>
      <c r="BCK63" s="352"/>
      <c r="BCL63" s="353"/>
      <c r="BCM63" s="353"/>
      <c r="BCN63" s="353"/>
      <c r="BCO63" s="353"/>
      <c r="BCP63" s="353"/>
      <c r="BCQ63" s="353"/>
      <c r="BCR63" s="354"/>
      <c r="BCS63" s="352"/>
      <c r="BCT63" s="353"/>
      <c r="BCU63" s="353"/>
      <c r="BCV63" s="353"/>
      <c r="BCW63" s="353"/>
      <c r="BCX63" s="353"/>
      <c r="BCY63" s="353"/>
      <c r="BCZ63" s="354"/>
      <c r="BDA63" s="352"/>
      <c r="BDB63" s="353"/>
      <c r="BDC63" s="353"/>
      <c r="BDD63" s="353"/>
      <c r="BDE63" s="353"/>
      <c r="BDF63" s="353"/>
      <c r="BDG63" s="353"/>
      <c r="BDH63" s="354"/>
      <c r="BDI63" s="352"/>
      <c r="BDJ63" s="353"/>
      <c r="BDK63" s="353"/>
      <c r="BDL63" s="353"/>
      <c r="BDM63" s="353"/>
      <c r="BDN63" s="353"/>
      <c r="BDO63" s="353"/>
      <c r="BDP63" s="354"/>
      <c r="BDQ63" s="352"/>
      <c r="BDR63" s="353"/>
      <c r="BDS63" s="353"/>
      <c r="BDT63" s="353"/>
      <c r="BDU63" s="353"/>
      <c r="BDV63" s="353"/>
      <c r="BDW63" s="353"/>
      <c r="BDX63" s="354"/>
      <c r="BDY63" s="352"/>
      <c r="BDZ63" s="353"/>
      <c r="BEA63" s="353"/>
      <c r="BEB63" s="353"/>
      <c r="BEC63" s="353"/>
      <c r="BED63" s="353"/>
      <c r="BEE63" s="353"/>
      <c r="BEF63" s="354"/>
      <c r="BEG63" s="352"/>
      <c r="BEH63" s="353"/>
      <c r="BEI63" s="353"/>
      <c r="BEJ63" s="353"/>
      <c r="BEK63" s="353"/>
      <c r="BEL63" s="353"/>
      <c r="BEM63" s="353"/>
      <c r="BEN63" s="354"/>
      <c r="BEO63" s="352"/>
      <c r="BEP63" s="353"/>
      <c r="BEQ63" s="353"/>
      <c r="BER63" s="353"/>
      <c r="BES63" s="353"/>
      <c r="BET63" s="353"/>
      <c r="BEU63" s="353"/>
      <c r="BEV63" s="354"/>
      <c r="BEW63" s="352"/>
      <c r="BEX63" s="353"/>
      <c r="BEY63" s="353"/>
      <c r="BEZ63" s="353"/>
      <c r="BFA63" s="353"/>
      <c r="BFB63" s="353"/>
      <c r="BFC63" s="353"/>
      <c r="BFD63" s="354"/>
      <c r="BFE63" s="352"/>
      <c r="BFF63" s="353"/>
      <c r="BFG63" s="353"/>
      <c r="BFH63" s="353"/>
      <c r="BFI63" s="353"/>
      <c r="BFJ63" s="353"/>
      <c r="BFK63" s="353"/>
      <c r="BFL63" s="354"/>
      <c r="BFM63" s="352"/>
      <c r="BFN63" s="353"/>
      <c r="BFO63" s="353"/>
      <c r="BFP63" s="353"/>
      <c r="BFQ63" s="353"/>
      <c r="BFR63" s="353"/>
      <c r="BFS63" s="353"/>
      <c r="BFT63" s="354"/>
      <c r="BFU63" s="352"/>
      <c r="BFV63" s="353"/>
      <c r="BFW63" s="353"/>
      <c r="BFX63" s="353"/>
      <c r="BFY63" s="353"/>
      <c r="BFZ63" s="353"/>
      <c r="BGA63" s="353"/>
      <c r="BGB63" s="354"/>
      <c r="BGC63" s="352"/>
      <c r="BGD63" s="353"/>
      <c r="BGE63" s="353"/>
      <c r="BGF63" s="353"/>
      <c r="BGG63" s="353"/>
      <c r="BGH63" s="353"/>
      <c r="BGI63" s="353"/>
      <c r="BGJ63" s="354"/>
      <c r="BGK63" s="352"/>
      <c r="BGL63" s="353"/>
      <c r="BGM63" s="353"/>
      <c r="BGN63" s="353"/>
      <c r="BGO63" s="353"/>
      <c r="BGP63" s="353"/>
      <c r="BGQ63" s="353"/>
      <c r="BGR63" s="354"/>
      <c r="BGS63" s="352"/>
      <c r="BGT63" s="353"/>
      <c r="BGU63" s="353"/>
      <c r="BGV63" s="353"/>
      <c r="BGW63" s="353"/>
      <c r="BGX63" s="353"/>
      <c r="BGY63" s="353"/>
      <c r="BGZ63" s="354"/>
      <c r="BHA63" s="352"/>
      <c r="BHB63" s="353"/>
      <c r="BHC63" s="353"/>
      <c r="BHD63" s="353"/>
      <c r="BHE63" s="353"/>
      <c r="BHF63" s="353"/>
      <c r="BHG63" s="353"/>
      <c r="BHH63" s="354"/>
      <c r="BHI63" s="352"/>
      <c r="BHJ63" s="353"/>
      <c r="BHK63" s="353"/>
      <c r="BHL63" s="353"/>
      <c r="BHM63" s="353"/>
      <c r="BHN63" s="353"/>
      <c r="BHO63" s="353"/>
      <c r="BHP63" s="354"/>
      <c r="BHQ63" s="352"/>
      <c r="BHR63" s="353"/>
      <c r="BHS63" s="353"/>
      <c r="BHT63" s="353"/>
      <c r="BHU63" s="353"/>
      <c r="BHV63" s="353"/>
      <c r="BHW63" s="353"/>
      <c r="BHX63" s="354"/>
      <c r="BHY63" s="352"/>
      <c r="BHZ63" s="353"/>
      <c r="BIA63" s="353"/>
      <c r="BIB63" s="353"/>
      <c r="BIC63" s="353"/>
      <c r="BID63" s="353"/>
      <c r="BIE63" s="353"/>
      <c r="BIF63" s="354"/>
      <c r="BIG63" s="352"/>
      <c r="BIH63" s="353"/>
      <c r="BII63" s="353"/>
      <c r="BIJ63" s="353"/>
      <c r="BIK63" s="353"/>
      <c r="BIL63" s="353"/>
      <c r="BIM63" s="353"/>
      <c r="BIN63" s="354"/>
      <c r="BIO63" s="352"/>
      <c r="BIP63" s="353"/>
      <c r="BIQ63" s="353"/>
      <c r="BIR63" s="353"/>
      <c r="BIS63" s="353"/>
      <c r="BIT63" s="353"/>
      <c r="BIU63" s="353"/>
      <c r="BIV63" s="354"/>
      <c r="BIW63" s="352"/>
      <c r="BIX63" s="353"/>
      <c r="BIY63" s="353"/>
      <c r="BIZ63" s="353"/>
      <c r="BJA63" s="353"/>
      <c r="BJB63" s="353"/>
      <c r="BJC63" s="353"/>
      <c r="BJD63" s="354"/>
      <c r="BJE63" s="352"/>
      <c r="BJF63" s="353"/>
      <c r="BJG63" s="353"/>
      <c r="BJH63" s="353"/>
      <c r="BJI63" s="353"/>
      <c r="BJJ63" s="353"/>
      <c r="BJK63" s="353"/>
      <c r="BJL63" s="354"/>
      <c r="BJM63" s="352"/>
      <c r="BJN63" s="353"/>
      <c r="BJO63" s="353"/>
      <c r="BJP63" s="353"/>
      <c r="BJQ63" s="353"/>
      <c r="BJR63" s="353"/>
      <c r="BJS63" s="353"/>
      <c r="BJT63" s="354"/>
      <c r="BJU63" s="352"/>
      <c r="BJV63" s="353"/>
      <c r="BJW63" s="353"/>
      <c r="BJX63" s="353"/>
      <c r="BJY63" s="353"/>
      <c r="BJZ63" s="353"/>
      <c r="BKA63" s="353"/>
      <c r="BKB63" s="354"/>
      <c r="BKC63" s="352"/>
      <c r="BKD63" s="353"/>
      <c r="BKE63" s="353"/>
      <c r="BKF63" s="353"/>
      <c r="BKG63" s="353"/>
      <c r="BKH63" s="353"/>
      <c r="BKI63" s="353"/>
      <c r="BKJ63" s="354"/>
      <c r="BKK63" s="352"/>
      <c r="BKL63" s="353"/>
      <c r="BKM63" s="353"/>
      <c r="BKN63" s="353"/>
      <c r="BKO63" s="353"/>
      <c r="BKP63" s="353"/>
      <c r="BKQ63" s="353"/>
      <c r="BKR63" s="354"/>
      <c r="BKS63" s="352"/>
      <c r="BKT63" s="353"/>
      <c r="BKU63" s="353"/>
      <c r="BKV63" s="353"/>
      <c r="BKW63" s="353"/>
      <c r="BKX63" s="353"/>
      <c r="BKY63" s="353"/>
      <c r="BKZ63" s="354"/>
      <c r="BLA63" s="352"/>
      <c r="BLB63" s="353"/>
      <c r="BLC63" s="353"/>
      <c r="BLD63" s="353"/>
      <c r="BLE63" s="353"/>
      <c r="BLF63" s="353"/>
      <c r="BLG63" s="353"/>
      <c r="BLH63" s="354"/>
      <c r="BLI63" s="352"/>
      <c r="BLJ63" s="353"/>
      <c r="BLK63" s="353"/>
      <c r="BLL63" s="353"/>
      <c r="BLM63" s="353"/>
      <c r="BLN63" s="353"/>
      <c r="BLO63" s="353"/>
      <c r="BLP63" s="354"/>
      <c r="BLQ63" s="352"/>
      <c r="BLR63" s="353"/>
      <c r="BLS63" s="353"/>
      <c r="BLT63" s="353"/>
      <c r="BLU63" s="353"/>
      <c r="BLV63" s="353"/>
      <c r="BLW63" s="353"/>
      <c r="BLX63" s="354"/>
      <c r="BLY63" s="352"/>
      <c r="BLZ63" s="353"/>
      <c r="BMA63" s="353"/>
      <c r="BMB63" s="353"/>
      <c r="BMC63" s="353"/>
      <c r="BMD63" s="353"/>
      <c r="BME63" s="353"/>
      <c r="BMF63" s="354"/>
      <c r="BMG63" s="352"/>
      <c r="BMH63" s="353"/>
      <c r="BMI63" s="353"/>
      <c r="BMJ63" s="353"/>
      <c r="BMK63" s="353"/>
      <c r="BML63" s="353"/>
      <c r="BMM63" s="353"/>
      <c r="BMN63" s="354"/>
      <c r="BMO63" s="352"/>
      <c r="BMP63" s="353"/>
      <c r="BMQ63" s="353"/>
      <c r="BMR63" s="353"/>
      <c r="BMS63" s="353"/>
      <c r="BMT63" s="353"/>
      <c r="BMU63" s="353"/>
      <c r="BMV63" s="354"/>
      <c r="BMW63" s="352"/>
      <c r="BMX63" s="353"/>
      <c r="BMY63" s="353"/>
      <c r="BMZ63" s="353"/>
      <c r="BNA63" s="353"/>
      <c r="BNB63" s="353"/>
      <c r="BNC63" s="353"/>
      <c r="BND63" s="354"/>
      <c r="BNE63" s="352"/>
      <c r="BNF63" s="353"/>
      <c r="BNG63" s="353"/>
      <c r="BNH63" s="353"/>
      <c r="BNI63" s="353"/>
      <c r="BNJ63" s="353"/>
      <c r="BNK63" s="353"/>
      <c r="BNL63" s="354"/>
      <c r="BNM63" s="352"/>
      <c r="BNN63" s="353"/>
      <c r="BNO63" s="353"/>
      <c r="BNP63" s="353"/>
      <c r="BNQ63" s="353"/>
      <c r="BNR63" s="353"/>
      <c r="BNS63" s="353"/>
      <c r="BNT63" s="354"/>
      <c r="BNU63" s="352"/>
      <c r="BNV63" s="353"/>
      <c r="BNW63" s="353"/>
      <c r="BNX63" s="353"/>
      <c r="BNY63" s="353"/>
      <c r="BNZ63" s="353"/>
      <c r="BOA63" s="353"/>
      <c r="BOB63" s="354"/>
      <c r="BOC63" s="352"/>
      <c r="BOD63" s="353"/>
      <c r="BOE63" s="353"/>
      <c r="BOF63" s="353"/>
      <c r="BOG63" s="353"/>
      <c r="BOH63" s="353"/>
      <c r="BOI63" s="353"/>
      <c r="BOJ63" s="354"/>
      <c r="BOK63" s="352"/>
      <c r="BOL63" s="353"/>
      <c r="BOM63" s="353"/>
      <c r="BON63" s="353"/>
      <c r="BOO63" s="353"/>
      <c r="BOP63" s="353"/>
      <c r="BOQ63" s="353"/>
      <c r="BOR63" s="354"/>
      <c r="BOS63" s="352"/>
      <c r="BOT63" s="353"/>
      <c r="BOU63" s="353"/>
      <c r="BOV63" s="353"/>
      <c r="BOW63" s="353"/>
      <c r="BOX63" s="353"/>
      <c r="BOY63" s="353"/>
      <c r="BOZ63" s="354"/>
      <c r="BPA63" s="352"/>
      <c r="BPB63" s="353"/>
      <c r="BPC63" s="353"/>
      <c r="BPD63" s="353"/>
      <c r="BPE63" s="353"/>
      <c r="BPF63" s="353"/>
      <c r="BPG63" s="353"/>
      <c r="BPH63" s="354"/>
      <c r="BPI63" s="352"/>
      <c r="BPJ63" s="353"/>
      <c r="BPK63" s="353"/>
      <c r="BPL63" s="353"/>
      <c r="BPM63" s="353"/>
      <c r="BPN63" s="353"/>
      <c r="BPO63" s="353"/>
      <c r="BPP63" s="354"/>
      <c r="BPQ63" s="352"/>
      <c r="BPR63" s="353"/>
      <c r="BPS63" s="353"/>
      <c r="BPT63" s="353"/>
      <c r="BPU63" s="353"/>
      <c r="BPV63" s="353"/>
      <c r="BPW63" s="353"/>
      <c r="BPX63" s="354"/>
      <c r="BPY63" s="352"/>
      <c r="BPZ63" s="353"/>
      <c r="BQA63" s="353"/>
      <c r="BQB63" s="353"/>
      <c r="BQC63" s="353"/>
      <c r="BQD63" s="353"/>
      <c r="BQE63" s="353"/>
      <c r="BQF63" s="354"/>
      <c r="BQG63" s="352"/>
      <c r="BQH63" s="353"/>
      <c r="BQI63" s="353"/>
      <c r="BQJ63" s="353"/>
      <c r="BQK63" s="353"/>
      <c r="BQL63" s="353"/>
      <c r="BQM63" s="353"/>
      <c r="BQN63" s="354"/>
      <c r="BQO63" s="352"/>
      <c r="BQP63" s="353"/>
      <c r="BQQ63" s="353"/>
      <c r="BQR63" s="353"/>
      <c r="BQS63" s="353"/>
      <c r="BQT63" s="353"/>
      <c r="BQU63" s="353"/>
      <c r="BQV63" s="354"/>
      <c r="BQW63" s="352"/>
      <c r="BQX63" s="353"/>
      <c r="BQY63" s="353"/>
      <c r="BQZ63" s="353"/>
      <c r="BRA63" s="353"/>
      <c r="BRB63" s="353"/>
      <c r="BRC63" s="353"/>
      <c r="BRD63" s="354"/>
      <c r="BRE63" s="352"/>
      <c r="BRF63" s="353"/>
      <c r="BRG63" s="353"/>
      <c r="BRH63" s="353"/>
      <c r="BRI63" s="353"/>
      <c r="BRJ63" s="353"/>
      <c r="BRK63" s="353"/>
      <c r="BRL63" s="354"/>
      <c r="BRM63" s="352"/>
      <c r="BRN63" s="353"/>
      <c r="BRO63" s="353"/>
      <c r="BRP63" s="353"/>
      <c r="BRQ63" s="353"/>
      <c r="BRR63" s="353"/>
      <c r="BRS63" s="353"/>
      <c r="BRT63" s="354"/>
      <c r="BRU63" s="352"/>
      <c r="BRV63" s="353"/>
      <c r="BRW63" s="353"/>
      <c r="BRX63" s="353"/>
      <c r="BRY63" s="353"/>
      <c r="BRZ63" s="353"/>
      <c r="BSA63" s="353"/>
      <c r="BSB63" s="354"/>
      <c r="BSC63" s="352"/>
      <c r="BSD63" s="353"/>
      <c r="BSE63" s="353"/>
      <c r="BSF63" s="353"/>
      <c r="BSG63" s="353"/>
      <c r="BSH63" s="353"/>
      <c r="BSI63" s="353"/>
      <c r="BSJ63" s="354"/>
      <c r="BSK63" s="352"/>
      <c r="BSL63" s="353"/>
      <c r="BSM63" s="353"/>
      <c r="BSN63" s="353"/>
      <c r="BSO63" s="353"/>
      <c r="BSP63" s="353"/>
      <c r="BSQ63" s="353"/>
      <c r="BSR63" s="354"/>
      <c r="BSS63" s="352"/>
      <c r="BST63" s="353"/>
      <c r="BSU63" s="353"/>
      <c r="BSV63" s="353"/>
      <c r="BSW63" s="353"/>
      <c r="BSX63" s="353"/>
      <c r="BSY63" s="353"/>
      <c r="BSZ63" s="354"/>
      <c r="BTA63" s="352"/>
      <c r="BTB63" s="353"/>
      <c r="BTC63" s="353"/>
      <c r="BTD63" s="353"/>
      <c r="BTE63" s="353"/>
      <c r="BTF63" s="353"/>
      <c r="BTG63" s="353"/>
      <c r="BTH63" s="354"/>
      <c r="BTI63" s="352"/>
      <c r="BTJ63" s="353"/>
      <c r="BTK63" s="353"/>
      <c r="BTL63" s="353"/>
      <c r="BTM63" s="353"/>
      <c r="BTN63" s="353"/>
      <c r="BTO63" s="353"/>
      <c r="BTP63" s="354"/>
      <c r="BTQ63" s="352"/>
      <c r="BTR63" s="353"/>
      <c r="BTS63" s="353"/>
      <c r="BTT63" s="353"/>
      <c r="BTU63" s="353"/>
      <c r="BTV63" s="353"/>
      <c r="BTW63" s="353"/>
      <c r="BTX63" s="354"/>
      <c r="BTY63" s="352"/>
      <c r="BTZ63" s="353"/>
      <c r="BUA63" s="353"/>
      <c r="BUB63" s="353"/>
      <c r="BUC63" s="353"/>
      <c r="BUD63" s="353"/>
      <c r="BUE63" s="353"/>
      <c r="BUF63" s="354"/>
      <c r="BUG63" s="352"/>
      <c r="BUH63" s="353"/>
      <c r="BUI63" s="353"/>
      <c r="BUJ63" s="353"/>
      <c r="BUK63" s="353"/>
      <c r="BUL63" s="353"/>
      <c r="BUM63" s="353"/>
      <c r="BUN63" s="354"/>
      <c r="BUO63" s="352"/>
      <c r="BUP63" s="353"/>
      <c r="BUQ63" s="353"/>
      <c r="BUR63" s="353"/>
      <c r="BUS63" s="353"/>
      <c r="BUT63" s="353"/>
      <c r="BUU63" s="353"/>
      <c r="BUV63" s="354"/>
      <c r="BUW63" s="352"/>
      <c r="BUX63" s="353"/>
      <c r="BUY63" s="353"/>
      <c r="BUZ63" s="353"/>
      <c r="BVA63" s="353"/>
      <c r="BVB63" s="353"/>
      <c r="BVC63" s="353"/>
      <c r="BVD63" s="354"/>
      <c r="BVE63" s="352"/>
      <c r="BVF63" s="353"/>
      <c r="BVG63" s="353"/>
      <c r="BVH63" s="353"/>
      <c r="BVI63" s="353"/>
      <c r="BVJ63" s="353"/>
      <c r="BVK63" s="353"/>
      <c r="BVL63" s="354"/>
      <c r="BVM63" s="352"/>
      <c r="BVN63" s="353"/>
      <c r="BVO63" s="353"/>
      <c r="BVP63" s="353"/>
      <c r="BVQ63" s="353"/>
      <c r="BVR63" s="353"/>
      <c r="BVS63" s="353"/>
      <c r="BVT63" s="354"/>
      <c r="BVU63" s="352"/>
      <c r="BVV63" s="353"/>
      <c r="BVW63" s="353"/>
      <c r="BVX63" s="353"/>
      <c r="BVY63" s="353"/>
      <c r="BVZ63" s="353"/>
      <c r="BWA63" s="353"/>
      <c r="BWB63" s="354"/>
      <c r="BWC63" s="352"/>
      <c r="BWD63" s="353"/>
      <c r="BWE63" s="353"/>
      <c r="BWF63" s="353"/>
      <c r="BWG63" s="353"/>
      <c r="BWH63" s="353"/>
      <c r="BWI63" s="353"/>
      <c r="BWJ63" s="354"/>
      <c r="BWK63" s="352"/>
      <c r="BWL63" s="353"/>
      <c r="BWM63" s="353"/>
      <c r="BWN63" s="353"/>
      <c r="BWO63" s="353"/>
      <c r="BWP63" s="353"/>
      <c r="BWQ63" s="353"/>
      <c r="BWR63" s="354"/>
      <c r="BWS63" s="352"/>
      <c r="BWT63" s="353"/>
      <c r="BWU63" s="353"/>
      <c r="BWV63" s="353"/>
      <c r="BWW63" s="353"/>
      <c r="BWX63" s="353"/>
      <c r="BWY63" s="353"/>
      <c r="BWZ63" s="354"/>
      <c r="BXA63" s="352"/>
      <c r="BXB63" s="353"/>
      <c r="BXC63" s="353"/>
      <c r="BXD63" s="353"/>
      <c r="BXE63" s="353"/>
      <c r="BXF63" s="353"/>
      <c r="BXG63" s="353"/>
      <c r="BXH63" s="354"/>
      <c r="BXI63" s="352"/>
      <c r="BXJ63" s="353"/>
      <c r="BXK63" s="353"/>
      <c r="BXL63" s="353"/>
      <c r="BXM63" s="353"/>
      <c r="BXN63" s="353"/>
      <c r="BXO63" s="353"/>
      <c r="BXP63" s="354"/>
      <c r="BXQ63" s="352"/>
      <c r="BXR63" s="353"/>
      <c r="BXS63" s="353"/>
      <c r="BXT63" s="353"/>
      <c r="BXU63" s="353"/>
      <c r="BXV63" s="353"/>
      <c r="BXW63" s="353"/>
      <c r="BXX63" s="354"/>
      <c r="BXY63" s="352"/>
      <c r="BXZ63" s="353"/>
      <c r="BYA63" s="353"/>
      <c r="BYB63" s="353"/>
      <c r="BYC63" s="353"/>
      <c r="BYD63" s="353"/>
      <c r="BYE63" s="353"/>
      <c r="BYF63" s="354"/>
      <c r="BYG63" s="352"/>
      <c r="BYH63" s="353"/>
      <c r="BYI63" s="353"/>
      <c r="BYJ63" s="353"/>
      <c r="BYK63" s="353"/>
      <c r="BYL63" s="353"/>
      <c r="BYM63" s="353"/>
      <c r="BYN63" s="354"/>
      <c r="BYO63" s="352"/>
      <c r="BYP63" s="353"/>
      <c r="BYQ63" s="353"/>
      <c r="BYR63" s="353"/>
      <c r="BYS63" s="353"/>
      <c r="BYT63" s="353"/>
      <c r="BYU63" s="353"/>
      <c r="BYV63" s="354"/>
      <c r="BYW63" s="352"/>
      <c r="BYX63" s="353"/>
      <c r="BYY63" s="353"/>
      <c r="BYZ63" s="353"/>
      <c r="BZA63" s="353"/>
      <c r="BZB63" s="353"/>
      <c r="BZC63" s="353"/>
      <c r="BZD63" s="354"/>
      <c r="BZE63" s="352"/>
      <c r="BZF63" s="353"/>
      <c r="BZG63" s="353"/>
      <c r="BZH63" s="353"/>
      <c r="BZI63" s="353"/>
      <c r="BZJ63" s="353"/>
      <c r="BZK63" s="353"/>
      <c r="BZL63" s="354"/>
      <c r="BZM63" s="352"/>
      <c r="BZN63" s="353"/>
      <c r="BZO63" s="353"/>
      <c r="BZP63" s="353"/>
      <c r="BZQ63" s="353"/>
      <c r="BZR63" s="353"/>
      <c r="BZS63" s="353"/>
      <c r="BZT63" s="354"/>
      <c r="BZU63" s="352"/>
      <c r="BZV63" s="353"/>
      <c r="BZW63" s="353"/>
      <c r="BZX63" s="353"/>
      <c r="BZY63" s="353"/>
      <c r="BZZ63" s="353"/>
      <c r="CAA63" s="353"/>
      <c r="CAB63" s="354"/>
      <c r="CAC63" s="352"/>
      <c r="CAD63" s="353"/>
      <c r="CAE63" s="353"/>
      <c r="CAF63" s="353"/>
      <c r="CAG63" s="353"/>
      <c r="CAH63" s="353"/>
      <c r="CAI63" s="353"/>
      <c r="CAJ63" s="354"/>
      <c r="CAK63" s="352"/>
      <c r="CAL63" s="353"/>
      <c r="CAM63" s="353"/>
      <c r="CAN63" s="353"/>
      <c r="CAO63" s="353"/>
      <c r="CAP63" s="353"/>
      <c r="CAQ63" s="353"/>
      <c r="CAR63" s="354"/>
      <c r="CAS63" s="352"/>
      <c r="CAT63" s="353"/>
      <c r="CAU63" s="353"/>
      <c r="CAV63" s="353"/>
      <c r="CAW63" s="353"/>
      <c r="CAX63" s="353"/>
      <c r="CAY63" s="353"/>
      <c r="CAZ63" s="354"/>
      <c r="CBA63" s="352"/>
      <c r="CBB63" s="353"/>
      <c r="CBC63" s="353"/>
      <c r="CBD63" s="353"/>
      <c r="CBE63" s="353"/>
      <c r="CBF63" s="353"/>
      <c r="CBG63" s="353"/>
      <c r="CBH63" s="354"/>
      <c r="CBI63" s="352"/>
      <c r="CBJ63" s="353"/>
      <c r="CBK63" s="353"/>
      <c r="CBL63" s="353"/>
      <c r="CBM63" s="353"/>
      <c r="CBN63" s="353"/>
      <c r="CBO63" s="353"/>
      <c r="CBP63" s="354"/>
      <c r="CBQ63" s="352"/>
      <c r="CBR63" s="353"/>
      <c r="CBS63" s="353"/>
      <c r="CBT63" s="353"/>
      <c r="CBU63" s="353"/>
      <c r="CBV63" s="353"/>
      <c r="CBW63" s="353"/>
      <c r="CBX63" s="354"/>
      <c r="CBY63" s="352"/>
      <c r="CBZ63" s="353"/>
      <c r="CCA63" s="353"/>
      <c r="CCB63" s="353"/>
      <c r="CCC63" s="353"/>
      <c r="CCD63" s="353"/>
      <c r="CCE63" s="353"/>
      <c r="CCF63" s="354"/>
      <c r="CCG63" s="352"/>
      <c r="CCH63" s="353"/>
      <c r="CCI63" s="353"/>
      <c r="CCJ63" s="353"/>
      <c r="CCK63" s="353"/>
      <c r="CCL63" s="353"/>
      <c r="CCM63" s="353"/>
      <c r="CCN63" s="354"/>
      <c r="CCO63" s="352"/>
      <c r="CCP63" s="353"/>
      <c r="CCQ63" s="353"/>
      <c r="CCR63" s="353"/>
      <c r="CCS63" s="353"/>
      <c r="CCT63" s="353"/>
      <c r="CCU63" s="353"/>
      <c r="CCV63" s="354"/>
      <c r="CCW63" s="352"/>
      <c r="CCX63" s="353"/>
      <c r="CCY63" s="353"/>
      <c r="CCZ63" s="353"/>
      <c r="CDA63" s="353"/>
      <c r="CDB63" s="353"/>
      <c r="CDC63" s="353"/>
      <c r="CDD63" s="354"/>
      <c r="CDE63" s="352"/>
      <c r="CDF63" s="353"/>
      <c r="CDG63" s="353"/>
      <c r="CDH63" s="353"/>
      <c r="CDI63" s="353"/>
      <c r="CDJ63" s="353"/>
      <c r="CDK63" s="353"/>
      <c r="CDL63" s="354"/>
      <c r="CDM63" s="352"/>
      <c r="CDN63" s="353"/>
      <c r="CDO63" s="353"/>
      <c r="CDP63" s="353"/>
      <c r="CDQ63" s="353"/>
      <c r="CDR63" s="353"/>
      <c r="CDS63" s="353"/>
      <c r="CDT63" s="354"/>
      <c r="CDU63" s="352"/>
      <c r="CDV63" s="353"/>
      <c r="CDW63" s="353"/>
      <c r="CDX63" s="353"/>
      <c r="CDY63" s="353"/>
      <c r="CDZ63" s="353"/>
      <c r="CEA63" s="353"/>
      <c r="CEB63" s="354"/>
      <c r="CEC63" s="352"/>
      <c r="CED63" s="353"/>
      <c r="CEE63" s="353"/>
      <c r="CEF63" s="353"/>
      <c r="CEG63" s="353"/>
      <c r="CEH63" s="353"/>
      <c r="CEI63" s="353"/>
      <c r="CEJ63" s="354"/>
      <c r="CEK63" s="352"/>
      <c r="CEL63" s="353"/>
      <c r="CEM63" s="353"/>
      <c r="CEN63" s="353"/>
      <c r="CEO63" s="353"/>
      <c r="CEP63" s="353"/>
      <c r="CEQ63" s="353"/>
      <c r="CER63" s="354"/>
      <c r="CES63" s="352"/>
      <c r="CET63" s="353"/>
      <c r="CEU63" s="353"/>
      <c r="CEV63" s="353"/>
      <c r="CEW63" s="353"/>
      <c r="CEX63" s="353"/>
      <c r="CEY63" s="353"/>
      <c r="CEZ63" s="354"/>
      <c r="CFA63" s="352"/>
      <c r="CFB63" s="353"/>
      <c r="CFC63" s="353"/>
      <c r="CFD63" s="353"/>
      <c r="CFE63" s="353"/>
      <c r="CFF63" s="353"/>
      <c r="CFG63" s="353"/>
      <c r="CFH63" s="354"/>
      <c r="CFI63" s="352"/>
      <c r="CFJ63" s="353"/>
      <c r="CFK63" s="353"/>
      <c r="CFL63" s="353"/>
      <c r="CFM63" s="353"/>
      <c r="CFN63" s="353"/>
      <c r="CFO63" s="353"/>
      <c r="CFP63" s="354"/>
      <c r="CFQ63" s="352"/>
      <c r="CFR63" s="353"/>
      <c r="CFS63" s="353"/>
      <c r="CFT63" s="353"/>
      <c r="CFU63" s="353"/>
      <c r="CFV63" s="353"/>
      <c r="CFW63" s="353"/>
      <c r="CFX63" s="354"/>
      <c r="CFY63" s="352"/>
      <c r="CFZ63" s="353"/>
      <c r="CGA63" s="353"/>
      <c r="CGB63" s="353"/>
      <c r="CGC63" s="353"/>
      <c r="CGD63" s="353"/>
      <c r="CGE63" s="353"/>
      <c r="CGF63" s="354"/>
      <c r="CGG63" s="352"/>
      <c r="CGH63" s="353"/>
      <c r="CGI63" s="353"/>
      <c r="CGJ63" s="353"/>
      <c r="CGK63" s="353"/>
      <c r="CGL63" s="353"/>
      <c r="CGM63" s="353"/>
      <c r="CGN63" s="354"/>
      <c r="CGO63" s="352"/>
      <c r="CGP63" s="353"/>
      <c r="CGQ63" s="353"/>
      <c r="CGR63" s="353"/>
      <c r="CGS63" s="353"/>
      <c r="CGT63" s="353"/>
      <c r="CGU63" s="353"/>
      <c r="CGV63" s="354"/>
      <c r="CGW63" s="352"/>
      <c r="CGX63" s="353"/>
      <c r="CGY63" s="353"/>
      <c r="CGZ63" s="353"/>
      <c r="CHA63" s="353"/>
      <c r="CHB63" s="353"/>
      <c r="CHC63" s="353"/>
      <c r="CHD63" s="354"/>
      <c r="CHE63" s="352"/>
      <c r="CHF63" s="353"/>
      <c r="CHG63" s="353"/>
      <c r="CHH63" s="353"/>
      <c r="CHI63" s="353"/>
      <c r="CHJ63" s="353"/>
      <c r="CHK63" s="353"/>
      <c r="CHL63" s="354"/>
      <c r="CHM63" s="352"/>
      <c r="CHN63" s="353"/>
      <c r="CHO63" s="353"/>
      <c r="CHP63" s="353"/>
      <c r="CHQ63" s="353"/>
      <c r="CHR63" s="353"/>
      <c r="CHS63" s="353"/>
      <c r="CHT63" s="354"/>
      <c r="CHU63" s="352"/>
      <c r="CHV63" s="353"/>
      <c r="CHW63" s="353"/>
      <c r="CHX63" s="353"/>
      <c r="CHY63" s="353"/>
      <c r="CHZ63" s="353"/>
      <c r="CIA63" s="353"/>
      <c r="CIB63" s="354"/>
      <c r="CIC63" s="352"/>
      <c r="CID63" s="353"/>
      <c r="CIE63" s="353"/>
      <c r="CIF63" s="353"/>
      <c r="CIG63" s="353"/>
      <c r="CIH63" s="353"/>
      <c r="CII63" s="353"/>
      <c r="CIJ63" s="354"/>
      <c r="CIK63" s="352"/>
      <c r="CIL63" s="353"/>
      <c r="CIM63" s="353"/>
      <c r="CIN63" s="353"/>
      <c r="CIO63" s="353"/>
      <c r="CIP63" s="353"/>
      <c r="CIQ63" s="353"/>
      <c r="CIR63" s="354"/>
      <c r="CIS63" s="352"/>
      <c r="CIT63" s="353"/>
      <c r="CIU63" s="353"/>
      <c r="CIV63" s="353"/>
      <c r="CIW63" s="353"/>
      <c r="CIX63" s="353"/>
      <c r="CIY63" s="353"/>
      <c r="CIZ63" s="354"/>
      <c r="CJA63" s="352"/>
      <c r="CJB63" s="353"/>
      <c r="CJC63" s="353"/>
      <c r="CJD63" s="353"/>
      <c r="CJE63" s="353"/>
      <c r="CJF63" s="353"/>
      <c r="CJG63" s="353"/>
      <c r="CJH63" s="354"/>
      <c r="CJI63" s="352"/>
      <c r="CJJ63" s="353"/>
      <c r="CJK63" s="353"/>
      <c r="CJL63" s="353"/>
      <c r="CJM63" s="353"/>
      <c r="CJN63" s="353"/>
      <c r="CJO63" s="353"/>
      <c r="CJP63" s="354"/>
      <c r="CJQ63" s="352"/>
      <c r="CJR63" s="353"/>
      <c r="CJS63" s="353"/>
      <c r="CJT63" s="353"/>
      <c r="CJU63" s="353"/>
      <c r="CJV63" s="353"/>
      <c r="CJW63" s="353"/>
      <c r="CJX63" s="354"/>
      <c r="CJY63" s="352"/>
      <c r="CJZ63" s="353"/>
      <c r="CKA63" s="353"/>
      <c r="CKB63" s="353"/>
      <c r="CKC63" s="353"/>
      <c r="CKD63" s="353"/>
      <c r="CKE63" s="353"/>
      <c r="CKF63" s="354"/>
      <c r="CKG63" s="352"/>
      <c r="CKH63" s="353"/>
      <c r="CKI63" s="353"/>
      <c r="CKJ63" s="353"/>
      <c r="CKK63" s="353"/>
      <c r="CKL63" s="353"/>
      <c r="CKM63" s="353"/>
      <c r="CKN63" s="354"/>
      <c r="CKO63" s="352"/>
      <c r="CKP63" s="353"/>
      <c r="CKQ63" s="353"/>
      <c r="CKR63" s="353"/>
      <c r="CKS63" s="353"/>
      <c r="CKT63" s="353"/>
      <c r="CKU63" s="353"/>
      <c r="CKV63" s="354"/>
      <c r="CKW63" s="352"/>
      <c r="CKX63" s="353"/>
      <c r="CKY63" s="353"/>
      <c r="CKZ63" s="353"/>
      <c r="CLA63" s="353"/>
      <c r="CLB63" s="353"/>
      <c r="CLC63" s="353"/>
      <c r="CLD63" s="354"/>
      <c r="CLE63" s="352"/>
      <c r="CLF63" s="353"/>
      <c r="CLG63" s="353"/>
      <c r="CLH63" s="353"/>
      <c r="CLI63" s="353"/>
      <c r="CLJ63" s="353"/>
      <c r="CLK63" s="353"/>
      <c r="CLL63" s="354"/>
      <c r="CLM63" s="352"/>
      <c r="CLN63" s="353"/>
      <c r="CLO63" s="353"/>
      <c r="CLP63" s="353"/>
      <c r="CLQ63" s="353"/>
      <c r="CLR63" s="353"/>
      <c r="CLS63" s="353"/>
      <c r="CLT63" s="354"/>
      <c r="CLU63" s="352"/>
      <c r="CLV63" s="353"/>
      <c r="CLW63" s="353"/>
      <c r="CLX63" s="353"/>
      <c r="CLY63" s="353"/>
      <c r="CLZ63" s="353"/>
      <c r="CMA63" s="353"/>
      <c r="CMB63" s="354"/>
      <c r="CMC63" s="352"/>
      <c r="CMD63" s="353"/>
      <c r="CME63" s="353"/>
      <c r="CMF63" s="353"/>
      <c r="CMG63" s="353"/>
      <c r="CMH63" s="353"/>
      <c r="CMI63" s="353"/>
      <c r="CMJ63" s="354"/>
      <c r="CMK63" s="352"/>
      <c r="CML63" s="353"/>
      <c r="CMM63" s="353"/>
      <c r="CMN63" s="353"/>
      <c r="CMO63" s="353"/>
      <c r="CMP63" s="353"/>
      <c r="CMQ63" s="353"/>
      <c r="CMR63" s="354"/>
      <c r="CMS63" s="352"/>
      <c r="CMT63" s="353"/>
      <c r="CMU63" s="353"/>
      <c r="CMV63" s="353"/>
      <c r="CMW63" s="353"/>
      <c r="CMX63" s="353"/>
      <c r="CMY63" s="353"/>
      <c r="CMZ63" s="354"/>
      <c r="CNA63" s="352"/>
      <c r="CNB63" s="353"/>
      <c r="CNC63" s="353"/>
      <c r="CND63" s="353"/>
      <c r="CNE63" s="353"/>
      <c r="CNF63" s="353"/>
      <c r="CNG63" s="353"/>
      <c r="CNH63" s="354"/>
      <c r="CNI63" s="352"/>
      <c r="CNJ63" s="353"/>
      <c r="CNK63" s="353"/>
      <c r="CNL63" s="353"/>
      <c r="CNM63" s="353"/>
      <c r="CNN63" s="353"/>
      <c r="CNO63" s="353"/>
      <c r="CNP63" s="354"/>
      <c r="CNQ63" s="352"/>
      <c r="CNR63" s="353"/>
      <c r="CNS63" s="353"/>
      <c r="CNT63" s="353"/>
      <c r="CNU63" s="353"/>
      <c r="CNV63" s="353"/>
      <c r="CNW63" s="353"/>
      <c r="CNX63" s="354"/>
      <c r="CNY63" s="352"/>
      <c r="CNZ63" s="353"/>
      <c r="COA63" s="353"/>
      <c r="COB63" s="353"/>
      <c r="COC63" s="353"/>
      <c r="COD63" s="353"/>
      <c r="COE63" s="353"/>
      <c r="COF63" s="354"/>
      <c r="COG63" s="352"/>
      <c r="COH63" s="353"/>
      <c r="COI63" s="353"/>
      <c r="COJ63" s="353"/>
      <c r="COK63" s="353"/>
      <c r="COL63" s="353"/>
      <c r="COM63" s="353"/>
      <c r="CON63" s="354"/>
      <c r="COO63" s="352"/>
      <c r="COP63" s="353"/>
      <c r="COQ63" s="353"/>
      <c r="COR63" s="353"/>
      <c r="COS63" s="353"/>
      <c r="COT63" s="353"/>
      <c r="COU63" s="353"/>
      <c r="COV63" s="354"/>
      <c r="COW63" s="352"/>
      <c r="COX63" s="353"/>
      <c r="COY63" s="353"/>
      <c r="COZ63" s="353"/>
      <c r="CPA63" s="353"/>
      <c r="CPB63" s="353"/>
      <c r="CPC63" s="353"/>
      <c r="CPD63" s="354"/>
      <c r="CPE63" s="352"/>
      <c r="CPF63" s="353"/>
      <c r="CPG63" s="353"/>
      <c r="CPH63" s="353"/>
      <c r="CPI63" s="353"/>
      <c r="CPJ63" s="353"/>
      <c r="CPK63" s="353"/>
      <c r="CPL63" s="354"/>
      <c r="CPM63" s="352"/>
      <c r="CPN63" s="353"/>
      <c r="CPO63" s="353"/>
      <c r="CPP63" s="353"/>
      <c r="CPQ63" s="353"/>
      <c r="CPR63" s="353"/>
      <c r="CPS63" s="353"/>
      <c r="CPT63" s="354"/>
      <c r="CPU63" s="352"/>
      <c r="CPV63" s="353"/>
      <c r="CPW63" s="353"/>
      <c r="CPX63" s="353"/>
      <c r="CPY63" s="353"/>
      <c r="CPZ63" s="353"/>
      <c r="CQA63" s="353"/>
      <c r="CQB63" s="354"/>
      <c r="CQC63" s="352"/>
      <c r="CQD63" s="353"/>
      <c r="CQE63" s="353"/>
      <c r="CQF63" s="353"/>
      <c r="CQG63" s="353"/>
      <c r="CQH63" s="353"/>
      <c r="CQI63" s="353"/>
      <c r="CQJ63" s="354"/>
      <c r="CQK63" s="352"/>
      <c r="CQL63" s="353"/>
      <c r="CQM63" s="353"/>
      <c r="CQN63" s="353"/>
      <c r="CQO63" s="353"/>
      <c r="CQP63" s="353"/>
      <c r="CQQ63" s="353"/>
      <c r="CQR63" s="354"/>
      <c r="CQS63" s="352"/>
      <c r="CQT63" s="353"/>
      <c r="CQU63" s="353"/>
      <c r="CQV63" s="353"/>
      <c r="CQW63" s="353"/>
      <c r="CQX63" s="353"/>
      <c r="CQY63" s="353"/>
      <c r="CQZ63" s="354"/>
      <c r="CRA63" s="352"/>
      <c r="CRB63" s="353"/>
      <c r="CRC63" s="353"/>
      <c r="CRD63" s="353"/>
      <c r="CRE63" s="353"/>
      <c r="CRF63" s="353"/>
      <c r="CRG63" s="353"/>
      <c r="CRH63" s="354"/>
      <c r="CRI63" s="352"/>
      <c r="CRJ63" s="353"/>
      <c r="CRK63" s="353"/>
      <c r="CRL63" s="353"/>
      <c r="CRM63" s="353"/>
      <c r="CRN63" s="353"/>
      <c r="CRO63" s="353"/>
      <c r="CRP63" s="354"/>
      <c r="CRQ63" s="352"/>
      <c r="CRR63" s="353"/>
      <c r="CRS63" s="353"/>
      <c r="CRT63" s="353"/>
      <c r="CRU63" s="353"/>
      <c r="CRV63" s="353"/>
      <c r="CRW63" s="353"/>
      <c r="CRX63" s="354"/>
      <c r="CRY63" s="352"/>
      <c r="CRZ63" s="353"/>
      <c r="CSA63" s="353"/>
      <c r="CSB63" s="353"/>
      <c r="CSC63" s="353"/>
      <c r="CSD63" s="353"/>
      <c r="CSE63" s="353"/>
      <c r="CSF63" s="354"/>
      <c r="CSG63" s="352"/>
      <c r="CSH63" s="353"/>
      <c r="CSI63" s="353"/>
      <c r="CSJ63" s="353"/>
      <c r="CSK63" s="353"/>
      <c r="CSL63" s="353"/>
      <c r="CSM63" s="353"/>
      <c r="CSN63" s="354"/>
      <c r="CSO63" s="352"/>
      <c r="CSP63" s="353"/>
      <c r="CSQ63" s="353"/>
      <c r="CSR63" s="353"/>
      <c r="CSS63" s="353"/>
      <c r="CST63" s="353"/>
      <c r="CSU63" s="353"/>
      <c r="CSV63" s="354"/>
      <c r="CSW63" s="352"/>
      <c r="CSX63" s="353"/>
      <c r="CSY63" s="353"/>
      <c r="CSZ63" s="353"/>
      <c r="CTA63" s="353"/>
      <c r="CTB63" s="353"/>
      <c r="CTC63" s="353"/>
      <c r="CTD63" s="354"/>
      <c r="CTE63" s="352"/>
      <c r="CTF63" s="353"/>
      <c r="CTG63" s="353"/>
      <c r="CTH63" s="353"/>
      <c r="CTI63" s="353"/>
      <c r="CTJ63" s="353"/>
      <c r="CTK63" s="353"/>
      <c r="CTL63" s="354"/>
      <c r="CTM63" s="352"/>
      <c r="CTN63" s="353"/>
      <c r="CTO63" s="353"/>
      <c r="CTP63" s="353"/>
      <c r="CTQ63" s="353"/>
      <c r="CTR63" s="353"/>
      <c r="CTS63" s="353"/>
      <c r="CTT63" s="354"/>
      <c r="CTU63" s="352"/>
      <c r="CTV63" s="353"/>
      <c r="CTW63" s="353"/>
      <c r="CTX63" s="353"/>
      <c r="CTY63" s="353"/>
      <c r="CTZ63" s="353"/>
      <c r="CUA63" s="353"/>
      <c r="CUB63" s="354"/>
      <c r="CUC63" s="352"/>
      <c r="CUD63" s="353"/>
      <c r="CUE63" s="353"/>
      <c r="CUF63" s="353"/>
      <c r="CUG63" s="353"/>
      <c r="CUH63" s="353"/>
      <c r="CUI63" s="353"/>
      <c r="CUJ63" s="354"/>
      <c r="CUK63" s="352"/>
      <c r="CUL63" s="353"/>
      <c r="CUM63" s="353"/>
      <c r="CUN63" s="353"/>
      <c r="CUO63" s="353"/>
      <c r="CUP63" s="353"/>
      <c r="CUQ63" s="353"/>
      <c r="CUR63" s="354"/>
      <c r="CUS63" s="352"/>
      <c r="CUT63" s="353"/>
      <c r="CUU63" s="353"/>
      <c r="CUV63" s="353"/>
      <c r="CUW63" s="353"/>
      <c r="CUX63" s="353"/>
      <c r="CUY63" s="353"/>
      <c r="CUZ63" s="354"/>
      <c r="CVA63" s="352"/>
      <c r="CVB63" s="353"/>
      <c r="CVC63" s="353"/>
      <c r="CVD63" s="353"/>
      <c r="CVE63" s="353"/>
      <c r="CVF63" s="353"/>
      <c r="CVG63" s="353"/>
      <c r="CVH63" s="354"/>
      <c r="CVI63" s="352"/>
      <c r="CVJ63" s="353"/>
      <c r="CVK63" s="353"/>
      <c r="CVL63" s="353"/>
      <c r="CVM63" s="353"/>
      <c r="CVN63" s="353"/>
      <c r="CVO63" s="353"/>
      <c r="CVP63" s="354"/>
      <c r="CVQ63" s="352"/>
      <c r="CVR63" s="353"/>
      <c r="CVS63" s="353"/>
      <c r="CVT63" s="353"/>
      <c r="CVU63" s="353"/>
      <c r="CVV63" s="353"/>
      <c r="CVW63" s="353"/>
      <c r="CVX63" s="354"/>
      <c r="CVY63" s="352"/>
      <c r="CVZ63" s="353"/>
      <c r="CWA63" s="353"/>
      <c r="CWB63" s="353"/>
      <c r="CWC63" s="353"/>
      <c r="CWD63" s="353"/>
      <c r="CWE63" s="353"/>
      <c r="CWF63" s="354"/>
      <c r="CWG63" s="352"/>
      <c r="CWH63" s="353"/>
      <c r="CWI63" s="353"/>
      <c r="CWJ63" s="353"/>
      <c r="CWK63" s="353"/>
      <c r="CWL63" s="353"/>
      <c r="CWM63" s="353"/>
      <c r="CWN63" s="354"/>
      <c r="CWO63" s="352"/>
      <c r="CWP63" s="353"/>
      <c r="CWQ63" s="353"/>
      <c r="CWR63" s="353"/>
      <c r="CWS63" s="353"/>
      <c r="CWT63" s="353"/>
      <c r="CWU63" s="353"/>
      <c r="CWV63" s="354"/>
      <c r="CWW63" s="352"/>
      <c r="CWX63" s="353"/>
      <c r="CWY63" s="353"/>
      <c r="CWZ63" s="353"/>
      <c r="CXA63" s="353"/>
      <c r="CXB63" s="353"/>
      <c r="CXC63" s="353"/>
      <c r="CXD63" s="354"/>
      <c r="CXE63" s="352"/>
      <c r="CXF63" s="353"/>
      <c r="CXG63" s="353"/>
      <c r="CXH63" s="353"/>
      <c r="CXI63" s="353"/>
      <c r="CXJ63" s="353"/>
      <c r="CXK63" s="353"/>
      <c r="CXL63" s="354"/>
      <c r="CXM63" s="352"/>
      <c r="CXN63" s="353"/>
      <c r="CXO63" s="353"/>
      <c r="CXP63" s="353"/>
      <c r="CXQ63" s="353"/>
      <c r="CXR63" s="353"/>
      <c r="CXS63" s="353"/>
      <c r="CXT63" s="354"/>
      <c r="CXU63" s="352"/>
      <c r="CXV63" s="353"/>
      <c r="CXW63" s="353"/>
      <c r="CXX63" s="353"/>
      <c r="CXY63" s="353"/>
      <c r="CXZ63" s="353"/>
      <c r="CYA63" s="353"/>
      <c r="CYB63" s="354"/>
      <c r="CYC63" s="352"/>
      <c r="CYD63" s="353"/>
      <c r="CYE63" s="353"/>
      <c r="CYF63" s="353"/>
      <c r="CYG63" s="353"/>
      <c r="CYH63" s="353"/>
      <c r="CYI63" s="353"/>
      <c r="CYJ63" s="354"/>
      <c r="CYK63" s="352"/>
      <c r="CYL63" s="353"/>
      <c r="CYM63" s="353"/>
      <c r="CYN63" s="353"/>
      <c r="CYO63" s="353"/>
      <c r="CYP63" s="353"/>
      <c r="CYQ63" s="353"/>
      <c r="CYR63" s="354"/>
      <c r="CYS63" s="352"/>
      <c r="CYT63" s="353"/>
      <c r="CYU63" s="353"/>
      <c r="CYV63" s="353"/>
      <c r="CYW63" s="353"/>
      <c r="CYX63" s="353"/>
      <c r="CYY63" s="353"/>
      <c r="CYZ63" s="354"/>
      <c r="CZA63" s="352"/>
      <c r="CZB63" s="353"/>
      <c r="CZC63" s="353"/>
      <c r="CZD63" s="353"/>
      <c r="CZE63" s="353"/>
      <c r="CZF63" s="353"/>
      <c r="CZG63" s="353"/>
      <c r="CZH63" s="354"/>
      <c r="CZI63" s="352"/>
      <c r="CZJ63" s="353"/>
      <c r="CZK63" s="353"/>
      <c r="CZL63" s="353"/>
      <c r="CZM63" s="353"/>
      <c r="CZN63" s="353"/>
      <c r="CZO63" s="353"/>
      <c r="CZP63" s="354"/>
      <c r="CZQ63" s="352"/>
      <c r="CZR63" s="353"/>
      <c r="CZS63" s="353"/>
      <c r="CZT63" s="353"/>
      <c r="CZU63" s="353"/>
      <c r="CZV63" s="353"/>
      <c r="CZW63" s="353"/>
      <c r="CZX63" s="354"/>
      <c r="CZY63" s="352"/>
      <c r="CZZ63" s="353"/>
      <c r="DAA63" s="353"/>
      <c r="DAB63" s="353"/>
      <c r="DAC63" s="353"/>
      <c r="DAD63" s="353"/>
      <c r="DAE63" s="353"/>
      <c r="DAF63" s="354"/>
      <c r="DAG63" s="352"/>
      <c r="DAH63" s="353"/>
      <c r="DAI63" s="353"/>
      <c r="DAJ63" s="353"/>
      <c r="DAK63" s="353"/>
      <c r="DAL63" s="353"/>
      <c r="DAM63" s="353"/>
      <c r="DAN63" s="354"/>
      <c r="DAO63" s="352"/>
      <c r="DAP63" s="353"/>
      <c r="DAQ63" s="353"/>
      <c r="DAR63" s="353"/>
      <c r="DAS63" s="353"/>
      <c r="DAT63" s="353"/>
      <c r="DAU63" s="353"/>
      <c r="DAV63" s="354"/>
      <c r="DAW63" s="352"/>
      <c r="DAX63" s="353"/>
      <c r="DAY63" s="353"/>
      <c r="DAZ63" s="353"/>
      <c r="DBA63" s="353"/>
      <c r="DBB63" s="353"/>
      <c r="DBC63" s="353"/>
      <c r="DBD63" s="354"/>
      <c r="DBE63" s="352"/>
      <c r="DBF63" s="353"/>
      <c r="DBG63" s="353"/>
      <c r="DBH63" s="353"/>
      <c r="DBI63" s="353"/>
      <c r="DBJ63" s="353"/>
      <c r="DBK63" s="353"/>
      <c r="DBL63" s="354"/>
      <c r="DBM63" s="352"/>
      <c r="DBN63" s="353"/>
      <c r="DBO63" s="353"/>
      <c r="DBP63" s="353"/>
      <c r="DBQ63" s="353"/>
      <c r="DBR63" s="353"/>
      <c r="DBS63" s="353"/>
      <c r="DBT63" s="354"/>
      <c r="DBU63" s="352"/>
      <c r="DBV63" s="353"/>
      <c r="DBW63" s="353"/>
      <c r="DBX63" s="353"/>
      <c r="DBY63" s="353"/>
      <c r="DBZ63" s="353"/>
      <c r="DCA63" s="353"/>
      <c r="DCB63" s="354"/>
      <c r="DCC63" s="352"/>
      <c r="DCD63" s="353"/>
      <c r="DCE63" s="353"/>
      <c r="DCF63" s="353"/>
      <c r="DCG63" s="353"/>
      <c r="DCH63" s="353"/>
      <c r="DCI63" s="353"/>
      <c r="DCJ63" s="354"/>
      <c r="DCK63" s="352"/>
      <c r="DCL63" s="353"/>
      <c r="DCM63" s="353"/>
      <c r="DCN63" s="353"/>
      <c r="DCO63" s="353"/>
      <c r="DCP63" s="353"/>
      <c r="DCQ63" s="353"/>
      <c r="DCR63" s="354"/>
      <c r="DCS63" s="352"/>
      <c r="DCT63" s="353"/>
      <c r="DCU63" s="353"/>
      <c r="DCV63" s="353"/>
      <c r="DCW63" s="353"/>
      <c r="DCX63" s="353"/>
      <c r="DCY63" s="353"/>
      <c r="DCZ63" s="354"/>
      <c r="DDA63" s="352"/>
      <c r="DDB63" s="353"/>
      <c r="DDC63" s="353"/>
      <c r="DDD63" s="353"/>
      <c r="DDE63" s="353"/>
      <c r="DDF63" s="353"/>
      <c r="DDG63" s="353"/>
      <c r="DDH63" s="354"/>
      <c r="DDI63" s="352"/>
      <c r="DDJ63" s="353"/>
      <c r="DDK63" s="353"/>
      <c r="DDL63" s="353"/>
      <c r="DDM63" s="353"/>
      <c r="DDN63" s="353"/>
      <c r="DDO63" s="353"/>
      <c r="DDP63" s="354"/>
      <c r="DDQ63" s="352"/>
      <c r="DDR63" s="353"/>
      <c r="DDS63" s="353"/>
      <c r="DDT63" s="353"/>
      <c r="DDU63" s="353"/>
      <c r="DDV63" s="353"/>
      <c r="DDW63" s="353"/>
      <c r="DDX63" s="354"/>
      <c r="DDY63" s="352"/>
      <c r="DDZ63" s="353"/>
      <c r="DEA63" s="353"/>
      <c r="DEB63" s="353"/>
      <c r="DEC63" s="353"/>
      <c r="DED63" s="353"/>
      <c r="DEE63" s="353"/>
      <c r="DEF63" s="354"/>
      <c r="DEG63" s="352"/>
      <c r="DEH63" s="353"/>
      <c r="DEI63" s="353"/>
      <c r="DEJ63" s="353"/>
      <c r="DEK63" s="353"/>
      <c r="DEL63" s="353"/>
      <c r="DEM63" s="353"/>
      <c r="DEN63" s="354"/>
      <c r="DEO63" s="352"/>
      <c r="DEP63" s="353"/>
      <c r="DEQ63" s="353"/>
      <c r="DER63" s="353"/>
      <c r="DES63" s="353"/>
      <c r="DET63" s="353"/>
      <c r="DEU63" s="353"/>
      <c r="DEV63" s="354"/>
      <c r="DEW63" s="352"/>
      <c r="DEX63" s="353"/>
      <c r="DEY63" s="353"/>
      <c r="DEZ63" s="353"/>
      <c r="DFA63" s="353"/>
      <c r="DFB63" s="353"/>
      <c r="DFC63" s="353"/>
      <c r="DFD63" s="354"/>
      <c r="DFE63" s="352"/>
      <c r="DFF63" s="353"/>
      <c r="DFG63" s="353"/>
      <c r="DFH63" s="353"/>
      <c r="DFI63" s="353"/>
      <c r="DFJ63" s="353"/>
      <c r="DFK63" s="353"/>
      <c r="DFL63" s="354"/>
      <c r="DFM63" s="352"/>
      <c r="DFN63" s="353"/>
      <c r="DFO63" s="353"/>
      <c r="DFP63" s="353"/>
      <c r="DFQ63" s="353"/>
      <c r="DFR63" s="353"/>
      <c r="DFS63" s="353"/>
      <c r="DFT63" s="354"/>
      <c r="DFU63" s="352"/>
      <c r="DFV63" s="353"/>
      <c r="DFW63" s="353"/>
      <c r="DFX63" s="353"/>
      <c r="DFY63" s="353"/>
      <c r="DFZ63" s="353"/>
      <c r="DGA63" s="353"/>
      <c r="DGB63" s="354"/>
      <c r="DGC63" s="352"/>
      <c r="DGD63" s="353"/>
      <c r="DGE63" s="353"/>
      <c r="DGF63" s="353"/>
      <c r="DGG63" s="353"/>
      <c r="DGH63" s="353"/>
      <c r="DGI63" s="353"/>
      <c r="DGJ63" s="354"/>
      <c r="DGK63" s="352"/>
      <c r="DGL63" s="353"/>
      <c r="DGM63" s="353"/>
      <c r="DGN63" s="353"/>
      <c r="DGO63" s="353"/>
      <c r="DGP63" s="353"/>
      <c r="DGQ63" s="353"/>
      <c r="DGR63" s="354"/>
      <c r="DGS63" s="352"/>
      <c r="DGT63" s="353"/>
      <c r="DGU63" s="353"/>
      <c r="DGV63" s="353"/>
      <c r="DGW63" s="353"/>
      <c r="DGX63" s="353"/>
      <c r="DGY63" s="353"/>
      <c r="DGZ63" s="354"/>
      <c r="DHA63" s="352"/>
      <c r="DHB63" s="353"/>
      <c r="DHC63" s="353"/>
      <c r="DHD63" s="353"/>
      <c r="DHE63" s="353"/>
      <c r="DHF63" s="353"/>
      <c r="DHG63" s="353"/>
      <c r="DHH63" s="354"/>
      <c r="DHI63" s="352"/>
      <c r="DHJ63" s="353"/>
      <c r="DHK63" s="353"/>
      <c r="DHL63" s="353"/>
      <c r="DHM63" s="353"/>
      <c r="DHN63" s="353"/>
      <c r="DHO63" s="353"/>
      <c r="DHP63" s="354"/>
      <c r="DHQ63" s="352"/>
      <c r="DHR63" s="353"/>
      <c r="DHS63" s="353"/>
      <c r="DHT63" s="353"/>
      <c r="DHU63" s="353"/>
      <c r="DHV63" s="353"/>
      <c r="DHW63" s="353"/>
      <c r="DHX63" s="354"/>
      <c r="DHY63" s="352"/>
      <c r="DHZ63" s="353"/>
      <c r="DIA63" s="353"/>
      <c r="DIB63" s="353"/>
      <c r="DIC63" s="353"/>
      <c r="DID63" s="353"/>
      <c r="DIE63" s="353"/>
      <c r="DIF63" s="354"/>
      <c r="DIG63" s="352"/>
      <c r="DIH63" s="353"/>
      <c r="DII63" s="353"/>
      <c r="DIJ63" s="353"/>
      <c r="DIK63" s="353"/>
      <c r="DIL63" s="353"/>
      <c r="DIM63" s="353"/>
      <c r="DIN63" s="354"/>
      <c r="DIO63" s="352"/>
      <c r="DIP63" s="353"/>
      <c r="DIQ63" s="353"/>
      <c r="DIR63" s="353"/>
      <c r="DIS63" s="353"/>
      <c r="DIT63" s="353"/>
      <c r="DIU63" s="353"/>
      <c r="DIV63" s="354"/>
      <c r="DIW63" s="352"/>
      <c r="DIX63" s="353"/>
      <c r="DIY63" s="353"/>
      <c r="DIZ63" s="353"/>
      <c r="DJA63" s="353"/>
      <c r="DJB63" s="353"/>
      <c r="DJC63" s="353"/>
      <c r="DJD63" s="354"/>
      <c r="DJE63" s="352"/>
      <c r="DJF63" s="353"/>
      <c r="DJG63" s="353"/>
      <c r="DJH63" s="353"/>
      <c r="DJI63" s="353"/>
      <c r="DJJ63" s="353"/>
      <c r="DJK63" s="353"/>
      <c r="DJL63" s="354"/>
      <c r="DJM63" s="352"/>
      <c r="DJN63" s="353"/>
      <c r="DJO63" s="353"/>
      <c r="DJP63" s="353"/>
      <c r="DJQ63" s="353"/>
      <c r="DJR63" s="353"/>
      <c r="DJS63" s="353"/>
      <c r="DJT63" s="354"/>
      <c r="DJU63" s="352"/>
      <c r="DJV63" s="353"/>
      <c r="DJW63" s="353"/>
      <c r="DJX63" s="353"/>
      <c r="DJY63" s="353"/>
      <c r="DJZ63" s="353"/>
      <c r="DKA63" s="353"/>
      <c r="DKB63" s="354"/>
      <c r="DKC63" s="352"/>
      <c r="DKD63" s="353"/>
      <c r="DKE63" s="353"/>
      <c r="DKF63" s="353"/>
      <c r="DKG63" s="353"/>
      <c r="DKH63" s="353"/>
      <c r="DKI63" s="353"/>
      <c r="DKJ63" s="354"/>
      <c r="DKK63" s="352"/>
      <c r="DKL63" s="353"/>
      <c r="DKM63" s="353"/>
      <c r="DKN63" s="353"/>
      <c r="DKO63" s="353"/>
      <c r="DKP63" s="353"/>
      <c r="DKQ63" s="353"/>
      <c r="DKR63" s="354"/>
      <c r="DKS63" s="352"/>
      <c r="DKT63" s="353"/>
      <c r="DKU63" s="353"/>
      <c r="DKV63" s="353"/>
      <c r="DKW63" s="353"/>
      <c r="DKX63" s="353"/>
      <c r="DKY63" s="353"/>
      <c r="DKZ63" s="354"/>
      <c r="DLA63" s="352"/>
      <c r="DLB63" s="353"/>
      <c r="DLC63" s="353"/>
      <c r="DLD63" s="353"/>
      <c r="DLE63" s="353"/>
      <c r="DLF63" s="353"/>
      <c r="DLG63" s="353"/>
      <c r="DLH63" s="354"/>
      <c r="DLI63" s="352"/>
      <c r="DLJ63" s="353"/>
      <c r="DLK63" s="353"/>
      <c r="DLL63" s="353"/>
      <c r="DLM63" s="353"/>
      <c r="DLN63" s="353"/>
      <c r="DLO63" s="353"/>
      <c r="DLP63" s="354"/>
      <c r="DLQ63" s="352"/>
      <c r="DLR63" s="353"/>
      <c r="DLS63" s="353"/>
      <c r="DLT63" s="353"/>
      <c r="DLU63" s="353"/>
      <c r="DLV63" s="353"/>
      <c r="DLW63" s="353"/>
      <c r="DLX63" s="354"/>
      <c r="DLY63" s="352"/>
      <c r="DLZ63" s="353"/>
      <c r="DMA63" s="353"/>
      <c r="DMB63" s="353"/>
      <c r="DMC63" s="353"/>
      <c r="DMD63" s="353"/>
      <c r="DME63" s="353"/>
      <c r="DMF63" s="354"/>
      <c r="DMG63" s="352"/>
      <c r="DMH63" s="353"/>
      <c r="DMI63" s="353"/>
      <c r="DMJ63" s="353"/>
      <c r="DMK63" s="353"/>
      <c r="DML63" s="353"/>
      <c r="DMM63" s="353"/>
      <c r="DMN63" s="354"/>
      <c r="DMO63" s="352"/>
      <c r="DMP63" s="353"/>
      <c r="DMQ63" s="353"/>
      <c r="DMR63" s="353"/>
      <c r="DMS63" s="353"/>
      <c r="DMT63" s="353"/>
      <c r="DMU63" s="353"/>
      <c r="DMV63" s="354"/>
      <c r="DMW63" s="352"/>
      <c r="DMX63" s="353"/>
      <c r="DMY63" s="353"/>
      <c r="DMZ63" s="353"/>
      <c r="DNA63" s="353"/>
      <c r="DNB63" s="353"/>
      <c r="DNC63" s="353"/>
      <c r="DND63" s="354"/>
      <c r="DNE63" s="352"/>
      <c r="DNF63" s="353"/>
      <c r="DNG63" s="353"/>
      <c r="DNH63" s="353"/>
      <c r="DNI63" s="353"/>
      <c r="DNJ63" s="353"/>
      <c r="DNK63" s="353"/>
      <c r="DNL63" s="354"/>
      <c r="DNM63" s="352"/>
      <c r="DNN63" s="353"/>
      <c r="DNO63" s="353"/>
      <c r="DNP63" s="353"/>
      <c r="DNQ63" s="353"/>
      <c r="DNR63" s="353"/>
      <c r="DNS63" s="353"/>
      <c r="DNT63" s="354"/>
      <c r="DNU63" s="352"/>
      <c r="DNV63" s="353"/>
      <c r="DNW63" s="353"/>
      <c r="DNX63" s="353"/>
      <c r="DNY63" s="353"/>
      <c r="DNZ63" s="353"/>
      <c r="DOA63" s="353"/>
      <c r="DOB63" s="354"/>
      <c r="DOC63" s="352"/>
      <c r="DOD63" s="353"/>
      <c r="DOE63" s="353"/>
      <c r="DOF63" s="353"/>
      <c r="DOG63" s="353"/>
      <c r="DOH63" s="353"/>
      <c r="DOI63" s="353"/>
      <c r="DOJ63" s="354"/>
      <c r="DOK63" s="352"/>
      <c r="DOL63" s="353"/>
      <c r="DOM63" s="353"/>
      <c r="DON63" s="353"/>
      <c r="DOO63" s="353"/>
      <c r="DOP63" s="353"/>
      <c r="DOQ63" s="353"/>
      <c r="DOR63" s="354"/>
      <c r="DOS63" s="352"/>
      <c r="DOT63" s="353"/>
      <c r="DOU63" s="353"/>
      <c r="DOV63" s="353"/>
      <c r="DOW63" s="353"/>
      <c r="DOX63" s="353"/>
      <c r="DOY63" s="353"/>
      <c r="DOZ63" s="354"/>
      <c r="DPA63" s="352"/>
      <c r="DPB63" s="353"/>
      <c r="DPC63" s="353"/>
      <c r="DPD63" s="353"/>
      <c r="DPE63" s="353"/>
      <c r="DPF63" s="353"/>
      <c r="DPG63" s="353"/>
      <c r="DPH63" s="354"/>
      <c r="DPI63" s="352"/>
      <c r="DPJ63" s="353"/>
      <c r="DPK63" s="353"/>
      <c r="DPL63" s="353"/>
      <c r="DPM63" s="353"/>
      <c r="DPN63" s="353"/>
      <c r="DPO63" s="353"/>
      <c r="DPP63" s="354"/>
      <c r="DPQ63" s="352"/>
      <c r="DPR63" s="353"/>
      <c r="DPS63" s="353"/>
      <c r="DPT63" s="353"/>
      <c r="DPU63" s="353"/>
      <c r="DPV63" s="353"/>
      <c r="DPW63" s="353"/>
      <c r="DPX63" s="354"/>
      <c r="DPY63" s="352"/>
      <c r="DPZ63" s="353"/>
      <c r="DQA63" s="353"/>
      <c r="DQB63" s="353"/>
      <c r="DQC63" s="353"/>
      <c r="DQD63" s="353"/>
      <c r="DQE63" s="353"/>
      <c r="DQF63" s="354"/>
      <c r="DQG63" s="352"/>
      <c r="DQH63" s="353"/>
      <c r="DQI63" s="353"/>
      <c r="DQJ63" s="353"/>
      <c r="DQK63" s="353"/>
      <c r="DQL63" s="353"/>
      <c r="DQM63" s="353"/>
      <c r="DQN63" s="354"/>
      <c r="DQO63" s="352"/>
      <c r="DQP63" s="353"/>
      <c r="DQQ63" s="353"/>
      <c r="DQR63" s="353"/>
      <c r="DQS63" s="353"/>
      <c r="DQT63" s="353"/>
      <c r="DQU63" s="353"/>
      <c r="DQV63" s="354"/>
      <c r="DQW63" s="352"/>
      <c r="DQX63" s="353"/>
      <c r="DQY63" s="353"/>
      <c r="DQZ63" s="353"/>
      <c r="DRA63" s="353"/>
      <c r="DRB63" s="353"/>
      <c r="DRC63" s="353"/>
      <c r="DRD63" s="354"/>
      <c r="DRE63" s="352"/>
      <c r="DRF63" s="353"/>
      <c r="DRG63" s="353"/>
      <c r="DRH63" s="353"/>
      <c r="DRI63" s="353"/>
      <c r="DRJ63" s="353"/>
      <c r="DRK63" s="353"/>
      <c r="DRL63" s="354"/>
      <c r="DRM63" s="352"/>
      <c r="DRN63" s="353"/>
      <c r="DRO63" s="353"/>
      <c r="DRP63" s="353"/>
      <c r="DRQ63" s="353"/>
      <c r="DRR63" s="353"/>
      <c r="DRS63" s="353"/>
      <c r="DRT63" s="354"/>
      <c r="DRU63" s="352"/>
      <c r="DRV63" s="353"/>
      <c r="DRW63" s="353"/>
      <c r="DRX63" s="353"/>
      <c r="DRY63" s="353"/>
      <c r="DRZ63" s="353"/>
      <c r="DSA63" s="353"/>
      <c r="DSB63" s="354"/>
      <c r="DSC63" s="352"/>
      <c r="DSD63" s="353"/>
      <c r="DSE63" s="353"/>
      <c r="DSF63" s="353"/>
      <c r="DSG63" s="353"/>
      <c r="DSH63" s="353"/>
      <c r="DSI63" s="353"/>
      <c r="DSJ63" s="354"/>
      <c r="DSK63" s="352"/>
      <c r="DSL63" s="353"/>
      <c r="DSM63" s="353"/>
      <c r="DSN63" s="353"/>
      <c r="DSO63" s="353"/>
      <c r="DSP63" s="353"/>
      <c r="DSQ63" s="353"/>
      <c r="DSR63" s="354"/>
      <c r="DSS63" s="352"/>
      <c r="DST63" s="353"/>
      <c r="DSU63" s="353"/>
      <c r="DSV63" s="353"/>
      <c r="DSW63" s="353"/>
      <c r="DSX63" s="353"/>
      <c r="DSY63" s="353"/>
      <c r="DSZ63" s="354"/>
      <c r="DTA63" s="352"/>
      <c r="DTB63" s="353"/>
      <c r="DTC63" s="353"/>
      <c r="DTD63" s="353"/>
      <c r="DTE63" s="353"/>
      <c r="DTF63" s="353"/>
      <c r="DTG63" s="353"/>
      <c r="DTH63" s="354"/>
      <c r="DTI63" s="352"/>
      <c r="DTJ63" s="353"/>
      <c r="DTK63" s="353"/>
      <c r="DTL63" s="353"/>
      <c r="DTM63" s="353"/>
      <c r="DTN63" s="353"/>
      <c r="DTO63" s="353"/>
      <c r="DTP63" s="354"/>
      <c r="DTQ63" s="352"/>
      <c r="DTR63" s="353"/>
      <c r="DTS63" s="353"/>
      <c r="DTT63" s="353"/>
      <c r="DTU63" s="353"/>
      <c r="DTV63" s="353"/>
      <c r="DTW63" s="353"/>
      <c r="DTX63" s="354"/>
      <c r="DTY63" s="352"/>
      <c r="DTZ63" s="353"/>
      <c r="DUA63" s="353"/>
      <c r="DUB63" s="353"/>
      <c r="DUC63" s="353"/>
      <c r="DUD63" s="353"/>
      <c r="DUE63" s="353"/>
      <c r="DUF63" s="354"/>
      <c r="DUG63" s="352"/>
      <c r="DUH63" s="353"/>
      <c r="DUI63" s="353"/>
      <c r="DUJ63" s="353"/>
      <c r="DUK63" s="353"/>
      <c r="DUL63" s="353"/>
      <c r="DUM63" s="353"/>
      <c r="DUN63" s="354"/>
      <c r="DUO63" s="352"/>
      <c r="DUP63" s="353"/>
      <c r="DUQ63" s="353"/>
      <c r="DUR63" s="353"/>
      <c r="DUS63" s="353"/>
      <c r="DUT63" s="353"/>
      <c r="DUU63" s="353"/>
      <c r="DUV63" s="354"/>
      <c r="DUW63" s="352"/>
      <c r="DUX63" s="353"/>
      <c r="DUY63" s="353"/>
      <c r="DUZ63" s="353"/>
      <c r="DVA63" s="353"/>
      <c r="DVB63" s="353"/>
      <c r="DVC63" s="353"/>
      <c r="DVD63" s="354"/>
      <c r="DVE63" s="352"/>
      <c r="DVF63" s="353"/>
      <c r="DVG63" s="353"/>
      <c r="DVH63" s="353"/>
      <c r="DVI63" s="353"/>
      <c r="DVJ63" s="353"/>
      <c r="DVK63" s="353"/>
      <c r="DVL63" s="354"/>
      <c r="DVM63" s="352"/>
      <c r="DVN63" s="353"/>
      <c r="DVO63" s="353"/>
      <c r="DVP63" s="353"/>
      <c r="DVQ63" s="353"/>
      <c r="DVR63" s="353"/>
      <c r="DVS63" s="353"/>
      <c r="DVT63" s="354"/>
      <c r="DVU63" s="352"/>
      <c r="DVV63" s="353"/>
      <c r="DVW63" s="353"/>
      <c r="DVX63" s="353"/>
      <c r="DVY63" s="353"/>
      <c r="DVZ63" s="353"/>
      <c r="DWA63" s="353"/>
      <c r="DWB63" s="354"/>
      <c r="DWC63" s="352"/>
      <c r="DWD63" s="353"/>
      <c r="DWE63" s="353"/>
      <c r="DWF63" s="353"/>
      <c r="DWG63" s="353"/>
      <c r="DWH63" s="353"/>
      <c r="DWI63" s="353"/>
      <c r="DWJ63" s="354"/>
      <c r="DWK63" s="352"/>
      <c r="DWL63" s="353"/>
      <c r="DWM63" s="353"/>
      <c r="DWN63" s="353"/>
      <c r="DWO63" s="353"/>
      <c r="DWP63" s="353"/>
      <c r="DWQ63" s="353"/>
      <c r="DWR63" s="354"/>
      <c r="DWS63" s="352"/>
      <c r="DWT63" s="353"/>
      <c r="DWU63" s="353"/>
      <c r="DWV63" s="353"/>
      <c r="DWW63" s="353"/>
      <c r="DWX63" s="353"/>
      <c r="DWY63" s="353"/>
      <c r="DWZ63" s="354"/>
      <c r="DXA63" s="352"/>
      <c r="DXB63" s="353"/>
      <c r="DXC63" s="353"/>
      <c r="DXD63" s="353"/>
      <c r="DXE63" s="353"/>
      <c r="DXF63" s="353"/>
      <c r="DXG63" s="353"/>
      <c r="DXH63" s="354"/>
      <c r="DXI63" s="352"/>
      <c r="DXJ63" s="353"/>
      <c r="DXK63" s="353"/>
      <c r="DXL63" s="353"/>
      <c r="DXM63" s="353"/>
      <c r="DXN63" s="353"/>
      <c r="DXO63" s="353"/>
      <c r="DXP63" s="354"/>
      <c r="DXQ63" s="352"/>
      <c r="DXR63" s="353"/>
      <c r="DXS63" s="353"/>
      <c r="DXT63" s="353"/>
      <c r="DXU63" s="353"/>
      <c r="DXV63" s="353"/>
      <c r="DXW63" s="353"/>
      <c r="DXX63" s="354"/>
      <c r="DXY63" s="352"/>
      <c r="DXZ63" s="353"/>
      <c r="DYA63" s="353"/>
      <c r="DYB63" s="353"/>
      <c r="DYC63" s="353"/>
      <c r="DYD63" s="353"/>
      <c r="DYE63" s="353"/>
      <c r="DYF63" s="354"/>
      <c r="DYG63" s="352"/>
      <c r="DYH63" s="353"/>
      <c r="DYI63" s="353"/>
      <c r="DYJ63" s="353"/>
      <c r="DYK63" s="353"/>
      <c r="DYL63" s="353"/>
      <c r="DYM63" s="353"/>
      <c r="DYN63" s="354"/>
      <c r="DYO63" s="352"/>
      <c r="DYP63" s="353"/>
      <c r="DYQ63" s="353"/>
      <c r="DYR63" s="353"/>
      <c r="DYS63" s="353"/>
      <c r="DYT63" s="353"/>
      <c r="DYU63" s="353"/>
      <c r="DYV63" s="354"/>
      <c r="DYW63" s="352"/>
      <c r="DYX63" s="353"/>
      <c r="DYY63" s="353"/>
      <c r="DYZ63" s="353"/>
      <c r="DZA63" s="353"/>
      <c r="DZB63" s="353"/>
      <c r="DZC63" s="353"/>
      <c r="DZD63" s="354"/>
      <c r="DZE63" s="352"/>
      <c r="DZF63" s="353"/>
      <c r="DZG63" s="353"/>
      <c r="DZH63" s="353"/>
      <c r="DZI63" s="353"/>
      <c r="DZJ63" s="353"/>
      <c r="DZK63" s="353"/>
      <c r="DZL63" s="354"/>
      <c r="DZM63" s="352"/>
      <c r="DZN63" s="353"/>
      <c r="DZO63" s="353"/>
      <c r="DZP63" s="353"/>
      <c r="DZQ63" s="353"/>
      <c r="DZR63" s="353"/>
      <c r="DZS63" s="353"/>
      <c r="DZT63" s="354"/>
      <c r="DZU63" s="352"/>
      <c r="DZV63" s="353"/>
      <c r="DZW63" s="353"/>
      <c r="DZX63" s="353"/>
      <c r="DZY63" s="353"/>
      <c r="DZZ63" s="353"/>
      <c r="EAA63" s="353"/>
      <c r="EAB63" s="354"/>
      <c r="EAC63" s="352"/>
      <c r="EAD63" s="353"/>
      <c r="EAE63" s="353"/>
      <c r="EAF63" s="353"/>
      <c r="EAG63" s="353"/>
      <c r="EAH63" s="353"/>
      <c r="EAI63" s="353"/>
      <c r="EAJ63" s="354"/>
      <c r="EAK63" s="352"/>
      <c r="EAL63" s="353"/>
      <c r="EAM63" s="353"/>
      <c r="EAN63" s="353"/>
      <c r="EAO63" s="353"/>
      <c r="EAP63" s="353"/>
      <c r="EAQ63" s="353"/>
      <c r="EAR63" s="354"/>
      <c r="EAS63" s="352"/>
      <c r="EAT63" s="353"/>
      <c r="EAU63" s="353"/>
      <c r="EAV63" s="353"/>
      <c r="EAW63" s="353"/>
      <c r="EAX63" s="353"/>
      <c r="EAY63" s="353"/>
      <c r="EAZ63" s="354"/>
      <c r="EBA63" s="352"/>
      <c r="EBB63" s="353"/>
      <c r="EBC63" s="353"/>
      <c r="EBD63" s="353"/>
      <c r="EBE63" s="353"/>
      <c r="EBF63" s="353"/>
      <c r="EBG63" s="353"/>
      <c r="EBH63" s="354"/>
      <c r="EBI63" s="352"/>
      <c r="EBJ63" s="353"/>
      <c r="EBK63" s="353"/>
      <c r="EBL63" s="353"/>
      <c r="EBM63" s="353"/>
      <c r="EBN63" s="353"/>
      <c r="EBO63" s="353"/>
      <c r="EBP63" s="354"/>
      <c r="EBQ63" s="352"/>
      <c r="EBR63" s="353"/>
      <c r="EBS63" s="353"/>
      <c r="EBT63" s="353"/>
      <c r="EBU63" s="353"/>
      <c r="EBV63" s="353"/>
      <c r="EBW63" s="353"/>
      <c r="EBX63" s="354"/>
      <c r="EBY63" s="352"/>
      <c r="EBZ63" s="353"/>
      <c r="ECA63" s="353"/>
      <c r="ECB63" s="353"/>
      <c r="ECC63" s="353"/>
      <c r="ECD63" s="353"/>
      <c r="ECE63" s="353"/>
      <c r="ECF63" s="354"/>
      <c r="ECG63" s="352"/>
      <c r="ECH63" s="353"/>
      <c r="ECI63" s="353"/>
      <c r="ECJ63" s="353"/>
      <c r="ECK63" s="353"/>
      <c r="ECL63" s="353"/>
      <c r="ECM63" s="353"/>
      <c r="ECN63" s="354"/>
      <c r="ECO63" s="352"/>
      <c r="ECP63" s="353"/>
      <c r="ECQ63" s="353"/>
      <c r="ECR63" s="353"/>
      <c r="ECS63" s="353"/>
      <c r="ECT63" s="353"/>
      <c r="ECU63" s="353"/>
      <c r="ECV63" s="354"/>
      <c r="ECW63" s="352"/>
      <c r="ECX63" s="353"/>
      <c r="ECY63" s="353"/>
      <c r="ECZ63" s="353"/>
      <c r="EDA63" s="353"/>
      <c r="EDB63" s="353"/>
      <c r="EDC63" s="353"/>
      <c r="EDD63" s="354"/>
      <c r="EDE63" s="352"/>
      <c r="EDF63" s="353"/>
      <c r="EDG63" s="353"/>
      <c r="EDH63" s="353"/>
      <c r="EDI63" s="353"/>
      <c r="EDJ63" s="353"/>
      <c r="EDK63" s="353"/>
      <c r="EDL63" s="354"/>
      <c r="EDM63" s="352"/>
      <c r="EDN63" s="353"/>
      <c r="EDO63" s="353"/>
      <c r="EDP63" s="353"/>
      <c r="EDQ63" s="353"/>
      <c r="EDR63" s="353"/>
      <c r="EDS63" s="353"/>
      <c r="EDT63" s="354"/>
      <c r="EDU63" s="352"/>
      <c r="EDV63" s="353"/>
      <c r="EDW63" s="353"/>
      <c r="EDX63" s="353"/>
      <c r="EDY63" s="353"/>
      <c r="EDZ63" s="353"/>
      <c r="EEA63" s="353"/>
      <c r="EEB63" s="354"/>
      <c r="EEC63" s="352"/>
      <c r="EED63" s="353"/>
      <c r="EEE63" s="353"/>
      <c r="EEF63" s="353"/>
      <c r="EEG63" s="353"/>
      <c r="EEH63" s="353"/>
      <c r="EEI63" s="353"/>
      <c r="EEJ63" s="354"/>
      <c r="EEK63" s="352"/>
      <c r="EEL63" s="353"/>
      <c r="EEM63" s="353"/>
      <c r="EEN63" s="353"/>
      <c r="EEO63" s="353"/>
      <c r="EEP63" s="353"/>
      <c r="EEQ63" s="353"/>
      <c r="EER63" s="354"/>
      <c r="EES63" s="352"/>
      <c r="EET63" s="353"/>
      <c r="EEU63" s="353"/>
      <c r="EEV63" s="353"/>
      <c r="EEW63" s="353"/>
      <c r="EEX63" s="353"/>
      <c r="EEY63" s="353"/>
      <c r="EEZ63" s="354"/>
      <c r="EFA63" s="352"/>
      <c r="EFB63" s="353"/>
      <c r="EFC63" s="353"/>
      <c r="EFD63" s="353"/>
      <c r="EFE63" s="353"/>
      <c r="EFF63" s="353"/>
      <c r="EFG63" s="353"/>
      <c r="EFH63" s="354"/>
      <c r="EFI63" s="352"/>
      <c r="EFJ63" s="353"/>
      <c r="EFK63" s="353"/>
      <c r="EFL63" s="353"/>
      <c r="EFM63" s="353"/>
      <c r="EFN63" s="353"/>
      <c r="EFO63" s="353"/>
      <c r="EFP63" s="354"/>
      <c r="EFQ63" s="352"/>
      <c r="EFR63" s="353"/>
      <c r="EFS63" s="353"/>
      <c r="EFT63" s="353"/>
      <c r="EFU63" s="353"/>
      <c r="EFV63" s="353"/>
      <c r="EFW63" s="353"/>
      <c r="EFX63" s="354"/>
      <c r="EFY63" s="352"/>
      <c r="EFZ63" s="353"/>
      <c r="EGA63" s="353"/>
      <c r="EGB63" s="353"/>
      <c r="EGC63" s="353"/>
      <c r="EGD63" s="353"/>
      <c r="EGE63" s="353"/>
      <c r="EGF63" s="354"/>
      <c r="EGG63" s="352"/>
      <c r="EGH63" s="353"/>
      <c r="EGI63" s="353"/>
      <c r="EGJ63" s="353"/>
      <c r="EGK63" s="353"/>
      <c r="EGL63" s="353"/>
      <c r="EGM63" s="353"/>
      <c r="EGN63" s="354"/>
      <c r="EGO63" s="352"/>
      <c r="EGP63" s="353"/>
      <c r="EGQ63" s="353"/>
      <c r="EGR63" s="353"/>
      <c r="EGS63" s="353"/>
      <c r="EGT63" s="353"/>
      <c r="EGU63" s="353"/>
      <c r="EGV63" s="354"/>
      <c r="EGW63" s="352"/>
      <c r="EGX63" s="353"/>
      <c r="EGY63" s="353"/>
      <c r="EGZ63" s="353"/>
      <c r="EHA63" s="353"/>
      <c r="EHB63" s="353"/>
      <c r="EHC63" s="353"/>
      <c r="EHD63" s="354"/>
      <c r="EHE63" s="352"/>
      <c r="EHF63" s="353"/>
      <c r="EHG63" s="353"/>
      <c r="EHH63" s="353"/>
      <c r="EHI63" s="353"/>
      <c r="EHJ63" s="353"/>
      <c r="EHK63" s="353"/>
      <c r="EHL63" s="354"/>
      <c r="EHM63" s="352"/>
      <c r="EHN63" s="353"/>
      <c r="EHO63" s="353"/>
      <c r="EHP63" s="353"/>
      <c r="EHQ63" s="353"/>
      <c r="EHR63" s="353"/>
      <c r="EHS63" s="353"/>
      <c r="EHT63" s="354"/>
      <c r="EHU63" s="352"/>
      <c r="EHV63" s="353"/>
      <c r="EHW63" s="353"/>
      <c r="EHX63" s="353"/>
      <c r="EHY63" s="353"/>
      <c r="EHZ63" s="353"/>
      <c r="EIA63" s="353"/>
      <c r="EIB63" s="354"/>
      <c r="EIC63" s="352"/>
      <c r="EID63" s="353"/>
      <c r="EIE63" s="353"/>
      <c r="EIF63" s="353"/>
      <c r="EIG63" s="353"/>
      <c r="EIH63" s="353"/>
      <c r="EII63" s="353"/>
      <c r="EIJ63" s="354"/>
      <c r="EIK63" s="352"/>
      <c r="EIL63" s="353"/>
      <c r="EIM63" s="353"/>
      <c r="EIN63" s="353"/>
      <c r="EIO63" s="353"/>
      <c r="EIP63" s="353"/>
      <c r="EIQ63" s="353"/>
      <c r="EIR63" s="354"/>
      <c r="EIS63" s="352"/>
      <c r="EIT63" s="353"/>
      <c r="EIU63" s="353"/>
      <c r="EIV63" s="353"/>
      <c r="EIW63" s="353"/>
      <c r="EIX63" s="353"/>
      <c r="EIY63" s="353"/>
      <c r="EIZ63" s="354"/>
      <c r="EJA63" s="352"/>
      <c r="EJB63" s="353"/>
      <c r="EJC63" s="353"/>
      <c r="EJD63" s="353"/>
      <c r="EJE63" s="353"/>
      <c r="EJF63" s="353"/>
      <c r="EJG63" s="353"/>
      <c r="EJH63" s="354"/>
      <c r="EJI63" s="352"/>
      <c r="EJJ63" s="353"/>
      <c r="EJK63" s="353"/>
      <c r="EJL63" s="353"/>
      <c r="EJM63" s="353"/>
      <c r="EJN63" s="353"/>
      <c r="EJO63" s="353"/>
      <c r="EJP63" s="354"/>
      <c r="EJQ63" s="352"/>
      <c r="EJR63" s="353"/>
      <c r="EJS63" s="353"/>
      <c r="EJT63" s="353"/>
      <c r="EJU63" s="353"/>
      <c r="EJV63" s="353"/>
      <c r="EJW63" s="353"/>
      <c r="EJX63" s="354"/>
      <c r="EJY63" s="352"/>
      <c r="EJZ63" s="353"/>
      <c r="EKA63" s="353"/>
      <c r="EKB63" s="353"/>
      <c r="EKC63" s="353"/>
      <c r="EKD63" s="353"/>
      <c r="EKE63" s="353"/>
      <c r="EKF63" s="354"/>
      <c r="EKG63" s="352"/>
      <c r="EKH63" s="353"/>
      <c r="EKI63" s="353"/>
      <c r="EKJ63" s="353"/>
      <c r="EKK63" s="353"/>
      <c r="EKL63" s="353"/>
      <c r="EKM63" s="353"/>
      <c r="EKN63" s="354"/>
      <c r="EKO63" s="352"/>
      <c r="EKP63" s="353"/>
      <c r="EKQ63" s="353"/>
      <c r="EKR63" s="353"/>
      <c r="EKS63" s="353"/>
      <c r="EKT63" s="353"/>
      <c r="EKU63" s="353"/>
      <c r="EKV63" s="354"/>
      <c r="EKW63" s="352"/>
      <c r="EKX63" s="353"/>
      <c r="EKY63" s="353"/>
      <c r="EKZ63" s="353"/>
      <c r="ELA63" s="353"/>
      <c r="ELB63" s="353"/>
      <c r="ELC63" s="353"/>
      <c r="ELD63" s="354"/>
      <c r="ELE63" s="352"/>
      <c r="ELF63" s="353"/>
      <c r="ELG63" s="353"/>
      <c r="ELH63" s="353"/>
      <c r="ELI63" s="353"/>
      <c r="ELJ63" s="353"/>
      <c r="ELK63" s="353"/>
      <c r="ELL63" s="354"/>
      <c r="ELM63" s="352"/>
      <c r="ELN63" s="353"/>
      <c r="ELO63" s="353"/>
      <c r="ELP63" s="353"/>
      <c r="ELQ63" s="353"/>
      <c r="ELR63" s="353"/>
      <c r="ELS63" s="353"/>
      <c r="ELT63" s="354"/>
      <c r="ELU63" s="352"/>
      <c r="ELV63" s="353"/>
      <c r="ELW63" s="353"/>
      <c r="ELX63" s="353"/>
      <c r="ELY63" s="353"/>
      <c r="ELZ63" s="353"/>
      <c r="EMA63" s="353"/>
      <c r="EMB63" s="354"/>
      <c r="EMC63" s="352"/>
      <c r="EMD63" s="353"/>
      <c r="EME63" s="353"/>
      <c r="EMF63" s="353"/>
      <c r="EMG63" s="353"/>
      <c r="EMH63" s="353"/>
      <c r="EMI63" s="353"/>
      <c r="EMJ63" s="354"/>
      <c r="EMK63" s="352"/>
      <c r="EML63" s="353"/>
      <c r="EMM63" s="353"/>
      <c r="EMN63" s="353"/>
      <c r="EMO63" s="353"/>
      <c r="EMP63" s="353"/>
      <c r="EMQ63" s="353"/>
      <c r="EMR63" s="354"/>
      <c r="EMS63" s="352"/>
      <c r="EMT63" s="353"/>
      <c r="EMU63" s="353"/>
      <c r="EMV63" s="353"/>
      <c r="EMW63" s="353"/>
      <c r="EMX63" s="353"/>
      <c r="EMY63" s="353"/>
      <c r="EMZ63" s="354"/>
      <c r="ENA63" s="352"/>
      <c r="ENB63" s="353"/>
      <c r="ENC63" s="353"/>
      <c r="END63" s="353"/>
      <c r="ENE63" s="353"/>
      <c r="ENF63" s="353"/>
      <c r="ENG63" s="353"/>
      <c r="ENH63" s="354"/>
      <c r="ENI63" s="352"/>
      <c r="ENJ63" s="353"/>
      <c r="ENK63" s="353"/>
      <c r="ENL63" s="353"/>
      <c r="ENM63" s="353"/>
      <c r="ENN63" s="353"/>
      <c r="ENO63" s="353"/>
      <c r="ENP63" s="354"/>
      <c r="ENQ63" s="352"/>
      <c r="ENR63" s="353"/>
      <c r="ENS63" s="353"/>
      <c r="ENT63" s="353"/>
      <c r="ENU63" s="353"/>
      <c r="ENV63" s="353"/>
      <c r="ENW63" s="353"/>
      <c r="ENX63" s="354"/>
      <c r="ENY63" s="352"/>
      <c r="ENZ63" s="353"/>
      <c r="EOA63" s="353"/>
      <c r="EOB63" s="353"/>
      <c r="EOC63" s="353"/>
      <c r="EOD63" s="353"/>
      <c r="EOE63" s="353"/>
      <c r="EOF63" s="354"/>
      <c r="EOG63" s="352"/>
      <c r="EOH63" s="353"/>
      <c r="EOI63" s="353"/>
      <c r="EOJ63" s="353"/>
      <c r="EOK63" s="353"/>
      <c r="EOL63" s="353"/>
      <c r="EOM63" s="353"/>
      <c r="EON63" s="354"/>
      <c r="EOO63" s="352"/>
      <c r="EOP63" s="353"/>
      <c r="EOQ63" s="353"/>
      <c r="EOR63" s="353"/>
      <c r="EOS63" s="353"/>
      <c r="EOT63" s="353"/>
      <c r="EOU63" s="353"/>
      <c r="EOV63" s="354"/>
      <c r="EOW63" s="352"/>
      <c r="EOX63" s="353"/>
      <c r="EOY63" s="353"/>
      <c r="EOZ63" s="353"/>
      <c r="EPA63" s="353"/>
      <c r="EPB63" s="353"/>
      <c r="EPC63" s="353"/>
      <c r="EPD63" s="354"/>
      <c r="EPE63" s="352"/>
      <c r="EPF63" s="353"/>
      <c r="EPG63" s="353"/>
      <c r="EPH63" s="353"/>
      <c r="EPI63" s="353"/>
      <c r="EPJ63" s="353"/>
      <c r="EPK63" s="353"/>
      <c r="EPL63" s="354"/>
      <c r="EPM63" s="352"/>
      <c r="EPN63" s="353"/>
      <c r="EPO63" s="353"/>
      <c r="EPP63" s="353"/>
      <c r="EPQ63" s="353"/>
      <c r="EPR63" s="353"/>
      <c r="EPS63" s="353"/>
      <c r="EPT63" s="354"/>
      <c r="EPU63" s="352"/>
      <c r="EPV63" s="353"/>
      <c r="EPW63" s="353"/>
      <c r="EPX63" s="353"/>
      <c r="EPY63" s="353"/>
      <c r="EPZ63" s="353"/>
      <c r="EQA63" s="353"/>
      <c r="EQB63" s="354"/>
      <c r="EQC63" s="352"/>
      <c r="EQD63" s="353"/>
      <c r="EQE63" s="353"/>
      <c r="EQF63" s="353"/>
      <c r="EQG63" s="353"/>
      <c r="EQH63" s="353"/>
      <c r="EQI63" s="353"/>
      <c r="EQJ63" s="354"/>
      <c r="EQK63" s="352"/>
      <c r="EQL63" s="353"/>
      <c r="EQM63" s="353"/>
      <c r="EQN63" s="353"/>
      <c r="EQO63" s="353"/>
      <c r="EQP63" s="353"/>
      <c r="EQQ63" s="353"/>
      <c r="EQR63" s="354"/>
      <c r="EQS63" s="352"/>
      <c r="EQT63" s="353"/>
      <c r="EQU63" s="353"/>
      <c r="EQV63" s="353"/>
      <c r="EQW63" s="353"/>
      <c r="EQX63" s="353"/>
      <c r="EQY63" s="353"/>
      <c r="EQZ63" s="354"/>
      <c r="ERA63" s="352"/>
      <c r="ERB63" s="353"/>
      <c r="ERC63" s="353"/>
      <c r="ERD63" s="353"/>
      <c r="ERE63" s="353"/>
      <c r="ERF63" s="353"/>
      <c r="ERG63" s="353"/>
      <c r="ERH63" s="354"/>
      <c r="ERI63" s="352"/>
      <c r="ERJ63" s="353"/>
      <c r="ERK63" s="353"/>
      <c r="ERL63" s="353"/>
      <c r="ERM63" s="353"/>
      <c r="ERN63" s="353"/>
      <c r="ERO63" s="353"/>
      <c r="ERP63" s="354"/>
      <c r="ERQ63" s="352"/>
      <c r="ERR63" s="353"/>
      <c r="ERS63" s="353"/>
      <c r="ERT63" s="353"/>
      <c r="ERU63" s="353"/>
      <c r="ERV63" s="353"/>
      <c r="ERW63" s="353"/>
      <c r="ERX63" s="354"/>
      <c r="ERY63" s="352"/>
      <c r="ERZ63" s="353"/>
      <c r="ESA63" s="353"/>
      <c r="ESB63" s="353"/>
      <c r="ESC63" s="353"/>
      <c r="ESD63" s="353"/>
      <c r="ESE63" s="353"/>
      <c r="ESF63" s="354"/>
      <c r="ESG63" s="352"/>
      <c r="ESH63" s="353"/>
      <c r="ESI63" s="353"/>
      <c r="ESJ63" s="353"/>
      <c r="ESK63" s="353"/>
      <c r="ESL63" s="353"/>
      <c r="ESM63" s="353"/>
      <c r="ESN63" s="354"/>
      <c r="ESO63" s="352"/>
      <c r="ESP63" s="353"/>
      <c r="ESQ63" s="353"/>
      <c r="ESR63" s="353"/>
      <c r="ESS63" s="353"/>
      <c r="EST63" s="353"/>
      <c r="ESU63" s="353"/>
      <c r="ESV63" s="354"/>
      <c r="ESW63" s="352"/>
      <c r="ESX63" s="353"/>
      <c r="ESY63" s="353"/>
      <c r="ESZ63" s="353"/>
      <c r="ETA63" s="353"/>
      <c r="ETB63" s="353"/>
      <c r="ETC63" s="353"/>
      <c r="ETD63" s="354"/>
      <c r="ETE63" s="352"/>
      <c r="ETF63" s="353"/>
      <c r="ETG63" s="353"/>
      <c r="ETH63" s="353"/>
      <c r="ETI63" s="353"/>
      <c r="ETJ63" s="353"/>
      <c r="ETK63" s="353"/>
      <c r="ETL63" s="354"/>
      <c r="ETM63" s="352"/>
      <c r="ETN63" s="353"/>
      <c r="ETO63" s="353"/>
      <c r="ETP63" s="353"/>
      <c r="ETQ63" s="353"/>
      <c r="ETR63" s="353"/>
      <c r="ETS63" s="353"/>
      <c r="ETT63" s="354"/>
      <c r="ETU63" s="352"/>
      <c r="ETV63" s="353"/>
      <c r="ETW63" s="353"/>
      <c r="ETX63" s="353"/>
      <c r="ETY63" s="353"/>
      <c r="ETZ63" s="353"/>
      <c r="EUA63" s="353"/>
      <c r="EUB63" s="354"/>
      <c r="EUC63" s="352"/>
      <c r="EUD63" s="353"/>
      <c r="EUE63" s="353"/>
      <c r="EUF63" s="353"/>
      <c r="EUG63" s="353"/>
      <c r="EUH63" s="353"/>
      <c r="EUI63" s="353"/>
      <c r="EUJ63" s="354"/>
      <c r="EUK63" s="352"/>
      <c r="EUL63" s="353"/>
      <c r="EUM63" s="353"/>
      <c r="EUN63" s="353"/>
      <c r="EUO63" s="353"/>
      <c r="EUP63" s="353"/>
      <c r="EUQ63" s="353"/>
      <c r="EUR63" s="354"/>
      <c r="EUS63" s="352"/>
      <c r="EUT63" s="353"/>
      <c r="EUU63" s="353"/>
      <c r="EUV63" s="353"/>
      <c r="EUW63" s="353"/>
      <c r="EUX63" s="353"/>
      <c r="EUY63" s="353"/>
      <c r="EUZ63" s="354"/>
      <c r="EVA63" s="352"/>
      <c r="EVB63" s="353"/>
      <c r="EVC63" s="353"/>
      <c r="EVD63" s="353"/>
      <c r="EVE63" s="353"/>
      <c r="EVF63" s="353"/>
      <c r="EVG63" s="353"/>
      <c r="EVH63" s="354"/>
      <c r="EVI63" s="352"/>
      <c r="EVJ63" s="353"/>
      <c r="EVK63" s="353"/>
      <c r="EVL63" s="353"/>
      <c r="EVM63" s="353"/>
      <c r="EVN63" s="353"/>
      <c r="EVO63" s="353"/>
      <c r="EVP63" s="354"/>
      <c r="EVQ63" s="352"/>
      <c r="EVR63" s="353"/>
      <c r="EVS63" s="353"/>
      <c r="EVT63" s="353"/>
      <c r="EVU63" s="353"/>
      <c r="EVV63" s="353"/>
      <c r="EVW63" s="353"/>
      <c r="EVX63" s="354"/>
      <c r="EVY63" s="352"/>
      <c r="EVZ63" s="353"/>
      <c r="EWA63" s="353"/>
      <c r="EWB63" s="353"/>
      <c r="EWC63" s="353"/>
      <c r="EWD63" s="353"/>
      <c r="EWE63" s="353"/>
      <c r="EWF63" s="354"/>
      <c r="EWG63" s="352"/>
      <c r="EWH63" s="353"/>
      <c r="EWI63" s="353"/>
      <c r="EWJ63" s="353"/>
      <c r="EWK63" s="353"/>
      <c r="EWL63" s="353"/>
      <c r="EWM63" s="353"/>
      <c r="EWN63" s="354"/>
      <c r="EWO63" s="352"/>
      <c r="EWP63" s="353"/>
      <c r="EWQ63" s="353"/>
      <c r="EWR63" s="353"/>
      <c r="EWS63" s="353"/>
      <c r="EWT63" s="353"/>
      <c r="EWU63" s="353"/>
      <c r="EWV63" s="354"/>
      <c r="EWW63" s="352"/>
      <c r="EWX63" s="353"/>
      <c r="EWY63" s="353"/>
      <c r="EWZ63" s="353"/>
      <c r="EXA63" s="353"/>
      <c r="EXB63" s="353"/>
      <c r="EXC63" s="353"/>
      <c r="EXD63" s="354"/>
      <c r="EXE63" s="352"/>
      <c r="EXF63" s="353"/>
      <c r="EXG63" s="353"/>
      <c r="EXH63" s="353"/>
      <c r="EXI63" s="353"/>
      <c r="EXJ63" s="353"/>
      <c r="EXK63" s="353"/>
      <c r="EXL63" s="354"/>
      <c r="EXM63" s="352"/>
      <c r="EXN63" s="353"/>
      <c r="EXO63" s="353"/>
      <c r="EXP63" s="353"/>
      <c r="EXQ63" s="353"/>
      <c r="EXR63" s="353"/>
      <c r="EXS63" s="353"/>
      <c r="EXT63" s="354"/>
      <c r="EXU63" s="352"/>
      <c r="EXV63" s="353"/>
      <c r="EXW63" s="353"/>
      <c r="EXX63" s="353"/>
      <c r="EXY63" s="353"/>
      <c r="EXZ63" s="353"/>
      <c r="EYA63" s="353"/>
      <c r="EYB63" s="354"/>
      <c r="EYC63" s="352"/>
      <c r="EYD63" s="353"/>
      <c r="EYE63" s="353"/>
      <c r="EYF63" s="353"/>
      <c r="EYG63" s="353"/>
      <c r="EYH63" s="353"/>
      <c r="EYI63" s="353"/>
      <c r="EYJ63" s="354"/>
      <c r="EYK63" s="352"/>
      <c r="EYL63" s="353"/>
      <c r="EYM63" s="353"/>
      <c r="EYN63" s="353"/>
      <c r="EYO63" s="353"/>
      <c r="EYP63" s="353"/>
      <c r="EYQ63" s="353"/>
      <c r="EYR63" s="354"/>
      <c r="EYS63" s="352"/>
      <c r="EYT63" s="353"/>
      <c r="EYU63" s="353"/>
      <c r="EYV63" s="353"/>
      <c r="EYW63" s="353"/>
      <c r="EYX63" s="353"/>
      <c r="EYY63" s="353"/>
      <c r="EYZ63" s="354"/>
      <c r="EZA63" s="352"/>
      <c r="EZB63" s="353"/>
      <c r="EZC63" s="353"/>
      <c r="EZD63" s="353"/>
      <c r="EZE63" s="353"/>
      <c r="EZF63" s="353"/>
      <c r="EZG63" s="353"/>
      <c r="EZH63" s="354"/>
      <c r="EZI63" s="352"/>
      <c r="EZJ63" s="353"/>
      <c r="EZK63" s="353"/>
      <c r="EZL63" s="353"/>
      <c r="EZM63" s="353"/>
      <c r="EZN63" s="353"/>
      <c r="EZO63" s="353"/>
      <c r="EZP63" s="354"/>
      <c r="EZQ63" s="352"/>
      <c r="EZR63" s="353"/>
      <c r="EZS63" s="353"/>
      <c r="EZT63" s="353"/>
      <c r="EZU63" s="353"/>
      <c r="EZV63" s="353"/>
      <c r="EZW63" s="353"/>
      <c r="EZX63" s="354"/>
      <c r="EZY63" s="352"/>
      <c r="EZZ63" s="353"/>
      <c r="FAA63" s="353"/>
      <c r="FAB63" s="353"/>
      <c r="FAC63" s="353"/>
      <c r="FAD63" s="353"/>
      <c r="FAE63" s="353"/>
      <c r="FAF63" s="354"/>
      <c r="FAG63" s="352"/>
      <c r="FAH63" s="353"/>
      <c r="FAI63" s="353"/>
      <c r="FAJ63" s="353"/>
      <c r="FAK63" s="353"/>
      <c r="FAL63" s="353"/>
      <c r="FAM63" s="353"/>
      <c r="FAN63" s="354"/>
      <c r="FAO63" s="352"/>
      <c r="FAP63" s="353"/>
      <c r="FAQ63" s="353"/>
      <c r="FAR63" s="353"/>
      <c r="FAS63" s="353"/>
      <c r="FAT63" s="353"/>
      <c r="FAU63" s="353"/>
      <c r="FAV63" s="354"/>
      <c r="FAW63" s="352"/>
      <c r="FAX63" s="353"/>
      <c r="FAY63" s="353"/>
      <c r="FAZ63" s="353"/>
      <c r="FBA63" s="353"/>
      <c r="FBB63" s="353"/>
      <c r="FBC63" s="353"/>
      <c r="FBD63" s="354"/>
      <c r="FBE63" s="352"/>
      <c r="FBF63" s="353"/>
      <c r="FBG63" s="353"/>
      <c r="FBH63" s="353"/>
      <c r="FBI63" s="353"/>
      <c r="FBJ63" s="353"/>
      <c r="FBK63" s="353"/>
      <c r="FBL63" s="354"/>
      <c r="FBM63" s="352"/>
      <c r="FBN63" s="353"/>
      <c r="FBO63" s="353"/>
      <c r="FBP63" s="353"/>
      <c r="FBQ63" s="353"/>
      <c r="FBR63" s="353"/>
      <c r="FBS63" s="353"/>
      <c r="FBT63" s="354"/>
      <c r="FBU63" s="352"/>
      <c r="FBV63" s="353"/>
      <c r="FBW63" s="353"/>
      <c r="FBX63" s="353"/>
      <c r="FBY63" s="353"/>
      <c r="FBZ63" s="353"/>
      <c r="FCA63" s="353"/>
      <c r="FCB63" s="354"/>
      <c r="FCC63" s="352"/>
      <c r="FCD63" s="353"/>
      <c r="FCE63" s="353"/>
      <c r="FCF63" s="353"/>
      <c r="FCG63" s="353"/>
      <c r="FCH63" s="353"/>
      <c r="FCI63" s="353"/>
      <c r="FCJ63" s="354"/>
      <c r="FCK63" s="352"/>
      <c r="FCL63" s="353"/>
      <c r="FCM63" s="353"/>
      <c r="FCN63" s="353"/>
      <c r="FCO63" s="353"/>
      <c r="FCP63" s="353"/>
      <c r="FCQ63" s="353"/>
      <c r="FCR63" s="354"/>
      <c r="FCS63" s="352"/>
      <c r="FCT63" s="353"/>
      <c r="FCU63" s="353"/>
      <c r="FCV63" s="353"/>
      <c r="FCW63" s="353"/>
      <c r="FCX63" s="353"/>
      <c r="FCY63" s="353"/>
      <c r="FCZ63" s="354"/>
      <c r="FDA63" s="352"/>
      <c r="FDB63" s="353"/>
      <c r="FDC63" s="353"/>
      <c r="FDD63" s="353"/>
      <c r="FDE63" s="353"/>
      <c r="FDF63" s="353"/>
      <c r="FDG63" s="353"/>
      <c r="FDH63" s="354"/>
      <c r="FDI63" s="352"/>
      <c r="FDJ63" s="353"/>
      <c r="FDK63" s="353"/>
      <c r="FDL63" s="353"/>
      <c r="FDM63" s="353"/>
      <c r="FDN63" s="353"/>
      <c r="FDO63" s="353"/>
      <c r="FDP63" s="354"/>
      <c r="FDQ63" s="352"/>
      <c r="FDR63" s="353"/>
      <c r="FDS63" s="353"/>
      <c r="FDT63" s="353"/>
      <c r="FDU63" s="353"/>
      <c r="FDV63" s="353"/>
      <c r="FDW63" s="353"/>
      <c r="FDX63" s="354"/>
      <c r="FDY63" s="352"/>
      <c r="FDZ63" s="353"/>
      <c r="FEA63" s="353"/>
      <c r="FEB63" s="353"/>
      <c r="FEC63" s="353"/>
      <c r="FED63" s="353"/>
      <c r="FEE63" s="353"/>
      <c r="FEF63" s="354"/>
      <c r="FEG63" s="352"/>
      <c r="FEH63" s="353"/>
      <c r="FEI63" s="353"/>
      <c r="FEJ63" s="353"/>
      <c r="FEK63" s="353"/>
      <c r="FEL63" s="353"/>
      <c r="FEM63" s="353"/>
      <c r="FEN63" s="354"/>
      <c r="FEO63" s="352"/>
      <c r="FEP63" s="353"/>
      <c r="FEQ63" s="353"/>
      <c r="FER63" s="353"/>
      <c r="FES63" s="353"/>
      <c r="FET63" s="353"/>
      <c r="FEU63" s="353"/>
      <c r="FEV63" s="354"/>
      <c r="FEW63" s="352"/>
      <c r="FEX63" s="353"/>
      <c r="FEY63" s="353"/>
      <c r="FEZ63" s="353"/>
      <c r="FFA63" s="353"/>
      <c r="FFB63" s="353"/>
      <c r="FFC63" s="353"/>
      <c r="FFD63" s="354"/>
      <c r="FFE63" s="352"/>
      <c r="FFF63" s="353"/>
      <c r="FFG63" s="353"/>
      <c r="FFH63" s="353"/>
      <c r="FFI63" s="353"/>
      <c r="FFJ63" s="353"/>
      <c r="FFK63" s="353"/>
      <c r="FFL63" s="354"/>
      <c r="FFM63" s="352"/>
      <c r="FFN63" s="353"/>
      <c r="FFO63" s="353"/>
      <c r="FFP63" s="353"/>
      <c r="FFQ63" s="353"/>
      <c r="FFR63" s="353"/>
      <c r="FFS63" s="353"/>
      <c r="FFT63" s="354"/>
      <c r="FFU63" s="352"/>
      <c r="FFV63" s="353"/>
      <c r="FFW63" s="353"/>
      <c r="FFX63" s="353"/>
      <c r="FFY63" s="353"/>
      <c r="FFZ63" s="353"/>
      <c r="FGA63" s="353"/>
      <c r="FGB63" s="354"/>
      <c r="FGC63" s="352"/>
      <c r="FGD63" s="353"/>
      <c r="FGE63" s="353"/>
      <c r="FGF63" s="353"/>
      <c r="FGG63" s="353"/>
      <c r="FGH63" s="353"/>
      <c r="FGI63" s="353"/>
      <c r="FGJ63" s="354"/>
      <c r="FGK63" s="352"/>
      <c r="FGL63" s="353"/>
      <c r="FGM63" s="353"/>
      <c r="FGN63" s="353"/>
      <c r="FGO63" s="353"/>
      <c r="FGP63" s="353"/>
      <c r="FGQ63" s="353"/>
      <c r="FGR63" s="354"/>
      <c r="FGS63" s="352"/>
      <c r="FGT63" s="353"/>
      <c r="FGU63" s="353"/>
      <c r="FGV63" s="353"/>
      <c r="FGW63" s="353"/>
      <c r="FGX63" s="353"/>
      <c r="FGY63" s="353"/>
      <c r="FGZ63" s="354"/>
      <c r="FHA63" s="352"/>
      <c r="FHB63" s="353"/>
      <c r="FHC63" s="353"/>
      <c r="FHD63" s="353"/>
      <c r="FHE63" s="353"/>
      <c r="FHF63" s="353"/>
      <c r="FHG63" s="353"/>
      <c r="FHH63" s="354"/>
      <c r="FHI63" s="352"/>
      <c r="FHJ63" s="353"/>
      <c r="FHK63" s="353"/>
      <c r="FHL63" s="353"/>
      <c r="FHM63" s="353"/>
      <c r="FHN63" s="353"/>
      <c r="FHO63" s="353"/>
      <c r="FHP63" s="354"/>
      <c r="FHQ63" s="352"/>
      <c r="FHR63" s="353"/>
      <c r="FHS63" s="353"/>
      <c r="FHT63" s="353"/>
      <c r="FHU63" s="353"/>
      <c r="FHV63" s="353"/>
      <c r="FHW63" s="353"/>
      <c r="FHX63" s="354"/>
      <c r="FHY63" s="352"/>
      <c r="FHZ63" s="353"/>
      <c r="FIA63" s="353"/>
      <c r="FIB63" s="353"/>
      <c r="FIC63" s="353"/>
      <c r="FID63" s="353"/>
      <c r="FIE63" s="353"/>
      <c r="FIF63" s="354"/>
      <c r="FIG63" s="352"/>
      <c r="FIH63" s="353"/>
      <c r="FII63" s="353"/>
      <c r="FIJ63" s="353"/>
      <c r="FIK63" s="353"/>
      <c r="FIL63" s="353"/>
      <c r="FIM63" s="353"/>
      <c r="FIN63" s="354"/>
      <c r="FIO63" s="352"/>
      <c r="FIP63" s="353"/>
      <c r="FIQ63" s="353"/>
      <c r="FIR63" s="353"/>
      <c r="FIS63" s="353"/>
      <c r="FIT63" s="353"/>
      <c r="FIU63" s="353"/>
      <c r="FIV63" s="354"/>
      <c r="FIW63" s="352"/>
      <c r="FIX63" s="353"/>
      <c r="FIY63" s="353"/>
      <c r="FIZ63" s="353"/>
      <c r="FJA63" s="353"/>
      <c r="FJB63" s="353"/>
      <c r="FJC63" s="353"/>
      <c r="FJD63" s="354"/>
      <c r="FJE63" s="352"/>
      <c r="FJF63" s="353"/>
      <c r="FJG63" s="353"/>
      <c r="FJH63" s="353"/>
      <c r="FJI63" s="353"/>
      <c r="FJJ63" s="353"/>
      <c r="FJK63" s="353"/>
      <c r="FJL63" s="354"/>
      <c r="FJM63" s="352"/>
      <c r="FJN63" s="353"/>
      <c r="FJO63" s="353"/>
      <c r="FJP63" s="353"/>
      <c r="FJQ63" s="353"/>
      <c r="FJR63" s="353"/>
      <c r="FJS63" s="353"/>
      <c r="FJT63" s="354"/>
      <c r="FJU63" s="352"/>
      <c r="FJV63" s="353"/>
      <c r="FJW63" s="353"/>
      <c r="FJX63" s="353"/>
      <c r="FJY63" s="353"/>
      <c r="FJZ63" s="353"/>
      <c r="FKA63" s="353"/>
      <c r="FKB63" s="354"/>
      <c r="FKC63" s="352"/>
      <c r="FKD63" s="353"/>
      <c r="FKE63" s="353"/>
      <c r="FKF63" s="353"/>
      <c r="FKG63" s="353"/>
      <c r="FKH63" s="353"/>
      <c r="FKI63" s="353"/>
      <c r="FKJ63" s="354"/>
      <c r="FKK63" s="352"/>
      <c r="FKL63" s="353"/>
      <c r="FKM63" s="353"/>
      <c r="FKN63" s="353"/>
      <c r="FKO63" s="353"/>
      <c r="FKP63" s="353"/>
      <c r="FKQ63" s="353"/>
      <c r="FKR63" s="354"/>
      <c r="FKS63" s="352"/>
      <c r="FKT63" s="353"/>
      <c r="FKU63" s="353"/>
      <c r="FKV63" s="353"/>
      <c r="FKW63" s="353"/>
      <c r="FKX63" s="353"/>
      <c r="FKY63" s="353"/>
      <c r="FKZ63" s="354"/>
      <c r="FLA63" s="352"/>
      <c r="FLB63" s="353"/>
      <c r="FLC63" s="353"/>
      <c r="FLD63" s="353"/>
      <c r="FLE63" s="353"/>
      <c r="FLF63" s="353"/>
      <c r="FLG63" s="353"/>
      <c r="FLH63" s="354"/>
      <c r="FLI63" s="352"/>
      <c r="FLJ63" s="353"/>
      <c r="FLK63" s="353"/>
      <c r="FLL63" s="353"/>
      <c r="FLM63" s="353"/>
      <c r="FLN63" s="353"/>
      <c r="FLO63" s="353"/>
      <c r="FLP63" s="354"/>
      <c r="FLQ63" s="352"/>
      <c r="FLR63" s="353"/>
      <c r="FLS63" s="353"/>
      <c r="FLT63" s="353"/>
      <c r="FLU63" s="353"/>
      <c r="FLV63" s="353"/>
      <c r="FLW63" s="353"/>
      <c r="FLX63" s="354"/>
      <c r="FLY63" s="352"/>
      <c r="FLZ63" s="353"/>
      <c r="FMA63" s="353"/>
      <c r="FMB63" s="353"/>
      <c r="FMC63" s="353"/>
      <c r="FMD63" s="353"/>
      <c r="FME63" s="353"/>
      <c r="FMF63" s="354"/>
      <c r="FMG63" s="352"/>
      <c r="FMH63" s="353"/>
      <c r="FMI63" s="353"/>
      <c r="FMJ63" s="353"/>
      <c r="FMK63" s="353"/>
      <c r="FML63" s="353"/>
      <c r="FMM63" s="353"/>
      <c r="FMN63" s="354"/>
      <c r="FMO63" s="352"/>
      <c r="FMP63" s="353"/>
      <c r="FMQ63" s="353"/>
      <c r="FMR63" s="353"/>
      <c r="FMS63" s="353"/>
      <c r="FMT63" s="353"/>
      <c r="FMU63" s="353"/>
      <c r="FMV63" s="354"/>
      <c r="FMW63" s="352"/>
      <c r="FMX63" s="353"/>
      <c r="FMY63" s="353"/>
      <c r="FMZ63" s="353"/>
      <c r="FNA63" s="353"/>
      <c r="FNB63" s="353"/>
      <c r="FNC63" s="353"/>
      <c r="FND63" s="354"/>
      <c r="FNE63" s="352"/>
      <c r="FNF63" s="353"/>
      <c r="FNG63" s="353"/>
      <c r="FNH63" s="353"/>
      <c r="FNI63" s="353"/>
      <c r="FNJ63" s="353"/>
      <c r="FNK63" s="353"/>
      <c r="FNL63" s="354"/>
      <c r="FNM63" s="352"/>
      <c r="FNN63" s="353"/>
      <c r="FNO63" s="353"/>
      <c r="FNP63" s="353"/>
      <c r="FNQ63" s="353"/>
      <c r="FNR63" s="353"/>
      <c r="FNS63" s="353"/>
      <c r="FNT63" s="354"/>
      <c r="FNU63" s="352"/>
      <c r="FNV63" s="353"/>
      <c r="FNW63" s="353"/>
      <c r="FNX63" s="353"/>
      <c r="FNY63" s="353"/>
      <c r="FNZ63" s="353"/>
      <c r="FOA63" s="353"/>
      <c r="FOB63" s="354"/>
      <c r="FOC63" s="352"/>
      <c r="FOD63" s="353"/>
      <c r="FOE63" s="353"/>
      <c r="FOF63" s="353"/>
      <c r="FOG63" s="353"/>
      <c r="FOH63" s="353"/>
      <c r="FOI63" s="353"/>
      <c r="FOJ63" s="354"/>
      <c r="FOK63" s="352"/>
      <c r="FOL63" s="353"/>
      <c r="FOM63" s="353"/>
      <c r="FON63" s="353"/>
      <c r="FOO63" s="353"/>
      <c r="FOP63" s="353"/>
      <c r="FOQ63" s="353"/>
      <c r="FOR63" s="354"/>
      <c r="FOS63" s="352"/>
      <c r="FOT63" s="353"/>
      <c r="FOU63" s="353"/>
      <c r="FOV63" s="353"/>
      <c r="FOW63" s="353"/>
      <c r="FOX63" s="353"/>
      <c r="FOY63" s="353"/>
      <c r="FOZ63" s="354"/>
      <c r="FPA63" s="352"/>
      <c r="FPB63" s="353"/>
      <c r="FPC63" s="353"/>
      <c r="FPD63" s="353"/>
      <c r="FPE63" s="353"/>
      <c r="FPF63" s="353"/>
      <c r="FPG63" s="353"/>
      <c r="FPH63" s="354"/>
      <c r="FPI63" s="352"/>
      <c r="FPJ63" s="353"/>
      <c r="FPK63" s="353"/>
      <c r="FPL63" s="353"/>
      <c r="FPM63" s="353"/>
      <c r="FPN63" s="353"/>
      <c r="FPO63" s="353"/>
      <c r="FPP63" s="354"/>
      <c r="FPQ63" s="352"/>
      <c r="FPR63" s="353"/>
      <c r="FPS63" s="353"/>
      <c r="FPT63" s="353"/>
      <c r="FPU63" s="353"/>
      <c r="FPV63" s="353"/>
      <c r="FPW63" s="353"/>
      <c r="FPX63" s="354"/>
      <c r="FPY63" s="352"/>
      <c r="FPZ63" s="353"/>
      <c r="FQA63" s="353"/>
      <c r="FQB63" s="353"/>
      <c r="FQC63" s="353"/>
      <c r="FQD63" s="353"/>
      <c r="FQE63" s="353"/>
      <c r="FQF63" s="354"/>
      <c r="FQG63" s="352"/>
      <c r="FQH63" s="353"/>
      <c r="FQI63" s="353"/>
      <c r="FQJ63" s="353"/>
      <c r="FQK63" s="353"/>
      <c r="FQL63" s="353"/>
      <c r="FQM63" s="353"/>
      <c r="FQN63" s="354"/>
      <c r="FQO63" s="352"/>
      <c r="FQP63" s="353"/>
      <c r="FQQ63" s="353"/>
      <c r="FQR63" s="353"/>
      <c r="FQS63" s="353"/>
      <c r="FQT63" s="353"/>
      <c r="FQU63" s="353"/>
      <c r="FQV63" s="354"/>
      <c r="FQW63" s="352"/>
      <c r="FQX63" s="353"/>
      <c r="FQY63" s="353"/>
      <c r="FQZ63" s="353"/>
      <c r="FRA63" s="353"/>
      <c r="FRB63" s="353"/>
      <c r="FRC63" s="353"/>
      <c r="FRD63" s="354"/>
      <c r="FRE63" s="352"/>
      <c r="FRF63" s="353"/>
      <c r="FRG63" s="353"/>
      <c r="FRH63" s="353"/>
      <c r="FRI63" s="353"/>
      <c r="FRJ63" s="353"/>
      <c r="FRK63" s="353"/>
      <c r="FRL63" s="354"/>
      <c r="FRM63" s="352"/>
      <c r="FRN63" s="353"/>
      <c r="FRO63" s="353"/>
      <c r="FRP63" s="353"/>
      <c r="FRQ63" s="353"/>
      <c r="FRR63" s="353"/>
      <c r="FRS63" s="353"/>
      <c r="FRT63" s="354"/>
      <c r="FRU63" s="352"/>
      <c r="FRV63" s="353"/>
      <c r="FRW63" s="353"/>
      <c r="FRX63" s="353"/>
      <c r="FRY63" s="353"/>
      <c r="FRZ63" s="353"/>
      <c r="FSA63" s="353"/>
      <c r="FSB63" s="354"/>
      <c r="FSC63" s="352"/>
      <c r="FSD63" s="353"/>
      <c r="FSE63" s="353"/>
      <c r="FSF63" s="353"/>
      <c r="FSG63" s="353"/>
      <c r="FSH63" s="353"/>
      <c r="FSI63" s="353"/>
      <c r="FSJ63" s="354"/>
      <c r="FSK63" s="352"/>
      <c r="FSL63" s="353"/>
      <c r="FSM63" s="353"/>
      <c r="FSN63" s="353"/>
      <c r="FSO63" s="353"/>
      <c r="FSP63" s="353"/>
      <c r="FSQ63" s="353"/>
      <c r="FSR63" s="354"/>
      <c r="FSS63" s="352"/>
      <c r="FST63" s="353"/>
      <c r="FSU63" s="353"/>
      <c r="FSV63" s="353"/>
      <c r="FSW63" s="353"/>
      <c r="FSX63" s="353"/>
      <c r="FSY63" s="353"/>
      <c r="FSZ63" s="354"/>
      <c r="FTA63" s="352"/>
      <c r="FTB63" s="353"/>
      <c r="FTC63" s="353"/>
      <c r="FTD63" s="353"/>
      <c r="FTE63" s="353"/>
      <c r="FTF63" s="353"/>
      <c r="FTG63" s="353"/>
      <c r="FTH63" s="354"/>
      <c r="FTI63" s="352"/>
      <c r="FTJ63" s="353"/>
      <c r="FTK63" s="353"/>
      <c r="FTL63" s="353"/>
      <c r="FTM63" s="353"/>
      <c r="FTN63" s="353"/>
      <c r="FTO63" s="353"/>
      <c r="FTP63" s="354"/>
      <c r="FTQ63" s="352"/>
      <c r="FTR63" s="353"/>
      <c r="FTS63" s="353"/>
      <c r="FTT63" s="353"/>
      <c r="FTU63" s="353"/>
      <c r="FTV63" s="353"/>
      <c r="FTW63" s="353"/>
      <c r="FTX63" s="354"/>
      <c r="FTY63" s="352"/>
      <c r="FTZ63" s="353"/>
      <c r="FUA63" s="353"/>
      <c r="FUB63" s="353"/>
      <c r="FUC63" s="353"/>
      <c r="FUD63" s="353"/>
      <c r="FUE63" s="353"/>
      <c r="FUF63" s="354"/>
      <c r="FUG63" s="352"/>
      <c r="FUH63" s="353"/>
      <c r="FUI63" s="353"/>
      <c r="FUJ63" s="353"/>
      <c r="FUK63" s="353"/>
      <c r="FUL63" s="353"/>
      <c r="FUM63" s="353"/>
      <c r="FUN63" s="354"/>
      <c r="FUO63" s="352"/>
      <c r="FUP63" s="353"/>
      <c r="FUQ63" s="353"/>
      <c r="FUR63" s="353"/>
      <c r="FUS63" s="353"/>
      <c r="FUT63" s="353"/>
      <c r="FUU63" s="353"/>
      <c r="FUV63" s="354"/>
      <c r="FUW63" s="352"/>
      <c r="FUX63" s="353"/>
      <c r="FUY63" s="353"/>
      <c r="FUZ63" s="353"/>
      <c r="FVA63" s="353"/>
      <c r="FVB63" s="353"/>
      <c r="FVC63" s="353"/>
      <c r="FVD63" s="354"/>
      <c r="FVE63" s="352"/>
      <c r="FVF63" s="353"/>
      <c r="FVG63" s="353"/>
      <c r="FVH63" s="353"/>
      <c r="FVI63" s="353"/>
      <c r="FVJ63" s="353"/>
      <c r="FVK63" s="353"/>
      <c r="FVL63" s="354"/>
      <c r="FVM63" s="352"/>
      <c r="FVN63" s="353"/>
      <c r="FVO63" s="353"/>
      <c r="FVP63" s="353"/>
      <c r="FVQ63" s="353"/>
      <c r="FVR63" s="353"/>
      <c r="FVS63" s="353"/>
      <c r="FVT63" s="354"/>
      <c r="FVU63" s="352"/>
      <c r="FVV63" s="353"/>
      <c r="FVW63" s="353"/>
      <c r="FVX63" s="353"/>
      <c r="FVY63" s="353"/>
      <c r="FVZ63" s="353"/>
      <c r="FWA63" s="353"/>
      <c r="FWB63" s="354"/>
      <c r="FWC63" s="352"/>
      <c r="FWD63" s="353"/>
      <c r="FWE63" s="353"/>
      <c r="FWF63" s="353"/>
      <c r="FWG63" s="353"/>
      <c r="FWH63" s="353"/>
      <c r="FWI63" s="353"/>
      <c r="FWJ63" s="354"/>
      <c r="FWK63" s="352"/>
      <c r="FWL63" s="353"/>
      <c r="FWM63" s="353"/>
      <c r="FWN63" s="353"/>
      <c r="FWO63" s="353"/>
      <c r="FWP63" s="353"/>
      <c r="FWQ63" s="353"/>
      <c r="FWR63" s="354"/>
      <c r="FWS63" s="352"/>
      <c r="FWT63" s="353"/>
      <c r="FWU63" s="353"/>
      <c r="FWV63" s="353"/>
      <c r="FWW63" s="353"/>
      <c r="FWX63" s="353"/>
      <c r="FWY63" s="353"/>
      <c r="FWZ63" s="354"/>
      <c r="FXA63" s="352"/>
      <c r="FXB63" s="353"/>
      <c r="FXC63" s="353"/>
      <c r="FXD63" s="353"/>
      <c r="FXE63" s="353"/>
      <c r="FXF63" s="353"/>
      <c r="FXG63" s="353"/>
      <c r="FXH63" s="354"/>
      <c r="FXI63" s="352"/>
      <c r="FXJ63" s="353"/>
      <c r="FXK63" s="353"/>
      <c r="FXL63" s="353"/>
      <c r="FXM63" s="353"/>
      <c r="FXN63" s="353"/>
      <c r="FXO63" s="353"/>
      <c r="FXP63" s="354"/>
      <c r="FXQ63" s="352"/>
      <c r="FXR63" s="353"/>
      <c r="FXS63" s="353"/>
      <c r="FXT63" s="353"/>
      <c r="FXU63" s="353"/>
      <c r="FXV63" s="353"/>
      <c r="FXW63" s="353"/>
      <c r="FXX63" s="354"/>
      <c r="FXY63" s="352"/>
      <c r="FXZ63" s="353"/>
      <c r="FYA63" s="353"/>
      <c r="FYB63" s="353"/>
      <c r="FYC63" s="353"/>
      <c r="FYD63" s="353"/>
      <c r="FYE63" s="353"/>
      <c r="FYF63" s="354"/>
      <c r="FYG63" s="352"/>
      <c r="FYH63" s="353"/>
      <c r="FYI63" s="353"/>
      <c r="FYJ63" s="353"/>
      <c r="FYK63" s="353"/>
      <c r="FYL63" s="353"/>
      <c r="FYM63" s="353"/>
      <c r="FYN63" s="354"/>
      <c r="FYO63" s="352"/>
      <c r="FYP63" s="353"/>
      <c r="FYQ63" s="353"/>
      <c r="FYR63" s="353"/>
      <c r="FYS63" s="353"/>
      <c r="FYT63" s="353"/>
      <c r="FYU63" s="353"/>
      <c r="FYV63" s="354"/>
      <c r="FYW63" s="352"/>
      <c r="FYX63" s="353"/>
      <c r="FYY63" s="353"/>
      <c r="FYZ63" s="353"/>
      <c r="FZA63" s="353"/>
      <c r="FZB63" s="353"/>
      <c r="FZC63" s="353"/>
      <c r="FZD63" s="354"/>
      <c r="FZE63" s="352"/>
      <c r="FZF63" s="353"/>
      <c r="FZG63" s="353"/>
      <c r="FZH63" s="353"/>
      <c r="FZI63" s="353"/>
      <c r="FZJ63" s="353"/>
      <c r="FZK63" s="353"/>
      <c r="FZL63" s="354"/>
      <c r="FZM63" s="352"/>
      <c r="FZN63" s="353"/>
      <c r="FZO63" s="353"/>
      <c r="FZP63" s="353"/>
      <c r="FZQ63" s="353"/>
      <c r="FZR63" s="353"/>
      <c r="FZS63" s="353"/>
      <c r="FZT63" s="354"/>
      <c r="FZU63" s="352"/>
      <c r="FZV63" s="353"/>
      <c r="FZW63" s="353"/>
      <c r="FZX63" s="353"/>
      <c r="FZY63" s="353"/>
      <c r="FZZ63" s="353"/>
      <c r="GAA63" s="353"/>
      <c r="GAB63" s="354"/>
      <c r="GAC63" s="352"/>
      <c r="GAD63" s="353"/>
      <c r="GAE63" s="353"/>
      <c r="GAF63" s="353"/>
      <c r="GAG63" s="353"/>
      <c r="GAH63" s="353"/>
      <c r="GAI63" s="353"/>
      <c r="GAJ63" s="354"/>
      <c r="GAK63" s="352"/>
      <c r="GAL63" s="353"/>
      <c r="GAM63" s="353"/>
      <c r="GAN63" s="353"/>
      <c r="GAO63" s="353"/>
      <c r="GAP63" s="353"/>
      <c r="GAQ63" s="353"/>
      <c r="GAR63" s="354"/>
      <c r="GAS63" s="352"/>
      <c r="GAT63" s="353"/>
      <c r="GAU63" s="353"/>
      <c r="GAV63" s="353"/>
      <c r="GAW63" s="353"/>
      <c r="GAX63" s="353"/>
      <c r="GAY63" s="353"/>
      <c r="GAZ63" s="354"/>
      <c r="GBA63" s="352"/>
      <c r="GBB63" s="353"/>
      <c r="GBC63" s="353"/>
      <c r="GBD63" s="353"/>
      <c r="GBE63" s="353"/>
      <c r="GBF63" s="353"/>
      <c r="GBG63" s="353"/>
      <c r="GBH63" s="354"/>
      <c r="GBI63" s="352"/>
      <c r="GBJ63" s="353"/>
      <c r="GBK63" s="353"/>
      <c r="GBL63" s="353"/>
      <c r="GBM63" s="353"/>
      <c r="GBN63" s="353"/>
      <c r="GBO63" s="353"/>
      <c r="GBP63" s="354"/>
      <c r="GBQ63" s="352"/>
      <c r="GBR63" s="353"/>
      <c r="GBS63" s="353"/>
      <c r="GBT63" s="353"/>
      <c r="GBU63" s="353"/>
      <c r="GBV63" s="353"/>
      <c r="GBW63" s="353"/>
      <c r="GBX63" s="354"/>
      <c r="GBY63" s="352"/>
      <c r="GBZ63" s="353"/>
      <c r="GCA63" s="353"/>
      <c r="GCB63" s="353"/>
      <c r="GCC63" s="353"/>
      <c r="GCD63" s="353"/>
      <c r="GCE63" s="353"/>
      <c r="GCF63" s="354"/>
      <c r="GCG63" s="352"/>
      <c r="GCH63" s="353"/>
      <c r="GCI63" s="353"/>
      <c r="GCJ63" s="353"/>
      <c r="GCK63" s="353"/>
      <c r="GCL63" s="353"/>
      <c r="GCM63" s="353"/>
      <c r="GCN63" s="354"/>
      <c r="GCO63" s="352"/>
      <c r="GCP63" s="353"/>
      <c r="GCQ63" s="353"/>
      <c r="GCR63" s="353"/>
      <c r="GCS63" s="353"/>
      <c r="GCT63" s="353"/>
      <c r="GCU63" s="353"/>
      <c r="GCV63" s="354"/>
      <c r="GCW63" s="352"/>
      <c r="GCX63" s="353"/>
      <c r="GCY63" s="353"/>
      <c r="GCZ63" s="353"/>
      <c r="GDA63" s="353"/>
      <c r="GDB63" s="353"/>
      <c r="GDC63" s="353"/>
      <c r="GDD63" s="354"/>
      <c r="GDE63" s="352"/>
      <c r="GDF63" s="353"/>
      <c r="GDG63" s="353"/>
      <c r="GDH63" s="353"/>
      <c r="GDI63" s="353"/>
      <c r="GDJ63" s="353"/>
      <c r="GDK63" s="353"/>
      <c r="GDL63" s="354"/>
      <c r="GDM63" s="352"/>
      <c r="GDN63" s="353"/>
      <c r="GDO63" s="353"/>
      <c r="GDP63" s="353"/>
      <c r="GDQ63" s="353"/>
      <c r="GDR63" s="353"/>
      <c r="GDS63" s="353"/>
      <c r="GDT63" s="354"/>
      <c r="GDU63" s="352"/>
      <c r="GDV63" s="353"/>
      <c r="GDW63" s="353"/>
      <c r="GDX63" s="353"/>
      <c r="GDY63" s="353"/>
      <c r="GDZ63" s="353"/>
      <c r="GEA63" s="353"/>
      <c r="GEB63" s="354"/>
      <c r="GEC63" s="352"/>
      <c r="GED63" s="353"/>
      <c r="GEE63" s="353"/>
      <c r="GEF63" s="353"/>
      <c r="GEG63" s="353"/>
      <c r="GEH63" s="353"/>
      <c r="GEI63" s="353"/>
      <c r="GEJ63" s="354"/>
      <c r="GEK63" s="352"/>
      <c r="GEL63" s="353"/>
      <c r="GEM63" s="353"/>
      <c r="GEN63" s="353"/>
      <c r="GEO63" s="353"/>
      <c r="GEP63" s="353"/>
      <c r="GEQ63" s="353"/>
      <c r="GER63" s="354"/>
      <c r="GES63" s="352"/>
      <c r="GET63" s="353"/>
      <c r="GEU63" s="353"/>
      <c r="GEV63" s="353"/>
      <c r="GEW63" s="353"/>
      <c r="GEX63" s="353"/>
      <c r="GEY63" s="353"/>
      <c r="GEZ63" s="354"/>
      <c r="GFA63" s="352"/>
      <c r="GFB63" s="353"/>
      <c r="GFC63" s="353"/>
      <c r="GFD63" s="353"/>
      <c r="GFE63" s="353"/>
      <c r="GFF63" s="353"/>
      <c r="GFG63" s="353"/>
      <c r="GFH63" s="354"/>
      <c r="GFI63" s="352"/>
      <c r="GFJ63" s="353"/>
      <c r="GFK63" s="353"/>
      <c r="GFL63" s="353"/>
      <c r="GFM63" s="353"/>
      <c r="GFN63" s="353"/>
      <c r="GFO63" s="353"/>
      <c r="GFP63" s="354"/>
      <c r="GFQ63" s="352"/>
      <c r="GFR63" s="353"/>
      <c r="GFS63" s="353"/>
      <c r="GFT63" s="353"/>
      <c r="GFU63" s="353"/>
      <c r="GFV63" s="353"/>
      <c r="GFW63" s="353"/>
      <c r="GFX63" s="354"/>
      <c r="GFY63" s="352"/>
      <c r="GFZ63" s="353"/>
      <c r="GGA63" s="353"/>
      <c r="GGB63" s="353"/>
      <c r="GGC63" s="353"/>
      <c r="GGD63" s="353"/>
      <c r="GGE63" s="353"/>
      <c r="GGF63" s="354"/>
      <c r="GGG63" s="352"/>
      <c r="GGH63" s="353"/>
      <c r="GGI63" s="353"/>
      <c r="GGJ63" s="353"/>
      <c r="GGK63" s="353"/>
      <c r="GGL63" s="353"/>
      <c r="GGM63" s="353"/>
      <c r="GGN63" s="354"/>
      <c r="GGO63" s="352"/>
      <c r="GGP63" s="353"/>
      <c r="GGQ63" s="353"/>
      <c r="GGR63" s="353"/>
      <c r="GGS63" s="353"/>
      <c r="GGT63" s="353"/>
      <c r="GGU63" s="353"/>
      <c r="GGV63" s="354"/>
      <c r="GGW63" s="352"/>
      <c r="GGX63" s="353"/>
      <c r="GGY63" s="353"/>
      <c r="GGZ63" s="353"/>
      <c r="GHA63" s="353"/>
      <c r="GHB63" s="353"/>
      <c r="GHC63" s="353"/>
      <c r="GHD63" s="354"/>
      <c r="GHE63" s="352"/>
      <c r="GHF63" s="353"/>
      <c r="GHG63" s="353"/>
      <c r="GHH63" s="353"/>
      <c r="GHI63" s="353"/>
      <c r="GHJ63" s="353"/>
      <c r="GHK63" s="353"/>
      <c r="GHL63" s="354"/>
      <c r="GHM63" s="352"/>
      <c r="GHN63" s="353"/>
      <c r="GHO63" s="353"/>
      <c r="GHP63" s="353"/>
      <c r="GHQ63" s="353"/>
      <c r="GHR63" s="353"/>
      <c r="GHS63" s="353"/>
      <c r="GHT63" s="354"/>
      <c r="GHU63" s="352"/>
      <c r="GHV63" s="353"/>
      <c r="GHW63" s="353"/>
      <c r="GHX63" s="353"/>
      <c r="GHY63" s="353"/>
      <c r="GHZ63" s="353"/>
      <c r="GIA63" s="353"/>
      <c r="GIB63" s="354"/>
      <c r="GIC63" s="352"/>
      <c r="GID63" s="353"/>
      <c r="GIE63" s="353"/>
      <c r="GIF63" s="353"/>
      <c r="GIG63" s="353"/>
      <c r="GIH63" s="353"/>
      <c r="GII63" s="353"/>
      <c r="GIJ63" s="354"/>
      <c r="GIK63" s="352"/>
      <c r="GIL63" s="353"/>
      <c r="GIM63" s="353"/>
      <c r="GIN63" s="353"/>
      <c r="GIO63" s="353"/>
      <c r="GIP63" s="353"/>
      <c r="GIQ63" s="353"/>
      <c r="GIR63" s="354"/>
      <c r="GIS63" s="352"/>
      <c r="GIT63" s="353"/>
      <c r="GIU63" s="353"/>
      <c r="GIV63" s="353"/>
      <c r="GIW63" s="353"/>
      <c r="GIX63" s="353"/>
      <c r="GIY63" s="353"/>
      <c r="GIZ63" s="354"/>
      <c r="GJA63" s="352"/>
      <c r="GJB63" s="353"/>
      <c r="GJC63" s="353"/>
      <c r="GJD63" s="353"/>
      <c r="GJE63" s="353"/>
      <c r="GJF63" s="353"/>
      <c r="GJG63" s="353"/>
      <c r="GJH63" s="354"/>
      <c r="GJI63" s="352"/>
      <c r="GJJ63" s="353"/>
      <c r="GJK63" s="353"/>
      <c r="GJL63" s="353"/>
      <c r="GJM63" s="353"/>
      <c r="GJN63" s="353"/>
      <c r="GJO63" s="353"/>
      <c r="GJP63" s="354"/>
      <c r="GJQ63" s="352"/>
      <c r="GJR63" s="353"/>
      <c r="GJS63" s="353"/>
      <c r="GJT63" s="353"/>
      <c r="GJU63" s="353"/>
      <c r="GJV63" s="353"/>
      <c r="GJW63" s="353"/>
      <c r="GJX63" s="354"/>
      <c r="GJY63" s="352"/>
      <c r="GJZ63" s="353"/>
      <c r="GKA63" s="353"/>
      <c r="GKB63" s="353"/>
      <c r="GKC63" s="353"/>
      <c r="GKD63" s="353"/>
      <c r="GKE63" s="353"/>
      <c r="GKF63" s="354"/>
      <c r="GKG63" s="352"/>
      <c r="GKH63" s="353"/>
      <c r="GKI63" s="353"/>
      <c r="GKJ63" s="353"/>
      <c r="GKK63" s="353"/>
      <c r="GKL63" s="353"/>
      <c r="GKM63" s="353"/>
      <c r="GKN63" s="354"/>
      <c r="GKO63" s="352"/>
      <c r="GKP63" s="353"/>
      <c r="GKQ63" s="353"/>
      <c r="GKR63" s="353"/>
      <c r="GKS63" s="353"/>
      <c r="GKT63" s="353"/>
      <c r="GKU63" s="353"/>
      <c r="GKV63" s="354"/>
      <c r="GKW63" s="352"/>
      <c r="GKX63" s="353"/>
      <c r="GKY63" s="353"/>
      <c r="GKZ63" s="353"/>
      <c r="GLA63" s="353"/>
      <c r="GLB63" s="353"/>
      <c r="GLC63" s="353"/>
      <c r="GLD63" s="354"/>
      <c r="GLE63" s="352"/>
      <c r="GLF63" s="353"/>
      <c r="GLG63" s="353"/>
      <c r="GLH63" s="353"/>
      <c r="GLI63" s="353"/>
      <c r="GLJ63" s="353"/>
      <c r="GLK63" s="353"/>
      <c r="GLL63" s="354"/>
      <c r="GLM63" s="352"/>
      <c r="GLN63" s="353"/>
      <c r="GLO63" s="353"/>
      <c r="GLP63" s="353"/>
      <c r="GLQ63" s="353"/>
      <c r="GLR63" s="353"/>
      <c r="GLS63" s="353"/>
      <c r="GLT63" s="354"/>
      <c r="GLU63" s="352"/>
      <c r="GLV63" s="353"/>
      <c r="GLW63" s="353"/>
      <c r="GLX63" s="353"/>
      <c r="GLY63" s="353"/>
      <c r="GLZ63" s="353"/>
      <c r="GMA63" s="353"/>
      <c r="GMB63" s="354"/>
      <c r="GMC63" s="352"/>
      <c r="GMD63" s="353"/>
      <c r="GME63" s="353"/>
      <c r="GMF63" s="353"/>
      <c r="GMG63" s="353"/>
      <c r="GMH63" s="353"/>
      <c r="GMI63" s="353"/>
      <c r="GMJ63" s="354"/>
      <c r="GMK63" s="352"/>
      <c r="GML63" s="353"/>
      <c r="GMM63" s="353"/>
      <c r="GMN63" s="353"/>
      <c r="GMO63" s="353"/>
      <c r="GMP63" s="353"/>
      <c r="GMQ63" s="353"/>
      <c r="GMR63" s="354"/>
      <c r="GMS63" s="352"/>
      <c r="GMT63" s="353"/>
      <c r="GMU63" s="353"/>
      <c r="GMV63" s="353"/>
      <c r="GMW63" s="353"/>
      <c r="GMX63" s="353"/>
      <c r="GMY63" s="353"/>
      <c r="GMZ63" s="354"/>
      <c r="GNA63" s="352"/>
      <c r="GNB63" s="353"/>
      <c r="GNC63" s="353"/>
      <c r="GND63" s="353"/>
      <c r="GNE63" s="353"/>
      <c r="GNF63" s="353"/>
      <c r="GNG63" s="353"/>
      <c r="GNH63" s="354"/>
      <c r="GNI63" s="352"/>
      <c r="GNJ63" s="353"/>
      <c r="GNK63" s="353"/>
      <c r="GNL63" s="353"/>
      <c r="GNM63" s="353"/>
      <c r="GNN63" s="353"/>
      <c r="GNO63" s="353"/>
      <c r="GNP63" s="354"/>
      <c r="GNQ63" s="352"/>
      <c r="GNR63" s="353"/>
      <c r="GNS63" s="353"/>
      <c r="GNT63" s="353"/>
      <c r="GNU63" s="353"/>
      <c r="GNV63" s="353"/>
      <c r="GNW63" s="353"/>
      <c r="GNX63" s="354"/>
      <c r="GNY63" s="352"/>
      <c r="GNZ63" s="353"/>
      <c r="GOA63" s="353"/>
      <c r="GOB63" s="353"/>
      <c r="GOC63" s="353"/>
      <c r="GOD63" s="353"/>
      <c r="GOE63" s="353"/>
      <c r="GOF63" s="354"/>
      <c r="GOG63" s="352"/>
      <c r="GOH63" s="353"/>
      <c r="GOI63" s="353"/>
      <c r="GOJ63" s="353"/>
      <c r="GOK63" s="353"/>
      <c r="GOL63" s="353"/>
      <c r="GOM63" s="353"/>
      <c r="GON63" s="354"/>
      <c r="GOO63" s="352"/>
      <c r="GOP63" s="353"/>
      <c r="GOQ63" s="353"/>
      <c r="GOR63" s="353"/>
      <c r="GOS63" s="353"/>
      <c r="GOT63" s="353"/>
      <c r="GOU63" s="353"/>
      <c r="GOV63" s="354"/>
      <c r="GOW63" s="352"/>
      <c r="GOX63" s="353"/>
      <c r="GOY63" s="353"/>
      <c r="GOZ63" s="353"/>
      <c r="GPA63" s="353"/>
      <c r="GPB63" s="353"/>
      <c r="GPC63" s="353"/>
      <c r="GPD63" s="354"/>
      <c r="GPE63" s="352"/>
      <c r="GPF63" s="353"/>
      <c r="GPG63" s="353"/>
      <c r="GPH63" s="353"/>
      <c r="GPI63" s="353"/>
      <c r="GPJ63" s="353"/>
      <c r="GPK63" s="353"/>
      <c r="GPL63" s="354"/>
      <c r="GPM63" s="352"/>
      <c r="GPN63" s="353"/>
      <c r="GPO63" s="353"/>
      <c r="GPP63" s="353"/>
      <c r="GPQ63" s="353"/>
      <c r="GPR63" s="353"/>
      <c r="GPS63" s="353"/>
      <c r="GPT63" s="354"/>
      <c r="GPU63" s="352"/>
      <c r="GPV63" s="353"/>
      <c r="GPW63" s="353"/>
      <c r="GPX63" s="353"/>
      <c r="GPY63" s="353"/>
      <c r="GPZ63" s="353"/>
      <c r="GQA63" s="353"/>
      <c r="GQB63" s="354"/>
      <c r="GQC63" s="352"/>
      <c r="GQD63" s="353"/>
      <c r="GQE63" s="353"/>
      <c r="GQF63" s="353"/>
      <c r="GQG63" s="353"/>
      <c r="GQH63" s="353"/>
      <c r="GQI63" s="353"/>
      <c r="GQJ63" s="354"/>
      <c r="GQK63" s="352"/>
      <c r="GQL63" s="353"/>
      <c r="GQM63" s="353"/>
      <c r="GQN63" s="353"/>
      <c r="GQO63" s="353"/>
      <c r="GQP63" s="353"/>
      <c r="GQQ63" s="353"/>
      <c r="GQR63" s="354"/>
      <c r="GQS63" s="352"/>
      <c r="GQT63" s="353"/>
      <c r="GQU63" s="353"/>
      <c r="GQV63" s="353"/>
      <c r="GQW63" s="353"/>
      <c r="GQX63" s="353"/>
      <c r="GQY63" s="353"/>
      <c r="GQZ63" s="354"/>
      <c r="GRA63" s="352"/>
      <c r="GRB63" s="353"/>
      <c r="GRC63" s="353"/>
      <c r="GRD63" s="353"/>
      <c r="GRE63" s="353"/>
      <c r="GRF63" s="353"/>
      <c r="GRG63" s="353"/>
      <c r="GRH63" s="354"/>
      <c r="GRI63" s="352"/>
      <c r="GRJ63" s="353"/>
      <c r="GRK63" s="353"/>
      <c r="GRL63" s="353"/>
      <c r="GRM63" s="353"/>
      <c r="GRN63" s="353"/>
      <c r="GRO63" s="353"/>
      <c r="GRP63" s="354"/>
      <c r="GRQ63" s="352"/>
      <c r="GRR63" s="353"/>
      <c r="GRS63" s="353"/>
      <c r="GRT63" s="353"/>
      <c r="GRU63" s="353"/>
      <c r="GRV63" s="353"/>
      <c r="GRW63" s="353"/>
      <c r="GRX63" s="354"/>
      <c r="GRY63" s="352"/>
      <c r="GRZ63" s="353"/>
      <c r="GSA63" s="353"/>
      <c r="GSB63" s="353"/>
      <c r="GSC63" s="353"/>
      <c r="GSD63" s="353"/>
      <c r="GSE63" s="353"/>
      <c r="GSF63" s="354"/>
      <c r="GSG63" s="352"/>
      <c r="GSH63" s="353"/>
      <c r="GSI63" s="353"/>
      <c r="GSJ63" s="353"/>
      <c r="GSK63" s="353"/>
      <c r="GSL63" s="353"/>
      <c r="GSM63" s="353"/>
      <c r="GSN63" s="354"/>
      <c r="GSO63" s="352"/>
      <c r="GSP63" s="353"/>
      <c r="GSQ63" s="353"/>
      <c r="GSR63" s="353"/>
      <c r="GSS63" s="353"/>
      <c r="GST63" s="353"/>
      <c r="GSU63" s="353"/>
      <c r="GSV63" s="354"/>
      <c r="GSW63" s="352"/>
      <c r="GSX63" s="353"/>
      <c r="GSY63" s="353"/>
      <c r="GSZ63" s="353"/>
      <c r="GTA63" s="353"/>
      <c r="GTB63" s="353"/>
      <c r="GTC63" s="353"/>
      <c r="GTD63" s="354"/>
      <c r="GTE63" s="352"/>
      <c r="GTF63" s="353"/>
      <c r="GTG63" s="353"/>
      <c r="GTH63" s="353"/>
      <c r="GTI63" s="353"/>
      <c r="GTJ63" s="353"/>
      <c r="GTK63" s="353"/>
      <c r="GTL63" s="354"/>
      <c r="GTM63" s="352"/>
      <c r="GTN63" s="353"/>
      <c r="GTO63" s="353"/>
      <c r="GTP63" s="353"/>
      <c r="GTQ63" s="353"/>
      <c r="GTR63" s="353"/>
      <c r="GTS63" s="353"/>
      <c r="GTT63" s="354"/>
      <c r="GTU63" s="352"/>
      <c r="GTV63" s="353"/>
      <c r="GTW63" s="353"/>
      <c r="GTX63" s="353"/>
      <c r="GTY63" s="353"/>
      <c r="GTZ63" s="353"/>
      <c r="GUA63" s="353"/>
      <c r="GUB63" s="354"/>
      <c r="GUC63" s="352"/>
      <c r="GUD63" s="353"/>
      <c r="GUE63" s="353"/>
      <c r="GUF63" s="353"/>
      <c r="GUG63" s="353"/>
      <c r="GUH63" s="353"/>
      <c r="GUI63" s="353"/>
      <c r="GUJ63" s="354"/>
      <c r="GUK63" s="352"/>
      <c r="GUL63" s="353"/>
      <c r="GUM63" s="353"/>
      <c r="GUN63" s="353"/>
      <c r="GUO63" s="353"/>
      <c r="GUP63" s="353"/>
      <c r="GUQ63" s="353"/>
      <c r="GUR63" s="354"/>
      <c r="GUS63" s="352"/>
      <c r="GUT63" s="353"/>
      <c r="GUU63" s="353"/>
      <c r="GUV63" s="353"/>
      <c r="GUW63" s="353"/>
      <c r="GUX63" s="353"/>
      <c r="GUY63" s="353"/>
      <c r="GUZ63" s="354"/>
      <c r="GVA63" s="352"/>
      <c r="GVB63" s="353"/>
      <c r="GVC63" s="353"/>
      <c r="GVD63" s="353"/>
      <c r="GVE63" s="353"/>
      <c r="GVF63" s="353"/>
      <c r="GVG63" s="353"/>
      <c r="GVH63" s="354"/>
      <c r="GVI63" s="352"/>
      <c r="GVJ63" s="353"/>
      <c r="GVK63" s="353"/>
      <c r="GVL63" s="353"/>
      <c r="GVM63" s="353"/>
      <c r="GVN63" s="353"/>
      <c r="GVO63" s="353"/>
      <c r="GVP63" s="354"/>
      <c r="GVQ63" s="352"/>
      <c r="GVR63" s="353"/>
      <c r="GVS63" s="353"/>
      <c r="GVT63" s="353"/>
      <c r="GVU63" s="353"/>
      <c r="GVV63" s="353"/>
      <c r="GVW63" s="353"/>
      <c r="GVX63" s="354"/>
      <c r="GVY63" s="352"/>
      <c r="GVZ63" s="353"/>
      <c r="GWA63" s="353"/>
      <c r="GWB63" s="353"/>
      <c r="GWC63" s="353"/>
      <c r="GWD63" s="353"/>
      <c r="GWE63" s="353"/>
      <c r="GWF63" s="354"/>
      <c r="GWG63" s="352"/>
      <c r="GWH63" s="353"/>
      <c r="GWI63" s="353"/>
      <c r="GWJ63" s="353"/>
      <c r="GWK63" s="353"/>
      <c r="GWL63" s="353"/>
      <c r="GWM63" s="353"/>
      <c r="GWN63" s="354"/>
      <c r="GWO63" s="352"/>
      <c r="GWP63" s="353"/>
      <c r="GWQ63" s="353"/>
      <c r="GWR63" s="353"/>
      <c r="GWS63" s="353"/>
      <c r="GWT63" s="353"/>
      <c r="GWU63" s="353"/>
      <c r="GWV63" s="354"/>
      <c r="GWW63" s="352"/>
      <c r="GWX63" s="353"/>
      <c r="GWY63" s="353"/>
      <c r="GWZ63" s="353"/>
      <c r="GXA63" s="353"/>
      <c r="GXB63" s="353"/>
      <c r="GXC63" s="353"/>
      <c r="GXD63" s="354"/>
      <c r="GXE63" s="352"/>
      <c r="GXF63" s="353"/>
      <c r="GXG63" s="353"/>
      <c r="GXH63" s="353"/>
      <c r="GXI63" s="353"/>
      <c r="GXJ63" s="353"/>
      <c r="GXK63" s="353"/>
      <c r="GXL63" s="354"/>
      <c r="GXM63" s="352"/>
      <c r="GXN63" s="353"/>
      <c r="GXO63" s="353"/>
      <c r="GXP63" s="353"/>
      <c r="GXQ63" s="353"/>
      <c r="GXR63" s="353"/>
      <c r="GXS63" s="353"/>
      <c r="GXT63" s="354"/>
      <c r="GXU63" s="352"/>
      <c r="GXV63" s="353"/>
      <c r="GXW63" s="353"/>
      <c r="GXX63" s="353"/>
      <c r="GXY63" s="353"/>
      <c r="GXZ63" s="353"/>
      <c r="GYA63" s="353"/>
      <c r="GYB63" s="354"/>
      <c r="GYC63" s="352"/>
      <c r="GYD63" s="353"/>
      <c r="GYE63" s="353"/>
      <c r="GYF63" s="353"/>
      <c r="GYG63" s="353"/>
      <c r="GYH63" s="353"/>
      <c r="GYI63" s="353"/>
      <c r="GYJ63" s="354"/>
      <c r="GYK63" s="352"/>
      <c r="GYL63" s="353"/>
      <c r="GYM63" s="353"/>
      <c r="GYN63" s="353"/>
      <c r="GYO63" s="353"/>
      <c r="GYP63" s="353"/>
      <c r="GYQ63" s="353"/>
      <c r="GYR63" s="354"/>
      <c r="GYS63" s="352"/>
      <c r="GYT63" s="353"/>
      <c r="GYU63" s="353"/>
      <c r="GYV63" s="353"/>
      <c r="GYW63" s="353"/>
      <c r="GYX63" s="353"/>
      <c r="GYY63" s="353"/>
      <c r="GYZ63" s="354"/>
      <c r="GZA63" s="352"/>
      <c r="GZB63" s="353"/>
      <c r="GZC63" s="353"/>
      <c r="GZD63" s="353"/>
      <c r="GZE63" s="353"/>
      <c r="GZF63" s="353"/>
      <c r="GZG63" s="353"/>
      <c r="GZH63" s="354"/>
      <c r="GZI63" s="352"/>
      <c r="GZJ63" s="353"/>
      <c r="GZK63" s="353"/>
      <c r="GZL63" s="353"/>
      <c r="GZM63" s="353"/>
      <c r="GZN63" s="353"/>
      <c r="GZO63" s="353"/>
      <c r="GZP63" s="354"/>
      <c r="GZQ63" s="352"/>
      <c r="GZR63" s="353"/>
      <c r="GZS63" s="353"/>
      <c r="GZT63" s="353"/>
      <c r="GZU63" s="353"/>
      <c r="GZV63" s="353"/>
      <c r="GZW63" s="353"/>
      <c r="GZX63" s="354"/>
      <c r="GZY63" s="352"/>
      <c r="GZZ63" s="353"/>
      <c r="HAA63" s="353"/>
      <c r="HAB63" s="353"/>
      <c r="HAC63" s="353"/>
      <c r="HAD63" s="353"/>
      <c r="HAE63" s="353"/>
      <c r="HAF63" s="354"/>
      <c r="HAG63" s="352"/>
      <c r="HAH63" s="353"/>
      <c r="HAI63" s="353"/>
      <c r="HAJ63" s="353"/>
      <c r="HAK63" s="353"/>
      <c r="HAL63" s="353"/>
      <c r="HAM63" s="353"/>
      <c r="HAN63" s="354"/>
      <c r="HAO63" s="352"/>
      <c r="HAP63" s="353"/>
      <c r="HAQ63" s="353"/>
      <c r="HAR63" s="353"/>
      <c r="HAS63" s="353"/>
      <c r="HAT63" s="353"/>
      <c r="HAU63" s="353"/>
      <c r="HAV63" s="354"/>
      <c r="HAW63" s="352"/>
      <c r="HAX63" s="353"/>
      <c r="HAY63" s="353"/>
      <c r="HAZ63" s="353"/>
      <c r="HBA63" s="353"/>
      <c r="HBB63" s="353"/>
      <c r="HBC63" s="353"/>
      <c r="HBD63" s="354"/>
      <c r="HBE63" s="352"/>
      <c r="HBF63" s="353"/>
      <c r="HBG63" s="353"/>
      <c r="HBH63" s="353"/>
      <c r="HBI63" s="353"/>
      <c r="HBJ63" s="353"/>
      <c r="HBK63" s="353"/>
      <c r="HBL63" s="354"/>
      <c r="HBM63" s="352"/>
      <c r="HBN63" s="353"/>
      <c r="HBO63" s="353"/>
      <c r="HBP63" s="353"/>
      <c r="HBQ63" s="353"/>
      <c r="HBR63" s="353"/>
      <c r="HBS63" s="353"/>
      <c r="HBT63" s="354"/>
      <c r="HBU63" s="352"/>
      <c r="HBV63" s="353"/>
      <c r="HBW63" s="353"/>
      <c r="HBX63" s="353"/>
      <c r="HBY63" s="353"/>
      <c r="HBZ63" s="353"/>
      <c r="HCA63" s="353"/>
      <c r="HCB63" s="354"/>
      <c r="HCC63" s="352"/>
      <c r="HCD63" s="353"/>
      <c r="HCE63" s="353"/>
      <c r="HCF63" s="353"/>
      <c r="HCG63" s="353"/>
      <c r="HCH63" s="353"/>
      <c r="HCI63" s="353"/>
      <c r="HCJ63" s="354"/>
      <c r="HCK63" s="352"/>
      <c r="HCL63" s="353"/>
      <c r="HCM63" s="353"/>
      <c r="HCN63" s="353"/>
      <c r="HCO63" s="353"/>
      <c r="HCP63" s="353"/>
      <c r="HCQ63" s="353"/>
      <c r="HCR63" s="354"/>
      <c r="HCS63" s="352"/>
      <c r="HCT63" s="353"/>
      <c r="HCU63" s="353"/>
      <c r="HCV63" s="353"/>
      <c r="HCW63" s="353"/>
      <c r="HCX63" s="353"/>
      <c r="HCY63" s="353"/>
      <c r="HCZ63" s="354"/>
      <c r="HDA63" s="352"/>
      <c r="HDB63" s="353"/>
      <c r="HDC63" s="353"/>
      <c r="HDD63" s="353"/>
      <c r="HDE63" s="353"/>
      <c r="HDF63" s="353"/>
      <c r="HDG63" s="353"/>
      <c r="HDH63" s="354"/>
      <c r="HDI63" s="352"/>
      <c r="HDJ63" s="353"/>
      <c r="HDK63" s="353"/>
      <c r="HDL63" s="353"/>
      <c r="HDM63" s="353"/>
      <c r="HDN63" s="353"/>
      <c r="HDO63" s="353"/>
      <c r="HDP63" s="354"/>
      <c r="HDQ63" s="352"/>
      <c r="HDR63" s="353"/>
      <c r="HDS63" s="353"/>
      <c r="HDT63" s="353"/>
      <c r="HDU63" s="353"/>
      <c r="HDV63" s="353"/>
      <c r="HDW63" s="353"/>
      <c r="HDX63" s="354"/>
      <c r="HDY63" s="352"/>
      <c r="HDZ63" s="353"/>
      <c r="HEA63" s="353"/>
      <c r="HEB63" s="353"/>
      <c r="HEC63" s="353"/>
      <c r="HED63" s="353"/>
      <c r="HEE63" s="353"/>
      <c r="HEF63" s="354"/>
      <c r="HEG63" s="352"/>
      <c r="HEH63" s="353"/>
      <c r="HEI63" s="353"/>
      <c r="HEJ63" s="353"/>
      <c r="HEK63" s="353"/>
      <c r="HEL63" s="353"/>
      <c r="HEM63" s="353"/>
      <c r="HEN63" s="354"/>
      <c r="HEO63" s="352"/>
      <c r="HEP63" s="353"/>
      <c r="HEQ63" s="353"/>
      <c r="HER63" s="353"/>
      <c r="HES63" s="353"/>
      <c r="HET63" s="353"/>
      <c r="HEU63" s="353"/>
      <c r="HEV63" s="354"/>
      <c r="HEW63" s="352"/>
      <c r="HEX63" s="353"/>
      <c r="HEY63" s="353"/>
      <c r="HEZ63" s="353"/>
      <c r="HFA63" s="353"/>
      <c r="HFB63" s="353"/>
      <c r="HFC63" s="353"/>
      <c r="HFD63" s="354"/>
      <c r="HFE63" s="352"/>
      <c r="HFF63" s="353"/>
      <c r="HFG63" s="353"/>
      <c r="HFH63" s="353"/>
      <c r="HFI63" s="353"/>
      <c r="HFJ63" s="353"/>
      <c r="HFK63" s="353"/>
      <c r="HFL63" s="354"/>
      <c r="HFM63" s="352"/>
      <c r="HFN63" s="353"/>
      <c r="HFO63" s="353"/>
      <c r="HFP63" s="353"/>
      <c r="HFQ63" s="353"/>
      <c r="HFR63" s="353"/>
      <c r="HFS63" s="353"/>
      <c r="HFT63" s="354"/>
      <c r="HFU63" s="352"/>
      <c r="HFV63" s="353"/>
      <c r="HFW63" s="353"/>
      <c r="HFX63" s="353"/>
      <c r="HFY63" s="353"/>
      <c r="HFZ63" s="353"/>
      <c r="HGA63" s="353"/>
      <c r="HGB63" s="354"/>
      <c r="HGC63" s="352"/>
      <c r="HGD63" s="353"/>
      <c r="HGE63" s="353"/>
      <c r="HGF63" s="353"/>
      <c r="HGG63" s="353"/>
      <c r="HGH63" s="353"/>
      <c r="HGI63" s="353"/>
      <c r="HGJ63" s="354"/>
      <c r="HGK63" s="352"/>
      <c r="HGL63" s="353"/>
      <c r="HGM63" s="353"/>
      <c r="HGN63" s="353"/>
      <c r="HGO63" s="353"/>
      <c r="HGP63" s="353"/>
      <c r="HGQ63" s="353"/>
      <c r="HGR63" s="354"/>
      <c r="HGS63" s="352"/>
      <c r="HGT63" s="353"/>
      <c r="HGU63" s="353"/>
      <c r="HGV63" s="353"/>
      <c r="HGW63" s="353"/>
      <c r="HGX63" s="353"/>
      <c r="HGY63" s="353"/>
      <c r="HGZ63" s="354"/>
      <c r="HHA63" s="352"/>
      <c r="HHB63" s="353"/>
      <c r="HHC63" s="353"/>
      <c r="HHD63" s="353"/>
      <c r="HHE63" s="353"/>
      <c r="HHF63" s="353"/>
      <c r="HHG63" s="353"/>
      <c r="HHH63" s="354"/>
      <c r="HHI63" s="352"/>
      <c r="HHJ63" s="353"/>
      <c r="HHK63" s="353"/>
      <c r="HHL63" s="353"/>
      <c r="HHM63" s="353"/>
      <c r="HHN63" s="353"/>
      <c r="HHO63" s="353"/>
      <c r="HHP63" s="354"/>
      <c r="HHQ63" s="352"/>
      <c r="HHR63" s="353"/>
      <c r="HHS63" s="353"/>
      <c r="HHT63" s="353"/>
      <c r="HHU63" s="353"/>
      <c r="HHV63" s="353"/>
      <c r="HHW63" s="353"/>
      <c r="HHX63" s="354"/>
      <c r="HHY63" s="352"/>
      <c r="HHZ63" s="353"/>
      <c r="HIA63" s="353"/>
      <c r="HIB63" s="353"/>
      <c r="HIC63" s="353"/>
      <c r="HID63" s="353"/>
      <c r="HIE63" s="353"/>
      <c r="HIF63" s="354"/>
      <c r="HIG63" s="352"/>
      <c r="HIH63" s="353"/>
      <c r="HII63" s="353"/>
      <c r="HIJ63" s="353"/>
      <c r="HIK63" s="353"/>
      <c r="HIL63" s="353"/>
      <c r="HIM63" s="353"/>
      <c r="HIN63" s="354"/>
      <c r="HIO63" s="352"/>
      <c r="HIP63" s="353"/>
      <c r="HIQ63" s="353"/>
      <c r="HIR63" s="353"/>
      <c r="HIS63" s="353"/>
      <c r="HIT63" s="353"/>
      <c r="HIU63" s="353"/>
      <c r="HIV63" s="354"/>
      <c r="HIW63" s="352"/>
      <c r="HIX63" s="353"/>
      <c r="HIY63" s="353"/>
      <c r="HIZ63" s="353"/>
      <c r="HJA63" s="353"/>
      <c r="HJB63" s="353"/>
      <c r="HJC63" s="353"/>
      <c r="HJD63" s="354"/>
      <c r="HJE63" s="352"/>
      <c r="HJF63" s="353"/>
      <c r="HJG63" s="353"/>
      <c r="HJH63" s="353"/>
      <c r="HJI63" s="353"/>
      <c r="HJJ63" s="353"/>
      <c r="HJK63" s="353"/>
      <c r="HJL63" s="354"/>
      <c r="HJM63" s="352"/>
      <c r="HJN63" s="353"/>
      <c r="HJO63" s="353"/>
      <c r="HJP63" s="353"/>
      <c r="HJQ63" s="353"/>
      <c r="HJR63" s="353"/>
      <c r="HJS63" s="353"/>
      <c r="HJT63" s="354"/>
      <c r="HJU63" s="352"/>
      <c r="HJV63" s="353"/>
      <c r="HJW63" s="353"/>
      <c r="HJX63" s="353"/>
      <c r="HJY63" s="353"/>
      <c r="HJZ63" s="353"/>
      <c r="HKA63" s="353"/>
      <c r="HKB63" s="354"/>
      <c r="HKC63" s="352"/>
      <c r="HKD63" s="353"/>
      <c r="HKE63" s="353"/>
      <c r="HKF63" s="353"/>
      <c r="HKG63" s="353"/>
      <c r="HKH63" s="353"/>
      <c r="HKI63" s="353"/>
      <c r="HKJ63" s="354"/>
      <c r="HKK63" s="352"/>
      <c r="HKL63" s="353"/>
      <c r="HKM63" s="353"/>
      <c r="HKN63" s="353"/>
      <c r="HKO63" s="353"/>
      <c r="HKP63" s="353"/>
      <c r="HKQ63" s="353"/>
      <c r="HKR63" s="354"/>
      <c r="HKS63" s="352"/>
      <c r="HKT63" s="353"/>
      <c r="HKU63" s="353"/>
      <c r="HKV63" s="353"/>
      <c r="HKW63" s="353"/>
      <c r="HKX63" s="353"/>
      <c r="HKY63" s="353"/>
      <c r="HKZ63" s="354"/>
      <c r="HLA63" s="352"/>
      <c r="HLB63" s="353"/>
      <c r="HLC63" s="353"/>
      <c r="HLD63" s="353"/>
      <c r="HLE63" s="353"/>
      <c r="HLF63" s="353"/>
      <c r="HLG63" s="353"/>
      <c r="HLH63" s="354"/>
      <c r="HLI63" s="352"/>
      <c r="HLJ63" s="353"/>
      <c r="HLK63" s="353"/>
      <c r="HLL63" s="353"/>
      <c r="HLM63" s="353"/>
      <c r="HLN63" s="353"/>
      <c r="HLO63" s="353"/>
      <c r="HLP63" s="354"/>
      <c r="HLQ63" s="352"/>
      <c r="HLR63" s="353"/>
      <c r="HLS63" s="353"/>
      <c r="HLT63" s="353"/>
      <c r="HLU63" s="353"/>
      <c r="HLV63" s="353"/>
      <c r="HLW63" s="353"/>
      <c r="HLX63" s="354"/>
      <c r="HLY63" s="352"/>
      <c r="HLZ63" s="353"/>
      <c r="HMA63" s="353"/>
      <c r="HMB63" s="353"/>
      <c r="HMC63" s="353"/>
      <c r="HMD63" s="353"/>
      <c r="HME63" s="353"/>
      <c r="HMF63" s="354"/>
      <c r="HMG63" s="352"/>
      <c r="HMH63" s="353"/>
      <c r="HMI63" s="353"/>
      <c r="HMJ63" s="353"/>
      <c r="HMK63" s="353"/>
      <c r="HML63" s="353"/>
      <c r="HMM63" s="353"/>
      <c r="HMN63" s="354"/>
      <c r="HMO63" s="352"/>
      <c r="HMP63" s="353"/>
      <c r="HMQ63" s="353"/>
      <c r="HMR63" s="353"/>
      <c r="HMS63" s="353"/>
      <c r="HMT63" s="353"/>
      <c r="HMU63" s="353"/>
      <c r="HMV63" s="354"/>
      <c r="HMW63" s="352"/>
      <c r="HMX63" s="353"/>
      <c r="HMY63" s="353"/>
      <c r="HMZ63" s="353"/>
      <c r="HNA63" s="353"/>
      <c r="HNB63" s="353"/>
      <c r="HNC63" s="353"/>
      <c r="HND63" s="354"/>
      <c r="HNE63" s="352"/>
      <c r="HNF63" s="353"/>
      <c r="HNG63" s="353"/>
      <c r="HNH63" s="353"/>
      <c r="HNI63" s="353"/>
      <c r="HNJ63" s="353"/>
      <c r="HNK63" s="353"/>
      <c r="HNL63" s="354"/>
      <c r="HNM63" s="352"/>
      <c r="HNN63" s="353"/>
      <c r="HNO63" s="353"/>
      <c r="HNP63" s="353"/>
      <c r="HNQ63" s="353"/>
      <c r="HNR63" s="353"/>
      <c r="HNS63" s="353"/>
      <c r="HNT63" s="354"/>
      <c r="HNU63" s="352"/>
      <c r="HNV63" s="353"/>
      <c r="HNW63" s="353"/>
      <c r="HNX63" s="353"/>
      <c r="HNY63" s="353"/>
      <c r="HNZ63" s="353"/>
      <c r="HOA63" s="353"/>
      <c r="HOB63" s="354"/>
      <c r="HOC63" s="352"/>
      <c r="HOD63" s="353"/>
      <c r="HOE63" s="353"/>
      <c r="HOF63" s="353"/>
      <c r="HOG63" s="353"/>
      <c r="HOH63" s="353"/>
      <c r="HOI63" s="353"/>
      <c r="HOJ63" s="354"/>
      <c r="HOK63" s="352"/>
      <c r="HOL63" s="353"/>
      <c r="HOM63" s="353"/>
      <c r="HON63" s="353"/>
      <c r="HOO63" s="353"/>
      <c r="HOP63" s="353"/>
      <c r="HOQ63" s="353"/>
      <c r="HOR63" s="354"/>
      <c r="HOS63" s="352"/>
      <c r="HOT63" s="353"/>
      <c r="HOU63" s="353"/>
      <c r="HOV63" s="353"/>
      <c r="HOW63" s="353"/>
      <c r="HOX63" s="353"/>
      <c r="HOY63" s="353"/>
      <c r="HOZ63" s="354"/>
      <c r="HPA63" s="352"/>
      <c r="HPB63" s="353"/>
      <c r="HPC63" s="353"/>
      <c r="HPD63" s="353"/>
      <c r="HPE63" s="353"/>
      <c r="HPF63" s="353"/>
      <c r="HPG63" s="353"/>
      <c r="HPH63" s="354"/>
      <c r="HPI63" s="352"/>
      <c r="HPJ63" s="353"/>
      <c r="HPK63" s="353"/>
      <c r="HPL63" s="353"/>
      <c r="HPM63" s="353"/>
      <c r="HPN63" s="353"/>
      <c r="HPO63" s="353"/>
      <c r="HPP63" s="354"/>
      <c r="HPQ63" s="352"/>
      <c r="HPR63" s="353"/>
      <c r="HPS63" s="353"/>
      <c r="HPT63" s="353"/>
      <c r="HPU63" s="353"/>
      <c r="HPV63" s="353"/>
      <c r="HPW63" s="353"/>
      <c r="HPX63" s="354"/>
      <c r="HPY63" s="352"/>
      <c r="HPZ63" s="353"/>
      <c r="HQA63" s="353"/>
      <c r="HQB63" s="353"/>
      <c r="HQC63" s="353"/>
      <c r="HQD63" s="353"/>
      <c r="HQE63" s="353"/>
      <c r="HQF63" s="354"/>
      <c r="HQG63" s="352"/>
      <c r="HQH63" s="353"/>
      <c r="HQI63" s="353"/>
      <c r="HQJ63" s="353"/>
      <c r="HQK63" s="353"/>
      <c r="HQL63" s="353"/>
      <c r="HQM63" s="353"/>
      <c r="HQN63" s="354"/>
      <c r="HQO63" s="352"/>
      <c r="HQP63" s="353"/>
      <c r="HQQ63" s="353"/>
      <c r="HQR63" s="353"/>
      <c r="HQS63" s="353"/>
      <c r="HQT63" s="353"/>
      <c r="HQU63" s="353"/>
      <c r="HQV63" s="354"/>
      <c r="HQW63" s="352"/>
      <c r="HQX63" s="353"/>
      <c r="HQY63" s="353"/>
      <c r="HQZ63" s="353"/>
      <c r="HRA63" s="353"/>
      <c r="HRB63" s="353"/>
      <c r="HRC63" s="353"/>
      <c r="HRD63" s="354"/>
      <c r="HRE63" s="352"/>
      <c r="HRF63" s="353"/>
      <c r="HRG63" s="353"/>
      <c r="HRH63" s="353"/>
      <c r="HRI63" s="353"/>
      <c r="HRJ63" s="353"/>
      <c r="HRK63" s="353"/>
      <c r="HRL63" s="354"/>
      <c r="HRM63" s="352"/>
      <c r="HRN63" s="353"/>
      <c r="HRO63" s="353"/>
      <c r="HRP63" s="353"/>
      <c r="HRQ63" s="353"/>
      <c r="HRR63" s="353"/>
      <c r="HRS63" s="353"/>
      <c r="HRT63" s="354"/>
      <c r="HRU63" s="352"/>
      <c r="HRV63" s="353"/>
      <c r="HRW63" s="353"/>
      <c r="HRX63" s="353"/>
      <c r="HRY63" s="353"/>
      <c r="HRZ63" s="353"/>
      <c r="HSA63" s="353"/>
      <c r="HSB63" s="354"/>
      <c r="HSC63" s="352"/>
      <c r="HSD63" s="353"/>
      <c r="HSE63" s="353"/>
      <c r="HSF63" s="353"/>
      <c r="HSG63" s="353"/>
      <c r="HSH63" s="353"/>
      <c r="HSI63" s="353"/>
      <c r="HSJ63" s="354"/>
      <c r="HSK63" s="352"/>
      <c r="HSL63" s="353"/>
      <c r="HSM63" s="353"/>
      <c r="HSN63" s="353"/>
      <c r="HSO63" s="353"/>
      <c r="HSP63" s="353"/>
      <c r="HSQ63" s="353"/>
      <c r="HSR63" s="354"/>
      <c r="HSS63" s="352"/>
      <c r="HST63" s="353"/>
      <c r="HSU63" s="353"/>
      <c r="HSV63" s="353"/>
      <c r="HSW63" s="353"/>
      <c r="HSX63" s="353"/>
      <c r="HSY63" s="353"/>
      <c r="HSZ63" s="354"/>
      <c r="HTA63" s="352"/>
      <c r="HTB63" s="353"/>
      <c r="HTC63" s="353"/>
      <c r="HTD63" s="353"/>
      <c r="HTE63" s="353"/>
      <c r="HTF63" s="353"/>
      <c r="HTG63" s="353"/>
      <c r="HTH63" s="354"/>
      <c r="HTI63" s="352"/>
      <c r="HTJ63" s="353"/>
      <c r="HTK63" s="353"/>
      <c r="HTL63" s="353"/>
      <c r="HTM63" s="353"/>
      <c r="HTN63" s="353"/>
      <c r="HTO63" s="353"/>
      <c r="HTP63" s="354"/>
      <c r="HTQ63" s="352"/>
      <c r="HTR63" s="353"/>
      <c r="HTS63" s="353"/>
      <c r="HTT63" s="353"/>
      <c r="HTU63" s="353"/>
      <c r="HTV63" s="353"/>
      <c r="HTW63" s="353"/>
      <c r="HTX63" s="354"/>
      <c r="HTY63" s="352"/>
      <c r="HTZ63" s="353"/>
      <c r="HUA63" s="353"/>
      <c r="HUB63" s="353"/>
      <c r="HUC63" s="353"/>
      <c r="HUD63" s="353"/>
      <c r="HUE63" s="353"/>
      <c r="HUF63" s="354"/>
      <c r="HUG63" s="352"/>
      <c r="HUH63" s="353"/>
      <c r="HUI63" s="353"/>
      <c r="HUJ63" s="353"/>
      <c r="HUK63" s="353"/>
      <c r="HUL63" s="353"/>
      <c r="HUM63" s="353"/>
      <c r="HUN63" s="354"/>
      <c r="HUO63" s="352"/>
      <c r="HUP63" s="353"/>
      <c r="HUQ63" s="353"/>
      <c r="HUR63" s="353"/>
      <c r="HUS63" s="353"/>
      <c r="HUT63" s="353"/>
      <c r="HUU63" s="353"/>
      <c r="HUV63" s="354"/>
      <c r="HUW63" s="352"/>
      <c r="HUX63" s="353"/>
      <c r="HUY63" s="353"/>
      <c r="HUZ63" s="353"/>
      <c r="HVA63" s="353"/>
      <c r="HVB63" s="353"/>
      <c r="HVC63" s="353"/>
      <c r="HVD63" s="354"/>
      <c r="HVE63" s="352"/>
      <c r="HVF63" s="353"/>
      <c r="HVG63" s="353"/>
      <c r="HVH63" s="353"/>
      <c r="HVI63" s="353"/>
      <c r="HVJ63" s="353"/>
      <c r="HVK63" s="353"/>
      <c r="HVL63" s="354"/>
      <c r="HVM63" s="352"/>
      <c r="HVN63" s="353"/>
      <c r="HVO63" s="353"/>
      <c r="HVP63" s="353"/>
      <c r="HVQ63" s="353"/>
      <c r="HVR63" s="353"/>
      <c r="HVS63" s="353"/>
      <c r="HVT63" s="354"/>
      <c r="HVU63" s="352"/>
      <c r="HVV63" s="353"/>
      <c r="HVW63" s="353"/>
      <c r="HVX63" s="353"/>
      <c r="HVY63" s="353"/>
      <c r="HVZ63" s="353"/>
      <c r="HWA63" s="353"/>
      <c r="HWB63" s="354"/>
      <c r="HWC63" s="352"/>
      <c r="HWD63" s="353"/>
      <c r="HWE63" s="353"/>
      <c r="HWF63" s="353"/>
      <c r="HWG63" s="353"/>
      <c r="HWH63" s="353"/>
      <c r="HWI63" s="353"/>
      <c r="HWJ63" s="354"/>
      <c r="HWK63" s="352"/>
      <c r="HWL63" s="353"/>
      <c r="HWM63" s="353"/>
      <c r="HWN63" s="353"/>
      <c r="HWO63" s="353"/>
      <c r="HWP63" s="353"/>
      <c r="HWQ63" s="353"/>
      <c r="HWR63" s="354"/>
      <c r="HWS63" s="352"/>
      <c r="HWT63" s="353"/>
      <c r="HWU63" s="353"/>
      <c r="HWV63" s="353"/>
      <c r="HWW63" s="353"/>
      <c r="HWX63" s="353"/>
      <c r="HWY63" s="353"/>
      <c r="HWZ63" s="354"/>
      <c r="HXA63" s="352"/>
      <c r="HXB63" s="353"/>
      <c r="HXC63" s="353"/>
      <c r="HXD63" s="353"/>
      <c r="HXE63" s="353"/>
      <c r="HXF63" s="353"/>
      <c r="HXG63" s="353"/>
      <c r="HXH63" s="354"/>
      <c r="HXI63" s="352"/>
      <c r="HXJ63" s="353"/>
      <c r="HXK63" s="353"/>
      <c r="HXL63" s="353"/>
      <c r="HXM63" s="353"/>
      <c r="HXN63" s="353"/>
      <c r="HXO63" s="353"/>
      <c r="HXP63" s="354"/>
      <c r="HXQ63" s="352"/>
      <c r="HXR63" s="353"/>
      <c r="HXS63" s="353"/>
      <c r="HXT63" s="353"/>
      <c r="HXU63" s="353"/>
      <c r="HXV63" s="353"/>
      <c r="HXW63" s="353"/>
      <c r="HXX63" s="354"/>
      <c r="HXY63" s="352"/>
      <c r="HXZ63" s="353"/>
      <c r="HYA63" s="353"/>
      <c r="HYB63" s="353"/>
      <c r="HYC63" s="353"/>
      <c r="HYD63" s="353"/>
      <c r="HYE63" s="353"/>
      <c r="HYF63" s="354"/>
      <c r="HYG63" s="352"/>
      <c r="HYH63" s="353"/>
      <c r="HYI63" s="353"/>
      <c r="HYJ63" s="353"/>
      <c r="HYK63" s="353"/>
      <c r="HYL63" s="353"/>
      <c r="HYM63" s="353"/>
      <c r="HYN63" s="354"/>
      <c r="HYO63" s="352"/>
      <c r="HYP63" s="353"/>
      <c r="HYQ63" s="353"/>
      <c r="HYR63" s="353"/>
      <c r="HYS63" s="353"/>
      <c r="HYT63" s="353"/>
      <c r="HYU63" s="353"/>
      <c r="HYV63" s="354"/>
      <c r="HYW63" s="352"/>
      <c r="HYX63" s="353"/>
      <c r="HYY63" s="353"/>
      <c r="HYZ63" s="353"/>
      <c r="HZA63" s="353"/>
      <c r="HZB63" s="353"/>
      <c r="HZC63" s="353"/>
      <c r="HZD63" s="354"/>
      <c r="HZE63" s="352"/>
      <c r="HZF63" s="353"/>
      <c r="HZG63" s="353"/>
      <c r="HZH63" s="353"/>
      <c r="HZI63" s="353"/>
      <c r="HZJ63" s="353"/>
      <c r="HZK63" s="353"/>
      <c r="HZL63" s="354"/>
      <c r="HZM63" s="352"/>
      <c r="HZN63" s="353"/>
      <c r="HZO63" s="353"/>
      <c r="HZP63" s="353"/>
      <c r="HZQ63" s="353"/>
      <c r="HZR63" s="353"/>
      <c r="HZS63" s="353"/>
      <c r="HZT63" s="354"/>
      <c r="HZU63" s="352"/>
      <c r="HZV63" s="353"/>
      <c r="HZW63" s="353"/>
      <c r="HZX63" s="353"/>
      <c r="HZY63" s="353"/>
      <c r="HZZ63" s="353"/>
      <c r="IAA63" s="353"/>
      <c r="IAB63" s="354"/>
      <c r="IAC63" s="352"/>
      <c r="IAD63" s="353"/>
      <c r="IAE63" s="353"/>
      <c r="IAF63" s="353"/>
      <c r="IAG63" s="353"/>
      <c r="IAH63" s="353"/>
      <c r="IAI63" s="353"/>
      <c r="IAJ63" s="354"/>
      <c r="IAK63" s="352"/>
      <c r="IAL63" s="353"/>
      <c r="IAM63" s="353"/>
      <c r="IAN63" s="353"/>
      <c r="IAO63" s="353"/>
      <c r="IAP63" s="353"/>
      <c r="IAQ63" s="353"/>
      <c r="IAR63" s="354"/>
      <c r="IAS63" s="352"/>
      <c r="IAT63" s="353"/>
      <c r="IAU63" s="353"/>
      <c r="IAV63" s="353"/>
      <c r="IAW63" s="353"/>
      <c r="IAX63" s="353"/>
      <c r="IAY63" s="353"/>
      <c r="IAZ63" s="354"/>
      <c r="IBA63" s="352"/>
      <c r="IBB63" s="353"/>
      <c r="IBC63" s="353"/>
      <c r="IBD63" s="353"/>
      <c r="IBE63" s="353"/>
      <c r="IBF63" s="353"/>
      <c r="IBG63" s="353"/>
      <c r="IBH63" s="354"/>
      <c r="IBI63" s="352"/>
      <c r="IBJ63" s="353"/>
      <c r="IBK63" s="353"/>
      <c r="IBL63" s="353"/>
      <c r="IBM63" s="353"/>
      <c r="IBN63" s="353"/>
      <c r="IBO63" s="353"/>
      <c r="IBP63" s="354"/>
      <c r="IBQ63" s="352"/>
      <c r="IBR63" s="353"/>
      <c r="IBS63" s="353"/>
      <c r="IBT63" s="353"/>
      <c r="IBU63" s="353"/>
      <c r="IBV63" s="353"/>
      <c r="IBW63" s="353"/>
      <c r="IBX63" s="354"/>
      <c r="IBY63" s="352"/>
      <c r="IBZ63" s="353"/>
      <c r="ICA63" s="353"/>
      <c r="ICB63" s="353"/>
      <c r="ICC63" s="353"/>
      <c r="ICD63" s="353"/>
      <c r="ICE63" s="353"/>
      <c r="ICF63" s="354"/>
      <c r="ICG63" s="352"/>
      <c r="ICH63" s="353"/>
      <c r="ICI63" s="353"/>
      <c r="ICJ63" s="353"/>
      <c r="ICK63" s="353"/>
      <c r="ICL63" s="353"/>
      <c r="ICM63" s="353"/>
      <c r="ICN63" s="354"/>
      <c r="ICO63" s="352"/>
      <c r="ICP63" s="353"/>
      <c r="ICQ63" s="353"/>
      <c r="ICR63" s="353"/>
      <c r="ICS63" s="353"/>
      <c r="ICT63" s="353"/>
      <c r="ICU63" s="353"/>
      <c r="ICV63" s="354"/>
      <c r="ICW63" s="352"/>
      <c r="ICX63" s="353"/>
      <c r="ICY63" s="353"/>
      <c r="ICZ63" s="353"/>
      <c r="IDA63" s="353"/>
      <c r="IDB63" s="353"/>
      <c r="IDC63" s="353"/>
      <c r="IDD63" s="354"/>
      <c r="IDE63" s="352"/>
      <c r="IDF63" s="353"/>
      <c r="IDG63" s="353"/>
      <c r="IDH63" s="353"/>
      <c r="IDI63" s="353"/>
      <c r="IDJ63" s="353"/>
      <c r="IDK63" s="353"/>
      <c r="IDL63" s="354"/>
      <c r="IDM63" s="352"/>
      <c r="IDN63" s="353"/>
      <c r="IDO63" s="353"/>
      <c r="IDP63" s="353"/>
      <c r="IDQ63" s="353"/>
      <c r="IDR63" s="353"/>
      <c r="IDS63" s="353"/>
      <c r="IDT63" s="354"/>
      <c r="IDU63" s="352"/>
      <c r="IDV63" s="353"/>
      <c r="IDW63" s="353"/>
      <c r="IDX63" s="353"/>
      <c r="IDY63" s="353"/>
      <c r="IDZ63" s="353"/>
      <c r="IEA63" s="353"/>
      <c r="IEB63" s="354"/>
      <c r="IEC63" s="352"/>
      <c r="IED63" s="353"/>
      <c r="IEE63" s="353"/>
      <c r="IEF63" s="353"/>
      <c r="IEG63" s="353"/>
      <c r="IEH63" s="353"/>
      <c r="IEI63" s="353"/>
      <c r="IEJ63" s="354"/>
      <c r="IEK63" s="352"/>
      <c r="IEL63" s="353"/>
      <c r="IEM63" s="353"/>
      <c r="IEN63" s="353"/>
      <c r="IEO63" s="353"/>
      <c r="IEP63" s="353"/>
      <c r="IEQ63" s="353"/>
      <c r="IER63" s="354"/>
      <c r="IES63" s="352"/>
      <c r="IET63" s="353"/>
      <c r="IEU63" s="353"/>
      <c r="IEV63" s="353"/>
      <c r="IEW63" s="353"/>
      <c r="IEX63" s="353"/>
      <c r="IEY63" s="353"/>
      <c r="IEZ63" s="354"/>
      <c r="IFA63" s="352"/>
      <c r="IFB63" s="353"/>
      <c r="IFC63" s="353"/>
      <c r="IFD63" s="353"/>
      <c r="IFE63" s="353"/>
      <c r="IFF63" s="353"/>
      <c r="IFG63" s="353"/>
      <c r="IFH63" s="354"/>
      <c r="IFI63" s="352"/>
      <c r="IFJ63" s="353"/>
      <c r="IFK63" s="353"/>
      <c r="IFL63" s="353"/>
      <c r="IFM63" s="353"/>
      <c r="IFN63" s="353"/>
      <c r="IFO63" s="353"/>
      <c r="IFP63" s="354"/>
      <c r="IFQ63" s="352"/>
      <c r="IFR63" s="353"/>
      <c r="IFS63" s="353"/>
      <c r="IFT63" s="353"/>
      <c r="IFU63" s="353"/>
      <c r="IFV63" s="353"/>
      <c r="IFW63" s="353"/>
      <c r="IFX63" s="354"/>
      <c r="IFY63" s="352"/>
      <c r="IFZ63" s="353"/>
      <c r="IGA63" s="353"/>
      <c r="IGB63" s="353"/>
      <c r="IGC63" s="353"/>
      <c r="IGD63" s="353"/>
      <c r="IGE63" s="353"/>
      <c r="IGF63" s="354"/>
      <c r="IGG63" s="352"/>
      <c r="IGH63" s="353"/>
      <c r="IGI63" s="353"/>
      <c r="IGJ63" s="353"/>
      <c r="IGK63" s="353"/>
      <c r="IGL63" s="353"/>
      <c r="IGM63" s="353"/>
      <c r="IGN63" s="354"/>
      <c r="IGO63" s="352"/>
      <c r="IGP63" s="353"/>
      <c r="IGQ63" s="353"/>
      <c r="IGR63" s="353"/>
      <c r="IGS63" s="353"/>
      <c r="IGT63" s="353"/>
      <c r="IGU63" s="353"/>
      <c r="IGV63" s="354"/>
      <c r="IGW63" s="352"/>
      <c r="IGX63" s="353"/>
      <c r="IGY63" s="353"/>
      <c r="IGZ63" s="353"/>
      <c r="IHA63" s="353"/>
      <c r="IHB63" s="353"/>
      <c r="IHC63" s="353"/>
      <c r="IHD63" s="354"/>
      <c r="IHE63" s="352"/>
      <c r="IHF63" s="353"/>
      <c r="IHG63" s="353"/>
      <c r="IHH63" s="353"/>
      <c r="IHI63" s="353"/>
      <c r="IHJ63" s="353"/>
      <c r="IHK63" s="353"/>
      <c r="IHL63" s="354"/>
      <c r="IHM63" s="352"/>
      <c r="IHN63" s="353"/>
      <c r="IHO63" s="353"/>
      <c r="IHP63" s="353"/>
      <c r="IHQ63" s="353"/>
      <c r="IHR63" s="353"/>
      <c r="IHS63" s="353"/>
      <c r="IHT63" s="354"/>
      <c r="IHU63" s="352"/>
      <c r="IHV63" s="353"/>
      <c r="IHW63" s="353"/>
      <c r="IHX63" s="353"/>
      <c r="IHY63" s="353"/>
      <c r="IHZ63" s="353"/>
      <c r="IIA63" s="353"/>
      <c r="IIB63" s="354"/>
      <c r="IIC63" s="352"/>
      <c r="IID63" s="353"/>
      <c r="IIE63" s="353"/>
      <c r="IIF63" s="353"/>
      <c r="IIG63" s="353"/>
      <c r="IIH63" s="353"/>
      <c r="III63" s="353"/>
      <c r="IIJ63" s="354"/>
      <c r="IIK63" s="352"/>
      <c r="IIL63" s="353"/>
      <c r="IIM63" s="353"/>
      <c r="IIN63" s="353"/>
      <c r="IIO63" s="353"/>
      <c r="IIP63" s="353"/>
      <c r="IIQ63" s="353"/>
      <c r="IIR63" s="354"/>
      <c r="IIS63" s="352"/>
      <c r="IIT63" s="353"/>
      <c r="IIU63" s="353"/>
      <c r="IIV63" s="353"/>
      <c r="IIW63" s="353"/>
      <c r="IIX63" s="353"/>
      <c r="IIY63" s="353"/>
      <c r="IIZ63" s="354"/>
      <c r="IJA63" s="352"/>
      <c r="IJB63" s="353"/>
      <c r="IJC63" s="353"/>
      <c r="IJD63" s="353"/>
      <c r="IJE63" s="353"/>
      <c r="IJF63" s="353"/>
      <c r="IJG63" s="353"/>
      <c r="IJH63" s="354"/>
      <c r="IJI63" s="352"/>
      <c r="IJJ63" s="353"/>
      <c r="IJK63" s="353"/>
      <c r="IJL63" s="353"/>
      <c r="IJM63" s="353"/>
      <c r="IJN63" s="353"/>
      <c r="IJO63" s="353"/>
      <c r="IJP63" s="354"/>
      <c r="IJQ63" s="352"/>
      <c r="IJR63" s="353"/>
      <c r="IJS63" s="353"/>
      <c r="IJT63" s="353"/>
      <c r="IJU63" s="353"/>
      <c r="IJV63" s="353"/>
      <c r="IJW63" s="353"/>
      <c r="IJX63" s="354"/>
      <c r="IJY63" s="352"/>
      <c r="IJZ63" s="353"/>
      <c r="IKA63" s="353"/>
      <c r="IKB63" s="353"/>
      <c r="IKC63" s="353"/>
      <c r="IKD63" s="353"/>
      <c r="IKE63" s="353"/>
      <c r="IKF63" s="354"/>
      <c r="IKG63" s="352"/>
      <c r="IKH63" s="353"/>
      <c r="IKI63" s="353"/>
      <c r="IKJ63" s="353"/>
      <c r="IKK63" s="353"/>
      <c r="IKL63" s="353"/>
      <c r="IKM63" s="353"/>
      <c r="IKN63" s="354"/>
      <c r="IKO63" s="352"/>
      <c r="IKP63" s="353"/>
      <c r="IKQ63" s="353"/>
      <c r="IKR63" s="353"/>
      <c r="IKS63" s="353"/>
      <c r="IKT63" s="353"/>
      <c r="IKU63" s="353"/>
      <c r="IKV63" s="354"/>
      <c r="IKW63" s="352"/>
      <c r="IKX63" s="353"/>
      <c r="IKY63" s="353"/>
      <c r="IKZ63" s="353"/>
      <c r="ILA63" s="353"/>
      <c r="ILB63" s="353"/>
      <c r="ILC63" s="353"/>
      <c r="ILD63" s="354"/>
      <c r="ILE63" s="352"/>
      <c r="ILF63" s="353"/>
      <c r="ILG63" s="353"/>
      <c r="ILH63" s="353"/>
      <c r="ILI63" s="353"/>
      <c r="ILJ63" s="353"/>
      <c r="ILK63" s="353"/>
      <c r="ILL63" s="354"/>
      <c r="ILM63" s="352"/>
      <c r="ILN63" s="353"/>
      <c r="ILO63" s="353"/>
      <c r="ILP63" s="353"/>
      <c r="ILQ63" s="353"/>
      <c r="ILR63" s="353"/>
      <c r="ILS63" s="353"/>
      <c r="ILT63" s="354"/>
      <c r="ILU63" s="352"/>
      <c r="ILV63" s="353"/>
      <c r="ILW63" s="353"/>
      <c r="ILX63" s="353"/>
      <c r="ILY63" s="353"/>
      <c r="ILZ63" s="353"/>
      <c r="IMA63" s="353"/>
      <c r="IMB63" s="354"/>
      <c r="IMC63" s="352"/>
      <c r="IMD63" s="353"/>
      <c r="IME63" s="353"/>
      <c r="IMF63" s="353"/>
      <c r="IMG63" s="353"/>
      <c r="IMH63" s="353"/>
      <c r="IMI63" s="353"/>
      <c r="IMJ63" s="354"/>
      <c r="IMK63" s="352"/>
      <c r="IML63" s="353"/>
      <c r="IMM63" s="353"/>
      <c r="IMN63" s="353"/>
      <c r="IMO63" s="353"/>
      <c r="IMP63" s="353"/>
      <c r="IMQ63" s="353"/>
      <c r="IMR63" s="354"/>
      <c r="IMS63" s="352"/>
      <c r="IMT63" s="353"/>
      <c r="IMU63" s="353"/>
      <c r="IMV63" s="353"/>
      <c r="IMW63" s="353"/>
      <c r="IMX63" s="353"/>
      <c r="IMY63" s="353"/>
      <c r="IMZ63" s="354"/>
      <c r="INA63" s="352"/>
      <c r="INB63" s="353"/>
      <c r="INC63" s="353"/>
      <c r="IND63" s="353"/>
      <c r="INE63" s="353"/>
      <c r="INF63" s="353"/>
      <c r="ING63" s="353"/>
      <c r="INH63" s="354"/>
      <c r="INI63" s="352"/>
      <c r="INJ63" s="353"/>
      <c r="INK63" s="353"/>
      <c r="INL63" s="353"/>
      <c r="INM63" s="353"/>
      <c r="INN63" s="353"/>
      <c r="INO63" s="353"/>
      <c r="INP63" s="354"/>
      <c r="INQ63" s="352"/>
      <c r="INR63" s="353"/>
      <c r="INS63" s="353"/>
      <c r="INT63" s="353"/>
      <c r="INU63" s="353"/>
      <c r="INV63" s="353"/>
      <c r="INW63" s="353"/>
      <c r="INX63" s="354"/>
      <c r="INY63" s="352"/>
      <c r="INZ63" s="353"/>
      <c r="IOA63" s="353"/>
      <c r="IOB63" s="353"/>
      <c r="IOC63" s="353"/>
      <c r="IOD63" s="353"/>
      <c r="IOE63" s="353"/>
      <c r="IOF63" s="354"/>
      <c r="IOG63" s="352"/>
      <c r="IOH63" s="353"/>
      <c r="IOI63" s="353"/>
      <c r="IOJ63" s="353"/>
      <c r="IOK63" s="353"/>
      <c r="IOL63" s="353"/>
      <c r="IOM63" s="353"/>
      <c r="ION63" s="354"/>
      <c r="IOO63" s="352"/>
      <c r="IOP63" s="353"/>
      <c r="IOQ63" s="353"/>
      <c r="IOR63" s="353"/>
      <c r="IOS63" s="353"/>
      <c r="IOT63" s="353"/>
      <c r="IOU63" s="353"/>
      <c r="IOV63" s="354"/>
      <c r="IOW63" s="352"/>
      <c r="IOX63" s="353"/>
      <c r="IOY63" s="353"/>
      <c r="IOZ63" s="353"/>
      <c r="IPA63" s="353"/>
      <c r="IPB63" s="353"/>
      <c r="IPC63" s="353"/>
      <c r="IPD63" s="354"/>
      <c r="IPE63" s="352"/>
      <c r="IPF63" s="353"/>
      <c r="IPG63" s="353"/>
      <c r="IPH63" s="353"/>
      <c r="IPI63" s="353"/>
      <c r="IPJ63" s="353"/>
      <c r="IPK63" s="353"/>
      <c r="IPL63" s="354"/>
      <c r="IPM63" s="352"/>
      <c r="IPN63" s="353"/>
      <c r="IPO63" s="353"/>
      <c r="IPP63" s="353"/>
      <c r="IPQ63" s="353"/>
      <c r="IPR63" s="353"/>
      <c r="IPS63" s="353"/>
      <c r="IPT63" s="354"/>
      <c r="IPU63" s="352"/>
      <c r="IPV63" s="353"/>
      <c r="IPW63" s="353"/>
      <c r="IPX63" s="353"/>
      <c r="IPY63" s="353"/>
      <c r="IPZ63" s="353"/>
      <c r="IQA63" s="353"/>
      <c r="IQB63" s="354"/>
      <c r="IQC63" s="352"/>
      <c r="IQD63" s="353"/>
      <c r="IQE63" s="353"/>
      <c r="IQF63" s="353"/>
      <c r="IQG63" s="353"/>
      <c r="IQH63" s="353"/>
      <c r="IQI63" s="353"/>
      <c r="IQJ63" s="354"/>
      <c r="IQK63" s="352"/>
      <c r="IQL63" s="353"/>
      <c r="IQM63" s="353"/>
      <c r="IQN63" s="353"/>
      <c r="IQO63" s="353"/>
      <c r="IQP63" s="353"/>
      <c r="IQQ63" s="353"/>
      <c r="IQR63" s="354"/>
      <c r="IQS63" s="352"/>
      <c r="IQT63" s="353"/>
      <c r="IQU63" s="353"/>
      <c r="IQV63" s="353"/>
      <c r="IQW63" s="353"/>
      <c r="IQX63" s="353"/>
      <c r="IQY63" s="353"/>
      <c r="IQZ63" s="354"/>
      <c r="IRA63" s="352"/>
      <c r="IRB63" s="353"/>
      <c r="IRC63" s="353"/>
      <c r="IRD63" s="353"/>
      <c r="IRE63" s="353"/>
      <c r="IRF63" s="353"/>
      <c r="IRG63" s="353"/>
      <c r="IRH63" s="354"/>
      <c r="IRI63" s="352"/>
      <c r="IRJ63" s="353"/>
      <c r="IRK63" s="353"/>
      <c r="IRL63" s="353"/>
      <c r="IRM63" s="353"/>
      <c r="IRN63" s="353"/>
      <c r="IRO63" s="353"/>
      <c r="IRP63" s="354"/>
      <c r="IRQ63" s="352"/>
      <c r="IRR63" s="353"/>
      <c r="IRS63" s="353"/>
      <c r="IRT63" s="353"/>
      <c r="IRU63" s="353"/>
      <c r="IRV63" s="353"/>
      <c r="IRW63" s="353"/>
      <c r="IRX63" s="354"/>
      <c r="IRY63" s="352"/>
      <c r="IRZ63" s="353"/>
      <c r="ISA63" s="353"/>
      <c r="ISB63" s="353"/>
      <c r="ISC63" s="353"/>
      <c r="ISD63" s="353"/>
      <c r="ISE63" s="353"/>
      <c r="ISF63" s="354"/>
      <c r="ISG63" s="352"/>
      <c r="ISH63" s="353"/>
      <c r="ISI63" s="353"/>
      <c r="ISJ63" s="353"/>
      <c r="ISK63" s="353"/>
      <c r="ISL63" s="353"/>
      <c r="ISM63" s="353"/>
      <c r="ISN63" s="354"/>
      <c r="ISO63" s="352"/>
      <c r="ISP63" s="353"/>
      <c r="ISQ63" s="353"/>
      <c r="ISR63" s="353"/>
      <c r="ISS63" s="353"/>
      <c r="IST63" s="353"/>
      <c r="ISU63" s="353"/>
      <c r="ISV63" s="354"/>
      <c r="ISW63" s="352"/>
      <c r="ISX63" s="353"/>
      <c r="ISY63" s="353"/>
      <c r="ISZ63" s="353"/>
      <c r="ITA63" s="353"/>
      <c r="ITB63" s="353"/>
      <c r="ITC63" s="353"/>
      <c r="ITD63" s="354"/>
      <c r="ITE63" s="352"/>
      <c r="ITF63" s="353"/>
      <c r="ITG63" s="353"/>
      <c r="ITH63" s="353"/>
      <c r="ITI63" s="353"/>
      <c r="ITJ63" s="353"/>
      <c r="ITK63" s="353"/>
      <c r="ITL63" s="354"/>
      <c r="ITM63" s="352"/>
      <c r="ITN63" s="353"/>
      <c r="ITO63" s="353"/>
      <c r="ITP63" s="353"/>
      <c r="ITQ63" s="353"/>
      <c r="ITR63" s="353"/>
      <c r="ITS63" s="353"/>
      <c r="ITT63" s="354"/>
      <c r="ITU63" s="352"/>
      <c r="ITV63" s="353"/>
      <c r="ITW63" s="353"/>
      <c r="ITX63" s="353"/>
      <c r="ITY63" s="353"/>
      <c r="ITZ63" s="353"/>
      <c r="IUA63" s="353"/>
      <c r="IUB63" s="354"/>
      <c r="IUC63" s="352"/>
      <c r="IUD63" s="353"/>
      <c r="IUE63" s="353"/>
      <c r="IUF63" s="353"/>
      <c r="IUG63" s="353"/>
      <c r="IUH63" s="353"/>
      <c r="IUI63" s="353"/>
      <c r="IUJ63" s="354"/>
      <c r="IUK63" s="352"/>
      <c r="IUL63" s="353"/>
      <c r="IUM63" s="353"/>
      <c r="IUN63" s="353"/>
      <c r="IUO63" s="353"/>
      <c r="IUP63" s="353"/>
      <c r="IUQ63" s="353"/>
      <c r="IUR63" s="354"/>
      <c r="IUS63" s="352"/>
      <c r="IUT63" s="353"/>
      <c r="IUU63" s="353"/>
      <c r="IUV63" s="353"/>
      <c r="IUW63" s="353"/>
      <c r="IUX63" s="353"/>
      <c r="IUY63" s="353"/>
      <c r="IUZ63" s="354"/>
      <c r="IVA63" s="352"/>
      <c r="IVB63" s="353"/>
      <c r="IVC63" s="353"/>
      <c r="IVD63" s="353"/>
      <c r="IVE63" s="353"/>
      <c r="IVF63" s="353"/>
      <c r="IVG63" s="353"/>
      <c r="IVH63" s="354"/>
      <c r="IVI63" s="352"/>
      <c r="IVJ63" s="353"/>
      <c r="IVK63" s="353"/>
      <c r="IVL63" s="353"/>
      <c r="IVM63" s="353"/>
      <c r="IVN63" s="353"/>
      <c r="IVO63" s="353"/>
      <c r="IVP63" s="354"/>
      <c r="IVQ63" s="352"/>
      <c r="IVR63" s="353"/>
      <c r="IVS63" s="353"/>
      <c r="IVT63" s="353"/>
      <c r="IVU63" s="353"/>
      <c r="IVV63" s="353"/>
      <c r="IVW63" s="353"/>
      <c r="IVX63" s="354"/>
      <c r="IVY63" s="352"/>
      <c r="IVZ63" s="353"/>
      <c r="IWA63" s="353"/>
      <c r="IWB63" s="353"/>
      <c r="IWC63" s="353"/>
      <c r="IWD63" s="353"/>
      <c r="IWE63" s="353"/>
      <c r="IWF63" s="354"/>
      <c r="IWG63" s="352"/>
      <c r="IWH63" s="353"/>
      <c r="IWI63" s="353"/>
      <c r="IWJ63" s="353"/>
      <c r="IWK63" s="353"/>
      <c r="IWL63" s="353"/>
      <c r="IWM63" s="353"/>
      <c r="IWN63" s="354"/>
      <c r="IWO63" s="352"/>
      <c r="IWP63" s="353"/>
      <c r="IWQ63" s="353"/>
      <c r="IWR63" s="353"/>
      <c r="IWS63" s="353"/>
      <c r="IWT63" s="353"/>
      <c r="IWU63" s="353"/>
      <c r="IWV63" s="354"/>
      <c r="IWW63" s="352"/>
      <c r="IWX63" s="353"/>
      <c r="IWY63" s="353"/>
      <c r="IWZ63" s="353"/>
      <c r="IXA63" s="353"/>
      <c r="IXB63" s="353"/>
      <c r="IXC63" s="353"/>
      <c r="IXD63" s="354"/>
      <c r="IXE63" s="352"/>
      <c r="IXF63" s="353"/>
      <c r="IXG63" s="353"/>
      <c r="IXH63" s="353"/>
      <c r="IXI63" s="353"/>
      <c r="IXJ63" s="353"/>
      <c r="IXK63" s="353"/>
      <c r="IXL63" s="354"/>
      <c r="IXM63" s="352"/>
      <c r="IXN63" s="353"/>
      <c r="IXO63" s="353"/>
      <c r="IXP63" s="353"/>
      <c r="IXQ63" s="353"/>
      <c r="IXR63" s="353"/>
      <c r="IXS63" s="353"/>
      <c r="IXT63" s="354"/>
      <c r="IXU63" s="352"/>
      <c r="IXV63" s="353"/>
      <c r="IXW63" s="353"/>
      <c r="IXX63" s="353"/>
      <c r="IXY63" s="353"/>
      <c r="IXZ63" s="353"/>
      <c r="IYA63" s="353"/>
      <c r="IYB63" s="354"/>
      <c r="IYC63" s="352"/>
      <c r="IYD63" s="353"/>
      <c r="IYE63" s="353"/>
      <c r="IYF63" s="353"/>
      <c r="IYG63" s="353"/>
      <c r="IYH63" s="353"/>
      <c r="IYI63" s="353"/>
      <c r="IYJ63" s="354"/>
      <c r="IYK63" s="352"/>
      <c r="IYL63" s="353"/>
      <c r="IYM63" s="353"/>
      <c r="IYN63" s="353"/>
      <c r="IYO63" s="353"/>
      <c r="IYP63" s="353"/>
      <c r="IYQ63" s="353"/>
      <c r="IYR63" s="354"/>
      <c r="IYS63" s="352"/>
      <c r="IYT63" s="353"/>
      <c r="IYU63" s="353"/>
      <c r="IYV63" s="353"/>
      <c r="IYW63" s="353"/>
      <c r="IYX63" s="353"/>
      <c r="IYY63" s="353"/>
      <c r="IYZ63" s="354"/>
      <c r="IZA63" s="352"/>
      <c r="IZB63" s="353"/>
      <c r="IZC63" s="353"/>
      <c r="IZD63" s="353"/>
      <c r="IZE63" s="353"/>
      <c r="IZF63" s="353"/>
      <c r="IZG63" s="353"/>
      <c r="IZH63" s="354"/>
      <c r="IZI63" s="352"/>
      <c r="IZJ63" s="353"/>
      <c r="IZK63" s="353"/>
      <c r="IZL63" s="353"/>
      <c r="IZM63" s="353"/>
      <c r="IZN63" s="353"/>
      <c r="IZO63" s="353"/>
      <c r="IZP63" s="354"/>
      <c r="IZQ63" s="352"/>
      <c r="IZR63" s="353"/>
      <c r="IZS63" s="353"/>
      <c r="IZT63" s="353"/>
      <c r="IZU63" s="353"/>
      <c r="IZV63" s="353"/>
      <c r="IZW63" s="353"/>
      <c r="IZX63" s="354"/>
      <c r="IZY63" s="352"/>
      <c r="IZZ63" s="353"/>
      <c r="JAA63" s="353"/>
      <c r="JAB63" s="353"/>
      <c r="JAC63" s="353"/>
      <c r="JAD63" s="353"/>
      <c r="JAE63" s="353"/>
      <c r="JAF63" s="354"/>
      <c r="JAG63" s="352"/>
      <c r="JAH63" s="353"/>
      <c r="JAI63" s="353"/>
      <c r="JAJ63" s="353"/>
      <c r="JAK63" s="353"/>
      <c r="JAL63" s="353"/>
      <c r="JAM63" s="353"/>
      <c r="JAN63" s="354"/>
      <c r="JAO63" s="352"/>
      <c r="JAP63" s="353"/>
      <c r="JAQ63" s="353"/>
      <c r="JAR63" s="353"/>
      <c r="JAS63" s="353"/>
      <c r="JAT63" s="353"/>
      <c r="JAU63" s="353"/>
      <c r="JAV63" s="354"/>
      <c r="JAW63" s="352"/>
      <c r="JAX63" s="353"/>
      <c r="JAY63" s="353"/>
      <c r="JAZ63" s="353"/>
      <c r="JBA63" s="353"/>
      <c r="JBB63" s="353"/>
      <c r="JBC63" s="353"/>
      <c r="JBD63" s="354"/>
      <c r="JBE63" s="352"/>
      <c r="JBF63" s="353"/>
      <c r="JBG63" s="353"/>
      <c r="JBH63" s="353"/>
      <c r="JBI63" s="353"/>
      <c r="JBJ63" s="353"/>
      <c r="JBK63" s="353"/>
      <c r="JBL63" s="354"/>
      <c r="JBM63" s="352"/>
      <c r="JBN63" s="353"/>
      <c r="JBO63" s="353"/>
      <c r="JBP63" s="353"/>
      <c r="JBQ63" s="353"/>
      <c r="JBR63" s="353"/>
      <c r="JBS63" s="353"/>
      <c r="JBT63" s="354"/>
      <c r="JBU63" s="352"/>
      <c r="JBV63" s="353"/>
      <c r="JBW63" s="353"/>
      <c r="JBX63" s="353"/>
      <c r="JBY63" s="353"/>
      <c r="JBZ63" s="353"/>
      <c r="JCA63" s="353"/>
      <c r="JCB63" s="354"/>
      <c r="JCC63" s="352"/>
      <c r="JCD63" s="353"/>
      <c r="JCE63" s="353"/>
      <c r="JCF63" s="353"/>
      <c r="JCG63" s="353"/>
      <c r="JCH63" s="353"/>
      <c r="JCI63" s="353"/>
      <c r="JCJ63" s="354"/>
      <c r="JCK63" s="352"/>
      <c r="JCL63" s="353"/>
      <c r="JCM63" s="353"/>
      <c r="JCN63" s="353"/>
      <c r="JCO63" s="353"/>
      <c r="JCP63" s="353"/>
      <c r="JCQ63" s="353"/>
      <c r="JCR63" s="354"/>
      <c r="JCS63" s="352"/>
      <c r="JCT63" s="353"/>
      <c r="JCU63" s="353"/>
      <c r="JCV63" s="353"/>
      <c r="JCW63" s="353"/>
      <c r="JCX63" s="353"/>
      <c r="JCY63" s="353"/>
      <c r="JCZ63" s="354"/>
      <c r="JDA63" s="352"/>
      <c r="JDB63" s="353"/>
      <c r="JDC63" s="353"/>
      <c r="JDD63" s="353"/>
      <c r="JDE63" s="353"/>
      <c r="JDF63" s="353"/>
      <c r="JDG63" s="353"/>
      <c r="JDH63" s="354"/>
      <c r="JDI63" s="352"/>
      <c r="JDJ63" s="353"/>
      <c r="JDK63" s="353"/>
      <c r="JDL63" s="353"/>
      <c r="JDM63" s="353"/>
      <c r="JDN63" s="353"/>
      <c r="JDO63" s="353"/>
      <c r="JDP63" s="354"/>
      <c r="JDQ63" s="352"/>
      <c r="JDR63" s="353"/>
      <c r="JDS63" s="353"/>
      <c r="JDT63" s="353"/>
      <c r="JDU63" s="353"/>
      <c r="JDV63" s="353"/>
      <c r="JDW63" s="353"/>
      <c r="JDX63" s="354"/>
      <c r="JDY63" s="352"/>
      <c r="JDZ63" s="353"/>
      <c r="JEA63" s="353"/>
      <c r="JEB63" s="353"/>
      <c r="JEC63" s="353"/>
      <c r="JED63" s="353"/>
      <c r="JEE63" s="353"/>
      <c r="JEF63" s="354"/>
      <c r="JEG63" s="352"/>
      <c r="JEH63" s="353"/>
      <c r="JEI63" s="353"/>
      <c r="JEJ63" s="353"/>
      <c r="JEK63" s="353"/>
      <c r="JEL63" s="353"/>
      <c r="JEM63" s="353"/>
      <c r="JEN63" s="354"/>
      <c r="JEO63" s="352"/>
      <c r="JEP63" s="353"/>
      <c r="JEQ63" s="353"/>
      <c r="JER63" s="353"/>
      <c r="JES63" s="353"/>
      <c r="JET63" s="353"/>
      <c r="JEU63" s="353"/>
      <c r="JEV63" s="354"/>
      <c r="JEW63" s="352"/>
      <c r="JEX63" s="353"/>
      <c r="JEY63" s="353"/>
      <c r="JEZ63" s="353"/>
      <c r="JFA63" s="353"/>
      <c r="JFB63" s="353"/>
      <c r="JFC63" s="353"/>
      <c r="JFD63" s="354"/>
      <c r="JFE63" s="352"/>
      <c r="JFF63" s="353"/>
      <c r="JFG63" s="353"/>
      <c r="JFH63" s="353"/>
      <c r="JFI63" s="353"/>
      <c r="JFJ63" s="353"/>
      <c r="JFK63" s="353"/>
      <c r="JFL63" s="354"/>
      <c r="JFM63" s="352"/>
      <c r="JFN63" s="353"/>
      <c r="JFO63" s="353"/>
      <c r="JFP63" s="353"/>
      <c r="JFQ63" s="353"/>
      <c r="JFR63" s="353"/>
      <c r="JFS63" s="353"/>
      <c r="JFT63" s="354"/>
      <c r="JFU63" s="352"/>
      <c r="JFV63" s="353"/>
      <c r="JFW63" s="353"/>
      <c r="JFX63" s="353"/>
      <c r="JFY63" s="353"/>
      <c r="JFZ63" s="353"/>
      <c r="JGA63" s="353"/>
      <c r="JGB63" s="354"/>
      <c r="JGC63" s="352"/>
      <c r="JGD63" s="353"/>
      <c r="JGE63" s="353"/>
      <c r="JGF63" s="353"/>
      <c r="JGG63" s="353"/>
      <c r="JGH63" s="353"/>
      <c r="JGI63" s="353"/>
      <c r="JGJ63" s="354"/>
      <c r="JGK63" s="352"/>
      <c r="JGL63" s="353"/>
      <c r="JGM63" s="353"/>
      <c r="JGN63" s="353"/>
      <c r="JGO63" s="353"/>
      <c r="JGP63" s="353"/>
      <c r="JGQ63" s="353"/>
      <c r="JGR63" s="354"/>
      <c r="JGS63" s="352"/>
      <c r="JGT63" s="353"/>
      <c r="JGU63" s="353"/>
      <c r="JGV63" s="353"/>
      <c r="JGW63" s="353"/>
      <c r="JGX63" s="353"/>
      <c r="JGY63" s="353"/>
      <c r="JGZ63" s="354"/>
      <c r="JHA63" s="352"/>
      <c r="JHB63" s="353"/>
      <c r="JHC63" s="353"/>
      <c r="JHD63" s="353"/>
      <c r="JHE63" s="353"/>
      <c r="JHF63" s="353"/>
      <c r="JHG63" s="353"/>
      <c r="JHH63" s="354"/>
      <c r="JHI63" s="352"/>
      <c r="JHJ63" s="353"/>
      <c r="JHK63" s="353"/>
      <c r="JHL63" s="353"/>
      <c r="JHM63" s="353"/>
      <c r="JHN63" s="353"/>
      <c r="JHO63" s="353"/>
      <c r="JHP63" s="354"/>
      <c r="JHQ63" s="352"/>
      <c r="JHR63" s="353"/>
      <c r="JHS63" s="353"/>
      <c r="JHT63" s="353"/>
      <c r="JHU63" s="353"/>
      <c r="JHV63" s="353"/>
      <c r="JHW63" s="353"/>
      <c r="JHX63" s="354"/>
      <c r="JHY63" s="352"/>
      <c r="JHZ63" s="353"/>
      <c r="JIA63" s="353"/>
      <c r="JIB63" s="353"/>
      <c r="JIC63" s="353"/>
      <c r="JID63" s="353"/>
      <c r="JIE63" s="353"/>
      <c r="JIF63" s="354"/>
      <c r="JIG63" s="352"/>
      <c r="JIH63" s="353"/>
      <c r="JII63" s="353"/>
      <c r="JIJ63" s="353"/>
      <c r="JIK63" s="353"/>
      <c r="JIL63" s="353"/>
      <c r="JIM63" s="353"/>
      <c r="JIN63" s="354"/>
      <c r="JIO63" s="352"/>
      <c r="JIP63" s="353"/>
      <c r="JIQ63" s="353"/>
      <c r="JIR63" s="353"/>
      <c r="JIS63" s="353"/>
      <c r="JIT63" s="353"/>
      <c r="JIU63" s="353"/>
      <c r="JIV63" s="354"/>
      <c r="JIW63" s="352"/>
      <c r="JIX63" s="353"/>
      <c r="JIY63" s="353"/>
      <c r="JIZ63" s="353"/>
      <c r="JJA63" s="353"/>
      <c r="JJB63" s="353"/>
      <c r="JJC63" s="353"/>
      <c r="JJD63" s="354"/>
      <c r="JJE63" s="352"/>
      <c r="JJF63" s="353"/>
      <c r="JJG63" s="353"/>
      <c r="JJH63" s="353"/>
      <c r="JJI63" s="353"/>
      <c r="JJJ63" s="353"/>
      <c r="JJK63" s="353"/>
      <c r="JJL63" s="354"/>
      <c r="JJM63" s="352"/>
      <c r="JJN63" s="353"/>
      <c r="JJO63" s="353"/>
      <c r="JJP63" s="353"/>
      <c r="JJQ63" s="353"/>
      <c r="JJR63" s="353"/>
      <c r="JJS63" s="353"/>
      <c r="JJT63" s="354"/>
      <c r="JJU63" s="352"/>
      <c r="JJV63" s="353"/>
      <c r="JJW63" s="353"/>
      <c r="JJX63" s="353"/>
      <c r="JJY63" s="353"/>
      <c r="JJZ63" s="353"/>
      <c r="JKA63" s="353"/>
      <c r="JKB63" s="354"/>
      <c r="JKC63" s="352"/>
      <c r="JKD63" s="353"/>
      <c r="JKE63" s="353"/>
      <c r="JKF63" s="353"/>
      <c r="JKG63" s="353"/>
      <c r="JKH63" s="353"/>
      <c r="JKI63" s="353"/>
      <c r="JKJ63" s="354"/>
      <c r="JKK63" s="352"/>
      <c r="JKL63" s="353"/>
      <c r="JKM63" s="353"/>
      <c r="JKN63" s="353"/>
      <c r="JKO63" s="353"/>
      <c r="JKP63" s="353"/>
      <c r="JKQ63" s="353"/>
      <c r="JKR63" s="354"/>
      <c r="JKS63" s="352"/>
      <c r="JKT63" s="353"/>
      <c r="JKU63" s="353"/>
      <c r="JKV63" s="353"/>
      <c r="JKW63" s="353"/>
      <c r="JKX63" s="353"/>
      <c r="JKY63" s="353"/>
      <c r="JKZ63" s="354"/>
      <c r="JLA63" s="352"/>
      <c r="JLB63" s="353"/>
      <c r="JLC63" s="353"/>
      <c r="JLD63" s="353"/>
      <c r="JLE63" s="353"/>
      <c r="JLF63" s="353"/>
      <c r="JLG63" s="353"/>
      <c r="JLH63" s="354"/>
      <c r="JLI63" s="352"/>
      <c r="JLJ63" s="353"/>
      <c r="JLK63" s="353"/>
      <c r="JLL63" s="353"/>
      <c r="JLM63" s="353"/>
      <c r="JLN63" s="353"/>
      <c r="JLO63" s="353"/>
      <c r="JLP63" s="354"/>
      <c r="JLQ63" s="352"/>
      <c r="JLR63" s="353"/>
      <c r="JLS63" s="353"/>
      <c r="JLT63" s="353"/>
      <c r="JLU63" s="353"/>
      <c r="JLV63" s="353"/>
      <c r="JLW63" s="353"/>
      <c r="JLX63" s="354"/>
      <c r="JLY63" s="352"/>
      <c r="JLZ63" s="353"/>
      <c r="JMA63" s="353"/>
      <c r="JMB63" s="353"/>
      <c r="JMC63" s="353"/>
      <c r="JMD63" s="353"/>
      <c r="JME63" s="353"/>
      <c r="JMF63" s="354"/>
      <c r="JMG63" s="352"/>
      <c r="JMH63" s="353"/>
      <c r="JMI63" s="353"/>
      <c r="JMJ63" s="353"/>
      <c r="JMK63" s="353"/>
      <c r="JML63" s="353"/>
      <c r="JMM63" s="353"/>
      <c r="JMN63" s="354"/>
      <c r="JMO63" s="352"/>
      <c r="JMP63" s="353"/>
      <c r="JMQ63" s="353"/>
      <c r="JMR63" s="353"/>
      <c r="JMS63" s="353"/>
      <c r="JMT63" s="353"/>
      <c r="JMU63" s="353"/>
      <c r="JMV63" s="354"/>
      <c r="JMW63" s="352"/>
      <c r="JMX63" s="353"/>
      <c r="JMY63" s="353"/>
      <c r="JMZ63" s="353"/>
      <c r="JNA63" s="353"/>
      <c r="JNB63" s="353"/>
      <c r="JNC63" s="353"/>
      <c r="JND63" s="354"/>
      <c r="JNE63" s="352"/>
      <c r="JNF63" s="353"/>
      <c r="JNG63" s="353"/>
      <c r="JNH63" s="353"/>
      <c r="JNI63" s="353"/>
      <c r="JNJ63" s="353"/>
      <c r="JNK63" s="353"/>
      <c r="JNL63" s="354"/>
      <c r="JNM63" s="352"/>
      <c r="JNN63" s="353"/>
      <c r="JNO63" s="353"/>
      <c r="JNP63" s="353"/>
      <c r="JNQ63" s="353"/>
      <c r="JNR63" s="353"/>
      <c r="JNS63" s="353"/>
      <c r="JNT63" s="354"/>
      <c r="JNU63" s="352"/>
      <c r="JNV63" s="353"/>
      <c r="JNW63" s="353"/>
      <c r="JNX63" s="353"/>
      <c r="JNY63" s="353"/>
      <c r="JNZ63" s="353"/>
      <c r="JOA63" s="353"/>
      <c r="JOB63" s="354"/>
      <c r="JOC63" s="352"/>
      <c r="JOD63" s="353"/>
      <c r="JOE63" s="353"/>
      <c r="JOF63" s="353"/>
      <c r="JOG63" s="353"/>
      <c r="JOH63" s="353"/>
      <c r="JOI63" s="353"/>
      <c r="JOJ63" s="354"/>
      <c r="JOK63" s="352"/>
      <c r="JOL63" s="353"/>
      <c r="JOM63" s="353"/>
      <c r="JON63" s="353"/>
      <c r="JOO63" s="353"/>
      <c r="JOP63" s="353"/>
      <c r="JOQ63" s="353"/>
      <c r="JOR63" s="354"/>
      <c r="JOS63" s="352"/>
      <c r="JOT63" s="353"/>
      <c r="JOU63" s="353"/>
      <c r="JOV63" s="353"/>
      <c r="JOW63" s="353"/>
      <c r="JOX63" s="353"/>
      <c r="JOY63" s="353"/>
      <c r="JOZ63" s="354"/>
      <c r="JPA63" s="352"/>
      <c r="JPB63" s="353"/>
      <c r="JPC63" s="353"/>
      <c r="JPD63" s="353"/>
      <c r="JPE63" s="353"/>
      <c r="JPF63" s="353"/>
      <c r="JPG63" s="353"/>
      <c r="JPH63" s="354"/>
      <c r="JPI63" s="352"/>
      <c r="JPJ63" s="353"/>
      <c r="JPK63" s="353"/>
      <c r="JPL63" s="353"/>
      <c r="JPM63" s="353"/>
      <c r="JPN63" s="353"/>
      <c r="JPO63" s="353"/>
      <c r="JPP63" s="354"/>
      <c r="JPQ63" s="352"/>
      <c r="JPR63" s="353"/>
      <c r="JPS63" s="353"/>
      <c r="JPT63" s="353"/>
      <c r="JPU63" s="353"/>
      <c r="JPV63" s="353"/>
      <c r="JPW63" s="353"/>
      <c r="JPX63" s="354"/>
      <c r="JPY63" s="352"/>
      <c r="JPZ63" s="353"/>
      <c r="JQA63" s="353"/>
      <c r="JQB63" s="353"/>
      <c r="JQC63" s="353"/>
      <c r="JQD63" s="353"/>
      <c r="JQE63" s="353"/>
      <c r="JQF63" s="354"/>
      <c r="JQG63" s="352"/>
      <c r="JQH63" s="353"/>
      <c r="JQI63" s="353"/>
      <c r="JQJ63" s="353"/>
      <c r="JQK63" s="353"/>
      <c r="JQL63" s="353"/>
      <c r="JQM63" s="353"/>
      <c r="JQN63" s="354"/>
      <c r="JQO63" s="352"/>
      <c r="JQP63" s="353"/>
      <c r="JQQ63" s="353"/>
      <c r="JQR63" s="353"/>
      <c r="JQS63" s="353"/>
      <c r="JQT63" s="353"/>
      <c r="JQU63" s="353"/>
      <c r="JQV63" s="354"/>
      <c r="JQW63" s="352"/>
      <c r="JQX63" s="353"/>
      <c r="JQY63" s="353"/>
      <c r="JQZ63" s="353"/>
      <c r="JRA63" s="353"/>
      <c r="JRB63" s="353"/>
      <c r="JRC63" s="353"/>
      <c r="JRD63" s="354"/>
      <c r="JRE63" s="352"/>
      <c r="JRF63" s="353"/>
      <c r="JRG63" s="353"/>
      <c r="JRH63" s="353"/>
      <c r="JRI63" s="353"/>
      <c r="JRJ63" s="353"/>
      <c r="JRK63" s="353"/>
      <c r="JRL63" s="354"/>
      <c r="JRM63" s="352"/>
      <c r="JRN63" s="353"/>
      <c r="JRO63" s="353"/>
      <c r="JRP63" s="353"/>
      <c r="JRQ63" s="353"/>
      <c r="JRR63" s="353"/>
      <c r="JRS63" s="353"/>
      <c r="JRT63" s="354"/>
      <c r="JRU63" s="352"/>
      <c r="JRV63" s="353"/>
      <c r="JRW63" s="353"/>
      <c r="JRX63" s="353"/>
      <c r="JRY63" s="353"/>
      <c r="JRZ63" s="353"/>
      <c r="JSA63" s="353"/>
      <c r="JSB63" s="354"/>
      <c r="JSC63" s="352"/>
      <c r="JSD63" s="353"/>
      <c r="JSE63" s="353"/>
      <c r="JSF63" s="353"/>
      <c r="JSG63" s="353"/>
      <c r="JSH63" s="353"/>
      <c r="JSI63" s="353"/>
      <c r="JSJ63" s="354"/>
      <c r="JSK63" s="352"/>
      <c r="JSL63" s="353"/>
      <c r="JSM63" s="353"/>
      <c r="JSN63" s="353"/>
      <c r="JSO63" s="353"/>
      <c r="JSP63" s="353"/>
      <c r="JSQ63" s="353"/>
      <c r="JSR63" s="354"/>
      <c r="JSS63" s="352"/>
      <c r="JST63" s="353"/>
      <c r="JSU63" s="353"/>
      <c r="JSV63" s="353"/>
      <c r="JSW63" s="353"/>
      <c r="JSX63" s="353"/>
      <c r="JSY63" s="353"/>
      <c r="JSZ63" s="354"/>
      <c r="JTA63" s="352"/>
      <c r="JTB63" s="353"/>
      <c r="JTC63" s="353"/>
      <c r="JTD63" s="353"/>
      <c r="JTE63" s="353"/>
      <c r="JTF63" s="353"/>
      <c r="JTG63" s="353"/>
      <c r="JTH63" s="354"/>
      <c r="JTI63" s="352"/>
      <c r="JTJ63" s="353"/>
      <c r="JTK63" s="353"/>
      <c r="JTL63" s="353"/>
      <c r="JTM63" s="353"/>
      <c r="JTN63" s="353"/>
      <c r="JTO63" s="353"/>
      <c r="JTP63" s="354"/>
      <c r="JTQ63" s="352"/>
      <c r="JTR63" s="353"/>
      <c r="JTS63" s="353"/>
      <c r="JTT63" s="353"/>
      <c r="JTU63" s="353"/>
      <c r="JTV63" s="353"/>
      <c r="JTW63" s="353"/>
      <c r="JTX63" s="354"/>
      <c r="JTY63" s="352"/>
      <c r="JTZ63" s="353"/>
      <c r="JUA63" s="353"/>
      <c r="JUB63" s="353"/>
      <c r="JUC63" s="353"/>
      <c r="JUD63" s="353"/>
      <c r="JUE63" s="353"/>
      <c r="JUF63" s="354"/>
      <c r="JUG63" s="352"/>
      <c r="JUH63" s="353"/>
      <c r="JUI63" s="353"/>
      <c r="JUJ63" s="353"/>
      <c r="JUK63" s="353"/>
      <c r="JUL63" s="353"/>
      <c r="JUM63" s="353"/>
      <c r="JUN63" s="354"/>
      <c r="JUO63" s="352"/>
      <c r="JUP63" s="353"/>
      <c r="JUQ63" s="353"/>
      <c r="JUR63" s="353"/>
      <c r="JUS63" s="353"/>
      <c r="JUT63" s="353"/>
      <c r="JUU63" s="353"/>
      <c r="JUV63" s="354"/>
      <c r="JUW63" s="352"/>
      <c r="JUX63" s="353"/>
      <c r="JUY63" s="353"/>
      <c r="JUZ63" s="353"/>
      <c r="JVA63" s="353"/>
      <c r="JVB63" s="353"/>
      <c r="JVC63" s="353"/>
      <c r="JVD63" s="354"/>
      <c r="JVE63" s="352"/>
      <c r="JVF63" s="353"/>
      <c r="JVG63" s="353"/>
      <c r="JVH63" s="353"/>
      <c r="JVI63" s="353"/>
      <c r="JVJ63" s="353"/>
      <c r="JVK63" s="353"/>
      <c r="JVL63" s="354"/>
      <c r="JVM63" s="352"/>
      <c r="JVN63" s="353"/>
      <c r="JVO63" s="353"/>
      <c r="JVP63" s="353"/>
      <c r="JVQ63" s="353"/>
      <c r="JVR63" s="353"/>
      <c r="JVS63" s="353"/>
      <c r="JVT63" s="354"/>
      <c r="JVU63" s="352"/>
      <c r="JVV63" s="353"/>
      <c r="JVW63" s="353"/>
      <c r="JVX63" s="353"/>
      <c r="JVY63" s="353"/>
      <c r="JVZ63" s="353"/>
      <c r="JWA63" s="353"/>
      <c r="JWB63" s="354"/>
      <c r="JWC63" s="352"/>
      <c r="JWD63" s="353"/>
      <c r="JWE63" s="353"/>
      <c r="JWF63" s="353"/>
      <c r="JWG63" s="353"/>
      <c r="JWH63" s="353"/>
      <c r="JWI63" s="353"/>
      <c r="JWJ63" s="354"/>
      <c r="JWK63" s="352"/>
      <c r="JWL63" s="353"/>
      <c r="JWM63" s="353"/>
      <c r="JWN63" s="353"/>
      <c r="JWO63" s="353"/>
      <c r="JWP63" s="353"/>
      <c r="JWQ63" s="353"/>
      <c r="JWR63" s="354"/>
      <c r="JWS63" s="352"/>
      <c r="JWT63" s="353"/>
      <c r="JWU63" s="353"/>
      <c r="JWV63" s="353"/>
      <c r="JWW63" s="353"/>
      <c r="JWX63" s="353"/>
      <c r="JWY63" s="353"/>
      <c r="JWZ63" s="354"/>
      <c r="JXA63" s="352"/>
      <c r="JXB63" s="353"/>
      <c r="JXC63" s="353"/>
      <c r="JXD63" s="353"/>
      <c r="JXE63" s="353"/>
      <c r="JXF63" s="353"/>
      <c r="JXG63" s="353"/>
      <c r="JXH63" s="354"/>
      <c r="JXI63" s="352"/>
      <c r="JXJ63" s="353"/>
      <c r="JXK63" s="353"/>
      <c r="JXL63" s="353"/>
      <c r="JXM63" s="353"/>
      <c r="JXN63" s="353"/>
      <c r="JXO63" s="353"/>
      <c r="JXP63" s="354"/>
      <c r="JXQ63" s="352"/>
      <c r="JXR63" s="353"/>
      <c r="JXS63" s="353"/>
      <c r="JXT63" s="353"/>
      <c r="JXU63" s="353"/>
      <c r="JXV63" s="353"/>
      <c r="JXW63" s="353"/>
      <c r="JXX63" s="354"/>
      <c r="JXY63" s="352"/>
      <c r="JXZ63" s="353"/>
      <c r="JYA63" s="353"/>
      <c r="JYB63" s="353"/>
      <c r="JYC63" s="353"/>
      <c r="JYD63" s="353"/>
      <c r="JYE63" s="353"/>
      <c r="JYF63" s="354"/>
      <c r="JYG63" s="352"/>
      <c r="JYH63" s="353"/>
      <c r="JYI63" s="353"/>
      <c r="JYJ63" s="353"/>
      <c r="JYK63" s="353"/>
      <c r="JYL63" s="353"/>
      <c r="JYM63" s="353"/>
      <c r="JYN63" s="354"/>
      <c r="JYO63" s="352"/>
      <c r="JYP63" s="353"/>
      <c r="JYQ63" s="353"/>
      <c r="JYR63" s="353"/>
      <c r="JYS63" s="353"/>
      <c r="JYT63" s="353"/>
      <c r="JYU63" s="353"/>
      <c r="JYV63" s="354"/>
      <c r="JYW63" s="352"/>
      <c r="JYX63" s="353"/>
      <c r="JYY63" s="353"/>
      <c r="JYZ63" s="353"/>
      <c r="JZA63" s="353"/>
      <c r="JZB63" s="353"/>
      <c r="JZC63" s="353"/>
      <c r="JZD63" s="354"/>
      <c r="JZE63" s="352"/>
      <c r="JZF63" s="353"/>
      <c r="JZG63" s="353"/>
      <c r="JZH63" s="353"/>
      <c r="JZI63" s="353"/>
      <c r="JZJ63" s="353"/>
      <c r="JZK63" s="353"/>
      <c r="JZL63" s="354"/>
      <c r="JZM63" s="352"/>
      <c r="JZN63" s="353"/>
      <c r="JZO63" s="353"/>
      <c r="JZP63" s="353"/>
      <c r="JZQ63" s="353"/>
      <c r="JZR63" s="353"/>
      <c r="JZS63" s="353"/>
      <c r="JZT63" s="354"/>
      <c r="JZU63" s="352"/>
      <c r="JZV63" s="353"/>
      <c r="JZW63" s="353"/>
      <c r="JZX63" s="353"/>
      <c r="JZY63" s="353"/>
      <c r="JZZ63" s="353"/>
      <c r="KAA63" s="353"/>
      <c r="KAB63" s="354"/>
      <c r="KAC63" s="352"/>
      <c r="KAD63" s="353"/>
      <c r="KAE63" s="353"/>
      <c r="KAF63" s="353"/>
      <c r="KAG63" s="353"/>
      <c r="KAH63" s="353"/>
      <c r="KAI63" s="353"/>
      <c r="KAJ63" s="354"/>
      <c r="KAK63" s="352"/>
      <c r="KAL63" s="353"/>
      <c r="KAM63" s="353"/>
      <c r="KAN63" s="353"/>
      <c r="KAO63" s="353"/>
      <c r="KAP63" s="353"/>
      <c r="KAQ63" s="353"/>
      <c r="KAR63" s="354"/>
      <c r="KAS63" s="352"/>
      <c r="KAT63" s="353"/>
      <c r="KAU63" s="353"/>
      <c r="KAV63" s="353"/>
      <c r="KAW63" s="353"/>
      <c r="KAX63" s="353"/>
      <c r="KAY63" s="353"/>
      <c r="KAZ63" s="354"/>
      <c r="KBA63" s="352"/>
      <c r="KBB63" s="353"/>
      <c r="KBC63" s="353"/>
      <c r="KBD63" s="353"/>
      <c r="KBE63" s="353"/>
      <c r="KBF63" s="353"/>
      <c r="KBG63" s="353"/>
      <c r="KBH63" s="354"/>
      <c r="KBI63" s="352"/>
      <c r="KBJ63" s="353"/>
      <c r="KBK63" s="353"/>
      <c r="KBL63" s="353"/>
      <c r="KBM63" s="353"/>
      <c r="KBN63" s="353"/>
      <c r="KBO63" s="353"/>
      <c r="KBP63" s="354"/>
      <c r="KBQ63" s="352"/>
      <c r="KBR63" s="353"/>
      <c r="KBS63" s="353"/>
      <c r="KBT63" s="353"/>
      <c r="KBU63" s="353"/>
      <c r="KBV63" s="353"/>
      <c r="KBW63" s="353"/>
      <c r="KBX63" s="354"/>
      <c r="KBY63" s="352"/>
      <c r="KBZ63" s="353"/>
      <c r="KCA63" s="353"/>
      <c r="KCB63" s="353"/>
      <c r="KCC63" s="353"/>
      <c r="KCD63" s="353"/>
      <c r="KCE63" s="353"/>
      <c r="KCF63" s="354"/>
      <c r="KCG63" s="352"/>
      <c r="KCH63" s="353"/>
      <c r="KCI63" s="353"/>
      <c r="KCJ63" s="353"/>
      <c r="KCK63" s="353"/>
      <c r="KCL63" s="353"/>
      <c r="KCM63" s="353"/>
      <c r="KCN63" s="354"/>
      <c r="KCO63" s="352"/>
      <c r="KCP63" s="353"/>
      <c r="KCQ63" s="353"/>
      <c r="KCR63" s="353"/>
      <c r="KCS63" s="353"/>
      <c r="KCT63" s="353"/>
      <c r="KCU63" s="353"/>
      <c r="KCV63" s="354"/>
      <c r="KCW63" s="352"/>
      <c r="KCX63" s="353"/>
      <c r="KCY63" s="353"/>
      <c r="KCZ63" s="353"/>
      <c r="KDA63" s="353"/>
      <c r="KDB63" s="353"/>
      <c r="KDC63" s="353"/>
      <c r="KDD63" s="354"/>
      <c r="KDE63" s="352"/>
      <c r="KDF63" s="353"/>
      <c r="KDG63" s="353"/>
      <c r="KDH63" s="353"/>
      <c r="KDI63" s="353"/>
      <c r="KDJ63" s="353"/>
      <c r="KDK63" s="353"/>
      <c r="KDL63" s="354"/>
      <c r="KDM63" s="352"/>
      <c r="KDN63" s="353"/>
      <c r="KDO63" s="353"/>
      <c r="KDP63" s="353"/>
      <c r="KDQ63" s="353"/>
      <c r="KDR63" s="353"/>
      <c r="KDS63" s="353"/>
      <c r="KDT63" s="354"/>
      <c r="KDU63" s="352"/>
      <c r="KDV63" s="353"/>
      <c r="KDW63" s="353"/>
      <c r="KDX63" s="353"/>
      <c r="KDY63" s="353"/>
      <c r="KDZ63" s="353"/>
      <c r="KEA63" s="353"/>
      <c r="KEB63" s="354"/>
      <c r="KEC63" s="352"/>
      <c r="KED63" s="353"/>
      <c r="KEE63" s="353"/>
      <c r="KEF63" s="353"/>
      <c r="KEG63" s="353"/>
      <c r="KEH63" s="353"/>
      <c r="KEI63" s="353"/>
      <c r="KEJ63" s="354"/>
      <c r="KEK63" s="352"/>
      <c r="KEL63" s="353"/>
      <c r="KEM63" s="353"/>
      <c r="KEN63" s="353"/>
      <c r="KEO63" s="353"/>
      <c r="KEP63" s="353"/>
      <c r="KEQ63" s="353"/>
      <c r="KER63" s="354"/>
      <c r="KES63" s="352"/>
      <c r="KET63" s="353"/>
      <c r="KEU63" s="353"/>
      <c r="KEV63" s="353"/>
      <c r="KEW63" s="353"/>
      <c r="KEX63" s="353"/>
      <c r="KEY63" s="353"/>
      <c r="KEZ63" s="354"/>
      <c r="KFA63" s="352"/>
      <c r="KFB63" s="353"/>
      <c r="KFC63" s="353"/>
      <c r="KFD63" s="353"/>
      <c r="KFE63" s="353"/>
      <c r="KFF63" s="353"/>
      <c r="KFG63" s="353"/>
      <c r="KFH63" s="354"/>
      <c r="KFI63" s="352"/>
      <c r="KFJ63" s="353"/>
      <c r="KFK63" s="353"/>
      <c r="KFL63" s="353"/>
      <c r="KFM63" s="353"/>
      <c r="KFN63" s="353"/>
      <c r="KFO63" s="353"/>
      <c r="KFP63" s="354"/>
      <c r="KFQ63" s="352"/>
      <c r="KFR63" s="353"/>
      <c r="KFS63" s="353"/>
      <c r="KFT63" s="353"/>
      <c r="KFU63" s="353"/>
      <c r="KFV63" s="353"/>
      <c r="KFW63" s="353"/>
      <c r="KFX63" s="354"/>
      <c r="KFY63" s="352"/>
      <c r="KFZ63" s="353"/>
      <c r="KGA63" s="353"/>
      <c r="KGB63" s="353"/>
      <c r="KGC63" s="353"/>
      <c r="KGD63" s="353"/>
      <c r="KGE63" s="353"/>
      <c r="KGF63" s="354"/>
      <c r="KGG63" s="352"/>
      <c r="KGH63" s="353"/>
      <c r="KGI63" s="353"/>
      <c r="KGJ63" s="353"/>
      <c r="KGK63" s="353"/>
      <c r="KGL63" s="353"/>
      <c r="KGM63" s="353"/>
      <c r="KGN63" s="354"/>
      <c r="KGO63" s="352"/>
      <c r="KGP63" s="353"/>
      <c r="KGQ63" s="353"/>
      <c r="KGR63" s="353"/>
      <c r="KGS63" s="353"/>
      <c r="KGT63" s="353"/>
      <c r="KGU63" s="353"/>
      <c r="KGV63" s="354"/>
      <c r="KGW63" s="352"/>
      <c r="KGX63" s="353"/>
      <c r="KGY63" s="353"/>
      <c r="KGZ63" s="353"/>
      <c r="KHA63" s="353"/>
      <c r="KHB63" s="353"/>
      <c r="KHC63" s="353"/>
      <c r="KHD63" s="354"/>
      <c r="KHE63" s="352"/>
      <c r="KHF63" s="353"/>
      <c r="KHG63" s="353"/>
      <c r="KHH63" s="353"/>
      <c r="KHI63" s="353"/>
      <c r="KHJ63" s="353"/>
      <c r="KHK63" s="353"/>
      <c r="KHL63" s="354"/>
      <c r="KHM63" s="352"/>
      <c r="KHN63" s="353"/>
      <c r="KHO63" s="353"/>
      <c r="KHP63" s="353"/>
      <c r="KHQ63" s="353"/>
      <c r="KHR63" s="353"/>
      <c r="KHS63" s="353"/>
      <c r="KHT63" s="354"/>
      <c r="KHU63" s="352"/>
      <c r="KHV63" s="353"/>
      <c r="KHW63" s="353"/>
      <c r="KHX63" s="353"/>
      <c r="KHY63" s="353"/>
      <c r="KHZ63" s="353"/>
      <c r="KIA63" s="353"/>
      <c r="KIB63" s="354"/>
      <c r="KIC63" s="352"/>
      <c r="KID63" s="353"/>
      <c r="KIE63" s="353"/>
      <c r="KIF63" s="353"/>
      <c r="KIG63" s="353"/>
      <c r="KIH63" s="353"/>
      <c r="KII63" s="353"/>
      <c r="KIJ63" s="354"/>
      <c r="KIK63" s="352"/>
      <c r="KIL63" s="353"/>
      <c r="KIM63" s="353"/>
      <c r="KIN63" s="353"/>
      <c r="KIO63" s="353"/>
      <c r="KIP63" s="353"/>
      <c r="KIQ63" s="353"/>
      <c r="KIR63" s="354"/>
      <c r="KIS63" s="352"/>
      <c r="KIT63" s="353"/>
      <c r="KIU63" s="353"/>
      <c r="KIV63" s="353"/>
      <c r="KIW63" s="353"/>
      <c r="KIX63" s="353"/>
      <c r="KIY63" s="353"/>
      <c r="KIZ63" s="354"/>
      <c r="KJA63" s="352"/>
      <c r="KJB63" s="353"/>
      <c r="KJC63" s="353"/>
      <c r="KJD63" s="353"/>
      <c r="KJE63" s="353"/>
      <c r="KJF63" s="353"/>
      <c r="KJG63" s="353"/>
      <c r="KJH63" s="354"/>
      <c r="KJI63" s="352"/>
      <c r="KJJ63" s="353"/>
      <c r="KJK63" s="353"/>
      <c r="KJL63" s="353"/>
      <c r="KJM63" s="353"/>
      <c r="KJN63" s="353"/>
      <c r="KJO63" s="353"/>
      <c r="KJP63" s="354"/>
      <c r="KJQ63" s="352"/>
      <c r="KJR63" s="353"/>
      <c r="KJS63" s="353"/>
      <c r="KJT63" s="353"/>
      <c r="KJU63" s="353"/>
      <c r="KJV63" s="353"/>
      <c r="KJW63" s="353"/>
      <c r="KJX63" s="354"/>
      <c r="KJY63" s="352"/>
      <c r="KJZ63" s="353"/>
      <c r="KKA63" s="353"/>
      <c r="KKB63" s="353"/>
      <c r="KKC63" s="353"/>
      <c r="KKD63" s="353"/>
      <c r="KKE63" s="353"/>
      <c r="KKF63" s="354"/>
      <c r="KKG63" s="352"/>
      <c r="KKH63" s="353"/>
      <c r="KKI63" s="353"/>
      <c r="KKJ63" s="353"/>
      <c r="KKK63" s="353"/>
      <c r="KKL63" s="353"/>
      <c r="KKM63" s="353"/>
      <c r="KKN63" s="354"/>
      <c r="KKO63" s="352"/>
      <c r="KKP63" s="353"/>
      <c r="KKQ63" s="353"/>
      <c r="KKR63" s="353"/>
      <c r="KKS63" s="353"/>
      <c r="KKT63" s="353"/>
      <c r="KKU63" s="353"/>
      <c r="KKV63" s="354"/>
      <c r="KKW63" s="352"/>
      <c r="KKX63" s="353"/>
      <c r="KKY63" s="353"/>
      <c r="KKZ63" s="353"/>
      <c r="KLA63" s="353"/>
      <c r="KLB63" s="353"/>
      <c r="KLC63" s="353"/>
      <c r="KLD63" s="354"/>
      <c r="KLE63" s="352"/>
      <c r="KLF63" s="353"/>
      <c r="KLG63" s="353"/>
      <c r="KLH63" s="353"/>
      <c r="KLI63" s="353"/>
      <c r="KLJ63" s="353"/>
      <c r="KLK63" s="353"/>
      <c r="KLL63" s="354"/>
      <c r="KLM63" s="352"/>
      <c r="KLN63" s="353"/>
      <c r="KLO63" s="353"/>
      <c r="KLP63" s="353"/>
      <c r="KLQ63" s="353"/>
      <c r="KLR63" s="353"/>
      <c r="KLS63" s="353"/>
      <c r="KLT63" s="354"/>
      <c r="KLU63" s="352"/>
      <c r="KLV63" s="353"/>
      <c r="KLW63" s="353"/>
      <c r="KLX63" s="353"/>
      <c r="KLY63" s="353"/>
      <c r="KLZ63" s="353"/>
      <c r="KMA63" s="353"/>
      <c r="KMB63" s="354"/>
      <c r="KMC63" s="352"/>
      <c r="KMD63" s="353"/>
      <c r="KME63" s="353"/>
      <c r="KMF63" s="353"/>
      <c r="KMG63" s="353"/>
      <c r="KMH63" s="353"/>
      <c r="KMI63" s="353"/>
      <c r="KMJ63" s="354"/>
      <c r="KMK63" s="352"/>
      <c r="KML63" s="353"/>
      <c r="KMM63" s="353"/>
      <c r="KMN63" s="353"/>
      <c r="KMO63" s="353"/>
      <c r="KMP63" s="353"/>
      <c r="KMQ63" s="353"/>
      <c r="KMR63" s="354"/>
      <c r="KMS63" s="352"/>
      <c r="KMT63" s="353"/>
      <c r="KMU63" s="353"/>
      <c r="KMV63" s="353"/>
      <c r="KMW63" s="353"/>
      <c r="KMX63" s="353"/>
      <c r="KMY63" s="353"/>
      <c r="KMZ63" s="354"/>
      <c r="KNA63" s="352"/>
      <c r="KNB63" s="353"/>
      <c r="KNC63" s="353"/>
      <c r="KND63" s="353"/>
      <c r="KNE63" s="353"/>
      <c r="KNF63" s="353"/>
      <c r="KNG63" s="353"/>
      <c r="KNH63" s="354"/>
      <c r="KNI63" s="352"/>
      <c r="KNJ63" s="353"/>
      <c r="KNK63" s="353"/>
      <c r="KNL63" s="353"/>
      <c r="KNM63" s="353"/>
      <c r="KNN63" s="353"/>
      <c r="KNO63" s="353"/>
      <c r="KNP63" s="354"/>
      <c r="KNQ63" s="352"/>
      <c r="KNR63" s="353"/>
      <c r="KNS63" s="353"/>
      <c r="KNT63" s="353"/>
      <c r="KNU63" s="353"/>
      <c r="KNV63" s="353"/>
      <c r="KNW63" s="353"/>
      <c r="KNX63" s="354"/>
      <c r="KNY63" s="352"/>
      <c r="KNZ63" s="353"/>
      <c r="KOA63" s="353"/>
      <c r="KOB63" s="353"/>
      <c r="KOC63" s="353"/>
      <c r="KOD63" s="353"/>
      <c r="KOE63" s="353"/>
      <c r="KOF63" s="354"/>
      <c r="KOG63" s="352"/>
      <c r="KOH63" s="353"/>
      <c r="KOI63" s="353"/>
      <c r="KOJ63" s="353"/>
      <c r="KOK63" s="353"/>
      <c r="KOL63" s="353"/>
      <c r="KOM63" s="353"/>
      <c r="KON63" s="354"/>
      <c r="KOO63" s="352"/>
      <c r="KOP63" s="353"/>
      <c r="KOQ63" s="353"/>
      <c r="KOR63" s="353"/>
      <c r="KOS63" s="353"/>
      <c r="KOT63" s="353"/>
      <c r="KOU63" s="353"/>
      <c r="KOV63" s="354"/>
      <c r="KOW63" s="352"/>
      <c r="KOX63" s="353"/>
      <c r="KOY63" s="353"/>
      <c r="KOZ63" s="353"/>
      <c r="KPA63" s="353"/>
      <c r="KPB63" s="353"/>
      <c r="KPC63" s="353"/>
      <c r="KPD63" s="354"/>
      <c r="KPE63" s="352"/>
      <c r="KPF63" s="353"/>
      <c r="KPG63" s="353"/>
      <c r="KPH63" s="353"/>
      <c r="KPI63" s="353"/>
      <c r="KPJ63" s="353"/>
      <c r="KPK63" s="353"/>
      <c r="KPL63" s="354"/>
      <c r="KPM63" s="352"/>
      <c r="KPN63" s="353"/>
      <c r="KPO63" s="353"/>
      <c r="KPP63" s="353"/>
      <c r="KPQ63" s="353"/>
      <c r="KPR63" s="353"/>
      <c r="KPS63" s="353"/>
      <c r="KPT63" s="354"/>
      <c r="KPU63" s="352"/>
      <c r="KPV63" s="353"/>
      <c r="KPW63" s="353"/>
      <c r="KPX63" s="353"/>
      <c r="KPY63" s="353"/>
      <c r="KPZ63" s="353"/>
      <c r="KQA63" s="353"/>
      <c r="KQB63" s="354"/>
      <c r="KQC63" s="352"/>
      <c r="KQD63" s="353"/>
      <c r="KQE63" s="353"/>
      <c r="KQF63" s="353"/>
      <c r="KQG63" s="353"/>
      <c r="KQH63" s="353"/>
      <c r="KQI63" s="353"/>
      <c r="KQJ63" s="354"/>
      <c r="KQK63" s="352"/>
      <c r="KQL63" s="353"/>
      <c r="KQM63" s="353"/>
      <c r="KQN63" s="353"/>
      <c r="KQO63" s="353"/>
      <c r="KQP63" s="353"/>
      <c r="KQQ63" s="353"/>
      <c r="KQR63" s="354"/>
      <c r="KQS63" s="352"/>
      <c r="KQT63" s="353"/>
      <c r="KQU63" s="353"/>
      <c r="KQV63" s="353"/>
      <c r="KQW63" s="353"/>
      <c r="KQX63" s="353"/>
      <c r="KQY63" s="353"/>
      <c r="KQZ63" s="354"/>
      <c r="KRA63" s="352"/>
      <c r="KRB63" s="353"/>
      <c r="KRC63" s="353"/>
      <c r="KRD63" s="353"/>
      <c r="KRE63" s="353"/>
      <c r="KRF63" s="353"/>
      <c r="KRG63" s="353"/>
      <c r="KRH63" s="354"/>
      <c r="KRI63" s="352"/>
      <c r="KRJ63" s="353"/>
      <c r="KRK63" s="353"/>
      <c r="KRL63" s="353"/>
      <c r="KRM63" s="353"/>
      <c r="KRN63" s="353"/>
      <c r="KRO63" s="353"/>
      <c r="KRP63" s="354"/>
      <c r="KRQ63" s="352"/>
      <c r="KRR63" s="353"/>
      <c r="KRS63" s="353"/>
      <c r="KRT63" s="353"/>
      <c r="KRU63" s="353"/>
      <c r="KRV63" s="353"/>
      <c r="KRW63" s="353"/>
      <c r="KRX63" s="354"/>
      <c r="KRY63" s="352"/>
      <c r="KRZ63" s="353"/>
      <c r="KSA63" s="353"/>
      <c r="KSB63" s="353"/>
      <c r="KSC63" s="353"/>
      <c r="KSD63" s="353"/>
      <c r="KSE63" s="353"/>
      <c r="KSF63" s="354"/>
      <c r="KSG63" s="352"/>
      <c r="KSH63" s="353"/>
      <c r="KSI63" s="353"/>
      <c r="KSJ63" s="353"/>
      <c r="KSK63" s="353"/>
      <c r="KSL63" s="353"/>
      <c r="KSM63" s="353"/>
      <c r="KSN63" s="354"/>
      <c r="KSO63" s="352"/>
      <c r="KSP63" s="353"/>
      <c r="KSQ63" s="353"/>
      <c r="KSR63" s="353"/>
      <c r="KSS63" s="353"/>
      <c r="KST63" s="353"/>
      <c r="KSU63" s="353"/>
      <c r="KSV63" s="354"/>
      <c r="KSW63" s="352"/>
      <c r="KSX63" s="353"/>
      <c r="KSY63" s="353"/>
      <c r="KSZ63" s="353"/>
      <c r="KTA63" s="353"/>
      <c r="KTB63" s="353"/>
      <c r="KTC63" s="353"/>
      <c r="KTD63" s="354"/>
      <c r="KTE63" s="352"/>
      <c r="KTF63" s="353"/>
      <c r="KTG63" s="353"/>
      <c r="KTH63" s="353"/>
      <c r="KTI63" s="353"/>
      <c r="KTJ63" s="353"/>
      <c r="KTK63" s="353"/>
      <c r="KTL63" s="354"/>
      <c r="KTM63" s="352"/>
      <c r="KTN63" s="353"/>
      <c r="KTO63" s="353"/>
      <c r="KTP63" s="353"/>
      <c r="KTQ63" s="353"/>
      <c r="KTR63" s="353"/>
      <c r="KTS63" s="353"/>
      <c r="KTT63" s="354"/>
      <c r="KTU63" s="352"/>
      <c r="KTV63" s="353"/>
      <c r="KTW63" s="353"/>
      <c r="KTX63" s="353"/>
      <c r="KTY63" s="353"/>
      <c r="KTZ63" s="353"/>
      <c r="KUA63" s="353"/>
      <c r="KUB63" s="354"/>
      <c r="KUC63" s="352"/>
      <c r="KUD63" s="353"/>
      <c r="KUE63" s="353"/>
      <c r="KUF63" s="353"/>
      <c r="KUG63" s="353"/>
      <c r="KUH63" s="353"/>
      <c r="KUI63" s="353"/>
      <c r="KUJ63" s="354"/>
      <c r="KUK63" s="352"/>
      <c r="KUL63" s="353"/>
      <c r="KUM63" s="353"/>
      <c r="KUN63" s="353"/>
      <c r="KUO63" s="353"/>
      <c r="KUP63" s="353"/>
      <c r="KUQ63" s="353"/>
      <c r="KUR63" s="354"/>
      <c r="KUS63" s="352"/>
      <c r="KUT63" s="353"/>
      <c r="KUU63" s="353"/>
      <c r="KUV63" s="353"/>
      <c r="KUW63" s="353"/>
      <c r="KUX63" s="353"/>
      <c r="KUY63" s="353"/>
      <c r="KUZ63" s="354"/>
      <c r="KVA63" s="352"/>
      <c r="KVB63" s="353"/>
      <c r="KVC63" s="353"/>
      <c r="KVD63" s="353"/>
      <c r="KVE63" s="353"/>
      <c r="KVF63" s="353"/>
      <c r="KVG63" s="353"/>
      <c r="KVH63" s="354"/>
      <c r="KVI63" s="352"/>
      <c r="KVJ63" s="353"/>
      <c r="KVK63" s="353"/>
      <c r="KVL63" s="353"/>
      <c r="KVM63" s="353"/>
      <c r="KVN63" s="353"/>
      <c r="KVO63" s="353"/>
      <c r="KVP63" s="354"/>
      <c r="KVQ63" s="352"/>
      <c r="KVR63" s="353"/>
      <c r="KVS63" s="353"/>
      <c r="KVT63" s="353"/>
      <c r="KVU63" s="353"/>
      <c r="KVV63" s="353"/>
      <c r="KVW63" s="353"/>
      <c r="KVX63" s="354"/>
      <c r="KVY63" s="352"/>
      <c r="KVZ63" s="353"/>
      <c r="KWA63" s="353"/>
      <c r="KWB63" s="353"/>
      <c r="KWC63" s="353"/>
      <c r="KWD63" s="353"/>
      <c r="KWE63" s="353"/>
      <c r="KWF63" s="354"/>
      <c r="KWG63" s="352"/>
      <c r="KWH63" s="353"/>
      <c r="KWI63" s="353"/>
      <c r="KWJ63" s="353"/>
      <c r="KWK63" s="353"/>
      <c r="KWL63" s="353"/>
      <c r="KWM63" s="353"/>
      <c r="KWN63" s="354"/>
      <c r="KWO63" s="352"/>
      <c r="KWP63" s="353"/>
      <c r="KWQ63" s="353"/>
      <c r="KWR63" s="353"/>
      <c r="KWS63" s="353"/>
      <c r="KWT63" s="353"/>
      <c r="KWU63" s="353"/>
      <c r="KWV63" s="354"/>
      <c r="KWW63" s="352"/>
      <c r="KWX63" s="353"/>
      <c r="KWY63" s="353"/>
      <c r="KWZ63" s="353"/>
      <c r="KXA63" s="353"/>
      <c r="KXB63" s="353"/>
      <c r="KXC63" s="353"/>
      <c r="KXD63" s="354"/>
      <c r="KXE63" s="352"/>
      <c r="KXF63" s="353"/>
      <c r="KXG63" s="353"/>
      <c r="KXH63" s="353"/>
      <c r="KXI63" s="353"/>
      <c r="KXJ63" s="353"/>
      <c r="KXK63" s="353"/>
      <c r="KXL63" s="354"/>
      <c r="KXM63" s="352"/>
      <c r="KXN63" s="353"/>
      <c r="KXO63" s="353"/>
      <c r="KXP63" s="353"/>
      <c r="KXQ63" s="353"/>
      <c r="KXR63" s="353"/>
      <c r="KXS63" s="353"/>
      <c r="KXT63" s="354"/>
      <c r="KXU63" s="352"/>
      <c r="KXV63" s="353"/>
      <c r="KXW63" s="353"/>
      <c r="KXX63" s="353"/>
      <c r="KXY63" s="353"/>
      <c r="KXZ63" s="353"/>
      <c r="KYA63" s="353"/>
      <c r="KYB63" s="354"/>
      <c r="KYC63" s="352"/>
      <c r="KYD63" s="353"/>
      <c r="KYE63" s="353"/>
      <c r="KYF63" s="353"/>
      <c r="KYG63" s="353"/>
      <c r="KYH63" s="353"/>
      <c r="KYI63" s="353"/>
      <c r="KYJ63" s="354"/>
      <c r="KYK63" s="352"/>
      <c r="KYL63" s="353"/>
      <c r="KYM63" s="353"/>
      <c r="KYN63" s="353"/>
      <c r="KYO63" s="353"/>
      <c r="KYP63" s="353"/>
      <c r="KYQ63" s="353"/>
      <c r="KYR63" s="354"/>
      <c r="KYS63" s="352"/>
      <c r="KYT63" s="353"/>
      <c r="KYU63" s="353"/>
      <c r="KYV63" s="353"/>
      <c r="KYW63" s="353"/>
      <c r="KYX63" s="353"/>
      <c r="KYY63" s="353"/>
      <c r="KYZ63" s="354"/>
      <c r="KZA63" s="352"/>
      <c r="KZB63" s="353"/>
      <c r="KZC63" s="353"/>
      <c r="KZD63" s="353"/>
      <c r="KZE63" s="353"/>
      <c r="KZF63" s="353"/>
      <c r="KZG63" s="353"/>
      <c r="KZH63" s="354"/>
      <c r="KZI63" s="352"/>
      <c r="KZJ63" s="353"/>
      <c r="KZK63" s="353"/>
      <c r="KZL63" s="353"/>
      <c r="KZM63" s="353"/>
      <c r="KZN63" s="353"/>
      <c r="KZO63" s="353"/>
      <c r="KZP63" s="354"/>
      <c r="KZQ63" s="352"/>
      <c r="KZR63" s="353"/>
      <c r="KZS63" s="353"/>
      <c r="KZT63" s="353"/>
      <c r="KZU63" s="353"/>
      <c r="KZV63" s="353"/>
      <c r="KZW63" s="353"/>
      <c r="KZX63" s="354"/>
      <c r="KZY63" s="352"/>
      <c r="KZZ63" s="353"/>
      <c r="LAA63" s="353"/>
      <c r="LAB63" s="353"/>
      <c r="LAC63" s="353"/>
      <c r="LAD63" s="353"/>
      <c r="LAE63" s="353"/>
      <c r="LAF63" s="354"/>
      <c r="LAG63" s="352"/>
      <c r="LAH63" s="353"/>
      <c r="LAI63" s="353"/>
      <c r="LAJ63" s="353"/>
      <c r="LAK63" s="353"/>
      <c r="LAL63" s="353"/>
      <c r="LAM63" s="353"/>
      <c r="LAN63" s="354"/>
      <c r="LAO63" s="352"/>
      <c r="LAP63" s="353"/>
      <c r="LAQ63" s="353"/>
      <c r="LAR63" s="353"/>
      <c r="LAS63" s="353"/>
      <c r="LAT63" s="353"/>
      <c r="LAU63" s="353"/>
      <c r="LAV63" s="354"/>
      <c r="LAW63" s="352"/>
      <c r="LAX63" s="353"/>
      <c r="LAY63" s="353"/>
      <c r="LAZ63" s="353"/>
      <c r="LBA63" s="353"/>
      <c r="LBB63" s="353"/>
      <c r="LBC63" s="353"/>
      <c r="LBD63" s="354"/>
      <c r="LBE63" s="352"/>
      <c r="LBF63" s="353"/>
      <c r="LBG63" s="353"/>
      <c r="LBH63" s="353"/>
      <c r="LBI63" s="353"/>
      <c r="LBJ63" s="353"/>
      <c r="LBK63" s="353"/>
      <c r="LBL63" s="354"/>
      <c r="LBM63" s="352"/>
      <c r="LBN63" s="353"/>
      <c r="LBO63" s="353"/>
      <c r="LBP63" s="353"/>
      <c r="LBQ63" s="353"/>
      <c r="LBR63" s="353"/>
      <c r="LBS63" s="353"/>
      <c r="LBT63" s="354"/>
      <c r="LBU63" s="352"/>
      <c r="LBV63" s="353"/>
      <c r="LBW63" s="353"/>
      <c r="LBX63" s="353"/>
      <c r="LBY63" s="353"/>
      <c r="LBZ63" s="353"/>
      <c r="LCA63" s="353"/>
      <c r="LCB63" s="354"/>
      <c r="LCC63" s="352"/>
      <c r="LCD63" s="353"/>
      <c r="LCE63" s="353"/>
      <c r="LCF63" s="353"/>
      <c r="LCG63" s="353"/>
      <c r="LCH63" s="353"/>
      <c r="LCI63" s="353"/>
      <c r="LCJ63" s="354"/>
      <c r="LCK63" s="352"/>
      <c r="LCL63" s="353"/>
      <c r="LCM63" s="353"/>
      <c r="LCN63" s="353"/>
      <c r="LCO63" s="353"/>
      <c r="LCP63" s="353"/>
      <c r="LCQ63" s="353"/>
      <c r="LCR63" s="354"/>
      <c r="LCS63" s="352"/>
      <c r="LCT63" s="353"/>
      <c r="LCU63" s="353"/>
      <c r="LCV63" s="353"/>
      <c r="LCW63" s="353"/>
      <c r="LCX63" s="353"/>
      <c r="LCY63" s="353"/>
      <c r="LCZ63" s="354"/>
      <c r="LDA63" s="352"/>
      <c r="LDB63" s="353"/>
      <c r="LDC63" s="353"/>
      <c r="LDD63" s="353"/>
      <c r="LDE63" s="353"/>
      <c r="LDF63" s="353"/>
      <c r="LDG63" s="353"/>
      <c r="LDH63" s="354"/>
      <c r="LDI63" s="352"/>
      <c r="LDJ63" s="353"/>
      <c r="LDK63" s="353"/>
      <c r="LDL63" s="353"/>
      <c r="LDM63" s="353"/>
      <c r="LDN63" s="353"/>
      <c r="LDO63" s="353"/>
      <c r="LDP63" s="354"/>
      <c r="LDQ63" s="352"/>
      <c r="LDR63" s="353"/>
      <c r="LDS63" s="353"/>
      <c r="LDT63" s="353"/>
      <c r="LDU63" s="353"/>
      <c r="LDV63" s="353"/>
      <c r="LDW63" s="353"/>
      <c r="LDX63" s="354"/>
      <c r="LDY63" s="352"/>
      <c r="LDZ63" s="353"/>
      <c r="LEA63" s="353"/>
      <c r="LEB63" s="353"/>
      <c r="LEC63" s="353"/>
      <c r="LED63" s="353"/>
      <c r="LEE63" s="353"/>
      <c r="LEF63" s="354"/>
      <c r="LEG63" s="352"/>
      <c r="LEH63" s="353"/>
      <c r="LEI63" s="353"/>
      <c r="LEJ63" s="353"/>
      <c r="LEK63" s="353"/>
      <c r="LEL63" s="353"/>
      <c r="LEM63" s="353"/>
      <c r="LEN63" s="354"/>
      <c r="LEO63" s="352"/>
      <c r="LEP63" s="353"/>
      <c r="LEQ63" s="353"/>
      <c r="LER63" s="353"/>
      <c r="LES63" s="353"/>
      <c r="LET63" s="353"/>
      <c r="LEU63" s="353"/>
      <c r="LEV63" s="354"/>
      <c r="LEW63" s="352"/>
      <c r="LEX63" s="353"/>
      <c r="LEY63" s="353"/>
      <c r="LEZ63" s="353"/>
      <c r="LFA63" s="353"/>
      <c r="LFB63" s="353"/>
      <c r="LFC63" s="353"/>
      <c r="LFD63" s="354"/>
      <c r="LFE63" s="352"/>
      <c r="LFF63" s="353"/>
      <c r="LFG63" s="353"/>
      <c r="LFH63" s="353"/>
      <c r="LFI63" s="353"/>
      <c r="LFJ63" s="353"/>
      <c r="LFK63" s="353"/>
      <c r="LFL63" s="354"/>
      <c r="LFM63" s="352"/>
      <c r="LFN63" s="353"/>
      <c r="LFO63" s="353"/>
      <c r="LFP63" s="353"/>
      <c r="LFQ63" s="353"/>
      <c r="LFR63" s="353"/>
      <c r="LFS63" s="353"/>
      <c r="LFT63" s="354"/>
      <c r="LFU63" s="352"/>
      <c r="LFV63" s="353"/>
      <c r="LFW63" s="353"/>
      <c r="LFX63" s="353"/>
      <c r="LFY63" s="353"/>
      <c r="LFZ63" s="353"/>
      <c r="LGA63" s="353"/>
      <c r="LGB63" s="354"/>
      <c r="LGC63" s="352"/>
      <c r="LGD63" s="353"/>
      <c r="LGE63" s="353"/>
      <c r="LGF63" s="353"/>
      <c r="LGG63" s="353"/>
      <c r="LGH63" s="353"/>
      <c r="LGI63" s="353"/>
      <c r="LGJ63" s="354"/>
      <c r="LGK63" s="352"/>
      <c r="LGL63" s="353"/>
      <c r="LGM63" s="353"/>
      <c r="LGN63" s="353"/>
      <c r="LGO63" s="353"/>
      <c r="LGP63" s="353"/>
      <c r="LGQ63" s="353"/>
      <c r="LGR63" s="354"/>
      <c r="LGS63" s="352"/>
      <c r="LGT63" s="353"/>
      <c r="LGU63" s="353"/>
      <c r="LGV63" s="353"/>
      <c r="LGW63" s="353"/>
      <c r="LGX63" s="353"/>
      <c r="LGY63" s="353"/>
      <c r="LGZ63" s="354"/>
      <c r="LHA63" s="352"/>
      <c r="LHB63" s="353"/>
      <c r="LHC63" s="353"/>
      <c r="LHD63" s="353"/>
      <c r="LHE63" s="353"/>
      <c r="LHF63" s="353"/>
      <c r="LHG63" s="353"/>
      <c r="LHH63" s="354"/>
      <c r="LHI63" s="352"/>
      <c r="LHJ63" s="353"/>
      <c r="LHK63" s="353"/>
      <c r="LHL63" s="353"/>
      <c r="LHM63" s="353"/>
      <c r="LHN63" s="353"/>
      <c r="LHO63" s="353"/>
      <c r="LHP63" s="354"/>
      <c r="LHQ63" s="352"/>
      <c r="LHR63" s="353"/>
      <c r="LHS63" s="353"/>
      <c r="LHT63" s="353"/>
      <c r="LHU63" s="353"/>
      <c r="LHV63" s="353"/>
      <c r="LHW63" s="353"/>
      <c r="LHX63" s="354"/>
      <c r="LHY63" s="352"/>
      <c r="LHZ63" s="353"/>
      <c r="LIA63" s="353"/>
      <c r="LIB63" s="353"/>
      <c r="LIC63" s="353"/>
      <c r="LID63" s="353"/>
      <c r="LIE63" s="353"/>
      <c r="LIF63" s="354"/>
      <c r="LIG63" s="352"/>
      <c r="LIH63" s="353"/>
      <c r="LII63" s="353"/>
      <c r="LIJ63" s="353"/>
      <c r="LIK63" s="353"/>
      <c r="LIL63" s="353"/>
      <c r="LIM63" s="353"/>
      <c r="LIN63" s="354"/>
      <c r="LIO63" s="352"/>
      <c r="LIP63" s="353"/>
      <c r="LIQ63" s="353"/>
      <c r="LIR63" s="353"/>
      <c r="LIS63" s="353"/>
      <c r="LIT63" s="353"/>
      <c r="LIU63" s="353"/>
      <c r="LIV63" s="354"/>
      <c r="LIW63" s="352"/>
      <c r="LIX63" s="353"/>
      <c r="LIY63" s="353"/>
      <c r="LIZ63" s="353"/>
      <c r="LJA63" s="353"/>
      <c r="LJB63" s="353"/>
      <c r="LJC63" s="353"/>
      <c r="LJD63" s="354"/>
      <c r="LJE63" s="352"/>
      <c r="LJF63" s="353"/>
      <c r="LJG63" s="353"/>
      <c r="LJH63" s="353"/>
      <c r="LJI63" s="353"/>
      <c r="LJJ63" s="353"/>
      <c r="LJK63" s="353"/>
      <c r="LJL63" s="354"/>
      <c r="LJM63" s="352"/>
      <c r="LJN63" s="353"/>
      <c r="LJO63" s="353"/>
      <c r="LJP63" s="353"/>
      <c r="LJQ63" s="353"/>
      <c r="LJR63" s="353"/>
      <c r="LJS63" s="353"/>
      <c r="LJT63" s="354"/>
      <c r="LJU63" s="352"/>
      <c r="LJV63" s="353"/>
      <c r="LJW63" s="353"/>
      <c r="LJX63" s="353"/>
      <c r="LJY63" s="353"/>
      <c r="LJZ63" s="353"/>
      <c r="LKA63" s="353"/>
      <c r="LKB63" s="354"/>
      <c r="LKC63" s="352"/>
      <c r="LKD63" s="353"/>
      <c r="LKE63" s="353"/>
      <c r="LKF63" s="353"/>
      <c r="LKG63" s="353"/>
      <c r="LKH63" s="353"/>
      <c r="LKI63" s="353"/>
      <c r="LKJ63" s="354"/>
      <c r="LKK63" s="352"/>
      <c r="LKL63" s="353"/>
      <c r="LKM63" s="353"/>
      <c r="LKN63" s="353"/>
      <c r="LKO63" s="353"/>
      <c r="LKP63" s="353"/>
      <c r="LKQ63" s="353"/>
      <c r="LKR63" s="354"/>
      <c r="LKS63" s="352"/>
      <c r="LKT63" s="353"/>
      <c r="LKU63" s="353"/>
      <c r="LKV63" s="353"/>
      <c r="LKW63" s="353"/>
      <c r="LKX63" s="353"/>
      <c r="LKY63" s="353"/>
      <c r="LKZ63" s="354"/>
      <c r="LLA63" s="352"/>
      <c r="LLB63" s="353"/>
      <c r="LLC63" s="353"/>
      <c r="LLD63" s="353"/>
      <c r="LLE63" s="353"/>
      <c r="LLF63" s="353"/>
      <c r="LLG63" s="353"/>
      <c r="LLH63" s="354"/>
      <c r="LLI63" s="352"/>
      <c r="LLJ63" s="353"/>
      <c r="LLK63" s="353"/>
      <c r="LLL63" s="353"/>
      <c r="LLM63" s="353"/>
      <c r="LLN63" s="353"/>
      <c r="LLO63" s="353"/>
      <c r="LLP63" s="354"/>
      <c r="LLQ63" s="352"/>
      <c r="LLR63" s="353"/>
      <c r="LLS63" s="353"/>
      <c r="LLT63" s="353"/>
      <c r="LLU63" s="353"/>
      <c r="LLV63" s="353"/>
      <c r="LLW63" s="353"/>
      <c r="LLX63" s="354"/>
      <c r="LLY63" s="352"/>
      <c r="LLZ63" s="353"/>
      <c r="LMA63" s="353"/>
      <c r="LMB63" s="353"/>
      <c r="LMC63" s="353"/>
      <c r="LMD63" s="353"/>
      <c r="LME63" s="353"/>
      <c r="LMF63" s="354"/>
      <c r="LMG63" s="352"/>
      <c r="LMH63" s="353"/>
      <c r="LMI63" s="353"/>
      <c r="LMJ63" s="353"/>
      <c r="LMK63" s="353"/>
      <c r="LML63" s="353"/>
      <c r="LMM63" s="353"/>
      <c r="LMN63" s="354"/>
      <c r="LMO63" s="352"/>
      <c r="LMP63" s="353"/>
      <c r="LMQ63" s="353"/>
      <c r="LMR63" s="353"/>
      <c r="LMS63" s="353"/>
      <c r="LMT63" s="353"/>
      <c r="LMU63" s="353"/>
      <c r="LMV63" s="354"/>
      <c r="LMW63" s="352"/>
      <c r="LMX63" s="353"/>
      <c r="LMY63" s="353"/>
      <c r="LMZ63" s="353"/>
      <c r="LNA63" s="353"/>
      <c r="LNB63" s="353"/>
      <c r="LNC63" s="353"/>
      <c r="LND63" s="354"/>
      <c r="LNE63" s="352"/>
      <c r="LNF63" s="353"/>
      <c r="LNG63" s="353"/>
      <c r="LNH63" s="353"/>
      <c r="LNI63" s="353"/>
      <c r="LNJ63" s="353"/>
      <c r="LNK63" s="353"/>
      <c r="LNL63" s="354"/>
      <c r="LNM63" s="352"/>
      <c r="LNN63" s="353"/>
      <c r="LNO63" s="353"/>
      <c r="LNP63" s="353"/>
      <c r="LNQ63" s="353"/>
      <c r="LNR63" s="353"/>
      <c r="LNS63" s="353"/>
      <c r="LNT63" s="354"/>
      <c r="LNU63" s="352"/>
      <c r="LNV63" s="353"/>
      <c r="LNW63" s="353"/>
      <c r="LNX63" s="353"/>
      <c r="LNY63" s="353"/>
      <c r="LNZ63" s="353"/>
      <c r="LOA63" s="353"/>
      <c r="LOB63" s="354"/>
      <c r="LOC63" s="352"/>
      <c r="LOD63" s="353"/>
      <c r="LOE63" s="353"/>
      <c r="LOF63" s="353"/>
      <c r="LOG63" s="353"/>
      <c r="LOH63" s="353"/>
      <c r="LOI63" s="353"/>
      <c r="LOJ63" s="354"/>
      <c r="LOK63" s="352"/>
      <c r="LOL63" s="353"/>
      <c r="LOM63" s="353"/>
      <c r="LON63" s="353"/>
      <c r="LOO63" s="353"/>
      <c r="LOP63" s="353"/>
      <c r="LOQ63" s="353"/>
      <c r="LOR63" s="354"/>
      <c r="LOS63" s="352"/>
      <c r="LOT63" s="353"/>
      <c r="LOU63" s="353"/>
      <c r="LOV63" s="353"/>
      <c r="LOW63" s="353"/>
      <c r="LOX63" s="353"/>
      <c r="LOY63" s="353"/>
      <c r="LOZ63" s="354"/>
      <c r="LPA63" s="352"/>
      <c r="LPB63" s="353"/>
      <c r="LPC63" s="353"/>
      <c r="LPD63" s="353"/>
      <c r="LPE63" s="353"/>
      <c r="LPF63" s="353"/>
      <c r="LPG63" s="353"/>
      <c r="LPH63" s="354"/>
      <c r="LPI63" s="352"/>
      <c r="LPJ63" s="353"/>
      <c r="LPK63" s="353"/>
      <c r="LPL63" s="353"/>
      <c r="LPM63" s="353"/>
      <c r="LPN63" s="353"/>
      <c r="LPO63" s="353"/>
      <c r="LPP63" s="354"/>
      <c r="LPQ63" s="352"/>
      <c r="LPR63" s="353"/>
      <c r="LPS63" s="353"/>
      <c r="LPT63" s="353"/>
      <c r="LPU63" s="353"/>
      <c r="LPV63" s="353"/>
      <c r="LPW63" s="353"/>
      <c r="LPX63" s="354"/>
      <c r="LPY63" s="352"/>
      <c r="LPZ63" s="353"/>
      <c r="LQA63" s="353"/>
      <c r="LQB63" s="353"/>
      <c r="LQC63" s="353"/>
      <c r="LQD63" s="353"/>
      <c r="LQE63" s="353"/>
      <c r="LQF63" s="354"/>
      <c r="LQG63" s="352"/>
      <c r="LQH63" s="353"/>
      <c r="LQI63" s="353"/>
      <c r="LQJ63" s="353"/>
      <c r="LQK63" s="353"/>
      <c r="LQL63" s="353"/>
      <c r="LQM63" s="353"/>
      <c r="LQN63" s="354"/>
      <c r="LQO63" s="352"/>
      <c r="LQP63" s="353"/>
      <c r="LQQ63" s="353"/>
      <c r="LQR63" s="353"/>
      <c r="LQS63" s="353"/>
      <c r="LQT63" s="353"/>
      <c r="LQU63" s="353"/>
      <c r="LQV63" s="354"/>
      <c r="LQW63" s="352"/>
      <c r="LQX63" s="353"/>
      <c r="LQY63" s="353"/>
      <c r="LQZ63" s="353"/>
      <c r="LRA63" s="353"/>
      <c r="LRB63" s="353"/>
      <c r="LRC63" s="353"/>
      <c r="LRD63" s="354"/>
      <c r="LRE63" s="352"/>
      <c r="LRF63" s="353"/>
      <c r="LRG63" s="353"/>
      <c r="LRH63" s="353"/>
      <c r="LRI63" s="353"/>
      <c r="LRJ63" s="353"/>
      <c r="LRK63" s="353"/>
      <c r="LRL63" s="354"/>
      <c r="LRM63" s="352"/>
      <c r="LRN63" s="353"/>
      <c r="LRO63" s="353"/>
      <c r="LRP63" s="353"/>
      <c r="LRQ63" s="353"/>
      <c r="LRR63" s="353"/>
      <c r="LRS63" s="353"/>
      <c r="LRT63" s="354"/>
      <c r="LRU63" s="352"/>
      <c r="LRV63" s="353"/>
      <c r="LRW63" s="353"/>
      <c r="LRX63" s="353"/>
      <c r="LRY63" s="353"/>
      <c r="LRZ63" s="353"/>
      <c r="LSA63" s="353"/>
      <c r="LSB63" s="354"/>
      <c r="LSC63" s="352"/>
      <c r="LSD63" s="353"/>
      <c r="LSE63" s="353"/>
      <c r="LSF63" s="353"/>
      <c r="LSG63" s="353"/>
      <c r="LSH63" s="353"/>
      <c r="LSI63" s="353"/>
      <c r="LSJ63" s="354"/>
      <c r="LSK63" s="352"/>
      <c r="LSL63" s="353"/>
      <c r="LSM63" s="353"/>
      <c r="LSN63" s="353"/>
      <c r="LSO63" s="353"/>
      <c r="LSP63" s="353"/>
      <c r="LSQ63" s="353"/>
      <c r="LSR63" s="354"/>
      <c r="LSS63" s="352"/>
      <c r="LST63" s="353"/>
      <c r="LSU63" s="353"/>
      <c r="LSV63" s="353"/>
      <c r="LSW63" s="353"/>
      <c r="LSX63" s="353"/>
      <c r="LSY63" s="353"/>
      <c r="LSZ63" s="354"/>
      <c r="LTA63" s="352"/>
      <c r="LTB63" s="353"/>
      <c r="LTC63" s="353"/>
      <c r="LTD63" s="353"/>
      <c r="LTE63" s="353"/>
      <c r="LTF63" s="353"/>
      <c r="LTG63" s="353"/>
      <c r="LTH63" s="354"/>
      <c r="LTI63" s="352"/>
      <c r="LTJ63" s="353"/>
      <c r="LTK63" s="353"/>
      <c r="LTL63" s="353"/>
      <c r="LTM63" s="353"/>
      <c r="LTN63" s="353"/>
      <c r="LTO63" s="353"/>
      <c r="LTP63" s="354"/>
      <c r="LTQ63" s="352"/>
      <c r="LTR63" s="353"/>
      <c r="LTS63" s="353"/>
      <c r="LTT63" s="353"/>
      <c r="LTU63" s="353"/>
      <c r="LTV63" s="353"/>
      <c r="LTW63" s="353"/>
      <c r="LTX63" s="354"/>
      <c r="LTY63" s="352"/>
      <c r="LTZ63" s="353"/>
      <c r="LUA63" s="353"/>
      <c r="LUB63" s="353"/>
      <c r="LUC63" s="353"/>
      <c r="LUD63" s="353"/>
      <c r="LUE63" s="353"/>
      <c r="LUF63" s="354"/>
      <c r="LUG63" s="352"/>
      <c r="LUH63" s="353"/>
      <c r="LUI63" s="353"/>
      <c r="LUJ63" s="353"/>
      <c r="LUK63" s="353"/>
      <c r="LUL63" s="353"/>
      <c r="LUM63" s="353"/>
      <c r="LUN63" s="354"/>
      <c r="LUO63" s="352"/>
      <c r="LUP63" s="353"/>
      <c r="LUQ63" s="353"/>
      <c r="LUR63" s="353"/>
      <c r="LUS63" s="353"/>
      <c r="LUT63" s="353"/>
      <c r="LUU63" s="353"/>
      <c r="LUV63" s="354"/>
      <c r="LUW63" s="352"/>
      <c r="LUX63" s="353"/>
      <c r="LUY63" s="353"/>
      <c r="LUZ63" s="353"/>
      <c r="LVA63" s="353"/>
      <c r="LVB63" s="353"/>
      <c r="LVC63" s="353"/>
      <c r="LVD63" s="354"/>
      <c r="LVE63" s="352"/>
      <c r="LVF63" s="353"/>
      <c r="LVG63" s="353"/>
      <c r="LVH63" s="353"/>
      <c r="LVI63" s="353"/>
      <c r="LVJ63" s="353"/>
      <c r="LVK63" s="353"/>
      <c r="LVL63" s="354"/>
      <c r="LVM63" s="352"/>
      <c r="LVN63" s="353"/>
      <c r="LVO63" s="353"/>
      <c r="LVP63" s="353"/>
      <c r="LVQ63" s="353"/>
      <c r="LVR63" s="353"/>
      <c r="LVS63" s="353"/>
      <c r="LVT63" s="354"/>
      <c r="LVU63" s="352"/>
      <c r="LVV63" s="353"/>
      <c r="LVW63" s="353"/>
      <c r="LVX63" s="353"/>
      <c r="LVY63" s="353"/>
      <c r="LVZ63" s="353"/>
      <c r="LWA63" s="353"/>
      <c r="LWB63" s="354"/>
      <c r="LWC63" s="352"/>
      <c r="LWD63" s="353"/>
      <c r="LWE63" s="353"/>
      <c r="LWF63" s="353"/>
      <c r="LWG63" s="353"/>
      <c r="LWH63" s="353"/>
      <c r="LWI63" s="353"/>
      <c r="LWJ63" s="354"/>
      <c r="LWK63" s="352"/>
      <c r="LWL63" s="353"/>
      <c r="LWM63" s="353"/>
      <c r="LWN63" s="353"/>
      <c r="LWO63" s="353"/>
      <c r="LWP63" s="353"/>
      <c r="LWQ63" s="353"/>
      <c r="LWR63" s="354"/>
      <c r="LWS63" s="352"/>
      <c r="LWT63" s="353"/>
      <c r="LWU63" s="353"/>
      <c r="LWV63" s="353"/>
      <c r="LWW63" s="353"/>
      <c r="LWX63" s="353"/>
      <c r="LWY63" s="353"/>
      <c r="LWZ63" s="354"/>
      <c r="LXA63" s="352"/>
      <c r="LXB63" s="353"/>
      <c r="LXC63" s="353"/>
      <c r="LXD63" s="353"/>
      <c r="LXE63" s="353"/>
      <c r="LXF63" s="353"/>
      <c r="LXG63" s="353"/>
      <c r="LXH63" s="354"/>
      <c r="LXI63" s="352"/>
      <c r="LXJ63" s="353"/>
      <c r="LXK63" s="353"/>
      <c r="LXL63" s="353"/>
      <c r="LXM63" s="353"/>
      <c r="LXN63" s="353"/>
      <c r="LXO63" s="353"/>
      <c r="LXP63" s="354"/>
      <c r="LXQ63" s="352"/>
      <c r="LXR63" s="353"/>
      <c r="LXS63" s="353"/>
      <c r="LXT63" s="353"/>
      <c r="LXU63" s="353"/>
      <c r="LXV63" s="353"/>
      <c r="LXW63" s="353"/>
      <c r="LXX63" s="354"/>
      <c r="LXY63" s="352"/>
      <c r="LXZ63" s="353"/>
      <c r="LYA63" s="353"/>
      <c r="LYB63" s="353"/>
      <c r="LYC63" s="353"/>
      <c r="LYD63" s="353"/>
      <c r="LYE63" s="353"/>
      <c r="LYF63" s="354"/>
      <c r="LYG63" s="352"/>
      <c r="LYH63" s="353"/>
      <c r="LYI63" s="353"/>
      <c r="LYJ63" s="353"/>
      <c r="LYK63" s="353"/>
      <c r="LYL63" s="353"/>
      <c r="LYM63" s="353"/>
      <c r="LYN63" s="354"/>
      <c r="LYO63" s="352"/>
      <c r="LYP63" s="353"/>
      <c r="LYQ63" s="353"/>
      <c r="LYR63" s="353"/>
      <c r="LYS63" s="353"/>
      <c r="LYT63" s="353"/>
      <c r="LYU63" s="353"/>
      <c r="LYV63" s="354"/>
      <c r="LYW63" s="352"/>
      <c r="LYX63" s="353"/>
      <c r="LYY63" s="353"/>
      <c r="LYZ63" s="353"/>
      <c r="LZA63" s="353"/>
      <c r="LZB63" s="353"/>
      <c r="LZC63" s="353"/>
      <c r="LZD63" s="354"/>
      <c r="LZE63" s="352"/>
      <c r="LZF63" s="353"/>
      <c r="LZG63" s="353"/>
      <c r="LZH63" s="353"/>
      <c r="LZI63" s="353"/>
      <c r="LZJ63" s="353"/>
      <c r="LZK63" s="353"/>
      <c r="LZL63" s="354"/>
      <c r="LZM63" s="352"/>
      <c r="LZN63" s="353"/>
      <c r="LZO63" s="353"/>
      <c r="LZP63" s="353"/>
      <c r="LZQ63" s="353"/>
      <c r="LZR63" s="353"/>
      <c r="LZS63" s="353"/>
      <c r="LZT63" s="354"/>
      <c r="LZU63" s="352"/>
      <c r="LZV63" s="353"/>
      <c r="LZW63" s="353"/>
      <c r="LZX63" s="353"/>
      <c r="LZY63" s="353"/>
      <c r="LZZ63" s="353"/>
      <c r="MAA63" s="353"/>
      <c r="MAB63" s="354"/>
      <c r="MAC63" s="352"/>
      <c r="MAD63" s="353"/>
      <c r="MAE63" s="353"/>
      <c r="MAF63" s="353"/>
      <c r="MAG63" s="353"/>
      <c r="MAH63" s="353"/>
      <c r="MAI63" s="353"/>
      <c r="MAJ63" s="354"/>
      <c r="MAK63" s="352"/>
      <c r="MAL63" s="353"/>
      <c r="MAM63" s="353"/>
      <c r="MAN63" s="353"/>
      <c r="MAO63" s="353"/>
      <c r="MAP63" s="353"/>
      <c r="MAQ63" s="353"/>
      <c r="MAR63" s="354"/>
      <c r="MAS63" s="352"/>
      <c r="MAT63" s="353"/>
      <c r="MAU63" s="353"/>
      <c r="MAV63" s="353"/>
      <c r="MAW63" s="353"/>
      <c r="MAX63" s="353"/>
      <c r="MAY63" s="353"/>
      <c r="MAZ63" s="354"/>
      <c r="MBA63" s="352"/>
      <c r="MBB63" s="353"/>
      <c r="MBC63" s="353"/>
      <c r="MBD63" s="353"/>
      <c r="MBE63" s="353"/>
      <c r="MBF63" s="353"/>
      <c r="MBG63" s="353"/>
      <c r="MBH63" s="354"/>
      <c r="MBI63" s="352"/>
      <c r="MBJ63" s="353"/>
      <c r="MBK63" s="353"/>
      <c r="MBL63" s="353"/>
      <c r="MBM63" s="353"/>
      <c r="MBN63" s="353"/>
      <c r="MBO63" s="353"/>
      <c r="MBP63" s="354"/>
      <c r="MBQ63" s="352"/>
      <c r="MBR63" s="353"/>
      <c r="MBS63" s="353"/>
      <c r="MBT63" s="353"/>
      <c r="MBU63" s="353"/>
      <c r="MBV63" s="353"/>
      <c r="MBW63" s="353"/>
      <c r="MBX63" s="354"/>
      <c r="MBY63" s="352"/>
      <c r="MBZ63" s="353"/>
      <c r="MCA63" s="353"/>
      <c r="MCB63" s="353"/>
      <c r="MCC63" s="353"/>
      <c r="MCD63" s="353"/>
      <c r="MCE63" s="353"/>
      <c r="MCF63" s="354"/>
      <c r="MCG63" s="352"/>
      <c r="MCH63" s="353"/>
      <c r="MCI63" s="353"/>
      <c r="MCJ63" s="353"/>
      <c r="MCK63" s="353"/>
      <c r="MCL63" s="353"/>
      <c r="MCM63" s="353"/>
      <c r="MCN63" s="354"/>
      <c r="MCO63" s="352"/>
      <c r="MCP63" s="353"/>
      <c r="MCQ63" s="353"/>
      <c r="MCR63" s="353"/>
      <c r="MCS63" s="353"/>
      <c r="MCT63" s="353"/>
      <c r="MCU63" s="353"/>
      <c r="MCV63" s="354"/>
      <c r="MCW63" s="352"/>
      <c r="MCX63" s="353"/>
      <c r="MCY63" s="353"/>
      <c r="MCZ63" s="353"/>
      <c r="MDA63" s="353"/>
      <c r="MDB63" s="353"/>
      <c r="MDC63" s="353"/>
      <c r="MDD63" s="354"/>
      <c r="MDE63" s="352"/>
      <c r="MDF63" s="353"/>
      <c r="MDG63" s="353"/>
      <c r="MDH63" s="353"/>
      <c r="MDI63" s="353"/>
      <c r="MDJ63" s="353"/>
      <c r="MDK63" s="353"/>
      <c r="MDL63" s="354"/>
      <c r="MDM63" s="352"/>
      <c r="MDN63" s="353"/>
      <c r="MDO63" s="353"/>
      <c r="MDP63" s="353"/>
      <c r="MDQ63" s="353"/>
      <c r="MDR63" s="353"/>
      <c r="MDS63" s="353"/>
      <c r="MDT63" s="354"/>
      <c r="MDU63" s="352"/>
      <c r="MDV63" s="353"/>
      <c r="MDW63" s="353"/>
      <c r="MDX63" s="353"/>
      <c r="MDY63" s="353"/>
      <c r="MDZ63" s="353"/>
      <c r="MEA63" s="353"/>
      <c r="MEB63" s="354"/>
      <c r="MEC63" s="352"/>
      <c r="MED63" s="353"/>
      <c r="MEE63" s="353"/>
      <c r="MEF63" s="353"/>
      <c r="MEG63" s="353"/>
      <c r="MEH63" s="353"/>
      <c r="MEI63" s="353"/>
      <c r="MEJ63" s="354"/>
      <c r="MEK63" s="352"/>
      <c r="MEL63" s="353"/>
      <c r="MEM63" s="353"/>
      <c r="MEN63" s="353"/>
      <c r="MEO63" s="353"/>
      <c r="MEP63" s="353"/>
      <c r="MEQ63" s="353"/>
      <c r="MER63" s="354"/>
      <c r="MES63" s="352"/>
      <c r="MET63" s="353"/>
      <c r="MEU63" s="353"/>
      <c r="MEV63" s="353"/>
      <c r="MEW63" s="353"/>
      <c r="MEX63" s="353"/>
      <c r="MEY63" s="353"/>
      <c r="MEZ63" s="354"/>
      <c r="MFA63" s="352"/>
      <c r="MFB63" s="353"/>
      <c r="MFC63" s="353"/>
      <c r="MFD63" s="353"/>
      <c r="MFE63" s="353"/>
      <c r="MFF63" s="353"/>
      <c r="MFG63" s="353"/>
      <c r="MFH63" s="354"/>
      <c r="MFI63" s="352"/>
      <c r="MFJ63" s="353"/>
      <c r="MFK63" s="353"/>
      <c r="MFL63" s="353"/>
      <c r="MFM63" s="353"/>
      <c r="MFN63" s="353"/>
      <c r="MFO63" s="353"/>
      <c r="MFP63" s="354"/>
      <c r="MFQ63" s="352"/>
      <c r="MFR63" s="353"/>
      <c r="MFS63" s="353"/>
      <c r="MFT63" s="353"/>
      <c r="MFU63" s="353"/>
      <c r="MFV63" s="353"/>
      <c r="MFW63" s="353"/>
      <c r="MFX63" s="354"/>
      <c r="MFY63" s="352"/>
      <c r="MFZ63" s="353"/>
      <c r="MGA63" s="353"/>
      <c r="MGB63" s="353"/>
      <c r="MGC63" s="353"/>
      <c r="MGD63" s="353"/>
      <c r="MGE63" s="353"/>
      <c r="MGF63" s="354"/>
      <c r="MGG63" s="352"/>
      <c r="MGH63" s="353"/>
      <c r="MGI63" s="353"/>
      <c r="MGJ63" s="353"/>
      <c r="MGK63" s="353"/>
      <c r="MGL63" s="353"/>
      <c r="MGM63" s="353"/>
      <c r="MGN63" s="354"/>
      <c r="MGO63" s="352"/>
      <c r="MGP63" s="353"/>
      <c r="MGQ63" s="353"/>
      <c r="MGR63" s="353"/>
      <c r="MGS63" s="353"/>
      <c r="MGT63" s="353"/>
      <c r="MGU63" s="353"/>
      <c r="MGV63" s="354"/>
      <c r="MGW63" s="352"/>
      <c r="MGX63" s="353"/>
      <c r="MGY63" s="353"/>
      <c r="MGZ63" s="353"/>
      <c r="MHA63" s="353"/>
      <c r="MHB63" s="353"/>
      <c r="MHC63" s="353"/>
      <c r="MHD63" s="354"/>
      <c r="MHE63" s="352"/>
      <c r="MHF63" s="353"/>
      <c r="MHG63" s="353"/>
      <c r="MHH63" s="353"/>
      <c r="MHI63" s="353"/>
      <c r="MHJ63" s="353"/>
      <c r="MHK63" s="353"/>
      <c r="MHL63" s="354"/>
      <c r="MHM63" s="352"/>
      <c r="MHN63" s="353"/>
      <c r="MHO63" s="353"/>
      <c r="MHP63" s="353"/>
      <c r="MHQ63" s="353"/>
      <c r="MHR63" s="353"/>
      <c r="MHS63" s="353"/>
      <c r="MHT63" s="354"/>
      <c r="MHU63" s="352"/>
      <c r="MHV63" s="353"/>
      <c r="MHW63" s="353"/>
      <c r="MHX63" s="353"/>
      <c r="MHY63" s="353"/>
      <c r="MHZ63" s="353"/>
      <c r="MIA63" s="353"/>
      <c r="MIB63" s="354"/>
      <c r="MIC63" s="352"/>
      <c r="MID63" s="353"/>
      <c r="MIE63" s="353"/>
      <c r="MIF63" s="353"/>
      <c r="MIG63" s="353"/>
      <c r="MIH63" s="353"/>
      <c r="MII63" s="353"/>
      <c r="MIJ63" s="354"/>
      <c r="MIK63" s="352"/>
      <c r="MIL63" s="353"/>
      <c r="MIM63" s="353"/>
      <c r="MIN63" s="353"/>
      <c r="MIO63" s="353"/>
      <c r="MIP63" s="353"/>
      <c r="MIQ63" s="353"/>
      <c r="MIR63" s="354"/>
      <c r="MIS63" s="352"/>
      <c r="MIT63" s="353"/>
      <c r="MIU63" s="353"/>
      <c r="MIV63" s="353"/>
      <c r="MIW63" s="353"/>
      <c r="MIX63" s="353"/>
      <c r="MIY63" s="353"/>
      <c r="MIZ63" s="354"/>
      <c r="MJA63" s="352"/>
      <c r="MJB63" s="353"/>
      <c r="MJC63" s="353"/>
      <c r="MJD63" s="353"/>
      <c r="MJE63" s="353"/>
      <c r="MJF63" s="353"/>
      <c r="MJG63" s="353"/>
      <c r="MJH63" s="354"/>
      <c r="MJI63" s="352"/>
      <c r="MJJ63" s="353"/>
      <c r="MJK63" s="353"/>
      <c r="MJL63" s="353"/>
      <c r="MJM63" s="353"/>
      <c r="MJN63" s="353"/>
      <c r="MJO63" s="353"/>
      <c r="MJP63" s="354"/>
      <c r="MJQ63" s="352"/>
      <c r="MJR63" s="353"/>
      <c r="MJS63" s="353"/>
      <c r="MJT63" s="353"/>
      <c r="MJU63" s="353"/>
      <c r="MJV63" s="353"/>
      <c r="MJW63" s="353"/>
      <c r="MJX63" s="354"/>
      <c r="MJY63" s="352"/>
      <c r="MJZ63" s="353"/>
      <c r="MKA63" s="353"/>
      <c r="MKB63" s="353"/>
      <c r="MKC63" s="353"/>
      <c r="MKD63" s="353"/>
      <c r="MKE63" s="353"/>
      <c r="MKF63" s="354"/>
      <c r="MKG63" s="352"/>
      <c r="MKH63" s="353"/>
      <c r="MKI63" s="353"/>
      <c r="MKJ63" s="353"/>
      <c r="MKK63" s="353"/>
      <c r="MKL63" s="353"/>
      <c r="MKM63" s="353"/>
      <c r="MKN63" s="354"/>
      <c r="MKO63" s="352"/>
      <c r="MKP63" s="353"/>
      <c r="MKQ63" s="353"/>
      <c r="MKR63" s="353"/>
      <c r="MKS63" s="353"/>
      <c r="MKT63" s="353"/>
      <c r="MKU63" s="353"/>
      <c r="MKV63" s="354"/>
      <c r="MKW63" s="352"/>
      <c r="MKX63" s="353"/>
      <c r="MKY63" s="353"/>
      <c r="MKZ63" s="353"/>
      <c r="MLA63" s="353"/>
      <c r="MLB63" s="353"/>
      <c r="MLC63" s="353"/>
      <c r="MLD63" s="354"/>
      <c r="MLE63" s="352"/>
      <c r="MLF63" s="353"/>
      <c r="MLG63" s="353"/>
      <c r="MLH63" s="353"/>
      <c r="MLI63" s="353"/>
      <c r="MLJ63" s="353"/>
      <c r="MLK63" s="353"/>
      <c r="MLL63" s="354"/>
      <c r="MLM63" s="352"/>
      <c r="MLN63" s="353"/>
      <c r="MLO63" s="353"/>
      <c r="MLP63" s="353"/>
      <c r="MLQ63" s="353"/>
      <c r="MLR63" s="353"/>
      <c r="MLS63" s="353"/>
      <c r="MLT63" s="354"/>
      <c r="MLU63" s="352"/>
      <c r="MLV63" s="353"/>
      <c r="MLW63" s="353"/>
      <c r="MLX63" s="353"/>
      <c r="MLY63" s="353"/>
      <c r="MLZ63" s="353"/>
      <c r="MMA63" s="353"/>
      <c r="MMB63" s="354"/>
      <c r="MMC63" s="352"/>
      <c r="MMD63" s="353"/>
      <c r="MME63" s="353"/>
      <c r="MMF63" s="353"/>
      <c r="MMG63" s="353"/>
      <c r="MMH63" s="353"/>
      <c r="MMI63" s="353"/>
      <c r="MMJ63" s="354"/>
      <c r="MMK63" s="352"/>
      <c r="MML63" s="353"/>
      <c r="MMM63" s="353"/>
      <c r="MMN63" s="353"/>
      <c r="MMO63" s="353"/>
      <c r="MMP63" s="353"/>
      <c r="MMQ63" s="353"/>
      <c r="MMR63" s="354"/>
      <c r="MMS63" s="352"/>
      <c r="MMT63" s="353"/>
      <c r="MMU63" s="353"/>
      <c r="MMV63" s="353"/>
      <c r="MMW63" s="353"/>
      <c r="MMX63" s="353"/>
      <c r="MMY63" s="353"/>
      <c r="MMZ63" s="354"/>
      <c r="MNA63" s="352"/>
      <c r="MNB63" s="353"/>
      <c r="MNC63" s="353"/>
      <c r="MND63" s="353"/>
      <c r="MNE63" s="353"/>
      <c r="MNF63" s="353"/>
      <c r="MNG63" s="353"/>
      <c r="MNH63" s="354"/>
      <c r="MNI63" s="352"/>
      <c r="MNJ63" s="353"/>
      <c r="MNK63" s="353"/>
      <c r="MNL63" s="353"/>
      <c r="MNM63" s="353"/>
      <c r="MNN63" s="353"/>
      <c r="MNO63" s="353"/>
      <c r="MNP63" s="354"/>
      <c r="MNQ63" s="352"/>
      <c r="MNR63" s="353"/>
      <c r="MNS63" s="353"/>
      <c r="MNT63" s="353"/>
      <c r="MNU63" s="353"/>
      <c r="MNV63" s="353"/>
      <c r="MNW63" s="353"/>
      <c r="MNX63" s="354"/>
      <c r="MNY63" s="352"/>
      <c r="MNZ63" s="353"/>
      <c r="MOA63" s="353"/>
      <c r="MOB63" s="353"/>
      <c r="MOC63" s="353"/>
      <c r="MOD63" s="353"/>
      <c r="MOE63" s="353"/>
      <c r="MOF63" s="354"/>
      <c r="MOG63" s="352"/>
      <c r="MOH63" s="353"/>
      <c r="MOI63" s="353"/>
      <c r="MOJ63" s="353"/>
      <c r="MOK63" s="353"/>
      <c r="MOL63" s="353"/>
      <c r="MOM63" s="353"/>
      <c r="MON63" s="354"/>
      <c r="MOO63" s="352"/>
      <c r="MOP63" s="353"/>
      <c r="MOQ63" s="353"/>
      <c r="MOR63" s="353"/>
      <c r="MOS63" s="353"/>
      <c r="MOT63" s="353"/>
      <c r="MOU63" s="353"/>
      <c r="MOV63" s="354"/>
      <c r="MOW63" s="352"/>
      <c r="MOX63" s="353"/>
      <c r="MOY63" s="353"/>
      <c r="MOZ63" s="353"/>
      <c r="MPA63" s="353"/>
      <c r="MPB63" s="353"/>
      <c r="MPC63" s="353"/>
      <c r="MPD63" s="354"/>
      <c r="MPE63" s="352"/>
      <c r="MPF63" s="353"/>
      <c r="MPG63" s="353"/>
      <c r="MPH63" s="353"/>
      <c r="MPI63" s="353"/>
      <c r="MPJ63" s="353"/>
      <c r="MPK63" s="353"/>
      <c r="MPL63" s="354"/>
      <c r="MPM63" s="352"/>
      <c r="MPN63" s="353"/>
      <c r="MPO63" s="353"/>
      <c r="MPP63" s="353"/>
      <c r="MPQ63" s="353"/>
      <c r="MPR63" s="353"/>
      <c r="MPS63" s="353"/>
      <c r="MPT63" s="354"/>
      <c r="MPU63" s="352"/>
      <c r="MPV63" s="353"/>
      <c r="MPW63" s="353"/>
      <c r="MPX63" s="353"/>
      <c r="MPY63" s="353"/>
      <c r="MPZ63" s="353"/>
      <c r="MQA63" s="353"/>
      <c r="MQB63" s="354"/>
      <c r="MQC63" s="352"/>
      <c r="MQD63" s="353"/>
      <c r="MQE63" s="353"/>
      <c r="MQF63" s="353"/>
      <c r="MQG63" s="353"/>
      <c r="MQH63" s="353"/>
      <c r="MQI63" s="353"/>
      <c r="MQJ63" s="354"/>
      <c r="MQK63" s="352"/>
      <c r="MQL63" s="353"/>
      <c r="MQM63" s="353"/>
      <c r="MQN63" s="353"/>
      <c r="MQO63" s="353"/>
      <c r="MQP63" s="353"/>
      <c r="MQQ63" s="353"/>
      <c r="MQR63" s="354"/>
      <c r="MQS63" s="352"/>
      <c r="MQT63" s="353"/>
      <c r="MQU63" s="353"/>
      <c r="MQV63" s="353"/>
      <c r="MQW63" s="353"/>
      <c r="MQX63" s="353"/>
      <c r="MQY63" s="353"/>
      <c r="MQZ63" s="354"/>
      <c r="MRA63" s="352"/>
      <c r="MRB63" s="353"/>
      <c r="MRC63" s="353"/>
      <c r="MRD63" s="353"/>
      <c r="MRE63" s="353"/>
      <c r="MRF63" s="353"/>
      <c r="MRG63" s="353"/>
      <c r="MRH63" s="354"/>
      <c r="MRI63" s="352"/>
      <c r="MRJ63" s="353"/>
      <c r="MRK63" s="353"/>
      <c r="MRL63" s="353"/>
      <c r="MRM63" s="353"/>
      <c r="MRN63" s="353"/>
      <c r="MRO63" s="353"/>
      <c r="MRP63" s="354"/>
      <c r="MRQ63" s="352"/>
      <c r="MRR63" s="353"/>
      <c r="MRS63" s="353"/>
      <c r="MRT63" s="353"/>
      <c r="MRU63" s="353"/>
      <c r="MRV63" s="353"/>
      <c r="MRW63" s="353"/>
      <c r="MRX63" s="354"/>
      <c r="MRY63" s="352"/>
      <c r="MRZ63" s="353"/>
      <c r="MSA63" s="353"/>
      <c r="MSB63" s="353"/>
      <c r="MSC63" s="353"/>
      <c r="MSD63" s="353"/>
      <c r="MSE63" s="353"/>
      <c r="MSF63" s="354"/>
      <c r="MSG63" s="352"/>
      <c r="MSH63" s="353"/>
      <c r="MSI63" s="353"/>
      <c r="MSJ63" s="353"/>
      <c r="MSK63" s="353"/>
      <c r="MSL63" s="353"/>
      <c r="MSM63" s="353"/>
      <c r="MSN63" s="354"/>
      <c r="MSO63" s="352"/>
      <c r="MSP63" s="353"/>
      <c r="MSQ63" s="353"/>
      <c r="MSR63" s="353"/>
      <c r="MSS63" s="353"/>
      <c r="MST63" s="353"/>
      <c r="MSU63" s="353"/>
      <c r="MSV63" s="354"/>
      <c r="MSW63" s="352"/>
      <c r="MSX63" s="353"/>
      <c r="MSY63" s="353"/>
      <c r="MSZ63" s="353"/>
      <c r="MTA63" s="353"/>
      <c r="MTB63" s="353"/>
      <c r="MTC63" s="353"/>
      <c r="MTD63" s="354"/>
      <c r="MTE63" s="352"/>
      <c r="MTF63" s="353"/>
      <c r="MTG63" s="353"/>
      <c r="MTH63" s="353"/>
      <c r="MTI63" s="353"/>
      <c r="MTJ63" s="353"/>
      <c r="MTK63" s="353"/>
      <c r="MTL63" s="354"/>
      <c r="MTM63" s="352"/>
      <c r="MTN63" s="353"/>
      <c r="MTO63" s="353"/>
      <c r="MTP63" s="353"/>
      <c r="MTQ63" s="353"/>
      <c r="MTR63" s="353"/>
      <c r="MTS63" s="353"/>
      <c r="MTT63" s="354"/>
      <c r="MTU63" s="352"/>
      <c r="MTV63" s="353"/>
      <c r="MTW63" s="353"/>
      <c r="MTX63" s="353"/>
      <c r="MTY63" s="353"/>
      <c r="MTZ63" s="353"/>
      <c r="MUA63" s="353"/>
      <c r="MUB63" s="354"/>
      <c r="MUC63" s="352"/>
      <c r="MUD63" s="353"/>
      <c r="MUE63" s="353"/>
      <c r="MUF63" s="353"/>
      <c r="MUG63" s="353"/>
      <c r="MUH63" s="353"/>
      <c r="MUI63" s="353"/>
      <c r="MUJ63" s="354"/>
      <c r="MUK63" s="352"/>
      <c r="MUL63" s="353"/>
      <c r="MUM63" s="353"/>
      <c r="MUN63" s="353"/>
      <c r="MUO63" s="353"/>
      <c r="MUP63" s="353"/>
      <c r="MUQ63" s="353"/>
      <c r="MUR63" s="354"/>
      <c r="MUS63" s="352"/>
      <c r="MUT63" s="353"/>
      <c r="MUU63" s="353"/>
      <c r="MUV63" s="353"/>
      <c r="MUW63" s="353"/>
      <c r="MUX63" s="353"/>
      <c r="MUY63" s="353"/>
      <c r="MUZ63" s="354"/>
      <c r="MVA63" s="352"/>
      <c r="MVB63" s="353"/>
      <c r="MVC63" s="353"/>
      <c r="MVD63" s="353"/>
      <c r="MVE63" s="353"/>
      <c r="MVF63" s="353"/>
      <c r="MVG63" s="353"/>
      <c r="MVH63" s="354"/>
      <c r="MVI63" s="352"/>
      <c r="MVJ63" s="353"/>
      <c r="MVK63" s="353"/>
      <c r="MVL63" s="353"/>
      <c r="MVM63" s="353"/>
      <c r="MVN63" s="353"/>
      <c r="MVO63" s="353"/>
      <c r="MVP63" s="354"/>
      <c r="MVQ63" s="352"/>
      <c r="MVR63" s="353"/>
      <c r="MVS63" s="353"/>
      <c r="MVT63" s="353"/>
      <c r="MVU63" s="353"/>
      <c r="MVV63" s="353"/>
      <c r="MVW63" s="353"/>
      <c r="MVX63" s="354"/>
      <c r="MVY63" s="352"/>
      <c r="MVZ63" s="353"/>
      <c r="MWA63" s="353"/>
      <c r="MWB63" s="353"/>
      <c r="MWC63" s="353"/>
      <c r="MWD63" s="353"/>
      <c r="MWE63" s="353"/>
      <c r="MWF63" s="354"/>
      <c r="MWG63" s="352"/>
      <c r="MWH63" s="353"/>
      <c r="MWI63" s="353"/>
      <c r="MWJ63" s="353"/>
      <c r="MWK63" s="353"/>
      <c r="MWL63" s="353"/>
      <c r="MWM63" s="353"/>
      <c r="MWN63" s="354"/>
      <c r="MWO63" s="352"/>
      <c r="MWP63" s="353"/>
      <c r="MWQ63" s="353"/>
      <c r="MWR63" s="353"/>
      <c r="MWS63" s="353"/>
      <c r="MWT63" s="353"/>
      <c r="MWU63" s="353"/>
      <c r="MWV63" s="354"/>
      <c r="MWW63" s="352"/>
      <c r="MWX63" s="353"/>
      <c r="MWY63" s="353"/>
      <c r="MWZ63" s="353"/>
      <c r="MXA63" s="353"/>
      <c r="MXB63" s="353"/>
      <c r="MXC63" s="353"/>
      <c r="MXD63" s="354"/>
      <c r="MXE63" s="352"/>
      <c r="MXF63" s="353"/>
      <c r="MXG63" s="353"/>
      <c r="MXH63" s="353"/>
      <c r="MXI63" s="353"/>
      <c r="MXJ63" s="353"/>
      <c r="MXK63" s="353"/>
      <c r="MXL63" s="354"/>
      <c r="MXM63" s="352"/>
      <c r="MXN63" s="353"/>
      <c r="MXO63" s="353"/>
      <c r="MXP63" s="353"/>
      <c r="MXQ63" s="353"/>
      <c r="MXR63" s="353"/>
      <c r="MXS63" s="353"/>
      <c r="MXT63" s="354"/>
      <c r="MXU63" s="352"/>
      <c r="MXV63" s="353"/>
      <c r="MXW63" s="353"/>
      <c r="MXX63" s="353"/>
      <c r="MXY63" s="353"/>
      <c r="MXZ63" s="353"/>
      <c r="MYA63" s="353"/>
      <c r="MYB63" s="354"/>
      <c r="MYC63" s="352"/>
      <c r="MYD63" s="353"/>
      <c r="MYE63" s="353"/>
      <c r="MYF63" s="353"/>
      <c r="MYG63" s="353"/>
      <c r="MYH63" s="353"/>
      <c r="MYI63" s="353"/>
      <c r="MYJ63" s="354"/>
      <c r="MYK63" s="352"/>
      <c r="MYL63" s="353"/>
      <c r="MYM63" s="353"/>
      <c r="MYN63" s="353"/>
      <c r="MYO63" s="353"/>
      <c r="MYP63" s="353"/>
      <c r="MYQ63" s="353"/>
      <c r="MYR63" s="354"/>
      <c r="MYS63" s="352"/>
      <c r="MYT63" s="353"/>
      <c r="MYU63" s="353"/>
      <c r="MYV63" s="353"/>
      <c r="MYW63" s="353"/>
      <c r="MYX63" s="353"/>
      <c r="MYY63" s="353"/>
      <c r="MYZ63" s="354"/>
      <c r="MZA63" s="352"/>
      <c r="MZB63" s="353"/>
      <c r="MZC63" s="353"/>
      <c r="MZD63" s="353"/>
      <c r="MZE63" s="353"/>
      <c r="MZF63" s="353"/>
      <c r="MZG63" s="353"/>
      <c r="MZH63" s="354"/>
      <c r="MZI63" s="352"/>
      <c r="MZJ63" s="353"/>
      <c r="MZK63" s="353"/>
      <c r="MZL63" s="353"/>
      <c r="MZM63" s="353"/>
      <c r="MZN63" s="353"/>
      <c r="MZO63" s="353"/>
      <c r="MZP63" s="354"/>
      <c r="MZQ63" s="352"/>
      <c r="MZR63" s="353"/>
      <c r="MZS63" s="353"/>
      <c r="MZT63" s="353"/>
      <c r="MZU63" s="353"/>
      <c r="MZV63" s="353"/>
      <c r="MZW63" s="353"/>
      <c r="MZX63" s="354"/>
      <c r="MZY63" s="352"/>
      <c r="MZZ63" s="353"/>
      <c r="NAA63" s="353"/>
      <c r="NAB63" s="353"/>
      <c r="NAC63" s="353"/>
      <c r="NAD63" s="353"/>
      <c r="NAE63" s="353"/>
      <c r="NAF63" s="354"/>
      <c r="NAG63" s="352"/>
      <c r="NAH63" s="353"/>
      <c r="NAI63" s="353"/>
      <c r="NAJ63" s="353"/>
      <c r="NAK63" s="353"/>
      <c r="NAL63" s="353"/>
      <c r="NAM63" s="353"/>
      <c r="NAN63" s="354"/>
      <c r="NAO63" s="352"/>
      <c r="NAP63" s="353"/>
      <c r="NAQ63" s="353"/>
      <c r="NAR63" s="353"/>
      <c r="NAS63" s="353"/>
      <c r="NAT63" s="353"/>
      <c r="NAU63" s="353"/>
      <c r="NAV63" s="354"/>
      <c r="NAW63" s="352"/>
      <c r="NAX63" s="353"/>
      <c r="NAY63" s="353"/>
      <c r="NAZ63" s="353"/>
      <c r="NBA63" s="353"/>
      <c r="NBB63" s="353"/>
      <c r="NBC63" s="353"/>
      <c r="NBD63" s="354"/>
      <c r="NBE63" s="352"/>
      <c r="NBF63" s="353"/>
      <c r="NBG63" s="353"/>
      <c r="NBH63" s="353"/>
      <c r="NBI63" s="353"/>
      <c r="NBJ63" s="353"/>
      <c r="NBK63" s="353"/>
      <c r="NBL63" s="354"/>
      <c r="NBM63" s="352"/>
      <c r="NBN63" s="353"/>
      <c r="NBO63" s="353"/>
      <c r="NBP63" s="353"/>
      <c r="NBQ63" s="353"/>
      <c r="NBR63" s="353"/>
      <c r="NBS63" s="353"/>
      <c r="NBT63" s="354"/>
      <c r="NBU63" s="352"/>
      <c r="NBV63" s="353"/>
      <c r="NBW63" s="353"/>
      <c r="NBX63" s="353"/>
      <c r="NBY63" s="353"/>
      <c r="NBZ63" s="353"/>
      <c r="NCA63" s="353"/>
      <c r="NCB63" s="354"/>
      <c r="NCC63" s="352"/>
      <c r="NCD63" s="353"/>
      <c r="NCE63" s="353"/>
      <c r="NCF63" s="353"/>
      <c r="NCG63" s="353"/>
      <c r="NCH63" s="353"/>
      <c r="NCI63" s="353"/>
      <c r="NCJ63" s="354"/>
      <c r="NCK63" s="352"/>
      <c r="NCL63" s="353"/>
      <c r="NCM63" s="353"/>
      <c r="NCN63" s="353"/>
      <c r="NCO63" s="353"/>
      <c r="NCP63" s="353"/>
      <c r="NCQ63" s="353"/>
      <c r="NCR63" s="354"/>
      <c r="NCS63" s="352"/>
      <c r="NCT63" s="353"/>
      <c r="NCU63" s="353"/>
      <c r="NCV63" s="353"/>
      <c r="NCW63" s="353"/>
      <c r="NCX63" s="353"/>
      <c r="NCY63" s="353"/>
      <c r="NCZ63" s="354"/>
      <c r="NDA63" s="352"/>
      <c r="NDB63" s="353"/>
      <c r="NDC63" s="353"/>
      <c r="NDD63" s="353"/>
      <c r="NDE63" s="353"/>
      <c r="NDF63" s="353"/>
      <c r="NDG63" s="353"/>
      <c r="NDH63" s="354"/>
      <c r="NDI63" s="352"/>
      <c r="NDJ63" s="353"/>
      <c r="NDK63" s="353"/>
      <c r="NDL63" s="353"/>
      <c r="NDM63" s="353"/>
      <c r="NDN63" s="353"/>
      <c r="NDO63" s="353"/>
      <c r="NDP63" s="354"/>
      <c r="NDQ63" s="352"/>
      <c r="NDR63" s="353"/>
      <c r="NDS63" s="353"/>
      <c r="NDT63" s="353"/>
      <c r="NDU63" s="353"/>
      <c r="NDV63" s="353"/>
      <c r="NDW63" s="353"/>
      <c r="NDX63" s="354"/>
      <c r="NDY63" s="352"/>
      <c r="NDZ63" s="353"/>
      <c r="NEA63" s="353"/>
      <c r="NEB63" s="353"/>
      <c r="NEC63" s="353"/>
      <c r="NED63" s="353"/>
      <c r="NEE63" s="353"/>
      <c r="NEF63" s="354"/>
      <c r="NEG63" s="352"/>
      <c r="NEH63" s="353"/>
      <c r="NEI63" s="353"/>
      <c r="NEJ63" s="353"/>
      <c r="NEK63" s="353"/>
      <c r="NEL63" s="353"/>
      <c r="NEM63" s="353"/>
      <c r="NEN63" s="354"/>
      <c r="NEO63" s="352"/>
      <c r="NEP63" s="353"/>
      <c r="NEQ63" s="353"/>
      <c r="NER63" s="353"/>
      <c r="NES63" s="353"/>
      <c r="NET63" s="353"/>
      <c r="NEU63" s="353"/>
      <c r="NEV63" s="354"/>
      <c r="NEW63" s="352"/>
      <c r="NEX63" s="353"/>
      <c r="NEY63" s="353"/>
      <c r="NEZ63" s="353"/>
      <c r="NFA63" s="353"/>
      <c r="NFB63" s="353"/>
      <c r="NFC63" s="353"/>
      <c r="NFD63" s="354"/>
      <c r="NFE63" s="352"/>
      <c r="NFF63" s="353"/>
      <c r="NFG63" s="353"/>
      <c r="NFH63" s="353"/>
      <c r="NFI63" s="353"/>
      <c r="NFJ63" s="353"/>
      <c r="NFK63" s="353"/>
      <c r="NFL63" s="354"/>
      <c r="NFM63" s="352"/>
      <c r="NFN63" s="353"/>
      <c r="NFO63" s="353"/>
      <c r="NFP63" s="353"/>
      <c r="NFQ63" s="353"/>
      <c r="NFR63" s="353"/>
      <c r="NFS63" s="353"/>
      <c r="NFT63" s="354"/>
      <c r="NFU63" s="352"/>
      <c r="NFV63" s="353"/>
      <c r="NFW63" s="353"/>
      <c r="NFX63" s="353"/>
      <c r="NFY63" s="353"/>
      <c r="NFZ63" s="353"/>
      <c r="NGA63" s="353"/>
      <c r="NGB63" s="354"/>
      <c r="NGC63" s="352"/>
      <c r="NGD63" s="353"/>
      <c r="NGE63" s="353"/>
      <c r="NGF63" s="353"/>
      <c r="NGG63" s="353"/>
      <c r="NGH63" s="353"/>
      <c r="NGI63" s="353"/>
      <c r="NGJ63" s="354"/>
      <c r="NGK63" s="352"/>
      <c r="NGL63" s="353"/>
      <c r="NGM63" s="353"/>
      <c r="NGN63" s="353"/>
      <c r="NGO63" s="353"/>
      <c r="NGP63" s="353"/>
      <c r="NGQ63" s="353"/>
      <c r="NGR63" s="354"/>
      <c r="NGS63" s="352"/>
      <c r="NGT63" s="353"/>
      <c r="NGU63" s="353"/>
      <c r="NGV63" s="353"/>
      <c r="NGW63" s="353"/>
      <c r="NGX63" s="353"/>
      <c r="NGY63" s="353"/>
      <c r="NGZ63" s="354"/>
      <c r="NHA63" s="352"/>
      <c r="NHB63" s="353"/>
      <c r="NHC63" s="353"/>
      <c r="NHD63" s="353"/>
      <c r="NHE63" s="353"/>
      <c r="NHF63" s="353"/>
      <c r="NHG63" s="353"/>
      <c r="NHH63" s="354"/>
      <c r="NHI63" s="352"/>
      <c r="NHJ63" s="353"/>
      <c r="NHK63" s="353"/>
      <c r="NHL63" s="353"/>
      <c r="NHM63" s="353"/>
      <c r="NHN63" s="353"/>
      <c r="NHO63" s="353"/>
      <c r="NHP63" s="354"/>
      <c r="NHQ63" s="352"/>
      <c r="NHR63" s="353"/>
      <c r="NHS63" s="353"/>
      <c r="NHT63" s="353"/>
      <c r="NHU63" s="353"/>
      <c r="NHV63" s="353"/>
      <c r="NHW63" s="353"/>
      <c r="NHX63" s="354"/>
      <c r="NHY63" s="352"/>
      <c r="NHZ63" s="353"/>
      <c r="NIA63" s="353"/>
      <c r="NIB63" s="353"/>
      <c r="NIC63" s="353"/>
      <c r="NID63" s="353"/>
      <c r="NIE63" s="353"/>
      <c r="NIF63" s="354"/>
      <c r="NIG63" s="352"/>
      <c r="NIH63" s="353"/>
      <c r="NII63" s="353"/>
      <c r="NIJ63" s="353"/>
      <c r="NIK63" s="353"/>
      <c r="NIL63" s="353"/>
      <c r="NIM63" s="353"/>
      <c r="NIN63" s="354"/>
      <c r="NIO63" s="352"/>
      <c r="NIP63" s="353"/>
      <c r="NIQ63" s="353"/>
      <c r="NIR63" s="353"/>
      <c r="NIS63" s="353"/>
      <c r="NIT63" s="353"/>
      <c r="NIU63" s="353"/>
      <c r="NIV63" s="354"/>
      <c r="NIW63" s="352"/>
      <c r="NIX63" s="353"/>
      <c r="NIY63" s="353"/>
      <c r="NIZ63" s="353"/>
      <c r="NJA63" s="353"/>
      <c r="NJB63" s="353"/>
      <c r="NJC63" s="353"/>
      <c r="NJD63" s="354"/>
      <c r="NJE63" s="352"/>
      <c r="NJF63" s="353"/>
      <c r="NJG63" s="353"/>
      <c r="NJH63" s="353"/>
      <c r="NJI63" s="353"/>
      <c r="NJJ63" s="353"/>
      <c r="NJK63" s="353"/>
      <c r="NJL63" s="354"/>
      <c r="NJM63" s="352"/>
      <c r="NJN63" s="353"/>
      <c r="NJO63" s="353"/>
      <c r="NJP63" s="353"/>
      <c r="NJQ63" s="353"/>
      <c r="NJR63" s="353"/>
      <c r="NJS63" s="353"/>
      <c r="NJT63" s="354"/>
      <c r="NJU63" s="352"/>
      <c r="NJV63" s="353"/>
      <c r="NJW63" s="353"/>
      <c r="NJX63" s="353"/>
      <c r="NJY63" s="353"/>
      <c r="NJZ63" s="353"/>
      <c r="NKA63" s="353"/>
      <c r="NKB63" s="354"/>
      <c r="NKC63" s="352"/>
      <c r="NKD63" s="353"/>
      <c r="NKE63" s="353"/>
      <c r="NKF63" s="353"/>
      <c r="NKG63" s="353"/>
      <c r="NKH63" s="353"/>
      <c r="NKI63" s="353"/>
      <c r="NKJ63" s="354"/>
      <c r="NKK63" s="352"/>
      <c r="NKL63" s="353"/>
      <c r="NKM63" s="353"/>
      <c r="NKN63" s="353"/>
      <c r="NKO63" s="353"/>
      <c r="NKP63" s="353"/>
      <c r="NKQ63" s="353"/>
      <c r="NKR63" s="354"/>
      <c r="NKS63" s="352"/>
      <c r="NKT63" s="353"/>
      <c r="NKU63" s="353"/>
      <c r="NKV63" s="353"/>
      <c r="NKW63" s="353"/>
      <c r="NKX63" s="353"/>
      <c r="NKY63" s="353"/>
      <c r="NKZ63" s="354"/>
      <c r="NLA63" s="352"/>
      <c r="NLB63" s="353"/>
      <c r="NLC63" s="353"/>
      <c r="NLD63" s="353"/>
      <c r="NLE63" s="353"/>
      <c r="NLF63" s="353"/>
      <c r="NLG63" s="353"/>
      <c r="NLH63" s="354"/>
      <c r="NLI63" s="352"/>
      <c r="NLJ63" s="353"/>
      <c r="NLK63" s="353"/>
      <c r="NLL63" s="353"/>
      <c r="NLM63" s="353"/>
      <c r="NLN63" s="353"/>
      <c r="NLO63" s="353"/>
      <c r="NLP63" s="354"/>
      <c r="NLQ63" s="352"/>
      <c r="NLR63" s="353"/>
      <c r="NLS63" s="353"/>
      <c r="NLT63" s="353"/>
      <c r="NLU63" s="353"/>
      <c r="NLV63" s="353"/>
      <c r="NLW63" s="353"/>
      <c r="NLX63" s="354"/>
      <c r="NLY63" s="352"/>
      <c r="NLZ63" s="353"/>
      <c r="NMA63" s="353"/>
      <c r="NMB63" s="353"/>
      <c r="NMC63" s="353"/>
      <c r="NMD63" s="353"/>
      <c r="NME63" s="353"/>
      <c r="NMF63" s="354"/>
      <c r="NMG63" s="352"/>
      <c r="NMH63" s="353"/>
      <c r="NMI63" s="353"/>
      <c r="NMJ63" s="353"/>
      <c r="NMK63" s="353"/>
      <c r="NML63" s="353"/>
      <c r="NMM63" s="353"/>
      <c r="NMN63" s="354"/>
      <c r="NMO63" s="352"/>
      <c r="NMP63" s="353"/>
      <c r="NMQ63" s="353"/>
      <c r="NMR63" s="353"/>
      <c r="NMS63" s="353"/>
      <c r="NMT63" s="353"/>
      <c r="NMU63" s="353"/>
      <c r="NMV63" s="354"/>
      <c r="NMW63" s="352"/>
      <c r="NMX63" s="353"/>
      <c r="NMY63" s="353"/>
      <c r="NMZ63" s="353"/>
      <c r="NNA63" s="353"/>
      <c r="NNB63" s="353"/>
      <c r="NNC63" s="353"/>
      <c r="NND63" s="354"/>
      <c r="NNE63" s="352"/>
      <c r="NNF63" s="353"/>
      <c r="NNG63" s="353"/>
      <c r="NNH63" s="353"/>
      <c r="NNI63" s="353"/>
      <c r="NNJ63" s="353"/>
      <c r="NNK63" s="353"/>
      <c r="NNL63" s="354"/>
      <c r="NNM63" s="352"/>
      <c r="NNN63" s="353"/>
      <c r="NNO63" s="353"/>
      <c r="NNP63" s="353"/>
      <c r="NNQ63" s="353"/>
      <c r="NNR63" s="353"/>
      <c r="NNS63" s="353"/>
      <c r="NNT63" s="354"/>
      <c r="NNU63" s="352"/>
      <c r="NNV63" s="353"/>
      <c r="NNW63" s="353"/>
      <c r="NNX63" s="353"/>
      <c r="NNY63" s="353"/>
      <c r="NNZ63" s="353"/>
      <c r="NOA63" s="353"/>
      <c r="NOB63" s="354"/>
      <c r="NOC63" s="352"/>
      <c r="NOD63" s="353"/>
      <c r="NOE63" s="353"/>
      <c r="NOF63" s="353"/>
      <c r="NOG63" s="353"/>
      <c r="NOH63" s="353"/>
      <c r="NOI63" s="353"/>
      <c r="NOJ63" s="354"/>
      <c r="NOK63" s="352"/>
      <c r="NOL63" s="353"/>
      <c r="NOM63" s="353"/>
      <c r="NON63" s="353"/>
      <c r="NOO63" s="353"/>
      <c r="NOP63" s="353"/>
      <c r="NOQ63" s="353"/>
      <c r="NOR63" s="354"/>
      <c r="NOS63" s="352"/>
      <c r="NOT63" s="353"/>
      <c r="NOU63" s="353"/>
      <c r="NOV63" s="353"/>
      <c r="NOW63" s="353"/>
      <c r="NOX63" s="353"/>
      <c r="NOY63" s="353"/>
      <c r="NOZ63" s="354"/>
      <c r="NPA63" s="352"/>
      <c r="NPB63" s="353"/>
      <c r="NPC63" s="353"/>
      <c r="NPD63" s="353"/>
      <c r="NPE63" s="353"/>
      <c r="NPF63" s="353"/>
      <c r="NPG63" s="353"/>
      <c r="NPH63" s="354"/>
      <c r="NPI63" s="352"/>
      <c r="NPJ63" s="353"/>
      <c r="NPK63" s="353"/>
      <c r="NPL63" s="353"/>
      <c r="NPM63" s="353"/>
      <c r="NPN63" s="353"/>
      <c r="NPO63" s="353"/>
      <c r="NPP63" s="354"/>
      <c r="NPQ63" s="352"/>
      <c r="NPR63" s="353"/>
      <c r="NPS63" s="353"/>
      <c r="NPT63" s="353"/>
      <c r="NPU63" s="353"/>
      <c r="NPV63" s="353"/>
      <c r="NPW63" s="353"/>
      <c r="NPX63" s="354"/>
      <c r="NPY63" s="352"/>
      <c r="NPZ63" s="353"/>
      <c r="NQA63" s="353"/>
      <c r="NQB63" s="353"/>
      <c r="NQC63" s="353"/>
      <c r="NQD63" s="353"/>
      <c r="NQE63" s="353"/>
      <c r="NQF63" s="354"/>
      <c r="NQG63" s="352"/>
      <c r="NQH63" s="353"/>
      <c r="NQI63" s="353"/>
      <c r="NQJ63" s="353"/>
      <c r="NQK63" s="353"/>
      <c r="NQL63" s="353"/>
      <c r="NQM63" s="353"/>
      <c r="NQN63" s="354"/>
      <c r="NQO63" s="352"/>
      <c r="NQP63" s="353"/>
      <c r="NQQ63" s="353"/>
      <c r="NQR63" s="353"/>
      <c r="NQS63" s="353"/>
      <c r="NQT63" s="353"/>
      <c r="NQU63" s="353"/>
      <c r="NQV63" s="354"/>
      <c r="NQW63" s="352"/>
      <c r="NQX63" s="353"/>
      <c r="NQY63" s="353"/>
      <c r="NQZ63" s="353"/>
      <c r="NRA63" s="353"/>
      <c r="NRB63" s="353"/>
      <c r="NRC63" s="353"/>
      <c r="NRD63" s="354"/>
      <c r="NRE63" s="352"/>
      <c r="NRF63" s="353"/>
      <c r="NRG63" s="353"/>
      <c r="NRH63" s="353"/>
      <c r="NRI63" s="353"/>
      <c r="NRJ63" s="353"/>
      <c r="NRK63" s="353"/>
      <c r="NRL63" s="354"/>
      <c r="NRM63" s="352"/>
      <c r="NRN63" s="353"/>
      <c r="NRO63" s="353"/>
      <c r="NRP63" s="353"/>
      <c r="NRQ63" s="353"/>
      <c r="NRR63" s="353"/>
      <c r="NRS63" s="353"/>
      <c r="NRT63" s="354"/>
      <c r="NRU63" s="352"/>
      <c r="NRV63" s="353"/>
      <c r="NRW63" s="353"/>
      <c r="NRX63" s="353"/>
      <c r="NRY63" s="353"/>
      <c r="NRZ63" s="353"/>
      <c r="NSA63" s="353"/>
      <c r="NSB63" s="354"/>
      <c r="NSC63" s="352"/>
      <c r="NSD63" s="353"/>
      <c r="NSE63" s="353"/>
      <c r="NSF63" s="353"/>
      <c r="NSG63" s="353"/>
      <c r="NSH63" s="353"/>
      <c r="NSI63" s="353"/>
      <c r="NSJ63" s="354"/>
      <c r="NSK63" s="352"/>
      <c r="NSL63" s="353"/>
      <c r="NSM63" s="353"/>
      <c r="NSN63" s="353"/>
      <c r="NSO63" s="353"/>
      <c r="NSP63" s="353"/>
      <c r="NSQ63" s="353"/>
      <c r="NSR63" s="354"/>
      <c r="NSS63" s="352"/>
      <c r="NST63" s="353"/>
      <c r="NSU63" s="353"/>
      <c r="NSV63" s="353"/>
      <c r="NSW63" s="353"/>
      <c r="NSX63" s="353"/>
      <c r="NSY63" s="353"/>
      <c r="NSZ63" s="354"/>
      <c r="NTA63" s="352"/>
      <c r="NTB63" s="353"/>
      <c r="NTC63" s="353"/>
      <c r="NTD63" s="353"/>
      <c r="NTE63" s="353"/>
      <c r="NTF63" s="353"/>
      <c r="NTG63" s="353"/>
      <c r="NTH63" s="354"/>
      <c r="NTI63" s="352"/>
      <c r="NTJ63" s="353"/>
      <c r="NTK63" s="353"/>
      <c r="NTL63" s="353"/>
      <c r="NTM63" s="353"/>
      <c r="NTN63" s="353"/>
      <c r="NTO63" s="353"/>
      <c r="NTP63" s="354"/>
      <c r="NTQ63" s="352"/>
      <c r="NTR63" s="353"/>
      <c r="NTS63" s="353"/>
      <c r="NTT63" s="353"/>
      <c r="NTU63" s="353"/>
      <c r="NTV63" s="353"/>
      <c r="NTW63" s="353"/>
      <c r="NTX63" s="354"/>
      <c r="NTY63" s="352"/>
      <c r="NTZ63" s="353"/>
      <c r="NUA63" s="353"/>
      <c r="NUB63" s="353"/>
      <c r="NUC63" s="353"/>
      <c r="NUD63" s="353"/>
      <c r="NUE63" s="353"/>
      <c r="NUF63" s="354"/>
      <c r="NUG63" s="352"/>
      <c r="NUH63" s="353"/>
      <c r="NUI63" s="353"/>
      <c r="NUJ63" s="353"/>
      <c r="NUK63" s="353"/>
      <c r="NUL63" s="353"/>
      <c r="NUM63" s="353"/>
      <c r="NUN63" s="354"/>
      <c r="NUO63" s="352"/>
      <c r="NUP63" s="353"/>
      <c r="NUQ63" s="353"/>
      <c r="NUR63" s="353"/>
      <c r="NUS63" s="353"/>
      <c r="NUT63" s="353"/>
      <c r="NUU63" s="353"/>
      <c r="NUV63" s="354"/>
      <c r="NUW63" s="352"/>
      <c r="NUX63" s="353"/>
      <c r="NUY63" s="353"/>
      <c r="NUZ63" s="353"/>
      <c r="NVA63" s="353"/>
      <c r="NVB63" s="353"/>
      <c r="NVC63" s="353"/>
      <c r="NVD63" s="354"/>
      <c r="NVE63" s="352"/>
      <c r="NVF63" s="353"/>
      <c r="NVG63" s="353"/>
      <c r="NVH63" s="353"/>
      <c r="NVI63" s="353"/>
      <c r="NVJ63" s="353"/>
      <c r="NVK63" s="353"/>
      <c r="NVL63" s="354"/>
      <c r="NVM63" s="352"/>
      <c r="NVN63" s="353"/>
      <c r="NVO63" s="353"/>
      <c r="NVP63" s="353"/>
      <c r="NVQ63" s="353"/>
      <c r="NVR63" s="353"/>
      <c r="NVS63" s="353"/>
      <c r="NVT63" s="354"/>
      <c r="NVU63" s="352"/>
      <c r="NVV63" s="353"/>
      <c r="NVW63" s="353"/>
      <c r="NVX63" s="353"/>
      <c r="NVY63" s="353"/>
      <c r="NVZ63" s="353"/>
      <c r="NWA63" s="353"/>
      <c r="NWB63" s="354"/>
      <c r="NWC63" s="352"/>
      <c r="NWD63" s="353"/>
      <c r="NWE63" s="353"/>
      <c r="NWF63" s="353"/>
      <c r="NWG63" s="353"/>
      <c r="NWH63" s="353"/>
      <c r="NWI63" s="353"/>
      <c r="NWJ63" s="354"/>
      <c r="NWK63" s="352"/>
      <c r="NWL63" s="353"/>
      <c r="NWM63" s="353"/>
      <c r="NWN63" s="353"/>
      <c r="NWO63" s="353"/>
      <c r="NWP63" s="353"/>
      <c r="NWQ63" s="353"/>
      <c r="NWR63" s="354"/>
      <c r="NWS63" s="352"/>
      <c r="NWT63" s="353"/>
      <c r="NWU63" s="353"/>
      <c r="NWV63" s="353"/>
      <c r="NWW63" s="353"/>
      <c r="NWX63" s="353"/>
      <c r="NWY63" s="353"/>
      <c r="NWZ63" s="354"/>
      <c r="NXA63" s="352"/>
      <c r="NXB63" s="353"/>
      <c r="NXC63" s="353"/>
      <c r="NXD63" s="353"/>
      <c r="NXE63" s="353"/>
      <c r="NXF63" s="353"/>
      <c r="NXG63" s="353"/>
      <c r="NXH63" s="354"/>
      <c r="NXI63" s="352"/>
      <c r="NXJ63" s="353"/>
      <c r="NXK63" s="353"/>
      <c r="NXL63" s="353"/>
      <c r="NXM63" s="353"/>
      <c r="NXN63" s="353"/>
      <c r="NXO63" s="353"/>
      <c r="NXP63" s="354"/>
      <c r="NXQ63" s="352"/>
      <c r="NXR63" s="353"/>
      <c r="NXS63" s="353"/>
      <c r="NXT63" s="353"/>
      <c r="NXU63" s="353"/>
      <c r="NXV63" s="353"/>
      <c r="NXW63" s="353"/>
      <c r="NXX63" s="354"/>
      <c r="NXY63" s="352"/>
      <c r="NXZ63" s="353"/>
      <c r="NYA63" s="353"/>
      <c r="NYB63" s="353"/>
      <c r="NYC63" s="353"/>
      <c r="NYD63" s="353"/>
      <c r="NYE63" s="353"/>
      <c r="NYF63" s="354"/>
      <c r="NYG63" s="352"/>
      <c r="NYH63" s="353"/>
      <c r="NYI63" s="353"/>
      <c r="NYJ63" s="353"/>
      <c r="NYK63" s="353"/>
      <c r="NYL63" s="353"/>
      <c r="NYM63" s="353"/>
      <c r="NYN63" s="354"/>
      <c r="NYO63" s="352"/>
      <c r="NYP63" s="353"/>
      <c r="NYQ63" s="353"/>
      <c r="NYR63" s="353"/>
      <c r="NYS63" s="353"/>
      <c r="NYT63" s="353"/>
      <c r="NYU63" s="353"/>
      <c r="NYV63" s="354"/>
      <c r="NYW63" s="352"/>
      <c r="NYX63" s="353"/>
      <c r="NYY63" s="353"/>
      <c r="NYZ63" s="353"/>
      <c r="NZA63" s="353"/>
      <c r="NZB63" s="353"/>
      <c r="NZC63" s="353"/>
      <c r="NZD63" s="354"/>
      <c r="NZE63" s="352"/>
      <c r="NZF63" s="353"/>
      <c r="NZG63" s="353"/>
      <c r="NZH63" s="353"/>
      <c r="NZI63" s="353"/>
      <c r="NZJ63" s="353"/>
      <c r="NZK63" s="353"/>
      <c r="NZL63" s="354"/>
      <c r="NZM63" s="352"/>
      <c r="NZN63" s="353"/>
      <c r="NZO63" s="353"/>
      <c r="NZP63" s="353"/>
      <c r="NZQ63" s="353"/>
      <c r="NZR63" s="353"/>
      <c r="NZS63" s="353"/>
      <c r="NZT63" s="354"/>
      <c r="NZU63" s="352"/>
      <c r="NZV63" s="353"/>
      <c r="NZW63" s="353"/>
      <c r="NZX63" s="353"/>
      <c r="NZY63" s="353"/>
      <c r="NZZ63" s="353"/>
      <c r="OAA63" s="353"/>
      <c r="OAB63" s="354"/>
      <c r="OAC63" s="352"/>
      <c r="OAD63" s="353"/>
      <c r="OAE63" s="353"/>
      <c r="OAF63" s="353"/>
      <c r="OAG63" s="353"/>
      <c r="OAH63" s="353"/>
      <c r="OAI63" s="353"/>
      <c r="OAJ63" s="354"/>
      <c r="OAK63" s="352"/>
      <c r="OAL63" s="353"/>
      <c r="OAM63" s="353"/>
      <c r="OAN63" s="353"/>
      <c r="OAO63" s="353"/>
      <c r="OAP63" s="353"/>
      <c r="OAQ63" s="353"/>
      <c r="OAR63" s="354"/>
      <c r="OAS63" s="352"/>
      <c r="OAT63" s="353"/>
      <c r="OAU63" s="353"/>
      <c r="OAV63" s="353"/>
      <c r="OAW63" s="353"/>
      <c r="OAX63" s="353"/>
      <c r="OAY63" s="353"/>
      <c r="OAZ63" s="354"/>
      <c r="OBA63" s="352"/>
      <c r="OBB63" s="353"/>
      <c r="OBC63" s="353"/>
      <c r="OBD63" s="353"/>
      <c r="OBE63" s="353"/>
      <c r="OBF63" s="353"/>
      <c r="OBG63" s="353"/>
      <c r="OBH63" s="354"/>
      <c r="OBI63" s="352"/>
      <c r="OBJ63" s="353"/>
      <c r="OBK63" s="353"/>
      <c r="OBL63" s="353"/>
      <c r="OBM63" s="353"/>
      <c r="OBN63" s="353"/>
      <c r="OBO63" s="353"/>
      <c r="OBP63" s="354"/>
      <c r="OBQ63" s="352"/>
      <c r="OBR63" s="353"/>
      <c r="OBS63" s="353"/>
      <c r="OBT63" s="353"/>
      <c r="OBU63" s="353"/>
      <c r="OBV63" s="353"/>
      <c r="OBW63" s="353"/>
      <c r="OBX63" s="354"/>
      <c r="OBY63" s="352"/>
      <c r="OBZ63" s="353"/>
      <c r="OCA63" s="353"/>
      <c r="OCB63" s="353"/>
      <c r="OCC63" s="353"/>
      <c r="OCD63" s="353"/>
      <c r="OCE63" s="353"/>
      <c r="OCF63" s="354"/>
      <c r="OCG63" s="352"/>
      <c r="OCH63" s="353"/>
      <c r="OCI63" s="353"/>
      <c r="OCJ63" s="353"/>
      <c r="OCK63" s="353"/>
      <c r="OCL63" s="353"/>
      <c r="OCM63" s="353"/>
      <c r="OCN63" s="354"/>
      <c r="OCO63" s="352"/>
      <c r="OCP63" s="353"/>
      <c r="OCQ63" s="353"/>
      <c r="OCR63" s="353"/>
      <c r="OCS63" s="353"/>
      <c r="OCT63" s="353"/>
      <c r="OCU63" s="353"/>
      <c r="OCV63" s="354"/>
      <c r="OCW63" s="352"/>
      <c r="OCX63" s="353"/>
      <c r="OCY63" s="353"/>
      <c r="OCZ63" s="353"/>
      <c r="ODA63" s="353"/>
      <c r="ODB63" s="353"/>
      <c r="ODC63" s="353"/>
      <c r="ODD63" s="354"/>
      <c r="ODE63" s="352"/>
      <c r="ODF63" s="353"/>
      <c r="ODG63" s="353"/>
      <c r="ODH63" s="353"/>
      <c r="ODI63" s="353"/>
      <c r="ODJ63" s="353"/>
      <c r="ODK63" s="353"/>
      <c r="ODL63" s="354"/>
      <c r="ODM63" s="352"/>
      <c r="ODN63" s="353"/>
      <c r="ODO63" s="353"/>
      <c r="ODP63" s="353"/>
      <c r="ODQ63" s="353"/>
      <c r="ODR63" s="353"/>
      <c r="ODS63" s="353"/>
      <c r="ODT63" s="354"/>
      <c r="ODU63" s="352"/>
      <c r="ODV63" s="353"/>
      <c r="ODW63" s="353"/>
      <c r="ODX63" s="353"/>
      <c r="ODY63" s="353"/>
      <c r="ODZ63" s="353"/>
      <c r="OEA63" s="353"/>
      <c r="OEB63" s="354"/>
      <c r="OEC63" s="352"/>
      <c r="OED63" s="353"/>
      <c r="OEE63" s="353"/>
      <c r="OEF63" s="353"/>
      <c r="OEG63" s="353"/>
      <c r="OEH63" s="353"/>
      <c r="OEI63" s="353"/>
      <c r="OEJ63" s="354"/>
      <c r="OEK63" s="352"/>
      <c r="OEL63" s="353"/>
      <c r="OEM63" s="353"/>
      <c r="OEN63" s="353"/>
      <c r="OEO63" s="353"/>
      <c r="OEP63" s="353"/>
      <c r="OEQ63" s="353"/>
      <c r="OER63" s="354"/>
      <c r="OES63" s="352"/>
      <c r="OET63" s="353"/>
      <c r="OEU63" s="353"/>
      <c r="OEV63" s="353"/>
      <c r="OEW63" s="353"/>
      <c r="OEX63" s="353"/>
      <c r="OEY63" s="353"/>
      <c r="OEZ63" s="354"/>
      <c r="OFA63" s="352"/>
      <c r="OFB63" s="353"/>
      <c r="OFC63" s="353"/>
      <c r="OFD63" s="353"/>
      <c r="OFE63" s="353"/>
      <c r="OFF63" s="353"/>
      <c r="OFG63" s="353"/>
      <c r="OFH63" s="354"/>
      <c r="OFI63" s="352"/>
      <c r="OFJ63" s="353"/>
      <c r="OFK63" s="353"/>
      <c r="OFL63" s="353"/>
      <c r="OFM63" s="353"/>
      <c r="OFN63" s="353"/>
      <c r="OFO63" s="353"/>
      <c r="OFP63" s="354"/>
      <c r="OFQ63" s="352"/>
      <c r="OFR63" s="353"/>
      <c r="OFS63" s="353"/>
      <c r="OFT63" s="353"/>
      <c r="OFU63" s="353"/>
      <c r="OFV63" s="353"/>
      <c r="OFW63" s="353"/>
      <c r="OFX63" s="354"/>
      <c r="OFY63" s="352"/>
      <c r="OFZ63" s="353"/>
      <c r="OGA63" s="353"/>
      <c r="OGB63" s="353"/>
      <c r="OGC63" s="353"/>
      <c r="OGD63" s="353"/>
      <c r="OGE63" s="353"/>
      <c r="OGF63" s="354"/>
      <c r="OGG63" s="352"/>
      <c r="OGH63" s="353"/>
      <c r="OGI63" s="353"/>
      <c r="OGJ63" s="353"/>
      <c r="OGK63" s="353"/>
      <c r="OGL63" s="353"/>
      <c r="OGM63" s="353"/>
      <c r="OGN63" s="354"/>
      <c r="OGO63" s="352"/>
      <c r="OGP63" s="353"/>
      <c r="OGQ63" s="353"/>
      <c r="OGR63" s="353"/>
      <c r="OGS63" s="353"/>
      <c r="OGT63" s="353"/>
      <c r="OGU63" s="353"/>
      <c r="OGV63" s="354"/>
      <c r="OGW63" s="352"/>
      <c r="OGX63" s="353"/>
      <c r="OGY63" s="353"/>
      <c r="OGZ63" s="353"/>
      <c r="OHA63" s="353"/>
      <c r="OHB63" s="353"/>
      <c r="OHC63" s="353"/>
      <c r="OHD63" s="354"/>
      <c r="OHE63" s="352"/>
      <c r="OHF63" s="353"/>
      <c r="OHG63" s="353"/>
      <c r="OHH63" s="353"/>
      <c r="OHI63" s="353"/>
      <c r="OHJ63" s="353"/>
      <c r="OHK63" s="353"/>
      <c r="OHL63" s="354"/>
      <c r="OHM63" s="352"/>
      <c r="OHN63" s="353"/>
      <c r="OHO63" s="353"/>
      <c r="OHP63" s="353"/>
      <c r="OHQ63" s="353"/>
      <c r="OHR63" s="353"/>
      <c r="OHS63" s="353"/>
      <c r="OHT63" s="354"/>
      <c r="OHU63" s="352"/>
      <c r="OHV63" s="353"/>
      <c r="OHW63" s="353"/>
      <c r="OHX63" s="353"/>
      <c r="OHY63" s="353"/>
      <c r="OHZ63" s="353"/>
      <c r="OIA63" s="353"/>
      <c r="OIB63" s="354"/>
      <c r="OIC63" s="352"/>
      <c r="OID63" s="353"/>
      <c r="OIE63" s="353"/>
      <c r="OIF63" s="353"/>
      <c r="OIG63" s="353"/>
      <c r="OIH63" s="353"/>
      <c r="OII63" s="353"/>
      <c r="OIJ63" s="354"/>
      <c r="OIK63" s="352"/>
      <c r="OIL63" s="353"/>
      <c r="OIM63" s="353"/>
      <c r="OIN63" s="353"/>
      <c r="OIO63" s="353"/>
      <c r="OIP63" s="353"/>
      <c r="OIQ63" s="353"/>
      <c r="OIR63" s="354"/>
      <c r="OIS63" s="352"/>
      <c r="OIT63" s="353"/>
      <c r="OIU63" s="353"/>
      <c r="OIV63" s="353"/>
      <c r="OIW63" s="353"/>
      <c r="OIX63" s="353"/>
      <c r="OIY63" s="353"/>
      <c r="OIZ63" s="354"/>
      <c r="OJA63" s="352"/>
      <c r="OJB63" s="353"/>
      <c r="OJC63" s="353"/>
      <c r="OJD63" s="353"/>
      <c r="OJE63" s="353"/>
      <c r="OJF63" s="353"/>
      <c r="OJG63" s="353"/>
      <c r="OJH63" s="354"/>
      <c r="OJI63" s="352"/>
      <c r="OJJ63" s="353"/>
      <c r="OJK63" s="353"/>
      <c r="OJL63" s="353"/>
      <c r="OJM63" s="353"/>
      <c r="OJN63" s="353"/>
      <c r="OJO63" s="353"/>
      <c r="OJP63" s="354"/>
      <c r="OJQ63" s="352"/>
      <c r="OJR63" s="353"/>
      <c r="OJS63" s="353"/>
      <c r="OJT63" s="353"/>
      <c r="OJU63" s="353"/>
      <c r="OJV63" s="353"/>
      <c r="OJW63" s="353"/>
      <c r="OJX63" s="354"/>
      <c r="OJY63" s="352"/>
      <c r="OJZ63" s="353"/>
      <c r="OKA63" s="353"/>
      <c r="OKB63" s="353"/>
      <c r="OKC63" s="353"/>
      <c r="OKD63" s="353"/>
      <c r="OKE63" s="353"/>
      <c r="OKF63" s="354"/>
      <c r="OKG63" s="352"/>
      <c r="OKH63" s="353"/>
      <c r="OKI63" s="353"/>
      <c r="OKJ63" s="353"/>
      <c r="OKK63" s="353"/>
      <c r="OKL63" s="353"/>
      <c r="OKM63" s="353"/>
      <c r="OKN63" s="354"/>
      <c r="OKO63" s="352"/>
      <c r="OKP63" s="353"/>
      <c r="OKQ63" s="353"/>
      <c r="OKR63" s="353"/>
      <c r="OKS63" s="353"/>
      <c r="OKT63" s="353"/>
      <c r="OKU63" s="353"/>
      <c r="OKV63" s="354"/>
      <c r="OKW63" s="352"/>
      <c r="OKX63" s="353"/>
      <c r="OKY63" s="353"/>
      <c r="OKZ63" s="353"/>
      <c r="OLA63" s="353"/>
      <c r="OLB63" s="353"/>
      <c r="OLC63" s="353"/>
      <c r="OLD63" s="354"/>
      <c r="OLE63" s="352"/>
      <c r="OLF63" s="353"/>
      <c r="OLG63" s="353"/>
      <c r="OLH63" s="353"/>
      <c r="OLI63" s="353"/>
      <c r="OLJ63" s="353"/>
      <c r="OLK63" s="353"/>
      <c r="OLL63" s="354"/>
      <c r="OLM63" s="352"/>
      <c r="OLN63" s="353"/>
      <c r="OLO63" s="353"/>
      <c r="OLP63" s="353"/>
      <c r="OLQ63" s="353"/>
      <c r="OLR63" s="353"/>
      <c r="OLS63" s="353"/>
      <c r="OLT63" s="354"/>
      <c r="OLU63" s="352"/>
      <c r="OLV63" s="353"/>
      <c r="OLW63" s="353"/>
      <c r="OLX63" s="353"/>
      <c r="OLY63" s="353"/>
      <c r="OLZ63" s="353"/>
      <c r="OMA63" s="353"/>
      <c r="OMB63" s="354"/>
      <c r="OMC63" s="352"/>
      <c r="OMD63" s="353"/>
      <c r="OME63" s="353"/>
      <c r="OMF63" s="353"/>
      <c r="OMG63" s="353"/>
      <c r="OMH63" s="353"/>
      <c r="OMI63" s="353"/>
      <c r="OMJ63" s="354"/>
      <c r="OMK63" s="352"/>
      <c r="OML63" s="353"/>
      <c r="OMM63" s="353"/>
      <c r="OMN63" s="353"/>
      <c r="OMO63" s="353"/>
      <c r="OMP63" s="353"/>
      <c r="OMQ63" s="353"/>
      <c r="OMR63" s="354"/>
      <c r="OMS63" s="352"/>
      <c r="OMT63" s="353"/>
      <c r="OMU63" s="353"/>
      <c r="OMV63" s="353"/>
      <c r="OMW63" s="353"/>
      <c r="OMX63" s="353"/>
      <c r="OMY63" s="353"/>
      <c r="OMZ63" s="354"/>
      <c r="ONA63" s="352"/>
      <c r="ONB63" s="353"/>
      <c r="ONC63" s="353"/>
      <c r="OND63" s="353"/>
      <c r="ONE63" s="353"/>
      <c r="ONF63" s="353"/>
      <c r="ONG63" s="353"/>
      <c r="ONH63" s="354"/>
      <c r="ONI63" s="352"/>
      <c r="ONJ63" s="353"/>
      <c r="ONK63" s="353"/>
      <c r="ONL63" s="353"/>
      <c r="ONM63" s="353"/>
      <c r="ONN63" s="353"/>
      <c r="ONO63" s="353"/>
      <c r="ONP63" s="354"/>
      <c r="ONQ63" s="352"/>
      <c r="ONR63" s="353"/>
      <c r="ONS63" s="353"/>
      <c r="ONT63" s="353"/>
      <c r="ONU63" s="353"/>
      <c r="ONV63" s="353"/>
      <c r="ONW63" s="353"/>
      <c r="ONX63" s="354"/>
      <c r="ONY63" s="352"/>
      <c r="ONZ63" s="353"/>
      <c r="OOA63" s="353"/>
      <c r="OOB63" s="353"/>
      <c r="OOC63" s="353"/>
      <c r="OOD63" s="353"/>
      <c r="OOE63" s="353"/>
      <c r="OOF63" s="354"/>
      <c r="OOG63" s="352"/>
      <c r="OOH63" s="353"/>
      <c r="OOI63" s="353"/>
      <c r="OOJ63" s="353"/>
      <c r="OOK63" s="353"/>
      <c r="OOL63" s="353"/>
      <c r="OOM63" s="353"/>
      <c r="OON63" s="354"/>
      <c r="OOO63" s="352"/>
      <c r="OOP63" s="353"/>
      <c r="OOQ63" s="353"/>
      <c r="OOR63" s="353"/>
      <c r="OOS63" s="353"/>
      <c r="OOT63" s="353"/>
      <c r="OOU63" s="353"/>
      <c r="OOV63" s="354"/>
      <c r="OOW63" s="352"/>
      <c r="OOX63" s="353"/>
      <c r="OOY63" s="353"/>
      <c r="OOZ63" s="353"/>
      <c r="OPA63" s="353"/>
      <c r="OPB63" s="353"/>
      <c r="OPC63" s="353"/>
      <c r="OPD63" s="354"/>
      <c r="OPE63" s="352"/>
      <c r="OPF63" s="353"/>
      <c r="OPG63" s="353"/>
      <c r="OPH63" s="353"/>
      <c r="OPI63" s="353"/>
      <c r="OPJ63" s="353"/>
      <c r="OPK63" s="353"/>
      <c r="OPL63" s="354"/>
      <c r="OPM63" s="352"/>
      <c r="OPN63" s="353"/>
      <c r="OPO63" s="353"/>
      <c r="OPP63" s="353"/>
      <c r="OPQ63" s="353"/>
      <c r="OPR63" s="353"/>
      <c r="OPS63" s="353"/>
      <c r="OPT63" s="354"/>
      <c r="OPU63" s="352"/>
      <c r="OPV63" s="353"/>
      <c r="OPW63" s="353"/>
      <c r="OPX63" s="353"/>
      <c r="OPY63" s="353"/>
      <c r="OPZ63" s="353"/>
      <c r="OQA63" s="353"/>
      <c r="OQB63" s="354"/>
      <c r="OQC63" s="352"/>
      <c r="OQD63" s="353"/>
      <c r="OQE63" s="353"/>
      <c r="OQF63" s="353"/>
      <c r="OQG63" s="353"/>
      <c r="OQH63" s="353"/>
      <c r="OQI63" s="353"/>
      <c r="OQJ63" s="354"/>
      <c r="OQK63" s="352"/>
      <c r="OQL63" s="353"/>
      <c r="OQM63" s="353"/>
      <c r="OQN63" s="353"/>
      <c r="OQO63" s="353"/>
      <c r="OQP63" s="353"/>
      <c r="OQQ63" s="353"/>
      <c r="OQR63" s="354"/>
      <c r="OQS63" s="352"/>
      <c r="OQT63" s="353"/>
      <c r="OQU63" s="353"/>
      <c r="OQV63" s="353"/>
      <c r="OQW63" s="353"/>
      <c r="OQX63" s="353"/>
      <c r="OQY63" s="353"/>
      <c r="OQZ63" s="354"/>
      <c r="ORA63" s="352"/>
      <c r="ORB63" s="353"/>
      <c r="ORC63" s="353"/>
      <c r="ORD63" s="353"/>
      <c r="ORE63" s="353"/>
      <c r="ORF63" s="353"/>
      <c r="ORG63" s="353"/>
      <c r="ORH63" s="354"/>
      <c r="ORI63" s="352"/>
      <c r="ORJ63" s="353"/>
      <c r="ORK63" s="353"/>
      <c r="ORL63" s="353"/>
      <c r="ORM63" s="353"/>
      <c r="ORN63" s="353"/>
      <c r="ORO63" s="353"/>
      <c r="ORP63" s="354"/>
      <c r="ORQ63" s="352"/>
      <c r="ORR63" s="353"/>
      <c r="ORS63" s="353"/>
      <c r="ORT63" s="353"/>
      <c r="ORU63" s="353"/>
      <c r="ORV63" s="353"/>
      <c r="ORW63" s="353"/>
      <c r="ORX63" s="354"/>
      <c r="ORY63" s="352"/>
      <c r="ORZ63" s="353"/>
      <c r="OSA63" s="353"/>
      <c r="OSB63" s="353"/>
      <c r="OSC63" s="353"/>
      <c r="OSD63" s="353"/>
      <c r="OSE63" s="353"/>
      <c r="OSF63" s="354"/>
      <c r="OSG63" s="352"/>
      <c r="OSH63" s="353"/>
      <c r="OSI63" s="353"/>
      <c r="OSJ63" s="353"/>
      <c r="OSK63" s="353"/>
      <c r="OSL63" s="353"/>
      <c r="OSM63" s="353"/>
      <c r="OSN63" s="354"/>
      <c r="OSO63" s="352"/>
      <c r="OSP63" s="353"/>
      <c r="OSQ63" s="353"/>
      <c r="OSR63" s="353"/>
      <c r="OSS63" s="353"/>
      <c r="OST63" s="353"/>
      <c r="OSU63" s="353"/>
      <c r="OSV63" s="354"/>
      <c r="OSW63" s="352"/>
      <c r="OSX63" s="353"/>
      <c r="OSY63" s="353"/>
      <c r="OSZ63" s="353"/>
      <c r="OTA63" s="353"/>
      <c r="OTB63" s="353"/>
      <c r="OTC63" s="353"/>
      <c r="OTD63" s="354"/>
      <c r="OTE63" s="352"/>
      <c r="OTF63" s="353"/>
      <c r="OTG63" s="353"/>
      <c r="OTH63" s="353"/>
      <c r="OTI63" s="353"/>
      <c r="OTJ63" s="353"/>
      <c r="OTK63" s="353"/>
      <c r="OTL63" s="354"/>
      <c r="OTM63" s="352"/>
      <c r="OTN63" s="353"/>
      <c r="OTO63" s="353"/>
      <c r="OTP63" s="353"/>
      <c r="OTQ63" s="353"/>
      <c r="OTR63" s="353"/>
      <c r="OTS63" s="353"/>
      <c r="OTT63" s="354"/>
      <c r="OTU63" s="352"/>
      <c r="OTV63" s="353"/>
      <c r="OTW63" s="353"/>
      <c r="OTX63" s="353"/>
      <c r="OTY63" s="353"/>
      <c r="OTZ63" s="353"/>
      <c r="OUA63" s="353"/>
      <c r="OUB63" s="354"/>
      <c r="OUC63" s="352"/>
      <c r="OUD63" s="353"/>
      <c r="OUE63" s="353"/>
      <c r="OUF63" s="353"/>
      <c r="OUG63" s="353"/>
      <c r="OUH63" s="353"/>
      <c r="OUI63" s="353"/>
      <c r="OUJ63" s="354"/>
      <c r="OUK63" s="352"/>
      <c r="OUL63" s="353"/>
      <c r="OUM63" s="353"/>
      <c r="OUN63" s="353"/>
      <c r="OUO63" s="353"/>
      <c r="OUP63" s="353"/>
      <c r="OUQ63" s="353"/>
      <c r="OUR63" s="354"/>
      <c r="OUS63" s="352"/>
      <c r="OUT63" s="353"/>
      <c r="OUU63" s="353"/>
      <c r="OUV63" s="353"/>
      <c r="OUW63" s="353"/>
      <c r="OUX63" s="353"/>
      <c r="OUY63" s="353"/>
      <c r="OUZ63" s="354"/>
      <c r="OVA63" s="352"/>
      <c r="OVB63" s="353"/>
      <c r="OVC63" s="353"/>
      <c r="OVD63" s="353"/>
      <c r="OVE63" s="353"/>
      <c r="OVF63" s="353"/>
      <c r="OVG63" s="353"/>
      <c r="OVH63" s="354"/>
      <c r="OVI63" s="352"/>
      <c r="OVJ63" s="353"/>
      <c r="OVK63" s="353"/>
      <c r="OVL63" s="353"/>
      <c r="OVM63" s="353"/>
      <c r="OVN63" s="353"/>
      <c r="OVO63" s="353"/>
      <c r="OVP63" s="354"/>
      <c r="OVQ63" s="352"/>
      <c r="OVR63" s="353"/>
      <c r="OVS63" s="353"/>
      <c r="OVT63" s="353"/>
      <c r="OVU63" s="353"/>
      <c r="OVV63" s="353"/>
      <c r="OVW63" s="353"/>
      <c r="OVX63" s="354"/>
      <c r="OVY63" s="352"/>
      <c r="OVZ63" s="353"/>
      <c r="OWA63" s="353"/>
      <c r="OWB63" s="353"/>
      <c r="OWC63" s="353"/>
      <c r="OWD63" s="353"/>
      <c r="OWE63" s="353"/>
      <c r="OWF63" s="354"/>
      <c r="OWG63" s="352"/>
      <c r="OWH63" s="353"/>
      <c r="OWI63" s="353"/>
      <c r="OWJ63" s="353"/>
      <c r="OWK63" s="353"/>
      <c r="OWL63" s="353"/>
      <c r="OWM63" s="353"/>
      <c r="OWN63" s="354"/>
      <c r="OWO63" s="352"/>
      <c r="OWP63" s="353"/>
      <c r="OWQ63" s="353"/>
      <c r="OWR63" s="353"/>
      <c r="OWS63" s="353"/>
      <c r="OWT63" s="353"/>
      <c r="OWU63" s="353"/>
      <c r="OWV63" s="354"/>
      <c r="OWW63" s="352"/>
      <c r="OWX63" s="353"/>
      <c r="OWY63" s="353"/>
      <c r="OWZ63" s="353"/>
      <c r="OXA63" s="353"/>
      <c r="OXB63" s="353"/>
      <c r="OXC63" s="353"/>
      <c r="OXD63" s="354"/>
      <c r="OXE63" s="352"/>
      <c r="OXF63" s="353"/>
      <c r="OXG63" s="353"/>
      <c r="OXH63" s="353"/>
      <c r="OXI63" s="353"/>
      <c r="OXJ63" s="353"/>
      <c r="OXK63" s="353"/>
      <c r="OXL63" s="354"/>
      <c r="OXM63" s="352"/>
      <c r="OXN63" s="353"/>
      <c r="OXO63" s="353"/>
      <c r="OXP63" s="353"/>
      <c r="OXQ63" s="353"/>
      <c r="OXR63" s="353"/>
      <c r="OXS63" s="353"/>
      <c r="OXT63" s="354"/>
      <c r="OXU63" s="352"/>
      <c r="OXV63" s="353"/>
      <c r="OXW63" s="353"/>
      <c r="OXX63" s="353"/>
      <c r="OXY63" s="353"/>
      <c r="OXZ63" s="353"/>
      <c r="OYA63" s="353"/>
      <c r="OYB63" s="354"/>
      <c r="OYC63" s="352"/>
      <c r="OYD63" s="353"/>
      <c r="OYE63" s="353"/>
      <c r="OYF63" s="353"/>
      <c r="OYG63" s="353"/>
      <c r="OYH63" s="353"/>
      <c r="OYI63" s="353"/>
      <c r="OYJ63" s="354"/>
      <c r="OYK63" s="352"/>
      <c r="OYL63" s="353"/>
      <c r="OYM63" s="353"/>
      <c r="OYN63" s="353"/>
      <c r="OYO63" s="353"/>
      <c r="OYP63" s="353"/>
      <c r="OYQ63" s="353"/>
      <c r="OYR63" s="354"/>
      <c r="OYS63" s="352"/>
      <c r="OYT63" s="353"/>
      <c r="OYU63" s="353"/>
      <c r="OYV63" s="353"/>
      <c r="OYW63" s="353"/>
      <c r="OYX63" s="353"/>
      <c r="OYY63" s="353"/>
      <c r="OYZ63" s="354"/>
      <c r="OZA63" s="352"/>
      <c r="OZB63" s="353"/>
      <c r="OZC63" s="353"/>
      <c r="OZD63" s="353"/>
      <c r="OZE63" s="353"/>
      <c r="OZF63" s="353"/>
      <c r="OZG63" s="353"/>
      <c r="OZH63" s="354"/>
      <c r="OZI63" s="352"/>
      <c r="OZJ63" s="353"/>
      <c r="OZK63" s="353"/>
      <c r="OZL63" s="353"/>
      <c r="OZM63" s="353"/>
      <c r="OZN63" s="353"/>
      <c r="OZO63" s="353"/>
      <c r="OZP63" s="354"/>
      <c r="OZQ63" s="352"/>
      <c r="OZR63" s="353"/>
      <c r="OZS63" s="353"/>
      <c r="OZT63" s="353"/>
      <c r="OZU63" s="353"/>
      <c r="OZV63" s="353"/>
      <c r="OZW63" s="353"/>
      <c r="OZX63" s="354"/>
      <c r="OZY63" s="352"/>
      <c r="OZZ63" s="353"/>
      <c r="PAA63" s="353"/>
      <c r="PAB63" s="353"/>
      <c r="PAC63" s="353"/>
      <c r="PAD63" s="353"/>
      <c r="PAE63" s="353"/>
      <c r="PAF63" s="354"/>
      <c r="PAG63" s="352"/>
      <c r="PAH63" s="353"/>
      <c r="PAI63" s="353"/>
      <c r="PAJ63" s="353"/>
      <c r="PAK63" s="353"/>
      <c r="PAL63" s="353"/>
      <c r="PAM63" s="353"/>
      <c r="PAN63" s="354"/>
      <c r="PAO63" s="352"/>
      <c r="PAP63" s="353"/>
      <c r="PAQ63" s="353"/>
      <c r="PAR63" s="353"/>
      <c r="PAS63" s="353"/>
      <c r="PAT63" s="353"/>
      <c r="PAU63" s="353"/>
      <c r="PAV63" s="354"/>
      <c r="PAW63" s="352"/>
      <c r="PAX63" s="353"/>
      <c r="PAY63" s="353"/>
      <c r="PAZ63" s="353"/>
      <c r="PBA63" s="353"/>
      <c r="PBB63" s="353"/>
      <c r="PBC63" s="353"/>
      <c r="PBD63" s="354"/>
      <c r="PBE63" s="352"/>
      <c r="PBF63" s="353"/>
      <c r="PBG63" s="353"/>
      <c r="PBH63" s="353"/>
      <c r="PBI63" s="353"/>
      <c r="PBJ63" s="353"/>
      <c r="PBK63" s="353"/>
      <c r="PBL63" s="354"/>
      <c r="PBM63" s="352"/>
      <c r="PBN63" s="353"/>
      <c r="PBO63" s="353"/>
      <c r="PBP63" s="353"/>
      <c r="PBQ63" s="353"/>
      <c r="PBR63" s="353"/>
      <c r="PBS63" s="353"/>
      <c r="PBT63" s="354"/>
      <c r="PBU63" s="352"/>
      <c r="PBV63" s="353"/>
      <c r="PBW63" s="353"/>
      <c r="PBX63" s="353"/>
      <c r="PBY63" s="353"/>
      <c r="PBZ63" s="353"/>
      <c r="PCA63" s="353"/>
      <c r="PCB63" s="354"/>
      <c r="PCC63" s="352"/>
      <c r="PCD63" s="353"/>
      <c r="PCE63" s="353"/>
      <c r="PCF63" s="353"/>
      <c r="PCG63" s="353"/>
      <c r="PCH63" s="353"/>
      <c r="PCI63" s="353"/>
      <c r="PCJ63" s="354"/>
      <c r="PCK63" s="352"/>
      <c r="PCL63" s="353"/>
      <c r="PCM63" s="353"/>
      <c r="PCN63" s="353"/>
      <c r="PCO63" s="353"/>
      <c r="PCP63" s="353"/>
      <c r="PCQ63" s="353"/>
      <c r="PCR63" s="354"/>
      <c r="PCS63" s="352"/>
      <c r="PCT63" s="353"/>
      <c r="PCU63" s="353"/>
      <c r="PCV63" s="353"/>
      <c r="PCW63" s="353"/>
      <c r="PCX63" s="353"/>
      <c r="PCY63" s="353"/>
      <c r="PCZ63" s="354"/>
      <c r="PDA63" s="352"/>
      <c r="PDB63" s="353"/>
      <c r="PDC63" s="353"/>
      <c r="PDD63" s="353"/>
      <c r="PDE63" s="353"/>
      <c r="PDF63" s="353"/>
      <c r="PDG63" s="353"/>
      <c r="PDH63" s="354"/>
      <c r="PDI63" s="352"/>
      <c r="PDJ63" s="353"/>
      <c r="PDK63" s="353"/>
      <c r="PDL63" s="353"/>
      <c r="PDM63" s="353"/>
      <c r="PDN63" s="353"/>
      <c r="PDO63" s="353"/>
      <c r="PDP63" s="354"/>
      <c r="PDQ63" s="352"/>
      <c r="PDR63" s="353"/>
      <c r="PDS63" s="353"/>
      <c r="PDT63" s="353"/>
      <c r="PDU63" s="353"/>
      <c r="PDV63" s="353"/>
      <c r="PDW63" s="353"/>
      <c r="PDX63" s="354"/>
      <c r="PDY63" s="352"/>
      <c r="PDZ63" s="353"/>
      <c r="PEA63" s="353"/>
      <c r="PEB63" s="353"/>
      <c r="PEC63" s="353"/>
      <c r="PED63" s="353"/>
      <c r="PEE63" s="353"/>
      <c r="PEF63" s="354"/>
      <c r="PEG63" s="352"/>
      <c r="PEH63" s="353"/>
      <c r="PEI63" s="353"/>
      <c r="PEJ63" s="353"/>
      <c r="PEK63" s="353"/>
      <c r="PEL63" s="353"/>
      <c r="PEM63" s="353"/>
      <c r="PEN63" s="354"/>
      <c r="PEO63" s="352"/>
      <c r="PEP63" s="353"/>
      <c r="PEQ63" s="353"/>
      <c r="PER63" s="353"/>
      <c r="PES63" s="353"/>
      <c r="PET63" s="353"/>
      <c r="PEU63" s="353"/>
      <c r="PEV63" s="354"/>
      <c r="PEW63" s="352"/>
      <c r="PEX63" s="353"/>
      <c r="PEY63" s="353"/>
      <c r="PEZ63" s="353"/>
      <c r="PFA63" s="353"/>
      <c r="PFB63" s="353"/>
      <c r="PFC63" s="353"/>
      <c r="PFD63" s="354"/>
      <c r="PFE63" s="352"/>
      <c r="PFF63" s="353"/>
      <c r="PFG63" s="353"/>
      <c r="PFH63" s="353"/>
      <c r="PFI63" s="353"/>
      <c r="PFJ63" s="353"/>
      <c r="PFK63" s="353"/>
      <c r="PFL63" s="354"/>
      <c r="PFM63" s="352"/>
      <c r="PFN63" s="353"/>
      <c r="PFO63" s="353"/>
      <c r="PFP63" s="353"/>
      <c r="PFQ63" s="353"/>
      <c r="PFR63" s="353"/>
      <c r="PFS63" s="353"/>
      <c r="PFT63" s="354"/>
      <c r="PFU63" s="352"/>
      <c r="PFV63" s="353"/>
      <c r="PFW63" s="353"/>
      <c r="PFX63" s="353"/>
      <c r="PFY63" s="353"/>
      <c r="PFZ63" s="353"/>
      <c r="PGA63" s="353"/>
      <c r="PGB63" s="354"/>
      <c r="PGC63" s="352"/>
      <c r="PGD63" s="353"/>
      <c r="PGE63" s="353"/>
      <c r="PGF63" s="353"/>
      <c r="PGG63" s="353"/>
      <c r="PGH63" s="353"/>
      <c r="PGI63" s="353"/>
      <c r="PGJ63" s="354"/>
      <c r="PGK63" s="352"/>
      <c r="PGL63" s="353"/>
      <c r="PGM63" s="353"/>
      <c r="PGN63" s="353"/>
      <c r="PGO63" s="353"/>
      <c r="PGP63" s="353"/>
      <c r="PGQ63" s="353"/>
      <c r="PGR63" s="354"/>
      <c r="PGS63" s="352"/>
      <c r="PGT63" s="353"/>
      <c r="PGU63" s="353"/>
      <c r="PGV63" s="353"/>
      <c r="PGW63" s="353"/>
      <c r="PGX63" s="353"/>
      <c r="PGY63" s="353"/>
      <c r="PGZ63" s="354"/>
      <c r="PHA63" s="352"/>
      <c r="PHB63" s="353"/>
      <c r="PHC63" s="353"/>
      <c r="PHD63" s="353"/>
      <c r="PHE63" s="353"/>
      <c r="PHF63" s="353"/>
      <c r="PHG63" s="353"/>
      <c r="PHH63" s="354"/>
      <c r="PHI63" s="352"/>
      <c r="PHJ63" s="353"/>
      <c r="PHK63" s="353"/>
      <c r="PHL63" s="353"/>
      <c r="PHM63" s="353"/>
      <c r="PHN63" s="353"/>
      <c r="PHO63" s="353"/>
      <c r="PHP63" s="354"/>
      <c r="PHQ63" s="352"/>
      <c r="PHR63" s="353"/>
      <c r="PHS63" s="353"/>
      <c r="PHT63" s="353"/>
      <c r="PHU63" s="353"/>
      <c r="PHV63" s="353"/>
      <c r="PHW63" s="353"/>
      <c r="PHX63" s="354"/>
      <c r="PHY63" s="352"/>
      <c r="PHZ63" s="353"/>
      <c r="PIA63" s="353"/>
      <c r="PIB63" s="353"/>
      <c r="PIC63" s="353"/>
      <c r="PID63" s="353"/>
      <c r="PIE63" s="353"/>
      <c r="PIF63" s="354"/>
      <c r="PIG63" s="352"/>
      <c r="PIH63" s="353"/>
      <c r="PII63" s="353"/>
      <c r="PIJ63" s="353"/>
      <c r="PIK63" s="353"/>
      <c r="PIL63" s="353"/>
      <c r="PIM63" s="353"/>
      <c r="PIN63" s="354"/>
      <c r="PIO63" s="352"/>
      <c r="PIP63" s="353"/>
      <c r="PIQ63" s="353"/>
      <c r="PIR63" s="353"/>
      <c r="PIS63" s="353"/>
      <c r="PIT63" s="353"/>
      <c r="PIU63" s="353"/>
      <c r="PIV63" s="354"/>
      <c r="PIW63" s="352"/>
      <c r="PIX63" s="353"/>
      <c r="PIY63" s="353"/>
      <c r="PIZ63" s="353"/>
      <c r="PJA63" s="353"/>
      <c r="PJB63" s="353"/>
      <c r="PJC63" s="353"/>
      <c r="PJD63" s="354"/>
      <c r="PJE63" s="352"/>
      <c r="PJF63" s="353"/>
      <c r="PJG63" s="353"/>
      <c r="PJH63" s="353"/>
      <c r="PJI63" s="353"/>
      <c r="PJJ63" s="353"/>
      <c r="PJK63" s="353"/>
      <c r="PJL63" s="354"/>
      <c r="PJM63" s="352"/>
      <c r="PJN63" s="353"/>
      <c r="PJO63" s="353"/>
      <c r="PJP63" s="353"/>
      <c r="PJQ63" s="353"/>
      <c r="PJR63" s="353"/>
      <c r="PJS63" s="353"/>
      <c r="PJT63" s="354"/>
      <c r="PJU63" s="352"/>
      <c r="PJV63" s="353"/>
      <c r="PJW63" s="353"/>
      <c r="PJX63" s="353"/>
      <c r="PJY63" s="353"/>
      <c r="PJZ63" s="353"/>
      <c r="PKA63" s="353"/>
      <c r="PKB63" s="354"/>
      <c r="PKC63" s="352"/>
      <c r="PKD63" s="353"/>
      <c r="PKE63" s="353"/>
      <c r="PKF63" s="353"/>
      <c r="PKG63" s="353"/>
      <c r="PKH63" s="353"/>
      <c r="PKI63" s="353"/>
      <c r="PKJ63" s="354"/>
      <c r="PKK63" s="352"/>
      <c r="PKL63" s="353"/>
      <c r="PKM63" s="353"/>
      <c r="PKN63" s="353"/>
      <c r="PKO63" s="353"/>
      <c r="PKP63" s="353"/>
      <c r="PKQ63" s="353"/>
      <c r="PKR63" s="354"/>
      <c r="PKS63" s="352"/>
      <c r="PKT63" s="353"/>
      <c r="PKU63" s="353"/>
      <c r="PKV63" s="353"/>
      <c r="PKW63" s="353"/>
      <c r="PKX63" s="353"/>
      <c r="PKY63" s="353"/>
      <c r="PKZ63" s="354"/>
      <c r="PLA63" s="352"/>
      <c r="PLB63" s="353"/>
      <c r="PLC63" s="353"/>
      <c r="PLD63" s="353"/>
      <c r="PLE63" s="353"/>
      <c r="PLF63" s="353"/>
      <c r="PLG63" s="353"/>
      <c r="PLH63" s="354"/>
      <c r="PLI63" s="352"/>
      <c r="PLJ63" s="353"/>
      <c r="PLK63" s="353"/>
      <c r="PLL63" s="353"/>
      <c r="PLM63" s="353"/>
      <c r="PLN63" s="353"/>
      <c r="PLO63" s="353"/>
      <c r="PLP63" s="354"/>
      <c r="PLQ63" s="352"/>
      <c r="PLR63" s="353"/>
      <c r="PLS63" s="353"/>
      <c r="PLT63" s="353"/>
      <c r="PLU63" s="353"/>
      <c r="PLV63" s="353"/>
      <c r="PLW63" s="353"/>
      <c r="PLX63" s="354"/>
      <c r="PLY63" s="352"/>
      <c r="PLZ63" s="353"/>
      <c r="PMA63" s="353"/>
      <c r="PMB63" s="353"/>
      <c r="PMC63" s="353"/>
      <c r="PMD63" s="353"/>
      <c r="PME63" s="353"/>
      <c r="PMF63" s="354"/>
      <c r="PMG63" s="352"/>
      <c r="PMH63" s="353"/>
      <c r="PMI63" s="353"/>
      <c r="PMJ63" s="353"/>
      <c r="PMK63" s="353"/>
      <c r="PML63" s="353"/>
      <c r="PMM63" s="353"/>
      <c r="PMN63" s="354"/>
      <c r="PMO63" s="352"/>
      <c r="PMP63" s="353"/>
      <c r="PMQ63" s="353"/>
      <c r="PMR63" s="353"/>
      <c r="PMS63" s="353"/>
      <c r="PMT63" s="353"/>
      <c r="PMU63" s="353"/>
      <c r="PMV63" s="354"/>
      <c r="PMW63" s="352"/>
      <c r="PMX63" s="353"/>
      <c r="PMY63" s="353"/>
      <c r="PMZ63" s="353"/>
      <c r="PNA63" s="353"/>
      <c r="PNB63" s="353"/>
      <c r="PNC63" s="353"/>
      <c r="PND63" s="354"/>
      <c r="PNE63" s="352"/>
      <c r="PNF63" s="353"/>
      <c r="PNG63" s="353"/>
      <c r="PNH63" s="353"/>
      <c r="PNI63" s="353"/>
      <c r="PNJ63" s="353"/>
      <c r="PNK63" s="353"/>
      <c r="PNL63" s="354"/>
      <c r="PNM63" s="352"/>
      <c r="PNN63" s="353"/>
      <c r="PNO63" s="353"/>
      <c r="PNP63" s="353"/>
      <c r="PNQ63" s="353"/>
      <c r="PNR63" s="353"/>
      <c r="PNS63" s="353"/>
      <c r="PNT63" s="354"/>
      <c r="PNU63" s="352"/>
      <c r="PNV63" s="353"/>
      <c r="PNW63" s="353"/>
      <c r="PNX63" s="353"/>
      <c r="PNY63" s="353"/>
      <c r="PNZ63" s="353"/>
      <c r="POA63" s="353"/>
      <c r="POB63" s="354"/>
      <c r="POC63" s="352"/>
      <c r="POD63" s="353"/>
      <c r="POE63" s="353"/>
      <c r="POF63" s="353"/>
      <c r="POG63" s="353"/>
      <c r="POH63" s="353"/>
      <c r="POI63" s="353"/>
      <c r="POJ63" s="354"/>
      <c r="POK63" s="352"/>
      <c r="POL63" s="353"/>
      <c r="POM63" s="353"/>
      <c r="PON63" s="353"/>
      <c r="POO63" s="353"/>
      <c r="POP63" s="353"/>
      <c r="POQ63" s="353"/>
      <c r="POR63" s="354"/>
      <c r="POS63" s="352"/>
      <c r="POT63" s="353"/>
      <c r="POU63" s="353"/>
      <c r="POV63" s="353"/>
      <c r="POW63" s="353"/>
      <c r="POX63" s="353"/>
      <c r="POY63" s="353"/>
      <c r="POZ63" s="354"/>
      <c r="PPA63" s="352"/>
      <c r="PPB63" s="353"/>
      <c r="PPC63" s="353"/>
      <c r="PPD63" s="353"/>
      <c r="PPE63" s="353"/>
      <c r="PPF63" s="353"/>
      <c r="PPG63" s="353"/>
      <c r="PPH63" s="354"/>
      <c r="PPI63" s="352"/>
      <c r="PPJ63" s="353"/>
      <c r="PPK63" s="353"/>
      <c r="PPL63" s="353"/>
      <c r="PPM63" s="353"/>
      <c r="PPN63" s="353"/>
      <c r="PPO63" s="353"/>
      <c r="PPP63" s="354"/>
      <c r="PPQ63" s="352"/>
      <c r="PPR63" s="353"/>
      <c r="PPS63" s="353"/>
      <c r="PPT63" s="353"/>
      <c r="PPU63" s="353"/>
      <c r="PPV63" s="353"/>
      <c r="PPW63" s="353"/>
      <c r="PPX63" s="354"/>
      <c r="PPY63" s="352"/>
      <c r="PPZ63" s="353"/>
      <c r="PQA63" s="353"/>
      <c r="PQB63" s="353"/>
      <c r="PQC63" s="353"/>
      <c r="PQD63" s="353"/>
      <c r="PQE63" s="353"/>
      <c r="PQF63" s="354"/>
      <c r="PQG63" s="352"/>
      <c r="PQH63" s="353"/>
      <c r="PQI63" s="353"/>
      <c r="PQJ63" s="353"/>
      <c r="PQK63" s="353"/>
      <c r="PQL63" s="353"/>
      <c r="PQM63" s="353"/>
      <c r="PQN63" s="354"/>
      <c r="PQO63" s="352"/>
      <c r="PQP63" s="353"/>
      <c r="PQQ63" s="353"/>
      <c r="PQR63" s="353"/>
      <c r="PQS63" s="353"/>
      <c r="PQT63" s="353"/>
      <c r="PQU63" s="353"/>
      <c r="PQV63" s="354"/>
      <c r="PQW63" s="352"/>
      <c r="PQX63" s="353"/>
      <c r="PQY63" s="353"/>
      <c r="PQZ63" s="353"/>
      <c r="PRA63" s="353"/>
      <c r="PRB63" s="353"/>
      <c r="PRC63" s="353"/>
      <c r="PRD63" s="354"/>
      <c r="PRE63" s="352"/>
      <c r="PRF63" s="353"/>
      <c r="PRG63" s="353"/>
      <c r="PRH63" s="353"/>
      <c r="PRI63" s="353"/>
      <c r="PRJ63" s="353"/>
      <c r="PRK63" s="353"/>
      <c r="PRL63" s="354"/>
      <c r="PRM63" s="352"/>
      <c r="PRN63" s="353"/>
      <c r="PRO63" s="353"/>
      <c r="PRP63" s="353"/>
      <c r="PRQ63" s="353"/>
      <c r="PRR63" s="353"/>
      <c r="PRS63" s="353"/>
      <c r="PRT63" s="354"/>
      <c r="PRU63" s="352"/>
      <c r="PRV63" s="353"/>
      <c r="PRW63" s="353"/>
      <c r="PRX63" s="353"/>
      <c r="PRY63" s="353"/>
      <c r="PRZ63" s="353"/>
      <c r="PSA63" s="353"/>
      <c r="PSB63" s="354"/>
      <c r="PSC63" s="352"/>
      <c r="PSD63" s="353"/>
      <c r="PSE63" s="353"/>
      <c r="PSF63" s="353"/>
      <c r="PSG63" s="353"/>
      <c r="PSH63" s="353"/>
      <c r="PSI63" s="353"/>
      <c r="PSJ63" s="354"/>
      <c r="PSK63" s="352"/>
      <c r="PSL63" s="353"/>
      <c r="PSM63" s="353"/>
      <c r="PSN63" s="353"/>
      <c r="PSO63" s="353"/>
      <c r="PSP63" s="353"/>
      <c r="PSQ63" s="353"/>
      <c r="PSR63" s="354"/>
      <c r="PSS63" s="352"/>
      <c r="PST63" s="353"/>
      <c r="PSU63" s="353"/>
      <c r="PSV63" s="353"/>
      <c r="PSW63" s="353"/>
      <c r="PSX63" s="353"/>
      <c r="PSY63" s="353"/>
      <c r="PSZ63" s="354"/>
      <c r="PTA63" s="352"/>
      <c r="PTB63" s="353"/>
      <c r="PTC63" s="353"/>
      <c r="PTD63" s="353"/>
      <c r="PTE63" s="353"/>
      <c r="PTF63" s="353"/>
      <c r="PTG63" s="353"/>
      <c r="PTH63" s="354"/>
      <c r="PTI63" s="352"/>
      <c r="PTJ63" s="353"/>
      <c r="PTK63" s="353"/>
      <c r="PTL63" s="353"/>
      <c r="PTM63" s="353"/>
      <c r="PTN63" s="353"/>
      <c r="PTO63" s="353"/>
      <c r="PTP63" s="354"/>
      <c r="PTQ63" s="352"/>
      <c r="PTR63" s="353"/>
      <c r="PTS63" s="353"/>
      <c r="PTT63" s="353"/>
      <c r="PTU63" s="353"/>
      <c r="PTV63" s="353"/>
      <c r="PTW63" s="353"/>
      <c r="PTX63" s="354"/>
      <c r="PTY63" s="352"/>
      <c r="PTZ63" s="353"/>
      <c r="PUA63" s="353"/>
      <c r="PUB63" s="353"/>
      <c r="PUC63" s="353"/>
      <c r="PUD63" s="353"/>
      <c r="PUE63" s="353"/>
      <c r="PUF63" s="354"/>
      <c r="PUG63" s="352"/>
      <c r="PUH63" s="353"/>
      <c r="PUI63" s="353"/>
      <c r="PUJ63" s="353"/>
      <c r="PUK63" s="353"/>
      <c r="PUL63" s="353"/>
      <c r="PUM63" s="353"/>
      <c r="PUN63" s="354"/>
      <c r="PUO63" s="352"/>
      <c r="PUP63" s="353"/>
      <c r="PUQ63" s="353"/>
      <c r="PUR63" s="353"/>
      <c r="PUS63" s="353"/>
      <c r="PUT63" s="353"/>
      <c r="PUU63" s="353"/>
      <c r="PUV63" s="354"/>
      <c r="PUW63" s="352"/>
      <c r="PUX63" s="353"/>
      <c r="PUY63" s="353"/>
      <c r="PUZ63" s="353"/>
      <c r="PVA63" s="353"/>
      <c r="PVB63" s="353"/>
      <c r="PVC63" s="353"/>
      <c r="PVD63" s="354"/>
      <c r="PVE63" s="352"/>
      <c r="PVF63" s="353"/>
      <c r="PVG63" s="353"/>
      <c r="PVH63" s="353"/>
      <c r="PVI63" s="353"/>
      <c r="PVJ63" s="353"/>
      <c r="PVK63" s="353"/>
      <c r="PVL63" s="354"/>
      <c r="PVM63" s="352"/>
      <c r="PVN63" s="353"/>
      <c r="PVO63" s="353"/>
      <c r="PVP63" s="353"/>
      <c r="PVQ63" s="353"/>
      <c r="PVR63" s="353"/>
      <c r="PVS63" s="353"/>
      <c r="PVT63" s="354"/>
      <c r="PVU63" s="352"/>
      <c r="PVV63" s="353"/>
      <c r="PVW63" s="353"/>
      <c r="PVX63" s="353"/>
      <c r="PVY63" s="353"/>
      <c r="PVZ63" s="353"/>
      <c r="PWA63" s="353"/>
      <c r="PWB63" s="354"/>
      <c r="PWC63" s="352"/>
      <c r="PWD63" s="353"/>
      <c r="PWE63" s="353"/>
      <c r="PWF63" s="353"/>
      <c r="PWG63" s="353"/>
      <c r="PWH63" s="353"/>
      <c r="PWI63" s="353"/>
      <c r="PWJ63" s="354"/>
      <c r="PWK63" s="352"/>
      <c r="PWL63" s="353"/>
      <c r="PWM63" s="353"/>
      <c r="PWN63" s="353"/>
      <c r="PWO63" s="353"/>
      <c r="PWP63" s="353"/>
      <c r="PWQ63" s="353"/>
      <c r="PWR63" s="354"/>
      <c r="PWS63" s="352"/>
      <c r="PWT63" s="353"/>
      <c r="PWU63" s="353"/>
      <c r="PWV63" s="353"/>
      <c r="PWW63" s="353"/>
      <c r="PWX63" s="353"/>
      <c r="PWY63" s="353"/>
      <c r="PWZ63" s="354"/>
      <c r="PXA63" s="352"/>
      <c r="PXB63" s="353"/>
      <c r="PXC63" s="353"/>
      <c r="PXD63" s="353"/>
      <c r="PXE63" s="353"/>
      <c r="PXF63" s="353"/>
      <c r="PXG63" s="353"/>
      <c r="PXH63" s="354"/>
      <c r="PXI63" s="352"/>
      <c r="PXJ63" s="353"/>
      <c r="PXK63" s="353"/>
      <c r="PXL63" s="353"/>
      <c r="PXM63" s="353"/>
      <c r="PXN63" s="353"/>
      <c r="PXO63" s="353"/>
      <c r="PXP63" s="354"/>
      <c r="PXQ63" s="352"/>
      <c r="PXR63" s="353"/>
      <c r="PXS63" s="353"/>
      <c r="PXT63" s="353"/>
      <c r="PXU63" s="353"/>
      <c r="PXV63" s="353"/>
      <c r="PXW63" s="353"/>
      <c r="PXX63" s="354"/>
      <c r="PXY63" s="352"/>
      <c r="PXZ63" s="353"/>
      <c r="PYA63" s="353"/>
      <c r="PYB63" s="353"/>
      <c r="PYC63" s="353"/>
      <c r="PYD63" s="353"/>
      <c r="PYE63" s="353"/>
      <c r="PYF63" s="354"/>
      <c r="PYG63" s="352"/>
      <c r="PYH63" s="353"/>
      <c r="PYI63" s="353"/>
      <c r="PYJ63" s="353"/>
      <c r="PYK63" s="353"/>
      <c r="PYL63" s="353"/>
      <c r="PYM63" s="353"/>
      <c r="PYN63" s="354"/>
      <c r="PYO63" s="352"/>
      <c r="PYP63" s="353"/>
      <c r="PYQ63" s="353"/>
      <c r="PYR63" s="353"/>
      <c r="PYS63" s="353"/>
      <c r="PYT63" s="353"/>
      <c r="PYU63" s="353"/>
      <c r="PYV63" s="354"/>
      <c r="PYW63" s="352"/>
      <c r="PYX63" s="353"/>
      <c r="PYY63" s="353"/>
      <c r="PYZ63" s="353"/>
      <c r="PZA63" s="353"/>
      <c r="PZB63" s="353"/>
      <c r="PZC63" s="353"/>
      <c r="PZD63" s="354"/>
      <c r="PZE63" s="352"/>
      <c r="PZF63" s="353"/>
      <c r="PZG63" s="353"/>
      <c r="PZH63" s="353"/>
      <c r="PZI63" s="353"/>
      <c r="PZJ63" s="353"/>
      <c r="PZK63" s="353"/>
      <c r="PZL63" s="354"/>
      <c r="PZM63" s="352"/>
      <c r="PZN63" s="353"/>
      <c r="PZO63" s="353"/>
      <c r="PZP63" s="353"/>
      <c r="PZQ63" s="353"/>
      <c r="PZR63" s="353"/>
      <c r="PZS63" s="353"/>
      <c r="PZT63" s="354"/>
      <c r="PZU63" s="352"/>
      <c r="PZV63" s="353"/>
      <c r="PZW63" s="353"/>
      <c r="PZX63" s="353"/>
      <c r="PZY63" s="353"/>
      <c r="PZZ63" s="353"/>
      <c r="QAA63" s="353"/>
      <c r="QAB63" s="354"/>
      <c r="QAC63" s="352"/>
      <c r="QAD63" s="353"/>
      <c r="QAE63" s="353"/>
      <c r="QAF63" s="353"/>
      <c r="QAG63" s="353"/>
      <c r="QAH63" s="353"/>
      <c r="QAI63" s="353"/>
      <c r="QAJ63" s="354"/>
      <c r="QAK63" s="352"/>
      <c r="QAL63" s="353"/>
      <c r="QAM63" s="353"/>
      <c r="QAN63" s="353"/>
      <c r="QAO63" s="353"/>
      <c r="QAP63" s="353"/>
      <c r="QAQ63" s="353"/>
      <c r="QAR63" s="354"/>
      <c r="QAS63" s="352"/>
      <c r="QAT63" s="353"/>
      <c r="QAU63" s="353"/>
      <c r="QAV63" s="353"/>
      <c r="QAW63" s="353"/>
      <c r="QAX63" s="353"/>
      <c r="QAY63" s="353"/>
      <c r="QAZ63" s="354"/>
      <c r="QBA63" s="352"/>
      <c r="QBB63" s="353"/>
      <c r="QBC63" s="353"/>
      <c r="QBD63" s="353"/>
      <c r="QBE63" s="353"/>
      <c r="QBF63" s="353"/>
      <c r="QBG63" s="353"/>
      <c r="QBH63" s="354"/>
      <c r="QBI63" s="352"/>
      <c r="QBJ63" s="353"/>
      <c r="QBK63" s="353"/>
      <c r="QBL63" s="353"/>
      <c r="QBM63" s="353"/>
      <c r="QBN63" s="353"/>
      <c r="QBO63" s="353"/>
      <c r="QBP63" s="354"/>
      <c r="QBQ63" s="352"/>
      <c r="QBR63" s="353"/>
      <c r="QBS63" s="353"/>
      <c r="QBT63" s="353"/>
      <c r="QBU63" s="353"/>
      <c r="QBV63" s="353"/>
      <c r="QBW63" s="353"/>
      <c r="QBX63" s="354"/>
      <c r="QBY63" s="352"/>
      <c r="QBZ63" s="353"/>
      <c r="QCA63" s="353"/>
      <c r="QCB63" s="353"/>
      <c r="QCC63" s="353"/>
      <c r="QCD63" s="353"/>
      <c r="QCE63" s="353"/>
      <c r="QCF63" s="354"/>
      <c r="QCG63" s="352"/>
      <c r="QCH63" s="353"/>
      <c r="QCI63" s="353"/>
      <c r="QCJ63" s="353"/>
      <c r="QCK63" s="353"/>
      <c r="QCL63" s="353"/>
      <c r="QCM63" s="353"/>
      <c r="QCN63" s="354"/>
      <c r="QCO63" s="352"/>
      <c r="QCP63" s="353"/>
      <c r="QCQ63" s="353"/>
      <c r="QCR63" s="353"/>
      <c r="QCS63" s="353"/>
      <c r="QCT63" s="353"/>
      <c r="QCU63" s="353"/>
      <c r="QCV63" s="354"/>
      <c r="QCW63" s="352"/>
      <c r="QCX63" s="353"/>
      <c r="QCY63" s="353"/>
      <c r="QCZ63" s="353"/>
      <c r="QDA63" s="353"/>
      <c r="QDB63" s="353"/>
      <c r="QDC63" s="353"/>
      <c r="QDD63" s="354"/>
      <c r="QDE63" s="352"/>
      <c r="QDF63" s="353"/>
      <c r="QDG63" s="353"/>
      <c r="QDH63" s="353"/>
      <c r="QDI63" s="353"/>
      <c r="QDJ63" s="353"/>
      <c r="QDK63" s="353"/>
      <c r="QDL63" s="354"/>
      <c r="QDM63" s="352"/>
      <c r="QDN63" s="353"/>
      <c r="QDO63" s="353"/>
      <c r="QDP63" s="353"/>
      <c r="QDQ63" s="353"/>
      <c r="QDR63" s="353"/>
      <c r="QDS63" s="353"/>
      <c r="QDT63" s="354"/>
      <c r="QDU63" s="352"/>
      <c r="QDV63" s="353"/>
      <c r="QDW63" s="353"/>
      <c r="QDX63" s="353"/>
      <c r="QDY63" s="353"/>
      <c r="QDZ63" s="353"/>
      <c r="QEA63" s="353"/>
      <c r="QEB63" s="354"/>
      <c r="QEC63" s="352"/>
      <c r="QED63" s="353"/>
      <c r="QEE63" s="353"/>
      <c r="QEF63" s="353"/>
      <c r="QEG63" s="353"/>
      <c r="QEH63" s="353"/>
      <c r="QEI63" s="353"/>
      <c r="QEJ63" s="354"/>
      <c r="QEK63" s="352"/>
      <c r="QEL63" s="353"/>
      <c r="QEM63" s="353"/>
      <c r="QEN63" s="353"/>
      <c r="QEO63" s="353"/>
      <c r="QEP63" s="353"/>
      <c r="QEQ63" s="353"/>
      <c r="QER63" s="354"/>
      <c r="QES63" s="352"/>
      <c r="QET63" s="353"/>
      <c r="QEU63" s="353"/>
      <c r="QEV63" s="353"/>
      <c r="QEW63" s="353"/>
      <c r="QEX63" s="353"/>
      <c r="QEY63" s="353"/>
      <c r="QEZ63" s="354"/>
      <c r="QFA63" s="352"/>
      <c r="QFB63" s="353"/>
      <c r="QFC63" s="353"/>
      <c r="QFD63" s="353"/>
      <c r="QFE63" s="353"/>
      <c r="QFF63" s="353"/>
      <c r="QFG63" s="353"/>
      <c r="QFH63" s="354"/>
      <c r="QFI63" s="352"/>
      <c r="QFJ63" s="353"/>
      <c r="QFK63" s="353"/>
      <c r="QFL63" s="353"/>
      <c r="QFM63" s="353"/>
      <c r="QFN63" s="353"/>
      <c r="QFO63" s="353"/>
      <c r="QFP63" s="354"/>
      <c r="QFQ63" s="352"/>
      <c r="QFR63" s="353"/>
      <c r="QFS63" s="353"/>
      <c r="QFT63" s="353"/>
      <c r="QFU63" s="353"/>
      <c r="QFV63" s="353"/>
      <c r="QFW63" s="353"/>
      <c r="QFX63" s="354"/>
      <c r="QFY63" s="352"/>
      <c r="QFZ63" s="353"/>
      <c r="QGA63" s="353"/>
      <c r="QGB63" s="353"/>
      <c r="QGC63" s="353"/>
      <c r="QGD63" s="353"/>
      <c r="QGE63" s="353"/>
      <c r="QGF63" s="354"/>
      <c r="QGG63" s="352"/>
      <c r="QGH63" s="353"/>
      <c r="QGI63" s="353"/>
      <c r="QGJ63" s="353"/>
      <c r="QGK63" s="353"/>
      <c r="QGL63" s="353"/>
      <c r="QGM63" s="353"/>
      <c r="QGN63" s="354"/>
      <c r="QGO63" s="352"/>
      <c r="QGP63" s="353"/>
      <c r="QGQ63" s="353"/>
      <c r="QGR63" s="353"/>
      <c r="QGS63" s="353"/>
      <c r="QGT63" s="353"/>
      <c r="QGU63" s="353"/>
      <c r="QGV63" s="354"/>
      <c r="QGW63" s="352"/>
      <c r="QGX63" s="353"/>
      <c r="QGY63" s="353"/>
      <c r="QGZ63" s="353"/>
      <c r="QHA63" s="353"/>
      <c r="QHB63" s="353"/>
      <c r="QHC63" s="353"/>
      <c r="QHD63" s="354"/>
      <c r="QHE63" s="352"/>
      <c r="QHF63" s="353"/>
      <c r="QHG63" s="353"/>
      <c r="QHH63" s="353"/>
      <c r="QHI63" s="353"/>
      <c r="QHJ63" s="353"/>
      <c r="QHK63" s="353"/>
      <c r="QHL63" s="354"/>
      <c r="QHM63" s="352"/>
      <c r="QHN63" s="353"/>
      <c r="QHO63" s="353"/>
      <c r="QHP63" s="353"/>
      <c r="QHQ63" s="353"/>
      <c r="QHR63" s="353"/>
      <c r="QHS63" s="353"/>
      <c r="QHT63" s="354"/>
      <c r="QHU63" s="352"/>
      <c r="QHV63" s="353"/>
      <c r="QHW63" s="353"/>
      <c r="QHX63" s="353"/>
      <c r="QHY63" s="353"/>
      <c r="QHZ63" s="353"/>
      <c r="QIA63" s="353"/>
      <c r="QIB63" s="354"/>
      <c r="QIC63" s="352"/>
      <c r="QID63" s="353"/>
      <c r="QIE63" s="353"/>
      <c r="QIF63" s="353"/>
      <c r="QIG63" s="353"/>
      <c r="QIH63" s="353"/>
      <c r="QII63" s="353"/>
      <c r="QIJ63" s="354"/>
      <c r="QIK63" s="352"/>
      <c r="QIL63" s="353"/>
      <c r="QIM63" s="353"/>
      <c r="QIN63" s="353"/>
      <c r="QIO63" s="353"/>
      <c r="QIP63" s="353"/>
      <c r="QIQ63" s="353"/>
      <c r="QIR63" s="354"/>
      <c r="QIS63" s="352"/>
      <c r="QIT63" s="353"/>
      <c r="QIU63" s="353"/>
      <c r="QIV63" s="353"/>
      <c r="QIW63" s="353"/>
      <c r="QIX63" s="353"/>
      <c r="QIY63" s="353"/>
      <c r="QIZ63" s="354"/>
      <c r="QJA63" s="352"/>
      <c r="QJB63" s="353"/>
      <c r="QJC63" s="353"/>
      <c r="QJD63" s="353"/>
      <c r="QJE63" s="353"/>
      <c r="QJF63" s="353"/>
      <c r="QJG63" s="353"/>
      <c r="QJH63" s="354"/>
      <c r="QJI63" s="352"/>
      <c r="QJJ63" s="353"/>
      <c r="QJK63" s="353"/>
      <c r="QJL63" s="353"/>
      <c r="QJM63" s="353"/>
      <c r="QJN63" s="353"/>
      <c r="QJO63" s="353"/>
      <c r="QJP63" s="354"/>
      <c r="QJQ63" s="352"/>
      <c r="QJR63" s="353"/>
      <c r="QJS63" s="353"/>
      <c r="QJT63" s="353"/>
      <c r="QJU63" s="353"/>
      <c r="QJV63" s="353"/>
      <c r="QJW63" s="353"/>
      <c r="QJX63" s="354"/>
      <c r="QJY63" s="352"/>
      <c r="QJZ63" s="353"/>
      <c r="QKA63" s="353"/>
      <c r="QKB63" s="353"/>
      <c r="QKC63" s="353"/>
      <c r="QKD63" s="353"/>
      <c r="QKE63" s="353"/>
      <c r="QKF63" s="354"/>
      <c r="QKG63" s="352"/>
      <c r="QKH63" s="353"/>
      <c r="QKI63" s="353"/>
      <c r="QKJ63" s="353"/>
      <c r="QKK63" s="353"/>
      <c r="QKL63" s="353"/>
      <c r="QKM63" s="353"/>
      <c r="QKN63" s="354"/>
      <c r="QKO63" s="352"/>
      <c r="QKP63" s="353"/>
      <c r="QKQ63" s="353"/>
      <c r="QKR63" s="353"/>
      <c r="QKS63" s="353"/>
      <c r="QKT63" s="353"/>
      <c r="QKU63" s="353"/>
      <c r="QKV63" s="354"/>
      <c r="QKW63" s="352"/>
      <c r="QKX63" s="353"/>
      <c r="QKY63" s="353"/>
      <c r="QKZ63" s="353"/>
      <c r="QLA63" s="353"/>
      <c r="QLB63" s="353"/>
      <c r="QLC63" s="353"/>
      <c r="QLD63" s="354"/>
      <c r="QLE63" s="352"/>
      <c r="QLF63" s="353"/>
      <c r="QLG63" s="353"/>
      <c r="QLH63" s="353"/>
      <c r="QLI63" s="353"/>
      <c r="QLJ63" s="353"/>
      <c r="QLK63" s="353"/>
      <c r="QLL63" s="354"/>
      <c r="QLM63" s="352"/>
      <c r="QLN63" s="353"/>
      <c r="QLO63" s="353"/>
      <c r="QLP63" s="353"/>
      <c r="QLQ63" s="353"/>
      <c r="QLR63" s="353"/>
      <c r="QLS63" s="353"/>
      <c r="QLT63" s="354"/>
      <c r="QLU63" s="352"/>
      <c r="QLV63" s="353"/>
      <c r="QLW63" s="353"/>
      <c r="QLX63" s="353"/>
      <c r="QLY63" s="353"/>
      <c r="QLZ63" s="353"/>
      <c r="QMA63" s="353"/>
      <c r="QMB63" s="354"/>
      <c r="QMC63" s="352"/>
      <c r="QMD63" s="353"/>
      <c r="QME63" s="353"/>
      <c r="QMF63" s="353"/>
      <c r="QMG63" s="353"/>
      <c r="QMH63" s="353"/>
      <c r="QMI63" s="353"/>
      <c r="QMJ63" s="354"/>
      <c r="QMK63" s="352"/>
      <c r="QML63" s="353"/>
      <c r="QMM63" s="353"/>
      <c r="QMN63" s="353"/>
      <c r="QMO63" s="353"/>
      <c r="QMP63" s="353"/>
      <c r="QMQ63" s="353"/>
      <c r="QMR63" s="354"/>
      <c r="QMS63" s="352"/>
      <c r="QMT63" s="353"/>
      <c r="QMU63" s="353"/>
      <c r="QMV63" s="353"/>
      <c r="QMW63" s="353"/>
      <c r="QMX63" s="353"/>
      <c r="QMY63" s="353"/>
      <c r="QMZ63" s="354"/>
      <c r="QNA63" s="352"/>
      <c r="QNB63" s="353"/>
      <c r="QNC63" s="353"/>
      <c r="QND63" s="353"/>
      <c r="QNE63" s="353"/>
      <c r="QNF63" s="353"/>
      <c r="QNG63" s="353"/>
      <c r="QNH63" s="354"/>
      <c r="QNI63" s="352"/>
      <c r="QNJ63" s="353"/>
      <c r="QNK63" s="353"/>
      <c r="QNL63" s="353"/>
      <c r="QNM63" s="353"/>
      <c r="QNN63" s="353"/>
      <c r="QNO63" s="353"/>
      <c r="QNP63" s="354"/>
      <c r="QNQ63" s="352"/>
      <c r="QNR63" s="353"/>
      <c r="QNS63" s="353"/>
      <c r="QNT63" s="353"/>
      <c r="QNU63" s="353"/>
      <c r="QNV63" s="353"/>
      <c r="QNW63" s="353"/>
      <c r="QNX63" s="354"/>
      <c r="QNY63" s="352"/>
      <c r="QNZ63" s="353"/>
      <c r="QOA63" s="353"/>
      <c r="QOB63" s="353"/>
      <c r="QOC63" s="353"/>
      <c r="QOD63" s="353"/>
      <c r="QOE63" s="353"/>
      <c r="QOF63" s="354"/>
      <c r="QOG63" s="352"/>
      <c r="QOH63" s="353"/>
      <c r="QOI63" s="353"/>
      <c r="QOJ63" s="353"/>
      <c r="QOK63" s="353"/>
      <c r="QOL63" s="353"/>
      <c r="QOM63" s="353"/>
      <c r="QON63" s="354"/>
      <c r="QOO63" s="352"/>
      <c r="QOP63" s="353"/>
      <c r="QOQ63" s="353"/>
      <c r="QOR63" s="353"/>
      <c r="QOS63" s="353"/>
      <c r="QOT63" s="353"/>
      <c r="QOU63" s="353"/>
      <c r="QOV63" s="354"/>
      <c r="QOW63" s="352"/>
      <c r="QOX63" s="353"/>
      <c r="QOY63" s="353"/>
      <c r="QOZ63" s="353"/>
      <c r="QPA63" s="353"/>
      <c r="QPB63" s="353"/>
      <c r="QPC63" s="353"/>
      <c r="QPD63" s="354"/>
      <c r="QPE63" s="352"/>
      <c r="QPF63" s="353"/>
      <c r="QPG63" s="353"/>
      <c r="QPH63" s="353"/>
      <c r="QPI63" s="353"/>
      <c r="QPJ63" s="353"/>
      <c r="QPK63" s="353"/>
      <c r="QPL63" s="354"/>
      <c r="QPM63" s="352"/>
      <c r="QPN63" s="353"/>
      <c r="QPO63" s="353"/>
      <c r="QPP63" s="353"/>
      <c r="QPQ63" s="353"/>
      <c r="QPR63" s="353"/>
      <c r="QPS63" s="353"/>
      <c r="QPT63" s="354"/>
      <c r="QPU63" s="352"/>
      <c r="QPV63" s="353"/>
      <c r="QPW63" s="353"/>
      <c r="QPX63" s="353"/>
      <c r="QPY63" s="353"/>
      <c r="QPZ63" s="353"/>
      <c r="QQA63" s="353"/>
      <c r="QQB63" s="354"/>
      <c r="QQC63" s="352"/>
      <c r="QQD63" s="353"/>
      <c r="QQE63" s="353"/>
      <c r="QQF63" s="353"/>
      <c r="QQG63" s="353"/>
      <c r="QQH63" s="353"/>
      <c r="QQI63" s="353"/>
      <c r="QQJ63" s="354"/>
      <c r="QQK63" s="352"/>
      <c r="QQL63" s="353"/>
      <c r="QQM63" s="353"/>
      <c r="QQN63" s="353"/>
      <c r="QQO63" s="353"/>
      <c r="QQP63" s="353"/>
      <c r="QQQ63" s="353"/>
      <c r="QQR63" s="354"/>
      <c r="QQS63" s="352"/>
      <c r="QQT63" s="353"/>
      <c r="QQU63" s="353"/>
      <c r="QQV63" s="353"/>
      <c r="QQW63" s="353"/>
      <c r="QQX63" s="353"/>
      <c r="QQY63" s="353"/>
      <c r="QQZ63" s="354"/>
      <c r="QRA63" s="352"/>
      <c r="QRB63" s="353"/>
      <c r="QRC63" s="353"/>
      <c r="QRD63" s="353"/>
      <c r="QRE63" s="353"/>
      <c r="QRF63" s="353"/>
      <c r="QRG63" s="353"/>
      <c r="QRH63" s="354"/>
      <c r="QRI63" s="352"/>
      <c r="QRJ63" s="353"/>
      <c r="QRK63" s="353"/>
      <c r="QRL63" s="353"/>
      <c r="QRM63" s="353"/>
      <c r="QRN63" s="353"/>
      <c r="QRO63" s="353"/>
      <c r="QRP63" s="354"/>
      <c r="QRQ63" s="352"/>
      <c r="QRR63" s="353"/>
      <c r="QRS63" s="353"/>
      <c r="QRT63" s="353"/>
      <c r="QRU63" s="353"/>
      <c r="QRV63" s="353"/>
      <c r="QRW63" s="353"/>
      <c r="QRX63" s="354"/>
      <c r="QRY63" s="352"/>
      <c r="QRZ63" s="353"/>
      <c r="QSA63" s="353"/>
      <c r="QSB63" s="353"/>
      <c r="QSC63" s="353"/>
      <c r="QSD63" s="353"/>
      <c r="QSE63" s="353"/>
      <c r="QSF63" s="354"/>
      <c r="QSG63" s="352"/>
      <c r="QSH63" s="353"/>
      <c r="QSI63" s="353"/>
      <c r="QSJ63" s="353"/>
      <c r="QSK63" s="353"/>
      <c r="QSL63" s="353"/>
      <c r="QSM63" s="353"/>
      <c r="QSN63" s="354"/>
      <c r="QSO63" s="352"/>
      <c r="QSP63" s="353"/>
      <c r="QSQ63" s="353"/>
      <c r="QSR63" s="353"/>
      <c r="QSS63" s="353"/>
      <c r="QST63" s="353"/>
      <c r="QSU63" s="353"/>
      <c r="QSV63" s="354"/>
      <c r="QSW63" s="352"/>
      <c r="QSX63" s="353"/>
      <c r="QSY63" s="353"/>
      <c r="QSZ63" s="353"/>
      <c r="QTA63" s="353"/>
      <c r="QTB63" s="353"/>
      <c r="QTC63" s="353"/>
      <c r="QTD63" s="354"/>
      <c r="QTE63" s="352"/>
      <c r="QTF63" s="353"/>
      <c r="QTG63" s="353"/>
      <c r="QTH63" s="353"/>
      <c r="QTI63" s="353"/>
      <c r="QTJ63" s="353"/>
      <c r="QTK63" s="353"/>
      <c r="QTL63" s="354"/>
      <c r="QTM63" s="352"/>
      <c r="QTN63" s="353"/>
      <c r="QTO63" s="353"/>
      <c r="QTP63" s="353"/>
      <c r="QTQ63" s="353"/>
      <c r="QTR63" s="353"/>
      <c r="QTS63" s="353"/>
      <c r="QTT63" s="354"/>
      <c r="QTU63" s="352"/>
      <c r="QTV63" s="353"/>
      <c r="QTW63" s="353"/>
      <c r="QTX63" s="353"/>
      <c r="QTY63" s="353"/>
      <c r="QTZ63" s="353"/>
      <c r="QUA63" s="353"/>
      <c r="QUB63" s="354"/>
      <c r="QUC63" s="352"/>
      <c r="QUD63" s="353"/>
      <c r="QUE63" s="353"/>
      <c r="QUF63" s="353"/>
      <c r="QUG63" s="353"/>
      <c r="QUH63" s="353"/>
      <c r="QUI63" s="353"/>
      <c r="QUJ63" s="354"/>
      <c r="QUK63" s="352"/>
      <c r="QUL63" s="353"/>
      <c r="QUM63" s="353"/>
      <c r="QUN63" s="353"/>
      <c r="QUO63" s="353"/>
      <c r="QUP63" s="353"/>
      <c r="QUQ63" s="353"/>
      <c r="QUR63" s="354"/>
      <c r="QUS63" s="352"/>
      <c r="QUT63" s="353"/>
      <c r="QUU63" s="353"/>
      <c r="QUV63" s="353"/>
      <c r="QUW63" s="353"/>
      <c r="QUX63" s="353"/>
      <c r="QUY63" s="353"/>
      <c r="QUZ63" s="354"/>
      <c r="QVA63" s="352"/>
      <c r="QVB63" s="353"/>
      <c r="QVC63" s="353"/>
      <c r="QVD63" s="353"/>
      <c r="QVE63" s="353"/>
      <c r="QVF63" s="353"/>
      <c r="QVG63" s="353"/>
      <c r="QVH63" s="354"/>
      <c r="QVI63" s="352"/>
      <c r="QVJ63" s="353"/>
      <c r="QVK63" s="353"/>
      <c r="QVL63" s="353"/>
      <c r="QVM63" s="353"/>
      <c r="QVN63" s="353"/>
      <c r="QVO63" s="353"/>
      <c r="QVP63" s="354"/>
      <c r="QVQ63" s="352"/>
      <c r="QVR63" s="353"/>
      <c r="QVS63" s="353"/>
      <c r="QVT63" s="353"/>
      <c r="QVU63" s="353"/>
      <c r="QVV63" s="353"/>
      <c r="QVW63" s="353"/>
      <c r="QVX63" s="354"/>
      <c r="QVY63" s="352"/>
      <c r="QVZ63" s="353"/>
      <c r="QWA63" s="353"/>
      <c r="QWB63" s="353"/>
      <c r="QWC63" s="353"/>
      <c r="QWD63" s="353"/>
      <c r="QWE63" s="353"/>
      <c r="QWF63" s="354"/>
      <c r="QWG63" s="352"/>
      <c r="QWH63" s="353"/>
      <c r="QWI63" s="353"/>
      <c r="QWJ63" s="353"/>
      <c r="QWK63" s="353"/>
      <c r="QWL63" s="353"/>
      <c r="QWM63" s="353"/>
      <c r="QWN63" s="354"/>
      <c r="QWO63" s="352"/>
      <c r="QWP63" s="353"/>
      <c r="QWQ63" s="353"/>
      <c r="QWR63" s="353"/>
      <c r="QWS63" s="353"/>
      <c r="QWT63" s="353"/>
      <c r="QWU63" s="353"/>
      <c r="QWV63" s="354"/>
      <c r="QWW63" s="352"/>
      <c r="QWX63" s="353"/>
      <c r="QWY63" s="353"/>
      <c r="QWZ63" s="353"/>
      <c r="QXA63" s="353"/>
      <c r="QXB63" s="353"/>
      <c r="QXC63" s="353"/>
      <c r="QXD63" s="354"/>
      <c r="QXE63" s="352"/>
      <c r="QXF63" s="353"/>
      <c r="QXG63" s="353"/>
      <c r="QXH63" s="353"/>
      <c r="QXI63" s="353"/>
      <c r="QXJ63" s="353"/>
      <c r="QXK63" s="353"/>
      <c r="QXL63" s="354"/>
      <c r="QXM63" s="352"/>
      <c r="QXN63" s="353"/>
      <c r="QXO63" s="353"/>
      <c r="QXP63" s="353"/>
      <c r="QXQ63" s="353"/>
      <c r="QXR63" s="353"/>
      <c r="QXS63" s="353"/>
      <c r="QXT63" s="354"/>
      <c r="QXU63" s="352"/>
      <c r="QXV63" s="353"/>
      <c r="QXW63" s="353"/>
      <c r="QXX63" s="353"/>
      <c r="QXY63" s="353"/>
      <c r="QXZ63" s="353"/>
      <c r="QYA63" s="353"/>
      <c r="QYB63" s="354"/>
      <c r="QYC63" s="352"/>
      <c r="QYD63" s="353"/>
      <c r="QYE63" s="353"/>
      <c r="QYF63" s="353"/>
      <c r="QYG63" s="353"/>
      <c r="QYH63" s="353"/>
      <c r="QYI63" s="353"/>
      <c r="QYJ63" s="354"/>
      <c r="QYK63" s="352"/>
      <c r="QYL63" s="353"/>
      <c r="QYM63" s="353"/>
      <c r="QYN63" s="353"/>
      <c r="QYO63" s="353"/>
      <c r="QYP63" s="353"/>
      <c r="QYQ63" s="353"/>
      <c r="QYR63" s="354"/>
      <c r="QYS63" s="352"/>
      <c r="QYT63" s="353"/>
      <c r="QYU63" s="353"/>
      <c r="QYV63" s="353"/>
      <c r="QYW63" s="353"/>
      <c r="QYX63" s="353"/>
      <c r="QYY63" s="353"/>
      <c r="QYZ63" s="354"/>
      <c r="QZA63" s="352"/>
      <c r="QZB63" s="353"/>
      <c r="QZC63" s="353"/>
      <c r="QZD63" s="353"/>
      <c r="QZE63" s="353"/>
      <c r="QZF63" s="353"/>
      <c r="QZG63" s="353"/>
      <c r="QZH63" s="354"/>
      <c r="QZI63" s="352"/>
      <c r="QZJ63" s="353"/>
      <c r="QZK63" s="353"/>
      <c r="QZL63" s="353"/>
      <c r="QZM63" s="353"/>
      <c r="QZN63" s="353"/>
      <c r="QZO63" s="353"/>
      <c r="QZP63" s="354"/>
      <c r="QZQ63" s="352"/>
      <c r="QZR63" s="353"/>
      <c r="QZS63" s="353"/>
      <c r="QZT63" s="353"/>
      <c r="QZU63" s="353"/>
      <c r="QZV63" s="353"/>
      <c r="QZW63" s="353"/>
      <c r="QZX63" s="354"/>
      <c r="QZY63" s="352"/>
      <c r="QZZ63" s="353"/>
      <c r="RAA63" s="353"/>
      <c r="RAB63" s="353"/>
      <c r="RAC63" s="353"/>
      <c r="RAD63" s="353"/>
      <c r="RAE63" s="353"/>
      <c r="RAF63" s="354"/>
      <c r="RAG63" s="352"/>
      <c r="RAH63" s="353"/>
      <c r="RAI63" s="353"/>
      <c r="RAJ63" s="353"/>
      <c r="RAK63" s="353"/>
      <c r="RAL63" s="353"/>
      <c r="RAM63" s="353"/>
      <c r="RAN63" s="354"/>
      <c r="RAO63" s="352"/>
      <c r="RAP63" s="353"/>
      <c r="RAQ63" s="353"/>
      <c r="RAR63" s="353"/>
      <c r="RAS63" s="353"/>
      <c r="RAT63" s="353"/>
      <c r="RAU63" s="353"/>
      <c r="RAV63" s="354"/>
      <c r="RAW63" s="352"/>
      <c r="RAX63" s="353"/>
      <c r="RAY63" s="353"/>
      <c r="RAZ63" s="353"/>
      <c r="RBA63" s="353"/>
      <c r="RBB63" s="353"/>
      <c r="RBC63" s="353"/>
      <c r="RBD63" s="354"/>
      <c r="RBE63" s="352"/>
      <c r="RBF63" s="353"/>
      <c r="RBG63" s="353"/>
      <c r="RBH63" s="353"/>
      <c r="RBI63" s="353"/>
      <c r="RBJ63" s="353"/>
      <c r="RBK63" s="353"/>
      <c r="RBL63" s="354"/>
      <c r="RBM63" s="352"/>
      <c r="RBN63" s="353"/>
      <c r="RBO63" s="353"/>
      <c r="RBP63" s="353"/>
      <c r="RBQ63" s="353"/>
      <c r="RBR63" s="353"/>
      <c r="RBS63" s="353"/>
      <c r="RBT63" s="354"/>
      <c r="RBU63" s="352"/>
      <c r="RBV63" s="353"/>
      <c r="RBW63" s="353"/>
      <c r="RBX63" s="353"/>
      <c r="RBY63" s="353"/>
      <c r="RBZ63" s="353"/>
      <c r="RCA63" s="353"/>
      <c r="RCB63" s="354"/>
      <c r="RCC63" s="352"/>
      <c r="RCD63" s="353"/>
      <c r="RCE63" s="353"/>
      <c r="RCF63" s="353"/>
      <c r="RCG63" s="353"/>
      <c r="RCH63" s="353"/>
      <c r="RCI63" s="353"/>
      <c r="RCJ63" s="354"/>
      <c r="RCK63" s="352"/>
      <c r="RCL63" s="353"/>
      <c r="RCM63" s="353"/>
      <c r="RCN63" s="353"/>
      <c r="RCO63" s="353"/>
      <c r="RCP63" s="353"/>
      <c r="RCQ63" s="353"/>
      <c r="RCR63" s="354"/>
      <c r="RCS63" s="352"/>
      <c r="RCT63" s="353"/>
      <c r="RCU63" s="353"/>
      <c r="RCV63" s="353"/>
      <c r="RCW63" s="353"/>
      <c r="RCX63" s="353"/>
      <c r="RCY63" s="353"/>
      <c r="RCZ63" s="354"/>
      <c r="RDA63" s="352"/>
      <c r="RDB63" s="353"/>
      <c r="RDC63" s="353"/>
      <c r="RDD63" s="353"/>
      <c r="RDE63" s="353"/>
      <c r="RDF63" s="353"/>
      <c r="RDG63" s="353"/>
      <c r="RDH63" s="354"/>
      <c r="RDI63" s="352"/>
      <c r="RDJ63" s="353"/>
      <c r="RDK63" s="353"/>
      <c r="RDL63" s="353"/>
      <c r="RDM63" s="353"/>
      <c r="RDN63" s="353"/>
      <c r="RDO63" s="353"/>
      <c r="RDP63" s="354"/>
      <c r="RDQ63" s="352"/>
      <c r="RDR63" s="353"/>
      <c r="RDS63" s="353"/>
      <c r="RDT63" s="353"/>
      <c r="RDU63" s="353"/>
      <c r="RDV63" s="353"/>
      <c r="RDW63" s="353"/>
      <c r="RDX63" s="354"/>
      <c r="RDY63" s="352"/>
      <c r="RDZ63" s="353"/>
      <c r="REA63" s="353"/>
      <c r="REB63" s="353"/>
      <c r="REC63" s="353"/>
      <c r="RED63" s="353"/>
      <c r="REE63" s="353"/>
      <c r="REF63" s="354"/>
      <c r="REG63" s="352"/>
      <c r="REH63" s="353"/>
      <c r="REI63" s="353"/>
      <c r="REJ63" s="353"/>
      <c r="REK63" s="353"/>
      <c r="REL63" s="353"/>
      <c r="REM63" s="353"/>
      <c r="REN63" s="354"/>
      <c r="REO63" s="352"/>
      <c r="REP63" s="353"/>
      <c r="REQ63" s="353"/>
      <c r="RER63" s="353"/>
      <c r="RES63" s="353"/>
      <c r="RET63" s="353"/>
      <c r="REU63" s="353"/>
      <c r="REV63" s="354"/>
      <c r="REW63" s="352"/>
      <c r="REX63" s="353"/>
      <c r="REY63" s="353"/>
      <c r="REZ63" s="353"/>
      <c r="RFA63" s="353"/>
      <c r="RFB63" s="353"/>
      <c r="RFC63" s="353"/>
      <c r="RFD63" s="354"/>
      <c r="RFE63" s="352"/>
      <c r="RFF63" s="353"/>
      <c r="RFG63" s="353"/>
      <c r="RFH63" s="353"/>
      <c r="RFI63" s="353"/>
      <c r="RFJ63" s="353"/>
      <c r="RFK63" s="353"/>
      <c r="RFL63" s="354"/>
      <c r="RFM63" s="352"/>
      <c r="RFN63" s="353"/>
      <c r="RFO63" s="353"/>
      <c r="RFP63" s="353"/>
      <c r="RFQ63" s="353"/>
      <c r="RFR63" s="353"/>
      <c r="RFS63" s="353"/>
      <c r="RFT63" s="354"/>
      <c r="RFU63" s="352"/>
      <c r="RFV63" s="353"/>
      <c r="RFW63" s="353"/>
      <c r="RFX63" s="353"/>
      <c r="RFY63" s="353"/>
      <c r="RFZ63" s="353"/>
      <c r="RGA63" s="353"/>
      <c r="RGB63" s="354"/>
      <c r="RGC63" s="352"/>
      <c r="RGD63" s="353"/>
      <c r="RGE63" s="353"/>
      <c r="RGF63" s="353"/>
      <c r="RGG63" s="353"/>
      <c r="RGH63" s="353"/>
      <c r="RGI63" s="353"/>
      <c r="RGJ63" s="354"/>
      <c r="RGK63" s="352"/>
      <c r="RGL63" s="353"/>
      <c r="RGM63" s="353"/>
      <c r="RGN63" s="353"/>
      <c r="RGO63" s="353"/>
      <c r="RGP63" s="353"/>
      <c r="RGQ63" s="353"/>
      <c r="RGR63" s="354"/>
      <c r="RGS63" s="352"/>
      <c r="RGT63" s="353"/>
      <c r="RGU63" s="353"/>
      <c r="RGV63" s="353"/>
      <c r="RGW63" s="353"/>
      <c r="RGX63" s="353"/>
      <c r="RGY63" s="353"/>
      <c r="RGZ63" s="354"/>
      <c r="RHA63" s="352"/>
      <c r="RHB63" s="353"/>
      <c r="RHC63" s="353"/>
      <c r="RHD63" s="353"/>
      <c r="RHE63" s="353"/>
      <c r="RHF63" s="353"/>
      <c r="RHG63" s="353"/>
      <c r="RHH63" s="354"/>
      <c r="RHI63" s="352"/>
      <c r="RHJ63" s="353"/>
      <c r="RHK63" s="353"/>
      <c r="RHL63" s="353"/>
      <c r="RHM63" s="353"/>
      <c r="RHN63" s="353"/>
      <c r="RHO63" s="353"/>
      <c r="RHP63" s="354"/>
      <c r="RHQ63" s="352"/>
      <c r="RHR63" s="353"/>
      <c r="RHS63" s="353"/>
      <c r="RHT63" s="353"/>
      <c r="RHU63" s="353"/>
      <c r="RHV63" s="353"/>
      <c r="RHW63" s="353"/>
      <c r="RHX63" s="354"/>
      <c r="RHY63" s="352"/>
      <c r="RHZ63" s="353"/>
      <c r="RIA63" s="353"/>
      <c r="RIB63" s="353"/>
      <c r="RIC63" s="353"/>
      <c r="RID63" s="353"/>
      <c r="RIE63" s="353"/>
      <c r="RIF63" s="354"/>
      <c r="RIG63" s="352"/>
      <c r="RIH63" s="353"/>
      <c r="RII63" s="353"/>
      <c r="RIJ63" s="353"/>
      <c r="RIK63" s="353"/>
      <c r="RIL63" s="353"/>
      <c r="RIM63" s="353"/>
      <c r="RIN63" s="354"/>
      <c r="RIO63" s="352"/>
      <c r="RIP63" s="353"/>
      <c r="RIQ63" s="353"/>
      <c r="RIR63" s="353"/>
      <c r="RIS63" s="353"/>
      <c r="RIT63" s="353"/>
      <c r="RIU63" s="353"/>
      <c r="RIV63" s="354"/>
      <c r="RIW63" s="352"/>
      <c r="RIX63" s="353"/>
      <c r="RIY63" s="353"/>
      <c r="RIZ63" s="353"/>
      <c r="RJA63" s="353"/>
      <c r="RJB63" s="353"/>
      <c r="RJC63" s="353"/>
      <c r="RJD63" s="354"/>
      <c r="RJE63" s="352"/>
      <c r="RJF63" s="353"/>
      <c r="RJG63" s="353"/>
      <c r="RJH63" s="353"/>
      <c r="RJI63" s="353"/>
      <c r="RJJ63" s="353"/>
      <c r="RJK63" s="353"/>
      <c r="RJL63" s="354"/>
      <c r="RJM63" s="352"/>
      <c r="RJN63" s="353"/>
      <c r="RJO63" s="353"/>
      <c r="RJP63" s="353"/>
      <c r="RJQ63" s="353"/>
      <c r="RJR63" s="353"/>
      <c r="RJS63" s="353"/>
      <c r="RJT63" s="354"/>
      <c r="RJU63" s="352"/>
      <c r="RJV63" s="353"/>
      <c r="RJW63" s="353"/>
      <c r="RJX63" s="353"/>
      <c r="RJY63" s="353"/>
      <c r="RJZ63" s="353"/>
      <c r="RKA63" s="353"/>
      <c r="RKB63" s="354"/>
      <c r="RKC63" s="352"/>
      <c r="RKD63" s="353"/>
      <c r="RKE63" s="353"/>
      <c r="RKF63" s="353"/>
      <c r="RKG63" s="353"/>
      <c r="RKH63" s="353"/>
      <c r="RKI63" s="353"/>
      <c r="RKJ63" s="354"/>
      <c r="RKK63" s="352"/>
      <c r="RKL63" s="353"/>
      <c r="RKM63" s="353"/>
      <c r="RKN63" s="353"/>
      <c r="RKO63" s="353"/>
      <c r="RKP63" s="353"/>
      <c r="RKQ63" s="353"/>
      <c r="RKR63" s="354"/>
      <c r="RKS63" s="352"/>
      <c r="RKT63" s="353"/>
      <c r="RKU63" s="353"/>
      <c r="RKV63" s="353"/>
      <c r="RKW63" s="353"/>
      <c r="RKX63" s="353"/>
      <c r="RKY63" s="353"/>
      <c r="RKZ63" s="354"/>
      <c r="RLA63" s="352"/>
      <c r="RLB63" s="353"/>
      <c r="RLC63" s="353"/>
      <c r="RLD63" s="353"/>
      <c r="RLE63" s="353"/>
      <c r="RLF63" s="353"/>
      <c r="RLG63" s="353"/>
      <c r="RLH63" s="354"/>
      <c r="RLI63" s="352"/>
      <c r="RLJ63" s="353"/>
      <c r="RLK63" s="353"/>
      <c r="RLL63" s="353"/>
      <c r="RLM63" s="353"/>
      <c r="RLN63" s="353"/>
      <c r="RLO63" s="353"/>
      <c r="RLP63" s="354"/>
      <c r="RLQ63" s="352"/>
      <c r="RLR63" s="353"/>
      <c r="RLS63" s="353"/>
      <c r="RLT63" s="353"/>
      <c r="RLU63" s="353"/>
      <c r="RLV63" s="353"/>
      <c r="RLW63" s="353"/>
      <c r="RLX63" s="354"/>
      <c r="RLY63" s="352"/>
      <c r="RLZ63" s="353"/>
      <c r="RMA63" s="353"/>
      <c r="RMB63" s="353"/>
      <c r="RMC63" s="353"/>
      <c r="RMD63" s="353"/>
      <c r="RME63" s="353"/>
      <c r="RMF63" s="354"/>
      <c r="RMG63" s="352"/>
      <c r="RMH63" s="353"/>
      <c r="RMI63" s="353"/>
      <c r="RMJ63" s="353"/>
      <c r="RMK63" s="353"/>
      <c r="RML63" s="353"/>
      <c r="RMM63" s="353"/>
      <c r="RMN63" s="354"/>
      <c r="RMO63" s="352"/>
      <c r="RMP63" s="353"/>
      <c r="RMQ63" s="353"/>
      <c r="RMR63" s="353"/>
      <c r="RMS63" s="353"/>
      <c r="RMT63" s="353"/>
      <c r="RMU63" s="353"/>
      <c r="RMV63" s="354"/>
      <c r="RMW63" s="352"/>
      <c r="RMX63" s="353"/>
      <c r="RMY63" s="353"/>
      <c r="RMZ63" s="353"/>
      <c r="RNA63" s="353"/>
      <c r="RNB63" s="353"/>
      <c r="RNC63" s="353"/>
      <c r="RND63" s="354"/>
      <c r="RNE63" s="352"/>
      <c r="RNF63" s="353"/>
      <c r="RNG63" s="353"/>
      <c r="RNH63" s="353"/>
      <c r="RNI63" s="353"/>
      <c r="RNJ63" s="353"/>
      <c r="RNK63" s="353"/>
      <c r="RNL63" s="354"/>
      <c r="RNM63" s="352"/>
      <c r="RNN63" s="353"/>
      <c r="RNO63" s="353"/>
      <c r="RNP63" s="353"/>
      <c r="RNQ63" s="353"/>
      <c r="RNR63" s="353"/>
      <c r="RNS63" s="353"/>
      <c r="RNT63" s="354"/>
      <c r="RNU63" s="352"/>
      <c r="RNV63" s="353"/>
      <c r="RNW63" s="353"/>
      <c r="RNX63" s="353"/>
      <c r="RNY63" s="353"/>
      <c r="RNZ63" s="353"/>
      <c r="ROA63" s="353"/>
      <c r="ROB63" s="354"/>
      <c r="ROC63" s="352"/>
      <c r="ROD63" s="353"/>
      <c r="ROE63" s="353"/>
      <c r="ROF63" s="353"/>
      <c r="ROG63" s="353"/>
      <c r="ROH63" s="353"/>
      <c r="ROI63" s="353"/>
      <c r="ROJ63" s="354"/>
      <c r="ROK63" s="352"/>
      <c r="ROL63" s="353"/>
      <c r="ROM63" s="353"/>
      <c r="RON63" s="353"/>
      <c r="ROO63" s="353"/>
      <c r="ROP63" s="353"/>
      <c r="ROQ63" s="353"/>
      <c r="ROR63" s="354"/>
      <c r="ROS63" s="352"/>
      <c r="ROT63" s="353"/>
      <c r="ROU63" s="353"/>
      <c r="ROV63" s="353"/>
      <c r="ROW63" s="353"/>
      <c r="ROX63" s="353"/>
      <c r="ROY63" s="353"/>
      <c r="ROZ63" s="354"/>
      <c r="RPA63" s="352"/>
      <c r="RPB63" s="353"/>
      <c r="RPC63" s="353"/>
      <c r="RPD63" s="353"/>
      <c r="RPE63" s="353"/>
      <c r="RPF63" s="353"/>
      <c r="RPG63" s="353"/>
      <c r="RPH63" s="354"/>
      <c r="RPI63" s="352"/>
      <c r="RPJ63" s="353"/>
      <c r="RPK63" s="353"/>
      <c r="RPL63" s="353"/>
      <c r="RPM63" s="353"/>
      <c r="RPN63" s="353"/>
      <c r="RPO63" s="353"/>
      <c r="RPP63" s="354"/>
      <c r="RPQ63" s="352"/>
      <c r="RPR63" s="353"/>
      <c r="RPS63" s="353"/>
      <c r="RPT63" s="353"/>
      <c r="RPU63" s="353"/>
      <c r="RPV63" s="353"/>
      <c r="RPW63" s="353"/>
      <c r="RPX63" s="354"/>
      <c r="RPY63" s="352"/>
      <c r="RPZ63" s="353"/>
      <c r="RQA63" s="353"/>
      <c r="RQB63" s="353"/>
      <c r="RQC63" s="353"/>
      <c r="RQD63" s="353"/>
      <c r="RQE63" s="353"/>
      <c r="RQF63" s="354"/>
      <c r="RQG63" s="352"/>
      <c r="RQH63" s="353"/>
      <c r="RQI63" s="353"/>
      <c r="RQJ63" s="353"/>
      <c r="RQK63" s="353"/>
      <c r="RQL63" s="353"/>
      <c r="RQM63" s="353"/>
      <c r="RQN63" s="354"/>
      <c r="RQO63" s="352"/>
      <c r="RQP63" s="353"/>
      <c r="RQQ63" s="353"/>
      <c r="RQR63" s="353"/>
      <c r="RQS63" s="353"/>
      <c r="RQT63" s="353"/>
      <c r="RQU63" s="353"/>
      <c r="RQV63" s="354"/>
      <c r="RQW63" s="352"/>
      <c r="RQX63" s="353"/>
      <c r="RQY63" s="353"/>
      <c r="RQZ63" s="353"/>
      <c r="RRA63" s="353"/>
      <c r="RRB63" s="353"/>
      <c r="RRC63" s="353"/>
      <c r="RRD63" s="354"/>
      <c r="RRE63" s="352"/>
      <c r="RRF63" s="353"/>
      <c r="RRG63" s="353"/>
      <c r="RRH63" s="353"/>
      <c r="RRI63" s="353"/>
      <c r="RRJ63" s="353"/>
      <c r="RRK63" s="353"/>
      <c r="RRL63" s="354"/>
      <c r="RRM63" s="352"/>
      <c r="RRN63" s="353"/>
      <c r="RRO63" s="353"/>
      <c r="RRP63" s="353"/>
      <c r="RRQ63" s="353"/>
      <c r="RRR63" s="353"/>
      <c r="RRS63" s="353"/>
      <c r="RRT63" s="354"/>
      <c r="RRU63" s="352"/>
      <c r="RRV63" s="353"/>
      <c r="RRW63" s="353"/>
      <c r="RRX63" s="353"/>
      <c r="RRY63" s="353"/>
      <c r="RRZ63" s="353"/>
      <c r="RSA63" s="353"/>
      <c r="RSB63" s="354"/>
      <c r="RSC63" s="352"/>
      <c r="RSD63" s="353"/>
      <c r="RSE63" s="353"/>
      <c r="RSF63" s="353"/>
      <c r="RSG63" s="353"/>
      <c r="RSH63" s="353"/>
      <c r="RSI63" s="353"/>
      <c r="RSJ63" s="354"/>
      <c r="RSK63" s="352"/>
      <c r="RSL63" s="353"/>
      <c r="RSM63" s="353"/>
      <c r="RSN63" s="353"/>
      <c r="RSO63" s="353"/>
      <c r="RSP63" s="353"/>
      <c r="RSQ63" s="353"/>
      <c r="RSR63" s="354"/>
      <c r="RSS63" s="352"/>
      <c r="RST63" s="353"/>
      <c r="RSU63" s="353"/>
      <c r="RSV63" s="353"/>
      <c r="RSW63" s="353"/>
      <c r="RSX63" s="353"/>
      <c r="RSY63" s="353"/>
      <c r="RSZ63" s="354"/>
      <c r="RTA63" s="352"/>
      <c r="RTB63" s="353"/>
      <c r="RTC63" s="353"/>
      <c r="RTD63" s="353"/>
      <c r="RTE63" s="353"/>
      <c r="RTF63" s="353"/>
      <c r="RTG63" s="353"/>
      <c r="RTH63" s="354"/>
      <c r="RTI63" s="352"/>
      <c r="RTJ63" s="353"/>
      <c r="RTK63" s="353"/>
      <c r="RTL63" s="353"/>
      <c r="RTM63" s="353"/>
      <c r="RTN63" s="353"/>
      <c r="RTO63" s="353"/>
      <c r="RTP63" s="354"/>
      <c r="RTQ63" s="352"/>
      <c r="RTR63" s="353"/>
      <c r="RTS63" s="353"/>
      <c r="RTT63" s="353"/>
      <c r="RTU63" s="353"/>
      <c r="RTV63" s="353"/>
      <c r="RTW63" s="353"/>
      <c r="RTX63" s="354"/>
      <c r="RTY63" s="352"/>
      <c r="RTZ63" s="353"/>
      <c r="RUA63" s="353"/>
      <c r="RUB63" s="353"/>
      <c r="RUC63" s="353"/>
      <c r="RUD63" s="353"/>
      <c r="RUE63" s="353"/>
      <c r="RUF63" s="354"/>
      <c r="RUG63" s="352"/>
      <c r="RUH63" s="353"/>
      <c r="RUI63" s="353"/>
      <c r="RUJ63" s="353"/>
      <c r="RUK63" s="353"/>
      <c r="RUL63" s="353"/>
      <c r="RUM63" s="353"/>
      <c r="RUN63" s="354"/>
      <c r="RUO63" s="352"/>
      <c r="RUP63" s="353"/>
      <c r="RUQ63" s="353"/>
      <c r="RUR63" s="353"/>
      <c r="RUS63" s="353"/>
      <c r="RUT63" s="353"/>
      <c r="RUU63" s="353"/>
      <c r="RUV63" s="354"/>
      <c r="RUW63" s="352"/>
      <c r="RUX63" s="353"/>
      <c r="RUY63" s="353"/>
      <c r="RUZ63" s="353"/>
      <c r="RVA63" s="353"/>
      <c r="RVB63" s="353"/>
      <c r="RVC63" s="353"/>
      <c r="RVD63" s="354"/>
      <c r="RVE63" s="352"/>
      <c r="RVF63" s="353"/>
      <c r="RVG63" s="353"/>
      <c r="RVH63" s="353"/>
      <c r="RVI63" s="353"/>
      <c r="RVJ63" s="353"/>
      <c r="RVK63" s="353"/>
      <c r="RVL63" s="354"/>
      <c r="RVM63" s="352"/>
      <c r="RVN63" s="353"/>
      <c r="RVO63" s="353"/>
      <c r="RVP63" s="353"/>
      <c r="RVQ63" s="353"/>
      <c r="RVR63" s="353"/>
      <c r="RVS63" s="353"/>
      <c r="RVT63" s="354"/>
      <c r="RVU63" s="352"/>
      <c r="RVV63" s="353"/>
      <c r="RVW63" s="353"/>
      <c r="RVX63" s="353"/>
      <c r="RVY63" s="353"/>
      <c r="RVZ63" s="353"/>
      <c r="RWA63" s="353"/>
      <c r="RWB63" s="354"/>
      <c r="RWC63" s="352"/>
      <c r="RWD63" s="353"/>
      <c r="RWE63" s="353"/>
      <c r="RWF63" s="353"/>
      <c r="RWG63" s="353"/>
      <c r="RWH63" s="353"/>
      <c r="RWI63" s="353"/>
      <c r="RWJ63" s="354"/>
      <c r="RWK63" s="352"/>
      <c r="RWL63" s="353"/>
      <c r="RWM63" s="353"/>
      <c r="RWN63" s="353"/>
      <c r="RWO63" s="353"/>
      <c r="RWP63" s="353"/>
      <c r="RWQ63" s="353"/>
      <c r="RWR63" s="354"/>
      <c r="RWS63" s="352"/>
      <c r="RWT63" s="353"/>
      <c r="RWU63" s="353"/>
      <c r="RWV63" s="353"/>
      <c r="RWW63" s="353"/>
      <c r="RWX63" s="353"/>
      <c r="RWY63" s="353"/>
      <c r="RWZ63" s="354"/>
      <c r="RXA63" s="352"/>
      <c r="RXB63" s="353"/>
      <c r="RXC63" s="353"/>
      <c r="RXD63" s="353"/>
      <c r="RXE63" s="353"/>
      <c r="RXF63" s="353"/>
      <c r="RXG63" s="353"/>
      <c r="RXH63" s="354"/>
      <c r="RXI63" s="352"/>
      <c r="RXJ63" s="353"/>
      <c r="RXK63" s="353"/>
      <c r="RXL63" s="353"/>
      <c r="RXM63" s="353"/>
      <c r="RXN63" s="353"/>
      <c r="RXO63" s="353"/>
      <c r="RXP63" s="354"/>
      <c r="RXQ63" s="352"/>
      <c r="RXR63" s="353"/>
      <c r="RXS63" s="353"/>
      <c r="RXT63" s="353"/>
      <c r="RXU63" s="353"/>
      <c r="RXV63" s="353"/>
      <c r="RXW63" s="353"/>
      <c r="RXX63" s="354"/>
      <c r="RXY63" s="352"/>
      <c r="RXZ63" s="353"/>
      <c r="RYA63" s="353"/>
      <c r="RYB63" s="353"/>
      <c r="RYC63" s="353"/>
      <c r="RYD63" s="353"/>
      <c r="RYE63" s="353"/>
      <c r="RYF63" s="354"/>
      <c r="RYG63" s="352"/>
      <c r="RYH63" s="353"/>
      <c r="RYI63" s="353"/>
      <c r="RYJ63" s="353"/>
      <c r="RYK63" s="353"/>
      <c r="RYL63" s="353"/>
      <c r="RYM63" s="353"/>
      <c r="RYN63" s="354"/>
      <c r="RYO63" s="352"/>
      <c r="RYP63" s="353"/>
      <c r="RYQ63" s="353"/>
      <c r="RYR63" s="353"/>
      <c r="RYS63" s="353"/>
      <c r="RYT63" s="353"/>
      <c r="RYU63" s="353"/>
      <c r="RYV63" s="354"/>
      <c r="RYW63" s="352"/>
      <c r="RYX63" s="353"/>
      <c r="RYY63" s="353"/>
      <c r="RYZ63" s="353"/>
      <c r="RZA63" s="353"/>
      <c r="RZB63" s="353"/>
      <c r="RZC63" s="353"/>
      <c r="RZD63" s="354"/>
      <c r="RZE63" s="352"/>
      <c r="RZF63" s="353"/>
      <c r="RZG63" s="353"/>
      <c r="RZH63" s="353"/>
      <c r="RZI63" s="353"/>
      <c r="RZJ63" s="353"/>
      <c r="RZK63" s="353"/>
      <c r="RZL63" s="354"/>
      <c r="RZM63" s="352"/>
      <c r="RZN63" s="353"/>
      <c r="RZO63" s="353"/>
      <c r="RZP63" s="353"/>
      <c r="RZQ63" s="353"/>
      <c r="RZR63" s="353"/>
      <c r="RZS63" s="353"/>
      <c r="RZT63" s="354"/>
      <c r="RZU63" s="352"/>
      <c r="RZV63" s="353"/>
      <c r="RZW63" s="353"/>
      <c r="RZX63" s="353"/>
      <c r="RZY63" s="353"/>
      <c r="RZZ63" s="353"/>
      <c r="SAA63" s="353"/>
      <c r="SAB63" s="354"/>
      <c r="SAC63" s="352"/>
      <c r="SAD63" s="353"/>
      <c r="SAE63" s="353"/>
      <c r="SAF63" s="353"/>
      <c r="SAG63" s="353"/>
      <c r="SAH63" s="353"/>
      <c r="SAI63" s="353"/>
      <c r="SAJ63" s="354"/>
      <c r="SAK63" s="352"/>
      <c r="SAL63" s="353"/>
      <c r="SAM63" s="353"/>
      <c r="SAN63" s="353"/>
      <c r="SAO63" s="353"/>
      <c r="SAP63" s="353"/>
      <c r="SAQ63" s="353"/>
      <c r="SAR63" s="354"/>
      <c r="SAS63" s="352"/>
      <c r="SAT63" s="353"/>
      <c r="SAU63" s="353"/>
      <c r="SAV63" s="353"/>
      <c r="SAW63" s="353"/>
      <c r="SAX63" s="353"/>
      <c r="SAY63" s="353"/>
      <c r="SAZ63" s="354"/>
      <c r="SBA63" s="352"/>
      <c r="SBB63" s="353"/>
      <c r="SBC63" s="353"/>
      <c r="SBD63" s="353"/>
      <c r="SBE63" s="353"/>
      <c r="SBF63" s="353"/>
      <c r="SBG63" s="353"/>
      <c r="SBH63" s="354"/>
      <c r="SBI63" s="352"/>
      <c r="SBJ63" s="353"/>
      <c r="SBK63" s="353"/>
      <c r="SBL63" s="353"/>
      <c r="SBM63" s="353"/>
      <c r="SBN63" s="353"/>
      <c r="SBO63" s="353"/>
      <c r="SBP63" s="354"/>
      <c r="SBQ63" s="352"/>
      <c r="SBR63" s="353"/>
      <c r="SBS63" s="353"/>
      <c r="SBT63" s="353"/>
      <c r="SBU63" s="353"/>
      <c r="SBV63" s="353"/>
      <c r="SBW63" s="353"/>
      <c r="SBX63" s="354"/>
      <c r="SBY63" s="352"/>
      <c r="SBZ63" s="353"/>
      <c r="SCA63" s="353"/>
      <c r="SCB63" s="353"/>
      <c r="SCC63" s="353"/>
      <c r="SCD63" s="353"/>
      <c r="SCE63" s="353"/>
      <c r="SCF63" s="354"/>
      <c r="SCG63" s="352"/>
      <c r="SCH63" s="353"/>
      <c r="SCI63" s="353"/>
      <c r="SCJ63" s="353"/>
      <c r="SCK63" s="353"/>
      <c r="SCL63" s="353"/>
      <c r="SCM63" s="353"/>
      <c r="SCN63" s="354"/>
      <c r="SCO63" s="352"/>
      <c r="SCP63" s="353"/>
      <c r="SCQ63" s="353"/>
      <c r="SCR63" s="353"/>
      <c r="SCS63" s="353"/>
      <c r="SCT63" s="353"/>
      <c r="SCU63" s="353"/>
      <c r="SCV63" s="354"/>
      <c r="SCW63" s="352"/>
      <c r="SCX63" s="353"/>
      <c r="SCY63" s="353"/>
      <c r="SCZ63" s="353"/>
      <c r="SDA63" s="353"/>
      <c r="SDB63" s="353"/>
      <c r="SDC63" s="353"/>
      <c r="SDD63" s="354"/>
      <c r="SDE63" s="352"/>
      <c r="SDF63" s="353"/>
      <c r="SDG63" s="353"/>
      <c r="SDH63" s="353"/>
      <c r="SDI63" s="353"/>
      <c r="SDJ63" s="353"/>
      <c r="SDK63" s="353"/>
      <c r="SDL63" s="354"/>
      <c r="SDM63" s="352"/>
      <c r="SDN63" s="353"/>
      <c r="SDO63" s="353"/>
      <c r="SDP63" s="353"/>
      <c r="SDQ63" s="353"/>
      <c r="SDR63" s="353"/>
      <c r="SDS63" s="353"/>
      <c r="SDT63" s="354"/>
      <c r="SDU63" s="352"/>
      <c r="SDV63" s="353"/>
      <c r="SDW63" s="353"/>
      <c r="SDX63" s="353"/>
      <c r="SDY63" s="353"/>
      <c r="SDZ63" s="353"/>
      <c r="SEA63" s="353"/>
      <c r="SEB63" s="354"/>
      <c r="SEC63" s="352"/>
      <c r="SED63" s="353"/>
      <c r="SEE63" s="353"/>
      <c r="SEF63" s="353"/>
      <c r="SEG63" s="353"/>
      <c r="SEH63" s="353"/>
      <c r="SEI63" s="353"/>
      <c r="SEJ63" s="354"/>
      <c r="SEK63" s="352"/>
      <c r="SEL63" s="353"/>
      <c r="SEM63" s="353"/>
      <c r="SEN63" s="353"/>
      <c r="SEO63" s="353"/>
      <c r="SEP63" s="353"/>
      <c r="SEQ63" s="353"/>
      <c r="SER63" s="354"/>
      <c r="SES63" s="352"/>
      <c r="SET63" s="353"/>
      <c r="SEU63" s="353"/>
      <c r="SEV63" s="353"/>
      <c r="SEW63" s="353"/>
      <c r="SEX63" s="353"/>
      <c r="SEY63" s="353"/>
      <c r="SEZ63" s="354"/>
      <c r="SFA63" s="352"/>
      <c r="SFB63" s="353"/>
      <c r="SFC63" s="353"/>
      <c r="SFD63" s="353"/>
      <c r="SFE63" s="353"/>
      <c r="SFF63" s="353"/>
      <c r="SFG63" s="353"/>
      <c r="SFH63" s="354"/>
      <c r="SFI63" s="352"/>
      <c r="SFJ63" s="353"/>
      <c r="SFK63" s="353"/>
      <c r="SFL63" s="353"/>
      <c r="SFM63" s="353"/>
      <c r="SFN63" s="353"/>
      <c r="SFO63" s="353"/>
      <c r="SFP63" s="354"/>
      <c r="SFQ63" s="352"/>
      <c r="SFR63" s="353"/>
      <c r="SFS63" s="353"/>
      <c r="SFT63" s="353"/>
      <c r="SFU63" s="353"/>
      <c r="SFV63" s="353"/>
      <c r="SFW63" s="353"/>
      <c r="SFX63" s="354"/>
      <c r="SFY63" s="352"/>
      <c r="SFZ63" s="353"/>
      <c r="SGA63" s="353"/>
      <c r="SGB63" s="353"/>
      <c r="SGC63" s="353"/>
      <c r="SGD63" s="353"/>
      <c r="SGE63" s="353"/>
      <c r="SGF63" s="354"/>
      <c r="SGG63" s="352"/>
      <c r="SGH63" s="353"/>
      <c r="SGI63" s="353"/>
      <c r="SGJ63" s="353"/>
      <c r="SGK63" s="353"/>
      <c r="SGL63" s="353"/>
      <c r="SGM63" s="353"/>
      <c r="SGN63" s="354"/>
      <c r="SGO63" s="352"/>
      <c r="SGP63" s="353"/>
      <c r="SGQ63" s="353"/>
      <c r="SGR63" s="353"/>
      <c r="SGS63" s="353"/>
      <c r="SGT63" s="353"/>
      <c r="SGU63" s="353"/>
      <c r="SGV63" s="354"/>
      <c r="SGW63" s="352"/>
      <c r="SGX63" s="353"/>
      <c r="SGY63" s="353"/>
      <c r="SGZ63" s="353"/>
      <c r="SHA63" s="353"/>
      <c r="SHB63" s="353"/>
      <c r="SHC63" s="353"/>
      <c r="SHD63" s="354"/>
      <c r="SHE63" s="352"/>
      <c r="SHF63" s="353"/>
      <c r="SHG63" s="353"/>
      <c r="SHH63" s="353"/>
      <c r="SHI63" s="353"/>
      <c r="SHJ63" s="353"/>
      <c r="SHK63" s="353"/>
      <c r="SHL63" s="354"/>
      <c r="SHM63" s="352"/>
      <c r="SHN63" s="353"/>
      <c r="SHO63" s="353"/>
      <c r="SHP63" s="353"/>
      <c r="SHQ63" s="353"/>
      <c r="SHR63" s="353"/>
      <c r="SHS63" s="353"/>
      <c r="SHT63" s="354"/>
      <c r="SHU63" s="352"/>
      <c r="SHV63" s="353"/>
      <c r="SHW63" s="353"/>
      <c r="SHX63" s="353"/>
      <c r="SHY63" s="353"/>
      <c r="SHZ63" s="353"/>
      <c r="SIA63" s="353"/>
      <c r="SIB63" s="354"/>
      <c r="SIC63" s="352"/>
      <c r="SID63" s="353"/>
      <c r="SIE63" s="353"/>
      <c r="SIF63" s="353"/>
      <c r="SIG63" s="353"/>
      <c r="SIH63" s="353"/>
      <c r="SII63" s="353"/>
      <c r="SIJ63" s="354"/>
      <c r="SIK63" s="352"/>
      <c r="SIL63" s="353"/>
      <c r="SIM63" s="353"/>
      <c r="SIN63" s="353"/>
      <c r="SIO63" s="353"/>
      <c r="SIP63" s="353"/>
      <c r="SIQ63" s="353"/>
      <c r="SIR63" s="354"/>
      <c r="SIS63" s="352"/>
      <c r="SIT63" s="353"/>
      <c r="SIU63" s="353"/>
      <c r="SIV63" s="353"/>
      <c r="SIW63" s="353"/>
      <c r="SIX63" s="353"/>
      <c r="SIY63" s="353"/>
      <c r="SIZ63" s="354"/>
      <c r="SJA63" s="352"/>
      <c r="SJB63" s="353"/>
      <c r="SJC63" s="353"/>
      <c r="SJD63" s="353"/>
      <c r="SJE63" s="353"/>
      <c r="SJF63" s="353"/>
      <c r="SJG63" s="353"/>
      <c r="SJH63" s="354"/>
      <c r="SJI63" s="352"/>
      <c r="SJJ63" s="353"/>
      <c r="SJK63" s="353"/>
      <c r="SJL63" s="353"/>
      <c r="SJM63" s="353"/>
      <c r="SJN63" s="353"/>
      <c r="SJO63" s="353"/>
      <c r="SJP63" s="354"/>
      <c r="SJQ63" s="352"/>
      <c r="SJR63" s="353"/>
      <c r="SJS63" s="353"/>
      <c r="SJT63" s="353"/>
      <c r="SJU63" s="353"/>
      <c r="SJV63" s="353"/>
      <c r="SJW63" s="353"/>
      <c r="SJX63" s="354"/>
      <c r="SJY63" s="352"/>
      <c r="SJZ63" s="353"/>
      <c r="SKA63" s="353"/>
      <c r="SKB63" s="353"/>
      <c r="SKC63" s="353"/>
      <c r="SKD63" s="353"/>
      <c r="SKE63" s="353"/>
      <c r="SKF63" s="354"/>
      <c r="SKG63" s="352"/>
      <c r="SKH63" s="353"/>
      <c r="SKI63" s="353"/>
      <c r="SKJ63" s="353"/>
      <c r="SKK63" s="353"/>
      <c r="SKL63" s="353"/>
      <c r="SKM63" s="353"/>
      <c r="SKN63" s="354"/>
      <c r="SKO63" s="352"/>
      <c r="SKP63" s="353"/>
      <c r="SKQ63" s="353"/>
      <c r="SKR63" s="353"/>
      <c r="SKS63" s="353"/>
      <c r="SKT63" s="353"/>
      <c r="SKU63" s="353"/>
      <c r="SKV63" s="354"/>
      <c r="SKW63" s="352"/>
      <c r="SKX63" s="353"/>
      <c r="SKY63" s="353"/>
      <c r="SKZ63" s="353"/>
      <c r="SLA63" s="353"/>
      <c r="SLB63" s="353"/>
      <c r="SLC63" s="353"/>
      <c r="SLD63" s="354"/>
      <c r="SLE63" s="352"/>
      <c r="SLF63" s="353"/>
      <c r="SLG63" s="353"/>
      <c r="SLH63" s="353"/>
      <c r="SLI63" s="353"/>
      <c r="SLJ63" s="353"/>
      <c r="SLK63" s="353"/>
      <c r="SLL63" s="354"/>
      <c r="SLM63" s="352"/>
      <c r="SLN63" s="353"/>
      <c r="SLO63" s="353"/>
      <c r="SLP63" s="353"/>
      <c r="SLQ63" s="353"/>
      <c r="SLR63" s="353"/>
      <c r="SLS63" s="353"/>
      <c r="SLT63" s="354"/>
      <c r="SLU63" s="352"/>
      <c r="SLV63" s="353"/>
      <c r="SLW63" s="353"/>
      <c r="SLX63" s="353"/>
      <c r="SLY63" s="353"/>
      <c r="SLZ63" s="353"/>
      <c r="SMA63" s="353"/>
      <c r="SMB63" s="354"/>
      <c r="SMC63" s="352"/>
      <c r="SMD63" s="353"/>
      <c r="SME63" s="353"/>
      <c r="SMF63" s="353"/>
      <c r="SMG63" s="353"/>
      <c r="SMH63" s="353"/>
      <c r="SMI63" s="353"/>
      <c r="SMJ63" s="354"/>
      <c r="SMK63" s="352"/>
      <c r="SML63" s="353"/>
      <c r="SMM63" s="353"/>
      <c r="SMN63" s="353"/>
      <c r="SMO63" s="353"/>
      <c r="SMP63" s="353"/>
      <c r="SMQ63" s="353"/>
      <c r="SMR63" s="354"/>
      <c r="SMS63" s="352"/>
      <c r="SMT63" s="353"/>
      <c r="SMU63" s="353"/>
      <c r="SMV63" s="353"/>
      <c r="SMW63" s="353"/>
      <c r="SMX63" s="353"/>
      <c r="SMY63" s="353"/>
      <c r="SMZ63" s="354"/>
      <c r="SNA63" s="352"/>
      <c r="SNB63" s="353"/>
      <c r="SNC63" s="353"/>
      <c r="SND63" s="353"/>
      <c r="SNE63" s="353"/>
      <c r="SNF63" s="353"/>
      <c r="SNG63" s="353"/>
      <c r="SNH63" s="354"/>
      <c r="SNI63" s="352"/>
      <c r="SNJ63" s="353"/>
      <c r="SNK63" s="353"/>
      <c r="SNL63" s="353"/>
      <c r="SNM63" s="353"/>
      <c r="SNN63" s="353"/>
      <c r="SNO63" s="353"/>
      <c r="SNP63" s="354"/>
      <c r="SNQ63" s="352"/>
      <c r="SNR63" s="353"/>
      <c r="SNS63" s="353"/>
      <c r="SNT63" s="353"/>
      <c r="SNU63" s="353"/>
      <c r="SNV63" s="353"/>
      <c r="SNW63" s="353"/>
      <c r="SNX63" s="354"/>
      <c r="SNY63" s="352"/>
      <c r="SNZ63" s="353"/>
      <c r="SOA63" s="353"/>
      <c r="SOB63" s="353"/>
      <c r="SOC63" s="353"/>
      <c r="SOD63" s="353"/>
      <c r="SOE63" s="353"/>
      <c r="SOF63" s="354"/>
      <c r="SOG63" s="352"/>
      <c r="SOH63" s="353"/>
      <c r="SOI63" s="353"/>
      <c r="SOJ63" s="353"/>
      <c r="SOK63" s="353"/>
      <c r="SOL63" s="353"/>
      <c r="SOM63" s="353"/>
      <c r="SON63" s="354"/>
      <c r="SOO63" s="352"/>
      <c r="SOP63" s="353"/>
      <c r="SOQ63" s="353"/>
      <c r="SOR63" s="353"/>
      <c r="SOS63" s="353"/>
      <c r="SOT63" s="353"/>
      <c r="SOU63" s="353"/>
      <c r="SOV63" s="354"/>
      <c r="SOW63" s="352"/>
      <c r="SOX63" s="353"/>
      <c r="SOY63" s="353"/>
      <c r="SOZ63" s="353"/>
      <c r="SPA63" s="353"/>
      <c r="SPB63" s="353"/>
      <c r="SPC63" s="353"/>
      <c r="SPD63" s="354"/>
      <c r="SPE63" s="352"/>
      <c r="SPF63" s="353"/>
      <c r="SPG63" s="353"/>
      <c r="SPH63" s="353"/>
      <c r="SPI63" s="353"/>
      <c r="SPJ63" s="353"/>
      <c r="SPK63" s="353"/>
      <c r="SPL63" s="354"/>
      <c r="SPM63" s="352"/>
      <c r="SPN63" s="353"/>
      <c r="SPO63" s="353"/>
      <c r="SPP63" s="353"/>
      <c r="SPQ63" s="353"/>
      <c r="SPR63" s="353"/>
      <c r="SPS63" s="353"/>
      <c r="SPT63" s="354"/>
      <c r="SPU63" s="352"/>
      <c r="SPV63" s="353"/>
      <c r="SPW63" s="353"/>
      <c r="SPX63" s="353"/>
      <c r="SPY63" s="353"/>
      <c r="SPZ63" s="353"/>
      <c r="SQA63" s="353"/>
      <c r="SQB63" s="354"/>
      <c r="SQC63" s="352"/>
      <c r="SQD63" s="353"/>
      <c r="SQE63" s="353"/>
      <c r="SQF63" s="353"/>
      <c r="SQG63" s="353"/>
      <c r="SQH63" s="353"/>
      <c r="SQI63" s="353"/>
      <c r="SQJ63" s="354"/>
      <c r="SQK63" s="352"/>
      <c r="SQL63" s="353"/>
      <c r="SQM63" s="353"/>
      <c r="SQN63" s="353"/>
      <c r="SQO63" s="353"/>
      <c r="SQP63" s="353"/>
      <c r="SQQ63" s="353"/>
      <c r="SQR63" s="354"/>
      <c r="SQS63" s="352"/>
      <c r="SQT63" s="353"/>
      <c r="SQU63" s="353"/>
      <c r="SQV63" s="353"/>
      <c r="SQW63" s="353"/>
      <c r="SQX63" s="353"/>
      <c r="SQY63" s="353"/>
      <c r="SQZ63" s="354"/>
      <c r="SRA63" s="352"/>
      <c r="SRB63" s="353"/>
      <c r="SRC63" s="353"/>
      <c r="SRD63" s="353"/>
      <c r="SRE63" s="353"/>
      <c r="SRF63" s="353"/>
      <c r="SRG63" s="353"/>
      <c r="SRH63" s="354"/>
      <c r="SRI63" s="352"/>
      <c r="SRJ63" s="353"/>
      <c r="SRK63" s="353"/>
      <c r="SRL63" s="353"/>
      <c r="SRM63" s="353"/>
      <c r="SRN63" s="353"/>
      <c r="SRO63" s="353"/>
      <c r="SRP63" s="354"/>
      <c r="SRQ63" s="352"/>
      <c r="SRR63" s="353"/>
      <c r="SRS63" s="353"/>
      <c r="SRT63" s="353"/>
      <c r="SRU63" s="353"/>
      <c r="SRV63" s="353"/>
      <c r="SRW63" s="353"/>
      <c r="SRX63" s="354"/>
      <c r="SRY63" s="352"/>
      <c r="SRZ63" s="353"/>
      <c r="SSA63" s="353"/>
      <c r="SSB63" s="353"/>
      <c r="SSC63" s="353"/>
      <c r="SSD63" s="353"/>
      <c r="SSE63" s="353"/>
      <c r="SSF63" s="354"/>
      <c r="SSG63" s="352"/>
      <c r="SSH63" s="353"/>
      <c r="SSI63" s="353"/>
      <c r="SSJ63" s="353"/>
      <c r="SSK63" s="353"/>
      <c r="SSL63" s="353"/>
      <c r="SSM63" s="353"/>
      <c r="SSN63" s="354"/>
      <c r="SSO63" s="352"/>
      <c r="SSP63" s="353"/>
      <c r="SSQ63" s="353"/>
      <c r="SSR63" s="353"/>
      <c r="SSS63" s="353"/>
      <c r="SST63" s="353"/>
      <c r="SSU63" s="353"/>
      <c r="SSV63" s="354"/>
      <c r="SSW63" s="352"/>
      <c r="SSX63" s="353"/>
      <c r="SSY63" s="353"/>
      <c r="SSZ63" s="353"/>
      <c r="STA63" s="353"/>
      <c r="STB63" s="353"/>
      <c r="STC63" s="353"/>
      <c r="STD63" s="354"/>
      <c r="STE63" s="352"/>
      <c r="STF63" s="353"/>
      <c r="STG63" s="353"/>
      <c r="STH63" s="353"/>
      <c r="STI63" s="353"/>
      <c r="STJ63" s="353"/>
      <c r="STK63" s="353"/>
      <c r="STL63" s="354"/>
      <c r="STM63" s="352"/>
      <c r="STN63" s="353"/>
      <c r="STO63" s="353"/>
      <c r="STP63" s="353"/>
      <c r="STQ63" s="353"/>
      <c r="STR63" s="353"/>
      <c r="STS63" s="353"/>
      <c r="STT63" s="354"/>
      <c r="STU63" s="352"/>
      <c r="STV63" s="353"/>
      <c r="STW63" s="353"/>
      <c r="STX63" s="353"/>
      <c r="STY63" s="353"/>
      <c r="STZ63" s="353"/>
      <c r="SUA63" s="353"/>
      <c r="SUB63" s="354"/>
      <c r="SUC63" s="352"/>
      <c r="SUD63" s="353"/>
      <c r="SUE63" s="353"/>
      <c r="SUF63" s="353"/>
      <c r="SUG63" s="353"/>
      <c r="SUH63" s="353"/>
      <c r="SUI63" s="353"/>
      <c r="SUJ63" s="354"/>
      <c r="SUK63" s="352"/>
      <c r="SUL63" s="353"/>
      <c r="SUM63" s="353"/>
      <c r="SUN63" s="353"/>
      <c r="SUO63" s="353"/>
      <c r="SUP63" s="353"/>
      <c r="SUQ63" s="353"/>
      <c r="SUR63" s="354"/>
      <c r="SUS63" s="352"/>
      <c r="SUT63" s="353"/>
      <c r="SUU63" s="353"/>
      <c r="SUV63" s="353"/>
      <c r="SUW63" s="353"/>
      <c r="SUX63" s="353"/>
      <c r="SUY63" s="353"/>
      <c r="SUZ63" s="354"/>
      <c r="SVA63" s="352"/>
      <c r="SVB63" s="353"/>
      <c r="SVC63" s="353"/>
      <c r="SVD63" s="353"/>
      <c r="SVE63" s="353"/>
      <c r="SVF63" s="353"/>
      <c r="SVG63" s="353"/>
      <c r="SVH63" s="354"/>
      <c r="SVI63" s="352"/>
      <c r="SVJ63" s="353"/>
      <c r="SVK63" s="353"/>
      <c r="SVL63" s="353"/>
      <c r="SVM63" s="353"/>
      <c r="SVN63" s="353"/>
      <c r="SVO63" s="353"/>
      <c r="SVP63" s="354"/>
      <c r="SVQ63" s="352"/>
      <c r="SVR63" s="353"/>
      <c r="SVS63" s="353"/>
      <c r="SVT63" s="353"/>
      <c r="SVU63" s="353"/>
      <c r="SVV63" s="353"/>
      <c r="SVW63" s="353"/>
      <c r="SVX63" s="354"/>
      <c r="SVY63" s="352"/>
      <c r="SVZ63" s="353"/>
      <c r="SWA63" s="353"/>
      <c r="SWB63" s="353"/>
      <c r="SWC63" s="353"/>
      <c r="SWD63" s="353"/>
      <c r="SWE63" s="353"/>
      <c r="SWF63" s="354"/>
      <c r="SWG63" s="352"/>
      <c r="SWH63" s="353"/>
      <c r="SWI63" s="353"/>
      <c r="SWJ63" s="353"/>
      <c r="SWK63" s="353"/>
      <c r="SWL63" s="353"/>
      <c r="SWM63" s="353"/>
      <c r="SWN63" s="354"/>
      <c r="SWO63" s="352"/>
      <c r="SWP63" s="353"/>
      <c r="SWQ63" s="353"/>
      <c r="SWR63" s="353"/>
      <c r="SWS63" s="353"/>
      <c r="SWT63" s="353"/>
      <c r="SWU63" s="353"/>
      <c r="SWV63" s="354"/>
      <c r="SWW63" s="352"/>
      <c r="SWX63" s="353"/>
      <c r="SWY63" s="353"/>
      <c r="SWZ63" s="353"/>
      <c r="SXA63" s="353"/>
      <c r="SXB63" s="353"/>
      <c r="SXC63" s="353"/>
      <c r="SXD63" s="354"/>
      <c r="SXE63" s="352"/>
      <c r="SXF63" s="353"/>
      <c r="SXG63" s="353"/>
      <c r="SXH63" s="353"/>
      <c r="SXI63" s="353"/>
      <c r="SXJ63" s="353"/>
      <c r="SXK63" s="353"/>
      <c r="SXL63" s="354"/>
      <c r="SXM63" s="352"/>
      <c r="SXN63" s="353"/>
      <c r="SXO63" s="353"/>
      <c r="SXP63" s="353"/>
      <c r="SXQ63" s="353"/>
      <c r="SXR63" s="353"/>
      <c r="SXS63" s="353"/>
      <c r="SXT63" s="354"/>
      <c r="SXU63" s="352"/>
      <c r="SXV63" s="353"/>
      <c r="SXW63" s="353"/>
      <c r="SXX63" s="353"/>
      <c r="SXY63" s="353"/>
      <c r="SXZ63" s="353"/>
      <c r="SYA63" s="353"/>
      <c r="SYB63" s="354"/>
      <c r="SYC63" s="352"/>
      <c r="SYD63" s="353"/>
      <c r="SYE63" s="353"/>
      <c r="SYF63" s="353"/>
      <c r="SYG63" s="353"/>
      <c r="SYH63" s="353"/>
      <c r="SYI63" s="353"/>
      <c r="SYJ63" s="354"/>
      <c r="SYK63" s="352"/>
      <c r="SYL63" s="353"/>
      <c r="SYM63" s="353"/>
      <c r="SYN63" s="353"/>
      <c r="SYO63" s="353"/>
      <c r="SYP63" s="353"/>
      <c r="SYQ63" s="353"/>
      <c r="SYR63" s="354"/>
      <c r="SYS63" s="352"/>
      <c r="SYT63" s="353"/>
      <c r="SYU63" s="353"/>
      <c r="SYV63" s="353"/>
      <c r="SYW63" s="353"/>
      <c r="SYX63" s="353"/>
      <c r="SYY63" s="353"/>
      <c r="SYZ63" s="354"/>
      <c r="SZA63" s="352"/>
      <c r="SZB63" s="353"/>
      <c r="SZC63" s="353"/>
      <c r="SZD63" s="353"/>
      <c r="SZE63" s="353"/>
      <c r="SZF63" s="353"/>
      <c r="SZG63" s="353"/>
      <c r="SZH63" s="354"/>
      <c r="SZI63" s="352"/>
      <c r="SZJ63" s="353"/>
      <c r="SZK63" s="353"/>
      <c r="SZL63" s="353"/>
      <c r="SZM63" s="353"/>
      <c r="SZN63" s="353"/>
      <c r="SZO63" s="353"/>
      <c r="SZP63" s="354"/>
      <c r="SZQ63" s="352"/>
      <c r="SZR63" s="353"/>
      <c r="SZS63" s="353"/>
      <c r="SZT63" s="353"/>
      <c r="SZU63" s="353"/>
      <c r="SZV63" s="353"/>
      <c r="SZW63" s="353"/>
      <c r="SZX63" s="354"/>
      <c r="SZY63" s="352"/>
      <c r="SZZ63" s="353"/>
      <c r="TAA63" s="353"/>
      <c r="TAB63" s="353"/>
      <c r="TAC63" s="353"/>
      <c r="TAD63" s="353"/>
      <c r="TAE63" s="353"/>
      <c r="TAF63" s="354"/>
      <c r="TAG63" s="352"/>
      <c r="TAH63" s="353"/>
      <c r="TAI63" s="353"/>
      <c r="TAJ63" s="353"/>
      <c r="TAK63" s="353"/>
      <c r="TAL63" s="353"/>
      <c r="TAM63" s="353"/>
      <c r="TAN63" s="354"/>
      <c r="TAO63" s="352"/>
      <c r="TAP63" s="353"/>
      <c r="TAQ63" s="353"/>
      <c r="TAR63" s="353"/>
      <c r="TAS63" s="353"/>
      <c r="TAT63" s="353"/>
      <c r="TAU63" s="353"/>
      <c r="TAV63" s="354"/>
      <c r="TAW63" s="352"/>
      <c r="TAX63" s="353"/>
      <c r="TAY63" s="353"/>
      <c r="TAZ63" s="353"/>
      <c r="TBA63" s="353"/>
      <c r="TBB63" s="353"/>
      <c r="TBC63" s="353"/>
      <c r="TBD63" s="354"/>
      <c r="TBE63" s="352"/>
      <c r="TBF63" s="353"/>
      <c r="TBG63" s="353"/>
      <c r="TBH63" s="353"/>
      <c r="TBI63" s="353"/>
      <c r="TBJ63" s="353"/>
      <c r="TBK63" s="353"/>
      <c r="TBL63" s="354"/>
      <c r="TBM63" s="352"/>
      <c r="TBN63" s="353"/>
      <c r="TBO63" s="353"/>
      <c r="TBP63" s="353"/>
      <c r="TBQ63" s="353"/>
      <c r="TBR63" s="353"/>
      <c r="TBS63" s="353"/>
      <c r="TBT63" s="354"/>
      <c r="TBU63" s="352"/>
      <c r="TBV63" s="353"/>
      <c r="TBW63" s="353"/>
      <c r="TBX63" s="353"/>
      <c r="TBY63" s="353"/>
      <c r="TBZ63" s="353"/>
      <c r="TCA63" s="353"/>
      <c r="TCB63" s="354"/>
      <c r="TCC63" s="352"/>
      <c r="TCD63" s="353"/>
      <c r="TCE63" s="353"/>
      <c r="TCF63" s="353"/>
      <c r="TCG63" s="353"/>
      <c r="TCH63" s="353"/>
      <c r="TCI63" s="353"/>
      <c r="TCJ63" s="354"/>
      <c r="TCK63" s="352"/>
      <c r="TCL63" s="353"/>
      <c r="TCM63" s="353"/>
      <c r="TCN63" s="353"/>
      <c r="TCO63" s="353"/>
      <c r="TCP63" s="353"/>
      <c r="TCQ63" s="353"/>
      <c r="TCR63" s="354"/>
      <c r="TCS63" s="352"/>
      <c r="TCT63" s="353"/>
      <c r="TCU63" s="353"/>
      <c r="TCV63" s="353"/>
      <c r="TCW63" s="353"/>
      <c r="TCX63" s="353"/>
      <c r="TCY63" s="353"/>
      <c r="TCZ63" s="354"/>
      <c r="TDA63" s="352"/>
      <c r="TDB63" s="353"/>
      <c r="TDC63" s="353"/>
      <c r="TDD63" s="353"/>
      <c r="TDE63" s="353"/>
      <c r="TDF63" s="353"/>
      <c r="TDG63" s="353"/>
      <c r="TDH63" s="354"/>
      <c r="TDI63" s="352"/>
      <c r="TDJ63" s="353"/>
      <c r="TDK63" s="353"/>
      <c r="TDL63" s="353"/>
      <c r="TDM63" s="353"/>
      <c r="TDN63" s="353"/>
      <c r="TDO63" s="353"/>
      <c r="TDP63" s="354"/>
      <c r="TDQ63" s="352"/>
      <c r="TDR63" s="353"/>
      <c r="TDS63" s="353"/>
      <c r="TDT63" s="353"/>
      <c r="TDU63" s="353"/>
      <c r="TDV63" s="353"/>
      <c r="TDW63" s="353"/>
      <c r="TDX63" s="354"/>
      <c r="TDY63" s="352"/>
      <c r="TDZ63" s="353"/>
      <c r="TEA63" s="353"/>
      <c r="TEB63" s="353"/>
      <c r="TEC63" s="353"/>
      <c r="TED63" s="353"/>
      <c r="TEE63" s="353"/>
      <c r="TEF63" s="354"/>
      <c r="TEG63" s="352"/>
      <c r="TEH63" s="353"/>
      <c r="TEI63" s="353"/>
      <c r="TEJ63" s="353"/>
      <c r="TEK63" s="353"/>
      <c r="TEL63" s="353"/>
      <c r="TEM63" s="353"/>
      <c r="TEN63" s="354"/>
      <c r="TEO63" s="352"/>
      <c r="TEP63" s="353"/>
      <c r="TEQ63" s="353"/>
      <c r="TER63" s="353"/>
      <c r="TES63" s="353"/>
      <c r="TET63" s="353"/>
      <c r="TEU63" s="353"/>
      <c r="TEV63" s="354"/>
      <c r="TEW63" s="352"/>
      <c r="TEX63" s="353"/>
      <c r="TEY63" s="353"/>
      <c r="TEZ63" s="353"/>
      <c r="TFA63" s="353"/>
      <c r="TFB63" s="353"/>
      <c r="TFC63" s="353"/>
      <c r="TFD63" s="354"/>
      <c r="TFE63" s="352"/>
      <c r="TFF63" s="353"/>
      <c r="TFG63" s="353"/>
      <c r="TFH63" s="353"/>
      <c r="TFI63" s="353"/>
      <c r="TFJ63" s="353"/>
      <c r="TFK63" s="353"/>
      <c r="TFL63" s="354"/>
      <c r="TFM63" s="352"/>
      <c r="TFN63" s="353"/>
      <c r="TFO63" s="353"/>
      <c r="TFP63" s="353"/>
      <c r="TFQ63" s="353"/>
      <c r="TFR63" s="353"/>
      <c r="TFS63" s="353"/>
      <c r="TFT63" s="354"/>
      <c r="TFU63" s="352"/>
      <c r="TFV63" s="353"/>
      <c r="TFW63" s="353"/>
      <c r="TFX63" s="353"/>
      <c r="TFY63" s="353"/>
      <c r="TFZ63" s="353"/>
      <c r="TGA63" s="353"/>
      <c r="TGB63" s="354"/>
      <c r="TGC63" s="352"/>
      <c r="TGD63" s="353"/>
      <c r="TGE63" s="353"/>
      <c r="TGF63" s="353"/>
      <c r="TGG63" s="353"/>
      <c r="TGH63" s="353"/>
      <c r="TGI63" s="353"/>
      <c r="TGJ63" s="354"/>
      <c r="TGK63" s="352"/>
      <c r="TGL63" s="353"/>
      <c r="TGM63" s="353"/>
      <c r="TGN63" s="353"/>
      <c r="TGO63" s="353"/>
      <c r="TGP63" s="353"/>
      <c r="TGQ63" s="353"/>
      <c r="TGR63" s="354"/>
      <c r="TGS63" s="352"/>
      <c r="TGT63" s="353"/>
      <c r="TGU63" s="353"/>
      <c r="TGV63" s="353"/>
      <c r="TGW63" s="353"/>
      <c r="TGX63" s="353"/>
      <c r="TGY63" s="353"/>
      <c r="TGZ63" s="354"/>
      <c r="THA63" s="352"/>
      <c r="THB63" s="353"/>
      <c r="THC63" s="353"/>
      <c r="THD63" s="353"/>
      <c r="THE63" s="353"/>
      <c r="THF63" s="353"/>
      <c r="THG63" s="353"/>
      <c r="THH63" s="354"/>
      <c r="THI63" s="352"/>
      <c r="THJ63" s="353"/>
      <c r="THK63" s="353"/>
      <c r="THL63" s="353"/>
      <c r="THM63" s="353"/>
      <c r="THN63" s="353"/>
      <c r="THO63" s="353"/>
      <c r="THP63" s="354"/>
      <c r="THQ63" s="352"/>
      <c r="THR63" s="353"/>
      <c r="THS63" s="353"/>
      <c r="THT63" s="353"/>
      <c r="THU63" s="353"/>
      <c r="THV63" s="353"/>
      <c r="THW63" s="353"/>
      <c r="THX63" s="354"/>
      <c r="THY63" s="352"/>
      <c r="THZ63" s="353"/>
      <c r="TIA63" s="353"/>
      <c r="TIB63" s="353"/>
      <c r="TIC63" s="353"/>
      <c r="TID63" s="353"/>
      <c r="TIE63" s="353"/>
      <c r="TIF63" s="354"/>
      <c r="TIG63" s="352"/>
      <c r="TIH63" s="353"/>
      <c r="TII63" s="353"/>
      <c r="TIJ63" s="353"/>
      <c r="TIK63" s="353"/>
      <c r="TIL63" s="353"/>
      <c r="TIM63" s="353"/>
      <c r="TIN63" s="354"/>
      <c r="TIO63" s="352"/>
      <c r="TIP63" s="353"/>
      <c r="TIQ63" s="353"/>
      <c r="TIR63" s="353"/>
      <c r="TIS63" s="353"/>
      <c r="TIT63" s="353"/>
      <c r="TIU63" s="353"/>
      <c r="TIV63" s="354"/>
      <c r="TIW63" s="352"/>
      <c r="TIX63" s="353"/>
      <c r="TIY63" s="353"/>
      <c r="TIZ63" s="353"/>
      <c r="TJA63" s="353"/>
      <c r="TJB63" s="353"/>
      <c r="TJC63" s="353"/>
      <c r="TJD63" s="354"/>
      <c r="TJE63" s="352"/>
      <c r="TJF63" s="353"/>
      <c r="TJG63" s="353"/>
      <c r="TJH63" s="353"/>
      <c r="TJI63" s="353"/>
      <c r="TJJ63" s="353"/>
      <c r="TJK63" s="353"/>
      <c r="TJL63" s="354"/>
      <c r="TJM63" s="352"/>
      <c r="TJN63" s="353"/>
      <c r="TJO63" s="353"/>
      <c r="TJP63" s="353"/>
      <c r="TJQ63" s="353"/>
      <c r="TJR63" s="353"/>
      <c r="TJS63" s="353"/>
      <c r="TJT63" s="354"/>
      <c r="TJU63" s="352"/>
      <c r="TJV63" s="353"/>
      <c r="TJW63" s="353"/>
      <c r="TJX63" s="353"/>
      <c r="TJY63" s="353"/>
      <c r="TJZ63" s="353"/>
      <c r="TKA63" s="353"/>
      <c r="TKB63" s="354"/>
      <c r="TKC63" s="352"/>
      <c r="TKD63" s="353"/>
      <c r="TKE63" s="353"/>
      <c r="TKF63" s="353"/>
      <c r="TKG63" s="353"/>
      <c r="TKH63" s="353"/>
      <c r="TKI63" s="353"/>
      <c r="TKJ63" s="354"/>
      <c r="TKK63" s="352"/>
      <c r="TKL63" s="353"/>
      <c r="TKM63" s="353"/>
      <c r="TKN63" s="353"/>
      <c r="TKO63" s="353"/>
      <c r="TKP63" s="353"/>
      <c r="TKQ63" s="353"/>
      <c r="TKR63" s="354"/>
      <c r="TKS63" s="352"/>
      <c r="TKT63" s="353"/>
      <c r="TKU63" s="353"/>
      <c r="TKV63" s="353"/>
      <c r="TKW63" s="353"/>
      <c r="TKX63" s="353"/>
      <c r="TKY63" s="353"/>
      <c r="TKZ63" s="354"/>
      <c r="TLA63" s="352"/>
      <c r="TLB63" s="353"/>
      <c r="TLC63" s="353"/>
      <c r="TLD63" s="353"/>
      <c r="TLE63" s="353"/>
      <c r="TLF63" s="353"/>
      <c r="TLG63" s="353"/>
      <c r="TLH63" s="354"/>
      <c r="TLI63" s="352"/>
      <c r="TLJ63" s="353"/>
      <c r="TLK63" s="353"/>
      <c r="TLL63" s="353"/>
      <c r="TLM63" s="353"/>
      <c r="TLN63" s="353"/>
      <c r="TLO63" s="353"/>
      <c r="TLP63" s="354"/>
      <c r="TLQ63" s="352"/>
      <c r="TLR63" s="353"/>
      <c r="TLS63" s="353"/>
      <c r="TLT63" s="353"/>
      <c r="TLU63" s="353"/>
      <c r="TLV63" s="353"/>
      <c r="TLW63" s="353"/>
      <c r="TLX63" s="354"/>
      <c r="TLY63" s="352"/>
      <c r="TLZ63" s="353"/>
      <c r="TMA63" s="353"/>
      <c r="TMB63" s="353"/>
      <c r="TMC63" s="353"/>
      <c r="TMD63" s="353"/>
      <c r="TME63" s="353"/>
      <c r="TMF63" s="354"/>
      <c r="TMG63" s="352"/>
      <c r="TMH63" s="353"/>
      <c r="TMI63" s="353"/>
      <c r="TMJ63" s="353"/>
      <c r="TMK63" s="353"/>
      <c r="TML63" s="353"/>
      <c r="TMM63" s="353"/>
      <c r="TMN63" s="354"/>
      <c r="TMO63" s="352"/>
      <c r="TMP63" s="353"/>
      <c r="TMQ63" s="353"/>
      <c r="TMR63" s="353"/>
      <c r="TMS63" s="353"/>
      <c r="TMT63" s="353"/>
      <c r="TMU63" s="353"/>
      <c r="TMV63" s="354"/>
      <c r="TMW63" s="352"/>
      <c r="TMX63" s="353"/>
      <c r="TMY63" s="353"/>
      <c r="TMZ63" s="353"/>
      <c r="TNA63" s="353"/>
      <c r="TNB63" s="353"/>
      <c r="TNC63" s="353"/>
      <c r="TND63" s="354"/>
      <c r="TNE63" s="352"/>
      <c r="TNF63" s="353"/>
      <c r="TNG63" s="353"/>
      <c r="TNH63" s="353"/>
      <c r="TNI63" s="353"/>
      <c r="TNJ63" s="353"/>
      <c r="TNK63" s="353"/>
      <c r="TNL63" s="354"/>
      <c r="TNM63" s="352"/>
      <c r="TNN63" s="353"/>
      <c r="TNO63" s="353"/>
      <c r="TNP63" s="353"/>
      <c r="TNQ63" s="353"/>
      <c r="TNR63" s="353"/>
      <c r="TNS63" s="353"/>
      <c r="TNT63" s="354"/>
      <c r="TNU63" s="352"/>
      <c r="TNV63" s="353"/>
      <c r="TNW63" s="353"/>
      <c r="TNX63" s="353"/>
      <c r="TNY63" s="353"/>
      <c r="TNZ63" s="353"/>
      <c r="TOA63" s="353"/>
      <c r="TOB63" s="354"/>
      <c r="TOC63" s="352"/>
      <c r="TOD63" s="353"/>
      <c r="TOE63" s="353"/>
      <c r="TOF63" s="353"/>
      <c r="TOG63" s="353"/>
      <c r="TOH63" s="353"/>
      <c r="TOI63" s="353"/>
      <c r="TOJ63" s="354"/>
      <c r="TOK63" s="352"/>
      <c r="TOL63" s="353"/>
      <c r="TOM63" s="353"/>
      <c r="TON63" s="353"/>
      <c r="TOO63" s="353"/>
      <c r="TOP63" s="353"/>
      <c r="TOQ63" s="353"/>
      <c r="TOR63" s="354"/>
      <c r="TOS63" s="352"/>
      <c r="TOT63" s="353"/>
      <c r="TOU63" s="353"/>
      <c r="TOV63" s="353"/>
      <c r="TOW63" s="353"/>
      <c r="TOX63" s="353"/>
      <c r="TOY63" s="353"/>
      <c r="TOZ63" s="354"/>
      <c r="TPA63" s="352"/>
      <c r="TPB63" s="353"/>
      <c r="TPC63" s="353"/>
      <c r="TPD63" s="353"/>
      <c r="TPE63" s="353"/>
      <c r="TPF63" s="353"/>
      <c r="TPG63" s="353"/>
      <c r="TPH63" s="354"/>
      <c r="TPI63" s="352"/>
      <c r="TPJ63" s="353"/>
      <c r="TPK63" s="353"/>
      <c r="TPL63" s="353"/>
      <c r="TPM63" s="353"/>
      <c r="TPN63" s="353"/>
      <c r="TPO63" s="353"/>
      <c r="TPP63" s="354"/>
      <c r="TPQ63" s="352"/>
      <c r="TPR63" s="353"/>
      <c r="TPS63" s="353"/>
      <c r="TPT63" s="353"/>
      <c r="TPU63" s="353"/>
      <c r="TPV63" s="353"/>
      <c r="TPW63" s="353"/>
      <c r="TPX63" s="354"/>
      <c r="TPY63" s="352"/>
      <c r="TPZ63" s="353"/>
      <c r="TQA63" s="353"/>
      <c r="TQB63" s="353"/>
      <c r="TQC63" s="353"/>
      <c r="TQD63" s="353"/>
      <c r="TQE63" s="353"/>
      <c r="TQF63" s="354"/>
      <c r="TQG63" s="352"/>
      <c r="TQH63" s="353"/>
      <c r="TQI63" s="353"/>
      <c r="TQJ63" s="353"/>
      <c r="TQK63" s="353"/>
      <c r="TQL63" s="353"/>
      <c r="TQM63" s="353"/>
      <c r="TQN63" s="354"/>
      <c r="TQO63" s="352"/>
      <c r="TQP63" s="353"/>
      <c r="TQQ63" s="353"/>
      <c r="TQR63" s="353"/>
      <c r="TQS63" s="353"/>
      <c r="TQT63" s="353"/>
      <c r="TQU63" s="353"/>
      <c r="TQV63" s="354"/>
      <c r="TQW63" s="352"/>
      <c r="TQX63" s="353"/>
      <c r="TQY63" s="353"/>
      <c r="TQZ63" s="353"/>
      <c r="TRA63" s="353"/>
      <c r="TRB63" s="353"/>
      <c r="TRC63" s="353"/>
      <c r="TRD63" s="354"/>
      <c r="TRE63" s="352"/>
      <c r="TRF63" s="353"/>
      <c r="TRG63" s="353"/>
      <c r="TRH63" s="353"/>
      <c r="TRI63" s="353"/>
      <c r="TRJ63" s="353"/>
      <c r="TRK63" s="353"/>
      <c r="TRL63" s="354"/>
      <c r="TRM63" s="352"/>
      <c r="TRN63" s="353"/>
      <c r="TRO63" s="353"/>
      <c r="TRP63" s="353"/>
      <c r="TRQ63" s="353"/>
      <c r="TRR63" s="353"/>
      <c r="TRS63" s="353"/>
      <c r="TRT63" s="354"/>
      <c r="TRU63" s="352"/>
      <c r="TRV63" s="353"/>
      <c r="TRW63" s="353"/>
      <c r="TRX63" s="353"/>
      <c r="TRY63" s="353"/>
      <c r="TRZ63" s="353"/>
      <c r="TSA63" s="353"/>
      <c r="TSB63" s="354"/>
      <c r="TSC63" s="352"/>
      <c r="TSD63" s="353"/>
      <c r="TSE63" s="353"/>
      <c r="TSF63" s="353"/>
      <c r="TSG63" s="353"/>
      <c r="TSH63" s="353"/>
      <c r="TSI63" s="353"/>
      <c r="TSJ63" s="354"/>
      <c r="TSK63" s="352"/>
      <c r="TSL63" s="353"/>
      <c r="TSM63" s="353"/>
      <c r="TSN63" s="353"/>
      <c r="TSO63" s="353"/>
      <c r="TSP63" s="353"/>
      <c r="TSQ63" s="353"/>
      <c r="TSR63" s="354"/>
      <c r="TSS63" s="352"/>
      <c r="TST63" s="353"/>
      <c r="TSU63" s="353"/>
      <c r="TSV63" s="353"/>
      <c r="TSW63" s="353"/>
      <c r="TSX63" s="353"/>
      <c r="TSY63" s="353"/>
      <c r="TSZ63" s="354"/>
      <c r="TTA63" s="352"/>
      <c r="TTB63" s="353"/>
      <c r="TTC63" s="353"/>
      <c r="TTD63" s="353"/>
      <c r="TTE63" s="353"/>
      <c r="TTF63" s="353"/>
      <c r="TTG63" s="353"/>
      <c r="TTH63" s="354"/>
      <c r="TTI63" s="352"/>
      <c r="TTJ63" s="353"/>
      <c r="TTK63" s="353"/>
      <c r="TTL63" s="353"/>
      <c r="TTM63" s="353"/>
      <c r="TTN63" s="353"/>
      <c r="TTO63" s="353"/>
      <c r="TTP63" s="354"/>
      <c r="TTQ63" s="352"/>
      <c r="TTR63" s="353"/>
      <c r="TTS63" s="353"/>
      <c r="TTT63" s="353"/>
      <c r="TTU63" s="353"/>
      <c r="TTV63" s="353"/>
      <c r="TTW63" s="353"/>
      <c r="TTX63" s="354"/>
      <c r="TTY63" s="352"/>
      <c r="TTZ63" s="353"/>
      <c r="TUA63" s="353"/>
      <c r="TUB63" s="353"/>
      <c r="TUC63" s="353"/>
      <c r="TUD63" s="353"/>
      <c r="TUE63" s="353"/>
      <c r="TUF63" s="354"/>
      <c r="TUG63" s="352"/>
      <c r="TUH63" s="353"/>
      <c r="TUI63" s="353"/>
      <c r="TUJ63" s="353"/>
      <c r="TUK63" s="353"/>
      <c r="TUL63" s="353"/>
      <c r="TUM63" s="353"/>
      <c r="TUN63" s="354"/>
      <c r="TUO63" s="352"/>
      <c r="TUP63" s="353"/>
      <c r="TUQ63" s="353"/>
      <c r="TUR63" s="353"/>
      <c r="TUS63" s="353"/>
      <c r="TUT63" s="353"/>
      <c r="TUU63" s="353"/>
      <c r="TUV63" s="354"/>
      <c r="TUW63" s="352"/>
      <c r="TUX63" s="353"/>
      <c r="TUY63" s="353"/>
      <c r="TUZ63" s="353"/>
      <c r="TVA63" s="353"/>
      <c r="TVB63" s="353"/>
      <c r="TVC63" s="353"/>
      <c r="TVD63" s="354"/>
      <c r="TVE63" s="352"/>
      <c r="TVF63" s="353"/>
      <c r="TVG63" s="353"/>
      <c r="TVH63" s="353"/>
      <c r="TVI63" s="353"/>
      <c r="TVJ63" s="353"/>
      <c r="TVK63" s="353"/>
      <c r="TVL63" s="354"/>
      <c r="TVM63" s="352"/>
      <c r="TVN63" s="353"/>
      <c r="TVO63" s="353"/>
      <c r="TVP63" s="353"/>
      <c r="TVQ63" s="353"/>
      <c r="TVR63" s="353"/>
      <c r="TVS63" s="353"/>
      <c r="TVT63" s="354"/>
      <c r="TVU63" s="352"/>
      <c r="TVV63" s="353"/>
      <c r="TVW63" s="353"/>
      <c r="TVX63" s="353"/>
      <c r="TVY63" s="353"/>
      <c r="TVZ63" s="353"/>
      <c r="TWA63" s="353"/>
      <c r="TWB63" s="354"/>
      <c r="TWC63" s="352"/>
      <c r="TWD63" s="353"/>
      <c r="TWE63" s="353"/>
      <c r="TWF63" s="353"/>
      <c r="TWG63" s="353"/>
      <c r="TWH63" s="353"/>
      <c r="TWI63" s="353"/>
      <c r="TWJ63" s="354"/>
      <c r="TWK63" s="352"/>
      <c r="TWL63" s="353"/>
      <c r="TWM63" s="353"/>
      <c r="TWN63" s="353"/>
      <c r="TWO63" s="353"/>
      <c r="TWP63" s="353"/>
      <c r="TWQ63" s="353"/>
      <c r="TWR63" s="354"/>
      <c r="TWS63" s="352"/>
      <c r="TWT63" s="353"/>
      <c r="TWU63" s="353"/>
      <c r="TWV63" s="353"/>
      <c r="TWW63" s="353"/>
      <c r="TWX63" s="353"/>
      <c r="TWY63" s="353"/>
      <c r="TWZ63" s="354"/>
      <c r="TXA63" s="352"/>
      <c r="TXB63" s="353"/>
      <c r="TXC63" s="353"/>
      <c r="TXD63" s="353"/>
      <c r="TXE63" s="353"/>
      <c r="TXF63" s="353"/>
      <c r="TXG63" s="353"/>
      <c r="TXH63" s="354"/>
      <c r="TXI63" s="352"/>
      <c r="TXJ63" s="353"/>
      <c r="TXK63" s="353"/>
      <c r="TXL63" s="353"/>
      <c r="TXM63" s="353"/>
      <c r="TXN63" s="353"/>
      <c r="TXO63" s="353"/>
      <c r="TXP63" s="354"/>
      <c r="TXQ63" s="352"/>
      <c r="TXR63" s="353"/>
      <c r="TXS63" s="353"/>
      <c r="TXT63" s="353"/>
      <c r="TXU63" s="353"/>
      <c r="TXV63" s="353"/>
      <c r="TXW63" s="353"/>
      <c r="TXX63" s="354"/>
      <c r="TXY63" s="352"/>
      <c r="TXZ63" s="353"/>
      <c r="TYA63" s="353"/>
      <c r="TYB63" s="353"/>
      <c r="TYC63" s="353"/>
      <c r="TYD63" s="353"/>
      <c r="TYE63" s="353"/>
      <c r="TYF63" s="354"/>
      <c r="TYG63" s="352"/>
      <c r="TYH63" s="353"/>
      <c r="TYI63" s="353"/>
      <c r="TYJ63" s="353"/>
      <c r="TYK63" s="353"/>
      <c r="TYL63" s="353"/>
      <c r="TYM63" s="353"/>
      <c r="TYN63" s="354"/>
      <c r="TYO63" s="352"/>
      <c r="TYP63" s="353"/>
      <c r="TYQ63" s="353"/>
      <c r="TYR63" s="353"/>
      <c r="TYS63" s="353"/>
      <c r="TYT63" s="353"/>
      <c r="TYU63" s="353"/>
      <c r="TYV63" s="354"/>
      <c r="TYW63" s="352"/>
      <c r="TYX63" s="353"/>
      <c r="TYY63" s="353"/>
      <c r="TYZ63" s="353"/>
      <c r="TZA63" s="353"/>
      <c r="TZB63" s="353"/>
      <c r="TZC63" s="353"/>
      <c r="TZD63" s="354"/>
      <c r="TZE63" s="352"/>
      <c r="TZF63" s="353"/>
      <c r="TZG63" s="353"/>
      <c r="TZH63" s="353"/>
      <c r="TZI63" s="353"/>
      <c r="TZJ63" s="353"/>
      <c r="TZK63" s="353"/>
      <c r="TZL63" s="354"/>
      <c r="TZM63" s="352"/>
      <c r="TZN63" s="353"/>
      <c r="TZO63" s="353"/>
      <c r="TZP63" s="353"/>
      <c r="TZQ63" s="353"/>
      <c r="TZR63" s="353"/>
      <c r="TZS63" s="353"/>
      <c r="TZT63" s="354"/>
      <c r="TZU63" s="352"/>
      <c r="TZV63" s="353"/>
      <c r="TZW63" s="353"/>
      <c r="TZX63" s="353"/>
      <c r="TZY63" s="353"/>
      <c r="TZZ63" s="353"/>
      <c r="UAA63" s="353"/>
      <c r="UAB63" s="354"/>
      <c r="UAC63" s="352"/>
      <c r="UAD63" s="353"/>
      <c r="UAE63" s="353"/>
      <c r="UAF63" s="353"/>
      <c r="UAG63" s="353"/>
      <c r="UAH63" s="353"/>
      <c r="UAI63" s="353"/>
      <c r="UAJ63" s="354"/>
      <c r="UAK63" s="352"/>
      <c r="UAL63" s="353"/>
      <c r="UAM63" s="353"/>
      <c r="UAN63" s="353"/>
      <c r="UAO63" s="353"/>
      <c r="UAP63" s="353"/>
      <c r="UAQ63" s="353"/>
      <c r="UAR63" s="354"/>
      <c r="UAS63" s="352"/>
      <c r="UAT63" s="353"/>
      <c r="UAU63" s="353"/>
      <c r="UAV63" s="353"/>
      <c r="UAW63" s="353"/>
      <c r="UAX63" s="353"/>
      <c r="UAY63" s="353"/>
      <c r="UAZ63" s="354"/>
      <c r="UBA63" s="352"/>
      <c r="UBB63" s="353"/>
      <c r="UBC63" s="353"/>
      <c r="UBD63" s="353"/>
      <c r="UBE63" s="353"/>
      <c r="UBF63" s="353"/>
      <c r="UBG63" s="353"/>
      <c r="UBH63" s="354"/>
      <c r="UBI63" s="352"/>
      <c r="UBJ63" s="353"/>
      <c r="UBK63" s="353"/>
      <c r="UBL63" s="353"/>
      <c r="UBM63" s="353"/>
      <c r="UBN63" s="353"/>
      <c r="UBO63" s="353"/>
      <c r="UBP63" s="354"/>
      <c r="UBQ63" s="352"/>
      <c r="UBR63" s="353"/>
      <c r="UBS63" s="353"/>
      <c r="UBT63" s="353"/>
      <c r="UBU63" s="353"/>
      <c r="UBV63" s="353"/>
      <c r="UBW63" s="353"/>
      <c r="UBX63" s="354"/>
      <c r="UBY63" s="352"/>
      <c r="UBZ63" s="353"/>
      <c r="UCA63" s="353"/>
      <c r="UCB63" s="353"/>
      <c r="UCC63" s="353"/>
      <c r="UCD63" s="353"/>
      <c r="UCE63" s="353"/>
      <c r="UCF63" s="354"/>
      <c r="UCG63" s="352"/>
      <c r="UCH63" s="353"/>
      <c r="UCI63" s="353"/>
      <c r="UCJ63" s="353"/>
      <c r="UCK63" s="353"/>
      <c r="UCL63" s="353"/>
      <c r="UCM63" s="353"/>
      <c r="UCN63" s="354"/>
      <c r="UCO63" s="352"/>
      <c r="UCP63" s="353"/>
      <c r="UCQ63" s="353"/>
      <c r="UCR63" s="353"/>
      <c r="UCS63" s="353"/>
      <c r="UCT63" s="353"/>
      <c r="UCU63" s="353"/>
      <c r="UCV63" s="354"/>
      <c r="UCW63" s="352"/>
      <c r="UCX63" s="353"/>
      <c r="UCY63" s="353"/>
      <c r="UCZ63" s="353"/>
      <c r="UDA63" s="353"/>
      <c r="UDB63" s="353"/>
      <c r="UDC63" s="353"/>
      <c r="UDD63" s="354"/>
      <c r="UDE63" s="352"/>
      <c r="UDF63" s="353"/>
      <c r="UDG63" s="353"/>
      <c r="UDH63" s="353"/>
      <c r="UDI63" s="353"/>
      <c r="UDJ63" s="353"/>
      <c r="UDK63" s="353"/>
      <c r="UDL63" s="354"/>
      <c r="UDM63" s="352"/>
      <c r="UDN63" s="353"/>
      <c r="UDO63" s="353"/>
      <c r="UDP63" s="353"/>
      <c r="UDQ63" s="353"/>
      <c r="UDR63" s="353"/>
      <c r="UDS63" s="353"/>
      <c r="UDT63" s="354"/>
      <c r="UDU63" s="352"/>
      <c r="UDV63" s="353"/>
      <c r="UDW63" s="353"/>
      <c r="UDX63" s="353"/>
      <c r="UDY63" s="353"/>
      <c r="UDZ63" s="353"/>
      <c r="UEA63" s="353"/>
      <c r="UEB63" s="354"/>
      <c r="UEC63" s="352"/>
      <c r="UED63" s="353"/>
      <c r="UEE63" s="353"/>
      <c r="UEF63" s="353"/>
      <c r="UEG63" s="353"/>
      <c r="UEH63" s="353"/>
      <c r="UEI63" s="353"/>
      <c r="UEJ63" s="354"/>
      <c r="UEK63" s="352"/>
      <c r="UEL63" s="353"/>
      <c r="UEM63" s="353"/>
      <c r="UEN63" s="353"/>
      <c r="UEO63" s="353"/>
      <c r="UEP63" s="353"/>
      <c r="UEQ63" s="353"/>
      <c r="UER63" s="354"/>
      <c r="UES63" s="352"/>
      <c r="UET63" s="353"/>
      <c r="UEU63" s="353"/>
      <c r="UEV63" s="353"/>
      <c r="UEW63" s="353"/>
      <c r="UEX63" s="353"/>
      <c r="UEY63" s="353"/>
      <c r="UEZ63" s="354"/>
      <c r="UFA63" s="352"/>
      <c r="UFB63" s="353"/>
      <c r="UFC63" s="353"/>
      <c r="UFD63" s="353"/>
      <c r="UFE63" s="353"/>
      <c r="UFF63" s="353"/>
      <c r="UFG63" s="353"/>
      <c r="UFH63" s="354"/>
      <c r="UFI63" s="352"/>
      <c r="UFJ63" s="353"/>
      <c r="UFK63" s="353"/>
      <c r="UFL63" s="353"/>
      <c r="UFM63" s="353"/>
      <c r="UFN63" s="353"/>
      <c r="UFO63" s="353"/>
      <c r="UFP63" s="354"/>
      <c r="UFQ63" s="352"/>
      <c r="UFR63" s="353"/>
      <c r="UFS63" s="353"/>
      <c r="UFT63" s="353"/>
      <c r="UFU63" s="353"/>
      <c r="UFV63" s="353"/>
      <c r="UFW63" s="353"/>
      <c r="UFX63" s="354"/>
      <c r="UFY63" s="352"/>
      <c r="UFZ63" s="353"/>
      <c r="UGA63" s="353"/>
      <c r="UGB63" s="353"/>
      <c r="UGC63" s="353"/>
      <c r="UGD63" s="353"/>
      <c r="UGE63" s="353"/>
      <c r="UGF63" s="354"/>
      <c r="UGG63" s="352"/>
      <c r="UGH63" s="353"/>
      <c r="UGI63" s="353"/>
      <c r="UGJ63" s="353"/>
      <c r="UGK63" s="353"/>
      <c r="UGL63" s="353"/>
      <c r="UGM63" s="353"/>
      <c r="UGN63" s="354"/>
      <c r="UGO63" s="352"/>
      <c r="UGP63" s="353"/>
      <c r="UGQ63" s="353"/>
      <c r="UGR63" s="353"/>
      <c r="UGS63" s="353"/>
      <c r="UGT63" s="353"/>
      <c r="UGU63" s="353"/>
      <c r="UGV63" s="354"/>
      <c r="UGW63" s="352"/>
      <c r="UGX63" s="353"/>
      <c r="UGY63" s="353"/>
      <c r="UGZ63" s="353"/>
      <c r="UHA63" s="353"/>
      <c r="UHB63" s="353"/>
      <c r="UHC63" s="353"/>
      <c r="UHD63" s="354"/>
      <c r="UHE63" s="352"/>
      <c r="UHF63" s="353"/>
      <c r="UHG63" s="353"/>
      <c r="UHH63" s="353"/>
      <c r="UHI63" s="353"/>
      <c r="UHJ63" s="353"/>
      <c r="UHK63" s="353"/>
      <c r="UHL63" s="354"/>
      <c r="UHM63" s="352"/>
      <c r="UHN63" s="353"/>
      <c r="UHO63" s="353"/>
      <c r="UHP63" s="353"/>
      <c r="UHQ63" s="353"/>
      <c r="UHR63" s="353"/>
      <c r="UHS63" s="353"/>
      <c r="UHT63" s="354"/>
      <c r="UHU63" s="352"/>
      <c r="UHV63" s="353"/>
      <c r="UHW63" s="353"/>
      <c r="UHX63" s="353"/>
      <c r="UHY63" s="353"/>
      <c r="UHZ63" s="353"/>
      <c r="UIA63" s="353"/>
      <c r="UIB63" s="354"/>
      <c r="UIC63" s="352"/>
      <c r="UID63" s="353"/>
      <c r="UIE63" s="353"/>
      <c r="UIF63" s="353"/>
      <c r="UIG63" s="353"/>
      <c r="UIH63" s="353"/>
      <c r="UII63" s="353"/>
      <c r="UIJ63" s="354"/>
      <c r="UIK63" s="352"/>
      <c r="UIL63" s="353"/>
      <c r="UIM63" s="353"/>
      <c r="UIN63" s="353"/>
      <c r="UIO63" s="353"/>
      <c r="UIP63" s="353"/>
      <c r="UIQ63" s="353"/>
      <c r="UIR63" s="354"/>
      <c r="UIS63" s="352"/>
      <c r="UIT63" s="353"/>
      <c r="UIU63" s="353"/>
      <c r="UIV63" s="353"/>
      <c r="UIW63" s="353"/>
      <c r="UIX63" s="353"/>
      <c r="UIY63" s="353"/>
      <c r="UIZ63" s="354"/>
      <c r="UJA63" s="352"/>
      <c r="UJB63" s="353"/>
      <c r="UJC63" s="353"/>
      <c r="UJD63" s="353"/>
      <c r="UJE63" s="353"/>
      <c r="UJF63" s="353"/>
      <c r="UJG63" s="353"/>
      <c r="UJH63" s="354"/>
      <c r="UJI63" s="352"/>
      <c r="UJJ63" s="353"/>
      <c r="UJK63" s="353"/>
      <c r="UJL63" s="353"/>
      <c r="UJM63" s="353"/>
      <c r="UJN63" s="353"/>
      <c r="UJO63" s="353"/>
      <c r="UJP63" s="354"/>
      <c r="UJQ63" s="352"/>
      <c r="UJR63" s="353"/>
      <c r="UJS63" s="353"/>
      <c r="UJT63" s="353"/>
      <c r="UJU63" s="353"/>
      <c r="UJV63" s="353"/>
      <c r="UJW63" s="353"/>
      <c r="UJX63" s="354"/>
      <c r="UJY63" s="352"/>
      <c r="UJZ63" s="353"/>
      <c r="UKA63" s="353"/>
      <c r="UKB63" s="353"/>
      <c r="UKC63" s="353"/>
      <c r="UKD63" s="353"/>
      <c r="UKE63" s="353"/>
      <c r="UKF63" s="354"/>
      <c r="UKG63" s="352"/>
      <c r="UKH63" s="353"/>
      <c r="UKI63" s="353"/>
      <c r="UKJ63" s="353"/>
      <c r="UKK63" s="353"/>
      <c r="UKL63" s="353"/>
      <c r="UKM63" s="353"/>
      <c r="UKN63" s="354"/>
      <c r="UKO63" s="352"/>
      <c r="UKP63" s="353"/>
      <c r="UKQ63" s="353"/>
      <c r="UKR63" s="353"/>
      <c r="UKS63" s="353"/>
      <c r="UKT63" s="353"/>
      <c r="UKU63" s="353"/>
      <c r="UKV63" s="354"/>
      <c r="UKW63" s="352"/>
      <c r="UKX63" s="353"/>
      <c r="UKY63" s="353"/>
      <c r="UKZ63" s="353"/>
      <c r="ULA63" s="353"/>
      <c r="ULB63" s="353"/>
      <c r="ULC63" s="353"/>
      <c r="ULD63" s="354"/>
      <c r="ULE63" s="352"/>
      <c r="ULF63" s="353"/>
      <c r="ULG63" s="353"/>
      <c r="ULH63" s="353"/>
      <c r="ULI63" s="353"/>
      <c r="ULJ63" s="353"/>
      <c r="ULK63" s="353"/>
      <c r="ULL63" s="354"/>
      <c r="ULM63" s="352"/>
      <c r="ULN63" s="353"/>
      <c r="ULO63" s="353"/>
      <c r="ULP63" s="353"/>
      <c r="ULQ63" s="353"/>
      <c r="ULR63" s="353"/>
      <c r="ULS63" s="353"/>
      <c r="ULT63" s="354"/>
      <c r="ULU63" s="352"/>
      <c r="ULV63" s="353"/>
      <c r="ULW63" s="353"/>
      <c r="ULX63" s="353"/>
      <c r="ULY63" s="353"/>
      <c r="ULZ63" s="353"/>
      <c r="UMA63" s="353"/>
      <c r="UMB63" s="354"/>
      <c r="UMC63" s="352"/>
      <c r="UMD63" s="353"/>
      <c r="UME63" s="353"/>
      <c r="UMF63" s="353"/>
      <c r="UMG63" s="353"/>
      <c r="UMH63" s="353"/>
      <c r="UMI63" s="353"/>
      <c r="UMJ63" s="354"/>
      <c r="UMK63" s="352"/>
      <c r="UML63" s="353"/>
      <c r="UMM63" s="353"/>
      <c r="UMN63" s="353"/>
      <c r="UMO63" s="353"/>
      <c r="UMP63" s="353"/>
      <c r="UMQ63" s="353"/>
      <c r="UMR63" s="354"/>
      <c r="UMS63" s="352"/>
      <c r="UMT63" s="353"/>
      <c r="UMU63" s="353"/>
      <c r="UMV63" s="353"/>
      <c r="UMW63" s="353"/>
      <c r="UMX63" s="353"/>
      <c r="UMY63" s="353"/>
      <c r="UMZ63" s="354"/>
      <c r="UNA63" s="352"/>
      <c r="UNB63" s="353"/>
      <c r="UNC63" s="353"/>
      <c r="UND63" s="353"/>
      <c r="UNE63" s="353"/>
      <c r="UNF63" s="353"/>
      <c r="UNG63" s="353"/>
      <c r="UNH63" s="354"/>
      <c r="UNI63" s="352"/>
      <c r="UNJ63" s="353"/>
      <c r="UNK63" s="353"/>
      <c r="UNL63" s="353"/>
      <c r="UNM63" s="353"/>
      <c r="UNN63" s="353"/>
      <c r="UNO63" s="353"/>
      <c r="UNP63" s="354"/>
      <c r="UNQ63" s="352"/>
      <c r="UNR63" s="353"/>
      <c r="UNS63" s="353"/>
      <c r="UNT63" s="353"/>
      <c r="UNU63" s="353"/>
      <c r="UNV63" s="353"/>
      <c r="UNW63" s="353"/>
      <c r="UNX63" s="354"/>
      <c r="UNY63" s="352"/>
      <c r="UNZ63" s="353"/>
      <c r="UOA63" s="353"/>
      <c r="UOB63" s="353"/>
      <c r="UOC63" s="353"/>
      <c r="UOD63" s="353"/>
      <c r="UOE63" s="353"/>
      <c r="UOF63" s="354"/>
      <c r="UOG63" s="352"/>
      <c r="UOH63" s="353"/>
      <c r="UOI63" s="353"/>
      <c r="UOJ63" s="353"/>
      <c r="UOK63" s="353"/>
      <c r="UOL63" s="353"/>
      <c r="UOM63" s="353"/>
      <c r="UON63" s="354"/>
      <c r="UOO63" s="352"/>
      <c r="UOP63" s="353"/>
      <c r="UOQ63" s="353"/>
      <c r="UOR63" s="353"/>
      <c r="UOS63" s="353"/>
      <c r="UOT63" s="353"/>
      <c r="UOU63" s="353"/>
      <c r="UOV63" s="354"/>
      <c r="UOW63" s="352"/>
      <c r="UOX63" s="353"/>
      <c r="UOY63" s="353"/>
      <c r="UOZ63" s="353"/>
      <c r="UPA63" s="353"/>
      <c r="UPB63" s="353"/>
      <c r="UPC63" s="353"/>
      <c r="UPD63" s="354"/>
      <c r="UPE63" s="352"/>
      <c r="UPF63" s="353"/>
      <c r="UPG63" s="353"/>
      <c r="UPH63" s="353"/>
      <c r="UPI63" s="353"/>
      <c r="UPJ63" s="353"/>
      <c r="UPK63" s="353"/>
      <c r="UPL63" s="354"/>
      <c r="UPM63" s="352"/>
      <c r="UPN63" s="353"/>
      <c r="UPO63" s="353"/>
      <c r="UPP63" s="353"/>
      <c r="UPQ63" s="353"/>
      <c r="UPR63" s="353"/>
      <c r="UPS63" s="353"/>
      <c r="UPT63" s="354"/>
      <c r="UPU63" s="352"/>
      <c r="UPV63" s="353"/>
      <c r="UPW63" s="353"/>
      <c r="UPX63" s="353"/>
      <c r="UPY63" s="353"/>
      <c r="UPZ63" s="353"/>
      <c r="UQA63" s="353"/>
      <c r="UQB63" s="354"/>
      <c r="UQC63" s="352"/>
      <c r="UQD63" s="353"/>
      <c r="UQE63" s="353"/>
      <c r="UQF63" s="353"/>
      <c r="UQG63" s="353"/>
      <c r="UQH63" s="353"/>
      <c r="UQI63" s="353"/>
      <c r="UQJ63" s="354"/>
      <c r="UQK63" s="352"/>
      <c r="UQL63" s="353"/>
      <c r="UQM63" s="353"/>
      <c r="UQN63" s="353"/>
      <c r="UQO63" s="353"/>
      <c r="UQP63" s="353"/>
      <c r="UQQ63" s="353"/>
      <c r="UQR63" s="354"/>
      <c r="UQS63" s="352"/>
      <c r="UQT63" s="353"/>
      <c r="UQU63" s="353"/>
      <c r="UQV63" s="353"/>
      <c r="UQW63" s="353"/>
      <c r="UQX63" s="353"/>
      <c r="UQY63" s="353"/>
      <c r="UQZ63" s="354"/>
      <c r="URA63" s="352"/>
      <c r="URB63" s="353"/>
      <c r="URC63" s="353"/>
      <c r="URD63" s="353"/>
      <c r="URE63" s="353"/>
      <c r="URF63" s="353"/>
      <c r="URG63" s="353"/>
      <c r="URH63" s="354"/>
      <c r="URI63" s="352"/>
      <c r="URJ63" s="353"/>
      <c r="URK63" s="353"/>
      <c r="URL63" s="353"/>
      <c r="URM63" s="353"/>
      <c r="URN63" s="353"/>
      <c r="URO63" s="353"/>
      <c r="URP63" s="354"/>
      <c r="URQ63" s="352"/>
      <c r="URR63" s="353"/>
      <c r="URS63" s="353"/>
      <c r="URT63" s="353"/>
      <c r="URU63" s="353"/>
      <c r="URV63" s="353"/>
      <c r="URW63" s="353"/>
      <c r="URX63" s="354"/>
      <c r="URY63" s="352"/>
      <c r="URZ63" s="353"/>
      <c r="USA63" s="353"/>
      <c r="USB63" s="353"/>
      <c r="USC63" s="353"/>
      <c r="USD63" s="353"/>
      <c r="USE63" s="353"/>
      <c r="USF63" s="354"/>
      <c r="USG63" s="352"/>
      <c r="USH63" s="353"/>
      <c r="USI63" s="353"/>
      <c r="USJ63" s="353"/>
      <c r="USK63" s="353"/>
      <c r="USL63" s="353"/>
      <c r="USM63" s="353"/>
      <c r="USN63" s="354"/>
      <c r="USO63" s="352"/>
      <c r="USP63" s="353"/>
      <c r="USQ63" s="353"/>
      <c r="USR63" s="353"/>
      <c r="USS63" s="353"/>
      <c r="UST63" s="353"/>
      <c r="USU63" s="353"/>
      <c r="USV63" s="354"/>
      <c r="USW63" s="352"/>
      <c r="USX63" s="353"/>
      <c r="USY63" s="353"/>
      <c r="USZ63" s="353"/>
      <c r="UTA63" s="353"/>
      <c r="UTB63" s="353"/>
      <c r="UTC63" s="353"/>
      <c r="UTD63" s="354"/>
      <c r="UTE63" s="352"/>
      <c r="UTF63" s="353"/>
      <c r="UTG63" s="353"/>
      <c r="UTH63" s="353"/>
      <c r="UTI63" s="353"/>
      <c r="UTJ63" s="353"/>
      <c r="UTK63" s="353"/>
      <c r="UTL63" s="354"/>
      <c r="UTM63" s="352"/>
      <c r="UTN63" s="353"/>
      <c r="UTO63" s="353"/>
      <c r="UTP63" s="353"/>
      <c r="UTQ63" s="353"/>
      <c r="UTR63" s="353"/>
      <c r="UTS63" s="353"/>
      <c r="UTT63" s="354"/>
      <c r="UTU63" s="352"/>
      <c r="UTV63" s="353"/>
      <c r="UTW63" s="353"/>
      <c r="UTX63" s="353"/>
      <c r="UTY63" s="353"/>
      <c r="UTZ63" s="353"/>
      <c r="UUA63" s="353"/>
      <c r="UUB63" s="354"/>
      <c r="UUC63" s="352"/>
      <c r="UUD63" s="353"/>
      <c r="UUE63" s="353"/>
      <c r="UUF63" s="353"/>
      <c r="UUG63" s="353"/>
      <c r="UUH63" s="353"/>
      <c r="UUI63" s="353"/>
      <c r="UUJ63" s="354"/>
      <c r="UUK63" s="352"/>
      <c r="UUL63" s="353"/>
      <c r="UUM63" s="353"/>
      <c r="UUN63" s="353"/>
      <c r="UUO63" s="353"/>
      <c r="UUP63" s="353"/>
      <c r="UUQ63" s="353"/>
      <c r="UUR63" s="354"/>
      <c r="UUS63" s="352"/>
      <c r="UUT63" s="353"/>
      <c r="UUU63" s="353"/>
      <c r="UUV63" s="353"/>
      <c r="UUW63" s="353"/>
      <c r="UUX63" s="353"/>
      <c r="UUY63" s="353"/>
      <c r="UUZ63" s="354"/>
      <c r="UVA63" s="352"/>
      <c r="UVB63" s="353"/>
      <c r="UVC63" s="353"/>
      <c r="UVD63" s="353"/>
      <c r="UVE63" s="353"/>
      <c r="UVF63" s="353"/>
      <c r="UVG63" s="353"/>
      <c r="UVH63" s="354"/>
      <c r="UVI63" s="352"/>
      <c r="UVJ63" s="353"/>
      <c r="UVK63" s="353"/>
      <c r="UVL63" s="353"/>
      <c r="UVM63" s="353"/>
      <c r="UVN63" s="353"/>
      <c r="UVO63" s="353"/>
      <c r="UVP63" s="354"/>
      <c r="UVQ63" s="352"/>
      <c r="UVR63" s="353"/>
      <c r="UVS63" s="353"/>
      <c r="UVT63" s="353"/>
      <c r="UVU63" s="353"/>
      <c r="UVV63" s="353"/>
      <c r="UVW63" s="353"/>
      <c r="UVX63" s="354"/>
      <c r="UVY63" s="352"/>
      <c r="UVZ63" s="353"/>
      <c r="UWA63" s="353"/>
      <c r="UWB63" s="353"/>
      <c r="UWC63" s="353"/>
      <c r="UWD63" s="353"/>
      <c r="UWE63" s="353"/>
      <c r="UWF63" s="354"/>
      <c r="UWG63" s="352"/>
      <c r="UWH63" s="353"/>
      <c r="UWI63" s="353"/>
      <c r="UWJ63" s="353"/>
      <c r="UWK63" s="353"/>
      <c r="UWL63" s="353"/>
      <c r="UWM63" s="353"/>
      <c r="UWN63" s="354"/>
      <c r="UWO63" s="352"/>
      <c r="UWP63" s="353"/>
      <c r="UWQ63" s="353"/>
      <c r="UWR63" s="353"/>
      <c r="UWS63" s="353"/>
      <c r="UWT63" s="353"/>
      <c r="UWU63" s="353"/>
      <c r="UWV63" s="354"/>
      <c r="UWW63" s="352"/>
      <c r="UWX63" s="353"/>
      <c r="UWY63" s="353"/>
      <c r="UWZ63" s="353"/>
      <c r="UXA63" s="353"/>
      <c r="UXB63" s="353"/>
      <c r="UXC63" s="353"/>
      <c r="UXD63" s="354"/>
      <c r="UXE63" s="352"/>
      <c r="UXF63" s="353"/>
      <c r="UXG63" s="353"/>
      <c r="UXH63" s="353"/>
      <c r="UXI63" s="353"/>
      <c r="UXJ63" s="353"/>
      <c r="UXK63" s="353"/>
      <c r="UXL63" s="354"/>
      <c r="UXM63" s="352"/>
      <c r="UXN63" s="353"/>
      <c r="UXO63" s="353"/>
      <c r="UXP63" s="353"/>
      <c r="UXQ63" s="353"/>
      <c r="UXR63" s="353"/>
      <c r="UXS63" s="353"/>
      <c r="UXT63" s="354"/>
      <c r="UXU63" s="352"/>
      <c r="UXV63" s="353"/>
      <c r="UXW63" s="353"/>
      <c r="UXX63" s="353"/>
      <c r="UXY63" s="353"/>
      <c r="UXZ63" s="353"/>
      <c r="UYA63" s="353"/>
      <c r="UYB63" s="354"/>
      <c r="UYC63" s="352"/>
      <c r="UYD63" s="353"/>
      <c r="UYE63" s="353"/>
      <c r="UYF63" s="353"/>
      <c r="UYG63" s="353"/>
      <c r="UYH63" s="353"/>
      <c r="UYI63" s="353"/>
      <c r="UYJ63" s="354"/>
      <c r="UYK63" s="352"/>
      <c r="UYL63" s="353"/>
      <c r="UYM63" s="353"/>
      <c r="UYN63" s="353"/>
      <c r="UYO63" s="353"/>
      <c r="UYP63" s="353"/>
      <c r="UYQ63" s="353"/>
      <c r="UYR63" s="354"/>
      <c r="UYS63" s="352"/>
      <c r="UYT63" s="353"/>
      <c r="UYU63" s="353"/>
      <c r="UYV63" s="353"/>
      <c r="UYW63" s="353"/>
      <c r="UYX63" s="353"/>
      <c r="UYY63" s="353"/>
      <c r="UYZ63" s="354"/>
      <c r="UZA63" s="352"/>
      <c r="UZB63" s="353"/>
      <c r="UZC63" s="353"/>
      <c r="UZD63" s="353"/>
      <c r="UZE63" s="353"/>
      <c r="UZF63" s="353"/>
      <c r="UZG63" s="353"/>
      <c r="UZH63" s="354"/>
      <c r="UZI63" s="352"/>
      <c r="UZJ63" s="353"/>
      <c r="UZK63" s="353"/>
      <c r="UZL63" s="353"/>
      <c r="UZM63" s="353"/>
      <c r="UZN63" s="353"/>
      <c r="UZO63" s="353"/>
      <c r="UZP63" s="354"/>
      <c r="UZQ63" s="352"/>
      <c r="UZR63" s="353"/>
      <c r="UZS63" s="353"/>
      <c r="UZT63" s="353"/>
      <c r="UZU63" s="353"/>
      <c r="UZV63" s="353"/>
      <c r="UZW63" s="353"/>
      <c r="UZX63" s="354"/>
      <c r="UZY63" s="352"/>
      <c r="UZZ63" s="353"/>
      <c r="VAA63" s="353"/>
      <c r="VAB63" s="353"/>
      <c r="VAC63" s="353"/>
      <c r="VAD63" s="353"/>
      <c r="VAE63" s="353"/>
      <c r="VAF63" s="354"/>
      <c r="VAG63" s="352"/>
      <c r="VAH63" s="353"/>
      <c r="VAI63" s="353"/>
      <c r="VAJ63" s="353"/>
      <c r="VAK63" s="353"/>
      <c r="VAL63" s="353"/>
      <c r="VAM63" s="353"/>
      <c r="VAN63" s="354"/>
      <c r="VAO63" s="352"/>
      <c r="VAP63" s="353"/>
      <c r="VAQ63" s="353"/>
      <c r="VAR63" s="353"/>
      <c r="VAS63" s="353"/>
      <c r="VAT63" s="353"/>
      <c r="VAU63" s="353"/>
      <c r="VAV63" s="354"/>
      <c r="VAW63" s="352"/>
      <c r="VAX63" s="353"/>
      <c r="VAY63" s="353"/>
      <c r="VAZ63" s="353"/>
      <c r="VBA63" s="353"/>
      <c r="VBB63" s="353"/>
      <c r="VBC63" s="353"/>
      <c r="VBD63" s="354"/>
      <c r="VBE63" s="352"/>
      <c r="VBF63" s="353"/>
      <c r="VBG63" s="353"/>
      <c r="VBH63" s="353"/>
      <c r="VBI63" s="353"/>
      <c r="VBJ63" s="353"/>
      <c r="VBK63" s="353"/>
      <c r="VBL63" s="354"/>
      <c r="VBM63" s="352"/>
      <c r="VBN63" s="353"/>
      <c r="VBO63" s="353"/>
      <c r="VBP63" s="353"/>
      <c r="VBQ63" s="353"/>
      <c r="VBR63" s="353"/>
      <c r="VBS63" s="353"/>
      <c r="VBT63" s="354"/>
      <c r="VBU63" s="352"/>
      <c r="VBV63" s="353"/>
      <c r="VBW63" s="353"/>
      <c r="VBX63" s="353"/>
      <c r="VBY63" s="353"/>
      <c r="VBZ63" s="353"/>
      <c r="VCA63" s="353"/>
      <c r="VCB63" s="354"/>
      <c r="VCC63" s="352"/>
      <c r="VCD63" s="353"/>
      <c r="VCE63" s="353"/>
      <c r="VCF63" s="353"/>
      <c r="VCG63" s="353"/>
      <c r="VCH63" s="353"/>
      <c r="VCI63" s="353"/>
      <c r="VCJ63" s="354"/>
      <c r="VCK63" s="352"/>
      <c r="VCL63" s="353"/>
      <c r="VCM63" s="353"/>
      <c r="VCN63" s="353"/>
      <c r="VCO63" s="353"/>
      <c r="VCP63" s="353"/>
      <c r="VCQ63" s="353"/>
      <c r="VCR63" s="354"/>
      <c r="VCS63" s="352"/>
      <c r="VCT63" s="353"/>
      <c r="VCU63" s="353"/>
      <c r="VCV63" s="353"/>
      <c r="VCW63" s="353"/>
      <c r="VCX63" s="353"/>
      <c r="VCY63" s="353"/>
      <c r="VCZ63" s="354"/>
      <c r="VDA63" s="352"/>
      <c r="VDB63" s="353"/>
      <c r="VDC63" s="353"/>
      <c r="VDD63" s="353"/>
      <c r="VDE63" s="353"/>
      <c r="VDF63" s="353"/>
      <c r="VDG63" s="353"/>
      <c r="VDH63" s="354"/>
      <c r="VDI63" s="352"/>
      <c r="VDJ63" s="353"/>
      <c r="VDK63" s="353"/>
      <c r="VDL63" s="353"/>
      <c r="VDM63" s="353"/>
      <c r="VDN63" s="353"/>
      <c r="VDO63" s="353"/>
      <c r="VDP63" s="354"/>
      <c r="VDQ63" s="352"/>
      <c r="VDR63" s="353"/>
      <c r="VDS63" s="353"/>
      <c r="VDT63" s="353"/>
      <c r="VDU63" s="353"/>
      <c r="VDV63" s="353"/>
      <c r="VDW63" s="353"/>
      <c r="VDX63" s="354"/>
      <c r="VDY63" s="352"/>
      <c r="VDZ63" s="353"/>
      <c r="VEA63" s="353"/>
      <c r="VEB63" s="353"/>
      <c r="VEC63" s="353"/>
      <c r="VED63" s="353"/>
      <c r="VEE63" s="353"/>
      <c r="VEF63" s="354"/>
      <c r="VEG63" s="352"/>
      <c r="VEH63" s="353"/>
      <c r="VEI63" s="353"/>
      <c r="VEJ63" s="353"/>
      <c r="VEK63" s="353"/>
      <c r="VEL63" s="353"/>
      <c r="VEM63" s="353"/>
      <c r="VEN63" s="354"/>
      <c r="VEO63" s="352"/>
      <c r="VEP63" s="353"/>
      <c r="VEQ63" s="353"/>
      <c r="VER63" s="353"/>
      <c r="VES63" s="353"/>
      <c r="VET63" s="353"/>
      <c r="VEU63" s="353"/>
      <c r="VEV63" s="354"/>
      <c r="VEW63" s="352"/>
      <c r="VEX63" s="353"/>
      <c r="VEY63" s="353"/>
      <c r="VEZ63" s="353"/>
      <c r="VFA63" s="353"/>
      <c r="VFB63" s="353"/>
      <c r="VFC63" s="353"/>
      <c r="VFD63" s="354"/>
      <c r="VFE63" s="352"/>
      <c r="VFF63" s="353"/>
      <c r="VFG63" s="353"/>
      <c r="VFH63" s="353"/>
      <c r="VFI63" s="353"/>
      <c r="VFJ63" s="353"/>
      <c r="VFK63" s="353"/>
      <c r="VFL63" s="354"/>
      <c r="VFM63" s="352"/>
      <c r="VFN63" s="353"/>
      <c r="VFO63" s="353"/>
      <c r="VFP63" s="353"/>
      <c r="VFQ63" s="353"/>
      <c r="VFR63" s="353"/>
      <c r="VFS63" s="353"/>
      <c r="VFT63" s="354"/>
      <c r="VFU63" s="352"/>
      <c r="VFV63" s="353"/>
      <c r="VFW63" s="353"/>
      <c r="VFX63" s="353"/>
      <c r="VFY63" s="353"/>
      <c r="VFZ63" s="353"/>
      <c r="VGA63" s="353"/>
      <c r="VGB63" s="354"/>
      <c r="VGC63" s="352"/>
      <c r="VGD63" s="353"/>
      <c r="VGE63" s="353"/>
      <c r="VGF63" s="353"/>
      <c r="VGG63" s="353"/>
      <c r="VGH63" s="353"/>
      <c r="VGI63" s="353"/>
      <c r="VGJ63" s="354"/>
      <c r="VGK63" s="352"/>
      <c r="VGL63" s="353"/>
      <c r="VGM63" s="353"/>
      <c r="VGN63" s="353"/>
      <c r="VGO63" s="353"/>
      <c r="VGP63" s="353"/>
      <c r="VGQ63" s="353"/>
      <c r="VGR63" s="354"/>
      <c r="VGS63" s="352"/>
      <c r="VGT63" s="353"/>
      <c r="VGU63" s="353"/>
      <c r="VGV63" s="353"/>
      <c r="VGW63" s="353"/>
      <c r="VGX63" s="353"/>
      <c r="VGY63" s="353"/>
      <c r="VGZ63" s="354"/>
      <c r="VHA63" s="352"/>
      <c r="VHB63" s="353"/>
      <c r="VHC63" s="353"/>
      <c r="VHD63" s="353"/>
      <c r="VHE63" s="353"/>
      <c r="VHF63" s="353"/>
      <c r="VHG63" s="353"/>
      <c r="VHH63" s="354"/>
      <c r="VHI63" s="352"/>
      <c r="VHJ63" s="353"/>
      <c r="VHK63" s="353"/>
      <c r="VHL63" s="353"/>
      <c r="VHM63" s="353"/>
      <c r="VHN63" s="353"/>
      <c r="VHO63" s="353"/>
      <c r="VHP63" s="354"/>
      <c r="VHQ63" s="352"/>
      <c r="VHR63" s="353"/>
      <c r="VHS63" s="353"/>
      <c r="VHT63" s="353"/>
      <c r="VHU63" s="353"/>
      <c r="VHV63" s="353"/>
      <c r="VHW63" s="353"/>
      <c r="VHX63" s="354"/>
      <c r="VHY63" s="352"/>
      <c r="VHZ63" s="353"/>
      <c r="VIA63" s="353"/>
      <c r="VIB63" s="353"/>
      <c r="VIC63" s="353"/>
      <c r="VID63" s="353"/>
      <c r="VIE63" s="353"/>
      <c r="VIF63" s="354"/>
      <c r="VIG63" s="352"/>
      <c r="VIH63" s="353"/>
      <c r="VII63" s="353"/>
      <c r="VIJ63" s="353"/>
      <c r="VIK63" s="353"/>
      <c r="VIL63" s="353"/>
      <c r="VIM63" s="353"/>
      <c r="VIN63" s="354"/>
      <c r="VIO63" s="352"/>
      <c r="VIP63" s="353"/>
      <c r="VIQ63" s="353"/>
      <c r="VIR63" s="353"/>
      <c r="VIS63" s="353"/>
      <c r="VIT63" s="353"/>
      <c r="VIU63" s="353"/>
      <c r="VIV63" s="354"/>
      <c r="VIW63" s="352"/>
      <c r="VIX63" s="353"/>
      <c r="VIY63" s="353"/>
      <c r="VIZ63" s="353"/>
      <c r="VJA63" s="353"/>
      <c r="VJB63" s="353"/>
      <c r="VJC63" s="353"/>
      <c r="VJD63" s="354"/>
      <c r="VJE63" s="352"/>
      <c r="VJF63" s="353"/>
      <c r="VJG63" s="353"/>
      <c r="VJH63" s="353"/>
      <c r="VJI63" s="353"/>
      <c r="VJJ63" s="353"/>
      <c r="VJK63" s="353"/>
      <c r="VJL63" s="354"/>
      <c r="VJM63" s="352"/>
      <c r="VJN63" s="353"/>
      <c r="VJO63" s="353"/>
      <c r="VJP63" s="353"/>
      <c r="VJQ63" s="353"/>
      <c r="VJR63" s="353"/>
      <c r="VJS63" s="353"/>
      <c r="VJT63" s="354"/>
      <c r="VJU63" s="352"/>
      <c r="VJV63" s="353"/>
      <c r="VJW63" s="353"/>
      <c r="VJX63" s="353"/>
      <c r="VJY63" s="353"/>
      <c r="VJZ63" s="353"/>
      <c r="VKA63" s="353"/>
      <c r="VKB63" s="354"/>
      <c r="VKC63" s="352"/>
      <c r="VKD63" s="353"/>
      <c r="VKE63" s="353"/>
      <c r="VKF63" s="353"/>
      <c r="VKG63" s="353"/>
      <c r="VKH63" s="353"/>
      <c r="VKI63" s="353"/>
      <c r="VKJ63" s="354"/>
      <c r="VKK63" s="352"/>
      <c r="VKL63" s="353"/>
      <c r="VKM63" s="353"/>
      <c r="VKN63" s="353"/>
      <c r="VKO63" s="353"/>
      <c r="VKP63" s="353"/>
      <c r="VKQ63" s="353"/>
      <c r="VKR63" s="354"/>
      <c r="VKS63" s="352"/>
      <c r="VKT63" s="353"/>
      <c r="VKU63" s="353"/>
      <c r="VKV63" s="353"/>
      <c r="VKW63" s="353"/>
      <c r="VKX63" s="353"/>
      <c r="VKY63" s="353"/>
      <c r="VKZ63" s="354"/>
      <c r="VLA63" s="352"/>
      <c r="VLB63" s="353"/>
      <c r="VLC63" s="353"/>
      <c r="VLD63" s="353"/>
      <c r="VLE63" s="353"/>
      <c r="VLF63" s="353"/>
      <c r="VLG63" s="353"/>
      <c r="VLH63" s="354"/>
      <c r="VLI63" s="352"/>
      <c r="VLJ63" s="353"/>
      <c r="VLK63" s="353"/>
      <c r="VLL63" s="353"/>
      <c r="VLM63" s="353"/>
      <c r="VLN63" s="353"/>
      <c r="VLO63" s="353"/>
      <c r="VLP63" s="354"/>
      <c r="VLQ63" s="352"/>
      <c r="VLR63" s="353"/>
      <c r="VLS63" s="353"/>
      <c r="VLT63" s="353"/>
      <c r="VLU63" s="353"/>
      <c r="VLV63" s="353"/>
      <c r="VLW63" s="353"/>
      <c r="VLX63" s="354"/>
      <c r="VLY63" s="352"/>
      <c r="VLZ63" s="353"/>
      <c r="VMA63" s="353"/>
      <c r="VMB63" s="353"/>
      <c r="VMC63" s="353"/>
      <c r="VMD63" s="353"/>
      <c r="VME63" s="353"/>
      <c r="VMF63" s="354"/>
      <c r="VMG63" s="352"/>
      <c r="VMH63" s="353"/>
      <c r="VMI63" s="353"/>
      <c r="VMJ63" s="353"/>
      <c r="VMK63" s="353"/>
      <c r="VML63" s="353"/>
      <c r="VMM63" s="353"/>
      <c r="VMN63" s="354"/>
      <c r="VMO63" s="352"/>
      <c r="VMP63" s="353"/>
      <c r="VMQ63" s="353"/>
      <c r="VMR63" s="353"/>
      <c r="VMS63" s="353"/>
      <c r="VMT63" s="353"/>
      <c r="VMU63" s="353"/>
      <c r="VMV63" s="354"/>
      <c r="VMW63" s="352"/>
      <c r="VMX63" s="353"/>
      <c r="VMY63" s="353"/>
      <c r="VMZ63" s="353"/>
      <c r="VNA63" s="353"/>
      <c r="VNB63" s="353"/>
      <c r="VNC63" s="353"/>
      <c r="VND63" s="354"/>
      <c r="VNE63" s="352"/>
      <c r="VNF63" s="353"/>
      <c r="VNG63" s="353"/>
      <c r="VNH63" s="353"/>
      <c r="VNI63" s="353"/>
      <c r="VNJ63" s="353"/>
      <c r="VNK63" s="353"/>
      <c r="VNL63" s="354"/>
      <c r="VNM63" s="352"/>
      <c r="VNN63" s="353"/>
      <c r="VNO63" s="353"/>
      <c r="VNP63" s="353"/>
      <c r="VNQ63" s="353"/>
      <c r="VNR63" s="353"/>
      <c r="VNS63" s="353"/>
      <c r="VNT63" s="354"/>
      <c r="VNU63" s="352"/>
      <c r="VNV63" s="353"/>
      <c r="VNW63" s="353"/>
      <c r="VNX63" s="353"/>
      <c r="VNY63" s="353"/>
      <c r="VNZ63" s="353"/>
      <c r="VOA63" s="353"/>
      <c r="VOB63" s="354"/>
      <c r="VOC63" s="352"/>
      <c r="VOD63" s="353"/>
      <c r="VOE63" s="353"/>
      <c r="VOF63" s="353"/>
      <c r="VOG63" s="353"/>
      <c r="VOH63" s="353"/>
      <c r="VOI63" s="353"/>
      <c r="VOJ63" s="354"/>
      <c r="VOK63" s="352"/>
      <c r="VOL63" s="353"/>
      <c r="VOM63" s="353"/>
      <c r="VON63" s="353"/>
      <c r="VOO63" s="353"/>
      <c r="VOP63" s="353"/>
      <c r="VOQ63" s="353"/>
      <c r="VOR63" s="354"/>
      <c r="VOS63" s="352"/>
      <c r="VOT63" s="353"/>
      <c r="VOU63" s="353"/>
      <c r="VOV63" s="353"/>
      <c r="VOW63" s="353"/>
      <c r="VOX63" s="353"/>
      <c r="VOY63" s="353"/>
      <c r="VOZ63" s="354"/>
      <c r="VPA63" s="352"/>
      <c r="VPB63" s="353"/>
      <c r="VPC63" s="353"/>
      <c r="VPD63" s="353"/>
      <c r="VPE63" s="353"/>
      <c r="VPF63" s="353"/>
      <c r="VPG63" s="353"/>
      <c r="VPH63" s="354"/>
      <c r="VPI63" s="352"/>
      <c r="VPJ63" s="353"/>
      <c r="VPK63" s="353"/>
      <c r="VPL63" s="353"/>
      <c r="VPM63" s="353"/>
      <c r="VPN63" s="353"/>
      <c r="VPO63" s="353"/>
      <c r="VPP63" s="354"/>
      <c r="VPQ63" s="352"/>
      <c r="VPR63" s="353"/>
      <c r="VPS63" s="353"/>
      <c r="VPT63" s="353"/>
      <c r="VPU63" s="353"/>
      <c r="VPV63" s="353"/>
      <c r="VPW63" s="353"/>
      <c r="VPX63" s="354"/>
      <c r="VPY63" s="352"/>
      <c r="VPZ63" s="353"/>
      <c r="VQA63" s="353"/>
      <c r="VQB63" s="353"/>
      <c r="VQC63" s="353"/>
      <c r="VQD63" s="353"/>
      <c r="VQE63" s="353"/>
      <c r="VQF63" s="354"/>
      <c r="VQG63" s="352"/>
      <c r="VQH63" s="353"/>
      <c r="VQI63" s="353"/>
      <c r="VQJ63" s="353"/>
      <c r="VQK63" s="353"/>
      <c r="VQL63" s="353"/>
      <c r="VQM63" s="353"/>
      <c r="VQN63" s="354"/>
      <c r="VQO63" s="352"/>
      <c r="VQP63" s="353"/>
      <c r="VQQ63" s="353"/>
      <c r="VQR63" s="353"/>
      <c r="VQS63" s="353"/>
      <c r="VQT63" s="353"/>
      <c r="VQU63" s="353"/>
      <c r="VQV63" s="354"/>
      <c r="VQW63" s="352"/>
      <c r="VQX63" s="353"/>
      <c r="VQY63" s="353"/>
      <c r="VQZ63" s="353"/>
      <c r="VRA63" s="353"/>
      <c r="VRB63" s="353"/>
      <c r="VRC63" s="353"/>
      <c r="VRD63" s="354"/>
      <c r="VRE63" s="352"/>
      <c r="VRF63" s="353"/>
      <c r="VRG63" s="353"/>
      <c r="VRH63" s="353"/>
      <c r="VRI63" s="353"/>
      <c r="VRJ63" s="353"/>
      <c r="VRK63" s="353"/>
      <c r="VRL63" s="354"/>
      <c r="VRM63" s="352"/>
      <c r="VRN63" s="353"/>
      <c r="VRO63" s="353"/>
      <c r="VRP63" s="353"/>
      <c r="VRQ63" s="353"/>
      <c r="VRR63" s="353"/>
      <c r="VRS63" s="353"/>
      <c r="VRT63" s="354"/>
      <c r="VRU63" s="352"/>
      <c r="VRV63" s="353"/>
      <c r="VRW63" s="353"/>
      <c r="VRX63" s="353"/>
      <c r="VRY63" s="353"/>
      <c r="VRZ63" s="353"/>
      <c r="VSA63" s="353"/>
      <c r="VSB63" s="354"/>
      <c r="VSC63" s="352"/>
      <c r="VSD63" s="353"/>
      <c r="VSE63" s="353"/>
      <c r="VSF63" s="353"/>
      <c r="VSG63" s="353"/>
      <c r="VSH63" s="353"/>
      <c r="VSI63" s="353"/>
      <c r="VSJ63" s="354"/>
      <c r="VSK63" s="352"/>
      <c r="VSL63" s="353"/>
      <c r="VSM63" s="353"/>
      <c r="VSN63" s="353"/>
      <c r="VSO63" s="353"/>
      <c r="VSP63" s="353"/>
      <c r="VSQ63" s="353"/>
      <c r="VSR63" s="354"/>
      <c r="VSS63" s="352"/>
      <c r="VST63" s="353"/>
      <c r="VSU63" s="353"/>
      <c r="VSV63" s="353"/>
      <c r="VSW63" s="353"/>
      <c r="VSX63" s="353"/>
      <c r="VSY63" s="353"/>
      <c r="VSZ63" s="354"/>
      <c r="VTA63" s="352"/>
      <c r="VTB63" s="353"/>
      <c r="VTC63" s="353"/>
      <c r="VTD63" s="353"/>
      <c r="VTE63" s="353"/>
      <c r="VTF63" s="353"/>
      <c r="VTG63" s="353"/>
      <c r="VTH63" s="354"/>
      <c r="VTI63" s="352"/>
      <c r="VTJ63" s="353"/>
      <c r="VTK63" s="353"/>
      <c r="VTL63" s="353"/>
      <c r="VTM63" s="353"/>
      <c r="VTN63" s="353"/>
      <c r="VTO63" s="353"/>
      <c r="VTP63" s="354"/>
      <c r="VTQ63" s="352"/>
      <c r="VTR63" s="353"/>
      <c r="VTS63" s="353"/>
      <c r="VTT63" s="353"/>
      <c r="VTU63" s="353"/>
      <c r="VTV63" s="353"/>
      <c r="VTW63" s="353"/>
      <c r="VTX63" s="354"/>
      <c r="VTY63" s="352"/>
      <c r="VTZ63" s="353"/>
      <c r="VUA63" s="353"/>
      <c r="VUB63" s="353"/>
      <c r="VUC63" s="353"/>
      <c r="VUD63" s="353"/>
      <c r="VUE63" s="353"/>
      <c r="VUF63" s="354"/>
      <c r="VUG63" s="352"/>
      <c r="VUH63" s="353"/>
      <c r="VUI63" s="353"/>
      <c r="VUJ63" s="353"/>
      <c r="VUK63" s="353"/>
      <c r="VUL63" s="353"/>
      <c r="VUM63" s="353"/>
      <c r="VUN63" s="354"/>
      <c r="VUO63" s="352"/>
      <c r="VUP63" s="353"/>
      <c r="VUQ63" s="353"/>
      <c r="VUR63" s="353"/>
      <c r="VUS63" s="353"/>
      <c r="VUT63" s="353"/>
      <c r="VUU63" s="353"/>
      <c r="VUV63" s="354"/>
      <c r="VUW63" s="352"/>
      <c r="VUX63" s="353"/>
      <c r="VUY63" s="353"/>
      <c r="VUZ63" s="353"/>
      <c r="VVA63" s="353"/>
      <c r="VVB63" s="353"/>
      <c r="VVC63" s="353"/>
      <c r="VVD63" s="354"/>
      <c r="VVE63" s="352"/>
      <c r="VVF63" s="353"/>
      <c r="VVG63" s="353"/>
      <c r="VVH63" s="353"/>
      <c r="VVI63" s="353"/>
      <c r="VVJ63" s="353"/>
      <c r="VVK63" s="353"/>
      <c r="VVL63" s="354"/>
      <c r="VVM63" s="352"/>
      <c r="VVN63" s="353"/>
      <c r="VVO63" s="353"/>
      <c r="VVP63" s="353"/>
      <c r="VVQ63" s="353"/>
      <c r="VVR63" s="353"/>
      <c r="VVS63" s="353"/>
      <c r="VVT63" s="354"/>
      <c r="VVU63" s="352"/>
      <c r="VVV63" s="353"/>
      <c r="VVW63" s="353"/>
      <c r="VVX63" s="353"/>
      <c r="VVY63" s="353"/>
      <c r="VVZ63" s="353"/>
      <c r="VWA63" s="353"/>
      <c r="VWB63" s="354"/>
      <c r="VWC63" s="352"/>
      <c r="VWD63" s="353"/>
      <c r="VWE63" s="353"/>
      <c r="VWF63" s="353"/>
      <c r="VWG63" s="353"/>
      <c r="VWH63" s="353"/>
      <c r="VWI63" s="353"/>
      <c r="VWJ63" s="354"/>
      <c r="VWK63" s="352"/>
      <c r="VWL63" s="353"/>
      <c r="VWM63" s="353"/>
      <c r="VWN63" s="353"/>
      <c r="VWO63" s="353"/>
      <c r="VWP63" s="353"/>
      <c r="VWQ63" s="353"/>
      <c r="VWR63" s="354"/>
      <c r="VWS63" s="352"/>
      <c r="VWT63" s="353"/>
      <c r="VWU63" s="353"/>
      <c r="VWV63" s="353"/>
      <c r="VWW63" s="353"/>
      <c r="VWX63" s="353"/>
      <c r="VWY63" s="353"/>
      <c r="VWZ63" s="354"/>
      <c r="VXA63" s="352"/>
      <c r="VXB63" s="353"/>
      <c r="VXC63" s="353"/>
      <c r="VXD63" s="353"/>
      <c r="VXE63" s="353"/>
      <c r="VXF63" s="353"/>
      <c r="VXG63" s="353"/>
      <c r="VXH63" s="354"/>
      <c r="VXI63" s="352"/>
      <c r="VXJ63" s="353"/>
      <c r="VXK63" s="353"/>
      <c r="VXL63" s="353"/>
      <c r="VXM63" s="353"/>
      <c r="VXN63" s="353"/>
      <c r="VXO63" s="353"/>
      <c r="VXP63" s="354"/>
      <c r="VXQ63" s="352"/>
      <c r="VXR63" s="353"/>
      <c r="VXS63" s="353"/>
      <c r="VXT63" s="353"/>
      <c r="VXU63" s="353"/>
      <c r="VXV63" s="353"/>
      <c r="VXW63" s="353"/>
      <c r="VXX63" s="354"/>
      <c r="VXY63" s="352"/>
      <c r="VXZ63" s="353"/>
      <c r="VYA63" s="353"/>
      <c r="VYB63" s="353"/>
      <c r="VYC63" s="353"/>
      <c r="VYD63" s="353"/>
      <c r="VYE63" s="353"/>
      <c r="VYF63" s="354"/>
      <c r="VYG63" s="352"/>
      <c r="VYH63" s="353"/>
      <c r="VYI63" s="353"/>
      <c r="VYJ63" s="353"/>
      <c r="VYK63" s="353"/>
      <c r="VYL63" s="353"/>
      <c r="VYM63" s="353"/>
      <c r="VYN63" s="354"/>
      <c r="VYO63" s="352"/>
      <c r="VYP63" s="353"/>
      <c r="VYQ63" s="353"/>
      <c r="VYR63" s="353"/>
      <c r="VYS63" s="353"/>
      <c r="VYT63" s="353"/>
      <c r="VYU63" s="353"/>
      <c r="VYV63" s="354"/>
      <c r="VYW63" s="352"/>
      <c r="VYX63" s="353"/>
      <c r="VYY63" s="353"/>
      <c r="VYZ63" s="353"/>
      <c r="VZA63" s="353"/>
      <c r="VZB63" s="353"/>
      <c r="VZC63" s="353"/>
      <c r="VZD63" s="354"/>
      <c r="VZE63" s="352"/>
      <c r="VZF63" s="353"/>
      <c r="VZG63" s="353"/>
      <c r="VZH63" s="353"/>
      <c r="VZI63" s="353"/>
      <c r="VZJ63" s="353"/>
      <c r="VZK63" s="353"/>
      <c r="VZL63" s="354"/>
      <c r="VZM63" s="352"/>
      <c r="VZN63" s="353"/>
      <c r="VZO63" s="353"/>
      <c r="VZP63" s="353"/>
      <c r="VZQ63" s="353"/>
      <c r="VZR63" s="353"/>
      <c r="VZS63" s="353"/>
      <c r="VZT63" s="354"/>
      <c r="VZU63" s="352"/>
      <c r="VZV63" s="353"/>
      <c r="VZW63" s="353"/>
      <c r="VZX63" s="353"/>
      <c r="VZY63" s="353"/>
      <c r="VZZ63" s="353"/>
      <c r="WAA63" s="353"/>
      <c r="WAB63" s="354"/>
      <c r="WAC63" s="352"/>
      <c r="WAD63" s="353"/>
      <c r="WAE63" s="353"/>
      <c r="WAF63" s="353"/>
      <c r="WAG63" s="353"/>
      <c r="WAH63" s="353"/>
      <c r="WAI63" s="353"/>
      <c r="WAJ63" s="354"/>
      <c r="WAK63" s="352"/>
      <c r="WAL63" s="353"/>
      <c r="WAM63" s="353"/>
      <c r="WAN63" s="353"/>
      <c r="WAO63" s="353"/>
      <c r="WAP63" s="353"/>
      <c r="WAQ63" s="353"/>
      <c r="WAR63" s="354"/>
      <c r="WAS63" s="352"/>
      <c r="WAT63" s="353"/>
      <c r="WAU63" s="353"/>
      <c r="WAV63" s="353"/>
      <c r="WAW63" s="353"/>
      <c r="WAX63" s="353"/>
      <c r="WAY63" s="353"/>
      <c r="WAZ63" s="354"/>
      <c r="WBA63" s="352"/>
      <c r="WBB63" s="353"/>
      <c r="WBC63" s="353"/>
      <c r="WBD63" s="353"/>
      <c r="WBE63" s="353"/>
      <c r="WBF63" s="353"/>
      <c r="WBG63" s="353"/>
      <c r="WBH63" s="354"/>
      <c r="WBI63" s="352"/>
      <c r="WBJ63" s="353"/>
      <c r="WBK63" s="353"/>
      <c r="WBL63" s="353"/>
      <c r="WBM63" s="353"/>
      <c r="WBN63" s="353"/>
      <c r="WBO63" s="353"/>
      <c r="WBP63" s="354"/>
      <c r="WBQ63" s="352"/>
      <c r="WBR63" s="353"/>
      <c r="WBS63" s="353"/>
      <c r="WBT63" s="353"/>
      <c r="WBU63" s="353"/>
      <c r="WBV63" s="353"/>
      <c r="WBW63" s="353"/>
      <c r="WBX63" s="354"/>
      <c r="WBY63" s="352"/>
      <c r="WBZ63" s="353"/>
      <c r="WCA63" s="353"/>
      <c r="WCB63" s="353"/>
      <c r="WCC63" s="353"/>
      <c r="WCD63" s="353"/>
      <c r="WCE63" s="353"/>
      <c r="WCF63" s="354"/>
      <c r="WCG63" s="352"/>
      <c r="WCH63" s="353"/>
      <c r="WCI63" s="353"/>
      <c r="WCJ63" s="353"/>
      <c r="WCK63" s="353"/>
      <c r="WCL63" s="353"/>
      <c r="WCM63" s="353"/>
      <c r="WCN63" s="354"/>
      <c r="WCO63" s="352"/>
      <c r="WCP63" s="353"/>
      <c r="WCQ63" s="353"/>
      <c r="WCR63" s="353"/>
      <c r="WCS63" s="353"/>
      <c r="WCT63" s="353"/>
      <c r="WCU63" s="353"/>
      <c r="WCV63" s="354"/>
      <c r="WCW63" s="352"/>
      <c r="WCX63" s="353"/>
      <c r="WCY63" s="353"/>
      <c r="WCZ63" s="353"/>
      <c r="WDA63" s="353"/>
      <c r="WDB63" s="353"/>
      <c r="WDC63" s="353"/>
      <c r="WDD63" s="354"/>
      <c r="WDE63" s="352"/>
      <c r="WDF63" s="353"/>
      <c r="WDG63" s="353"/>
      <c r="WDH63" s="353"/>
      <c r="WDI63" s="353"/>
      <c r="WDJ63" s="353"/>
      <c r="WDK63" s="353"/>
      <c r="WDL63" s="354"/>
      <c r="WDM63" s="352"/>
      <c r="WDN63" s="353"/>
      <c r="WDO63" s="353"/>
      <c r="WDP63" s="353"/>
      <c r="WDQ63" s="353"/>
      <c r="WDR63" s="353"/>
      <c r="WDS63" s="353"/>
      <c r="WDT63" s="354"/>
      <c r="WDU63" s="352"/>
      <c r="WDV63" s="353"/>
      <c r="WDW63" s="353"/>
      <c r="WDX63" s="353"/>
      <c r="WDY63" s="353"/>
      <c r="WDZ63" s="353"/>
      <c r="WEA63" s="353"/>
      <c r="WEB63" s="354"/>
      <c r="WEC63" s="352"/>
      <c r="WED63" s="353"/>
      <c r="WEE63" s="353"/>
      <c r="WEF63" s="353"/>
      <c r="WEG63" s="353"/>
      <c r="WEH63" s="353"/>
      <c r="WEI63" s="353"/>
      <c r="WEJ63" s="354"/>
      <c r="WEK63" s="352"/>
      <c r="WEL63" s="353"/>
      <c r="WEM63" s="353"/>
      <c r="WEN63" s="353"/>
      <c r="WEO63" s="353"/>
      <c r="WEP63" s="353"/>
      <c r="WEQ63" s="353"/>
      <c r="WER63" s="354"/>
      <c r="WES63" s="352"/>
      <c r="WET63" s="353"/>
      <c r="WEU63" s="353"/>
      <c r="WEV63" s="353"/>
      <c r="WEW63" s="353"/>
      <c r="WEX63" s="353"/>
      <c r="WEY63" s="353"/>
      <c r="WEZ63" s="354"/>
      <c r="WFA63" s="352"/>
      <c r="WFB63" s="353"/>
      <c r="WFC63" s="353"/>
      <c r="WFD63" s="353"/>
      <c r="WFE63" s="353"/>
      <c r="WFF63" s="353"/>
      <c r="WFG63" s="353"/>
      <c r="WFH63" s="354"/>
      <c r="WFI63" s="352"/>
      <c r="WFJ63" s="353"/>
      <c r="WFK63" s="353"/>
      <c r="WFL63" s="353"/>
      <c r="WFM63" s="353"/>
      <c r="WFN63" s="353"/>
      <c r="WFO63" s="353"/>
      <c r="WFP63" s="354"/>
      <c r="WFQ63" s="352"/>
      <c r="WFR63" s="353"/>
      <c r="WFS63" s="353"/>
      <c r="WFT63" s="353"/>
      <c r="WFU63" s="353"/>
      <c r="WFV63" s="353"/>
      <c r="WFW63" s="353"/>
      <c r="WFX63" s="354"/>
      <c r="WFY63" s="352"/>
      <c r="WFZ63" s="353"/>
      <c r="WGA63" s="353"/>
      <c r="WGB63" s="353"/>
      <c r="WGC63" s="353"/>
      <c r="WGD63" s="353"/>
      <c r="WGE63" s="353"/>
      <c r="WGF63" s="354"/>
      <c r="WGG63" s="352"/>
      <c r="WGH63" s="353"/>
      <c r="WGI63" s="353"/>
      <c r="WGJ63" s="353"/>
      <c r="WGK63" s="353"/>
      <c r="WGL63" s="353"/>
      <c r="WGM63" s="353"/>
      <c r="WGN63" s="354"/>
      <c r="WGO63" s="352"/>
      <c r="WGP63" s="353"/>
      <c r="WGQ63" s="353"/>
      <c r="WGR63" s="353"/>
      <c r="WGS63" s="353"/>
      <c r="WGT63" s="353"/>
      <c r="WGU63" s="353"/>
      <c r="WGV63" s="354"/>
      <c r="WGW63" s="352"/>
      <c r="WGX63" s="353"/>
      <c r="WGY63" s="353"/>
      <c r="WGZ63" s="353"/>
      <c r="WHA63" s="353"/>
      <c r="WHB63" s="353"/>
      <c r="WHC63" s="353"/>
      <c r="WHD63" s="354"/>
      <c r="WHE63" s="352"/>
      <c r="WHF63" s="353"/>
      <c r="WHG63" s="353"/>
      <c r="WHH63" s="353"/>
      <c r="WHI63" s="353"/>
      <c r="WHJ63" s="353"/>
      <c r="WHK63" s="353"/>
      <c r="WHL63" s="354"/>
      <c r="WHM63" s="352"/>
      <c r="WHN63" s="353"/>
      <c r="WHO63" s="353"/>
      <c r="WHP63" s="353"/>
      <c r="WHQ63" s="353"/>
      <c r="WHR63" s="353"/>
      <c r="WHS63" s="353"/>
      <c r="WHT63" s="354"/>
      <c r="WHU63" s="352"/>
      <c r="WHV63" s="353"/>
      <c r="WHW63" s="353"/>
      <c r="WHX63" s="353"/>
      <c r="WHY63" s="353"/>
      <c r="WHZ63" s="353"/>
      <c r="WIA63" s="353"/>
      <c r="WIB63" s="354"/>
      <c r="WIC63" s="352"/>
      <c r="WID63" s="353"/>
      <c r="WIE63" s="353"/>
      <c r="WIF63" s="353"/>
      <c r="WIG63" s="353"/>
      <c r="WIH63" s="353"/>
      <c r="WII63" s="353"/>
      <c r="WIJ63" s="354"/>
      <c r="WIK63" s="352"/>
      <c r="WIL63" s="353"/>
      <c r="WIM63" s="353"/>
      <c r="WIN63" s="353"/>
      <c r="WIO63" s="353"/>
      <c r="WIP63" s="353"/>
      <c r="WIQ63" s="353"/>
      <c r="WIR63" s="354"/>
      <c r="WIS63" s="352"/>
      <c r="WIT63" s="353"/>
      <c r="WIU63" s="353"/>
      <c r="WIV63" s="353"/>
      <c r="WIW63" s="353"/>
      <c r="WIX63" s="353"/>
      <c r="WIY63" s="353"/>
      <c r="WIZ63" s="354"/>
      <c r="WJA63" s="352"/>
      <c r="WJB63" s="353"/>
      <c r="WJC63" s="353"/>
      <c r="WJD63" s="353"/>
      <c r="WJE63" s="353"/>
      <c r="WJF63" s="353"/>
      <c r="WJG63" s="353"/>
      <c r="WJH63" s="354"/>
      <c r="WJI63" s="352"/>
      <c r="WJJ63" s="353"/>
      <c r="WJK63" s="353"/>
      <c r="WJL63" s="353"/>
      <c r="WJM63" s="353"/>
      <c r="WJN63" s="353"/>
      <c r="WJO63" s="353"/>
      <c r="WJP63" s="354"/>
      <c r="WJQ63" s="352"/>
      <c r="WJR63" s="353"/>
      <c r="WJS63" s="353"/>
      <c r="WJT63" s="353"/>
      <c r="WJU63" s="353"/>
      <c r="WJV63" s="353"/>
      <c r="WJW63" s="353"/>
      <c r="WJX63" s="354"/>
      <c r="WJY63" s="352"/>
      <c r="WJZ63" s="353"/>
      <c r="WKA63" s="353"/>
      <c r="WKB63" s="353"/>
      <c r="WKC63" s="353"/>
      <c r="WKD63" s="353"/>
      <c r="WKE63" s="353"/>
      <c r="WKF63" s="354"/>
      <c r="WKG63" s="352"/>
      <c r="WKH63" s="353"/>
      <c r="WKI63" s="353"/>
      <c r="WKJ63" s="353"/>
      <c r="WKK63" s="353"/>
      <c r="WKL63" s="353"/>
      <c r="WKM63" s="353"/>
      <c r="WKN63" s="354"/>
      <c r="WKO63" s="352"/>
      <c r="WKP63" s="353"/>
      <c r="WKQ63" s="353"/>
      <c r="WKR63" s="353"/>
      <c r="WKS63" s="353"/>
      <c r="WKT63" s="353"/>
      <c r="WKU63" s="353"/>
      <c r="WKV63" s="354"/>
      <c r="WKW63" s="352"/>
      <c r="WKX63" s="353"/>
      <c r="WKY63" s="353"/>
      <c r="WKZ63" s="353"/>
      <c r="WLA63" s="353"/>
      <c r="WLB63" s="353"/>
      <c r="WLC63" s="353"/>
      <c r="WLD63" s="354"/>
      <c r="WLE63" s="352"/>
      <c r="WLF63" s="353"/>
      <c r="WLG63" s="353"/>
      <c r="WLH63" s="353"/>
      <c r="WLI63" s="353"/>
      <c r="WLJ63" s="353"/>
      <c r="WLK63" s="353"/>
      <c r="WLL63" s="354"/>
      <c r="WLM63" s="352"/>
      <c r="WLN63" s="353"/>
      <c r="WLO63" s="353"/>
      <c r="WLP63" s="353"/>
      <c r="WLQ63" s="353"/>
      <c r="WLR63" s="353"/>
      <c r="WLS63" s="353"/>
      <c r="WLT63" s="354"/>
      <c r="WLU63" s="352"/>
      <c r="WLV63" s="353"/>
      <c r="WLW63" s="353"/>
      <c r="WLX63" s="353"/>
      <c r="WLY63" s="353"/>
      <c r="WLZ63" s="353"/>
      <c r="WMA63" s="353"/>
      <c r="WMB63" s="354"/>
      <c r="WMC63" s="352"/>
      <c r="WMD63" s="353"/>
      <c r="WME63" s="353"/>
      <c r="WMF63" s="353"/>
      <c r="WMG63" s="353"/>
      <c r="WMH63" s="353"/>
      <c r="WMI63" s="353"/>
      <c r="WMJ63" s="354"/>
      <c r="WMK63" s="352"/>
      <c r="WML63" s="353"/>
      <c r="WMM63" s="353"/>
      <c r="WMN63" s="353"/>
      <c r="WMO63" s="353"/>
      <c r="WMP63" s="353"/>
      <c r="WMQ63" s="353"/>
      <c r="WMR63" s="354"/>
      <c r="WMS63" s="352"/>
      <c r="WMT63" s="353"/>
      <c r="WMU63" s="353"/>
      <c r="WMV63" s="353"/>
      <c r="WMW63" s="353"/>
      <c r="WMX63" s="353"/>
      <c r="WMY63" s="353"/>
      <c r="WMZ63" s="354"/>
      <c r="WNA63" s="352"/>
      <c r="WNB63" s="353"/>
      <c r="WNC63" s="353"/>
      <c r="WND63" s="353"/>
      <c r="WNE63" s="353"/>
      <c r="WNF63" s="353"/>
      <c r="WNG63" s="353"/>
      <c r="WNH63" s="354"/>
      <c r="WNI63" s="352"/>
      <c r="WNJ63" s="353"/>
      <c r="WNK63" s="353"/>
      <c r="WNL63" s="353"/>
      <c r="WNM63" s="353"/>
      <c r="WNN63" s="353"/>
      <c r="WNO63" s="353"/>
      <c r="WNP63" s="354"/>
      <c r="WNQ63" s="352"/>
      <c r="WNR63" s="353"/>
      <c r="WNS63" s="353"/>
      <c r="WNT63" s="353"/>
      <c r="WNU63" s="353"/>
      <c r="WNV63" s="353"/>
      <c r="WNW63" s="353"/>
      <c r="WNX63" s="354"/>
      <c r="WNY63" s="352"/>
      <c r="WNZ63" s="353"/>
      <c r="WOA63" s="353"/>
      <c r="WOB63" s="353"/>
      <c r="WOC63" s="353"/>
      <c r="WOD63" s="353"/>
      <c r="WOE63" s="353"/>
      <c r="WOF63" s="354"/>
      <c r="WOG63" s="352"/>
      <c r="WOH63" s="353"/>
      <c r="WOI63" s="353"/>
      <c r="WOJ63" s="353"/>
      <c r="WOK63" s="353"/>
      <c r="WOL63" s="353"/>
      <c r="WOM63" s="353"/>
      <c r="WON63" s="354"/>
      <c r="WOO63" s="352"/>
      <c r="WOP63" s="353"/>
      <c r="WOQ63" s="353"/>
      <c r="WOR63" s="353"/>
      <c r="WOS63" s="353"/>
      <c r="WOT63" s="353"/>
      <c r="WOU63" s="353"/>
      <c r="WOV63" s="354"/>
      <c r="WOW63" s="352"/>
      <c r="WOX63" s="353"/>
      <c r="WOY63" s="353"/>
      <c r="WOZ63" s="353"/>
      <c r="WPA63" s="353"/>
      <c r="WPB63" s="353"/>
      <c r="WPC63" s="353"/>
      <c r="WPD63" s="354"/>
      <c r="WPE63" s="352"/>
      <c r="WPF63" s="353"/>
      <c r="WPG63" s="353"/>
      <c r="WPH63" s="353"/>
      <c r="WPI63" s="353"/>
      <c r="WPJ63" s="353"/>
      <c r="WPK63" s="353"/>
      <c r="WPL63" s="354"/>
      <c r="WPM63" s="352"/>
      <c r="WPN63" s="353"/>
      <c r="WPO63" s="353"/>
      <c r="WPP63" s="353"/>
      <c r="WPQ63" s="353"/>
      <c r="WPR63" s="353"/>
      <c r="WPS63" s="353"/>
      <c r="WPT63" s="354"/>
      <c r="WPU63" s="352"/>
      <c r="WPV63" s="353"/>
      <c r="WPW63" s="353"/>
      <c r="WPX63" s="353"/>
      <c r="WPY63" s="353"/>
      <c r="WPZ63" s="353"/>
      <c r="WQA63" s="353"/>
      <c r="WQB63" s="354"/>
      <c r="WQC63" s="352"/>
      <c r="WQD63" s="353"/>
      <c r="WQE63" s="353"/>
      <c r="WQF63" s="353"/>
      <c r="WQG63" s="353"/>
      <c r="WQH63" s="353"/>
      <c r="WQI63" s="353"/>
      <c r="WQJ63" s="354"/>
      <c r="WQK63" s="352"/>
      <c r="WQL63" s="353"/>
      <c r="WQM63" s="353"/>
      <c r="WQN63" s="353"/>
      <c r="WQO63" s="353"/>
      <c r="WQP63" s="353"/>
      <c r="WQQ63" s="353"/>
      <c r="WQR63" s="354"/>
      <c r="WQS63" s="352"/>
      <c r="WQT63" s="353"/>
      <c r="WQU63" s="353"/>
      <c r="WQV63" s="353"/>
      <c r="WQW63" s="353"/>
      <c r="WQX63" s="353"/>
      <c r="WQY63" s="353"/>
      <c r="WQZ63" s="354"/>
      <c r="WRA63" s="352"/>
      <c r="WRB63" s="353"/>
      <c r="WRC63" s="353"/>
      <c r="WRD63" s="353"/>
      <c r="WRE63" s="353"/>
      <c r="WRF63" s="353"/>
      <c r="WRG63" s="353"/>
      <c r="WRH63" s="354"/>
      <c r="WRI63" s="352"/>
      <c r="WRJ63" s="353"/>
      <c r="WRK63" s="353"/>
      <c r="WRL63" s="353"/>
      <c r="WRM63" s="353"/>
      <c r="WRN63" s="353"/>
      <c r="WRO63" s="353"/>
      <c r="WRP63" s="354"/>
      <c r="WRQ63" s="352"/>
      <c r="WRR63" s="353"/>
      <c r="WRS63" s="353"/>
      <c r="WRT63" s="353"/>
      <c r="WRU63" s="353"/>
      <c r="WRV63" s="353"/>
      <c r="WRW63" s="353"/>
      <c r="WRX63" s="354"/>
      <c r="WRY63" s="352"/>
      <c r="WRZ63" s="353"/>
      <c r="WSA63" s="353"/>
      <c r="WSB63" s="353"/>
      <c r="WSC63" s="353"/>
      <c r="WSD63" s="353"/>
      <c r="WSE63" s="353"/>
      <c r="WSF63" s="354"/>
      <c r="WSG63" s="352"/>
      <c r="WSH63" s="353"/>
      <c r="WSI63" s="353"/>
      <c r="WSJ63" s="353"/>
      <c r="WSK63" s="353"/>
      <c r="WSL63" s="353"/>
      <c r="WSM63" s="353"/>
      <c r="WSN63" s="354"/>
      <c r="WSO63" s="352"/>
      <c r="WSP63" s="353"/>
      <c r="WSQ63" s="353"/>
      <c r="WSR63" s="353"/>
      <c r="WSS63" s="353"/>
      <c r="WST63" s="353"/>
      <c r="WSU63" s="353"/>
      <c r="WSV63" s="354"/>
      <c r="WSW63" s="352"/>
      <c r="WSX63" s="353"/>
      <c r="WSY63" s="353"/>
      <c r="WSZ63" s="353"/>
      <c r="WTA63" s="353"/>
      <c r="WTB63" s="353"/>
      <c r="WTC63" s="353"/>
      <c r="WTD63" s="354"/>
      <c r="WTE63" s="352"/>
      <c r="WTF63" s="353"/>
      <c r="WTG63" s="353"/>
      <c r="WTH63" s="353"/>
      <c r="WTI63" s="353"/>
      <c r="WTJ63" s="353"/>
      <c r="WTK63" s="353"/>
      <c r="WTL63" s="354"/>
      <c r="WTM63" s="352"/>
      <c r="WTN63" s="353"/>
      <c r="WTO63" s="353"/>
      <c r="WTP63" s="353"/>
      <c r="WTQ63" s="353"/>
      <c r="WTR63" s="353"/>
      <c r="WTS63" s="353"/>
      <c r="WTT63" s="354"/>
      <c r="WTU63" s="352"/>
      <c r="WTV63" s="353"/>
      <c r="WTW63" s="353"/>
      <c r="WTX63" s="353"/>
      <c r="WTY63" s="353"/>
      <c r="WTZ63" s="353"/>
      <c r="WUA63" s="353"/>
      <c r="WUB63" s="354"/>
      <c r="WUC63" s="352"/>
      <c r="WUD63" s="353"/>
      <c r="WUE63" s="353"/>
      <c r="WUF63" s="353"/>
      <c r="WUG63" s="353"/>
      <c r="WUH63" s="353"/>
      <c r="WUI63" s="353"/>
      <c r="WUJ63" s="354"/>
      <c r="WUK63" s="352"/>
      <c r="WUL63" s="353"/>
      <c r="WUM63" s="353"/>
      <c r="WUN63" s="353"/>
      <c r="WUO63" s="353"/>
      <c r="WUP63" s="353"/>
      <c r="WUQ63" s="353"/>
      <c r="WUR63" s="354"/>
      <c r="WUS63" s="352"/>
      <c r="WUT63" s="353"/>
      <c r="WUU63" s="353"/>
      <c r="WUV63" s="353"/>
      <c r="WUW63" s="353"/>
      <c r="WUX63" s="353"/>
      <c r="WUY63" s="353"/>
      <c r="WUZ63" s="354"/>
      <c r="WVA63" s="352"/>
      <c r="WVB63" s="353"/>
      <c r="WVC63" s="353"/>
      <c r="WVD63" s="353"/>
      <c r="WVE63" s="353"/>
      <c r="WVF63" s="353"/>
      <c r="WVG63" s="353"/>
      <c r="WVH63" s="354"/>
      <c r="WVI63" s="352"/>
      <c r="WVJ63" s="353"/>
      <c r="WVK63" s="353"/>
      <c r="WVL63" s="353"/>
      <c r="WVM63" s="353"/>
      <c r="WVN63" s="353"/>
      <c r="WVO63" s="353"/>
      <c r="WVP63" s="354"/>
      <c r="WVQ63" s="352"/>
      <c r="WVR63" s="353"/>
      <c r="WVS63" s="353"/>
      <c r="WVT63" s="353"/>
      <c r="WVU63" s="353"/>
      <c r="WVV63" s="353"/>
      <c r="WVW63" s="353"/>
      <c r="WVX63" s="354"/>
      <c r="WVY63" s="352"/>
      <c r="WVZ63" s="353"/>
      <c r="WWA63" s="353"/>
      <c r="WWB63" s="353"/>
      <c r="WWC63" s="353"/>
      <c r="WWD63" s="353"/>
      <c r="WWE63" s="353"/>
      <c r="WWF63" s="354"/>
      <c r="WWG63" s="352"/>
      <c r="WWH63" s="353"/>
      <c r="WWI63" s="353"/>
      <c r="WWJ63" s="353"/>
      <c r="WWK63" s="353"/>
      <c r="WWL63" s="353"/>
      <c r="WWM63" s="353"/>
      <c r="WWN63" s="354"/>
      <c r="WWO63" s="352"/>
      <c r="WWP63" s="353"/>
      <c r="WWQ63" s="353"/>
      <c r="WWR63" s="353"/>
      <c r="WWS63" s="353"/>
      <c r="WWT63" s="353"/>
      <c r="WWU63" s="353"/>
      <c r="WWV63" s="354"/>
      <c r="WWW63" s="352"/>
      <c r="WWX63" s="353"/>
      <c r="WWY63" s="353"/>
      <c r="WWZ63" s="353"/>
      <c r="WXA63" s="353"/>
      <c r="WXB63" s="353"/>
      <c r="WXC63" s="353"/>
      <c r="WXD63" s="354"/>
      <c r="WXE63" s="352"/>
      <c r="WXF63" s="353"/>
      <c r="WXG63" s="353"/>
      <c r="WXH63" s="353"/>
      <c r="WXI63" s="353"/>
      <c r="WXJ63" s="353"/>
      <c r="WXK63" s="353"/>
      <c r="WXL63" s="354"/>
      <c r="WXM63" s="352"/>
      <c r="WXN63" s="353"/>
      <c r="WXO63" s="353"/>
      <c r="WXP63" s="353"/>
      <c r="WXQ63" s="353"/>
      <c r="WXR63" s="353"/>
      <c r="WXS63" s="353"/>
      <c r="WXT63" s="354"/>
      <c r="WXU63" s="352"/>
      <c r="WXV63" s="353"/>
      <c r="WXW63" s="353"/>
      <c r="WXX63" s="353"/>
      <c r="WXY63" s="353"/>
      <c r="WXZ63" s="353"/>
      <c r="WYA63" s="353"/>
      <c r="WYB63" s="354"/>
      <c r="WYC63" s="352"/>
      <c r="WYD63" s="353"/>
      <c r="WYE63" s="353"/>
      <c r="WYF63" s="353"/>
      <c r="WYG63" s="353"/>
      <c r="WYH63" s="353"/>
      <c r="WYI63" s="353"/>
      <c r="WYJ63" s="354"/>
      <c r="WYK63" s="352"/>
      <c r="WYL63" s="353"/>
      <c r="WYM63" s="353"/>
      <c r="WYN63" s="353"/>
      <c r="WYO63" s="353"/>
      <c r="WYP63" s="353"/>
      <c r="WYQ63" s="353"/>
      <c r="WYR63" s="354"/>
      <c r="WYS63" s="352"/>
      <c r="WYT63" s="353"/>
      <c r="WYU63" s="353"/>
      <c r="WYV63" s="353"/>
      <c r="WYW63" s="353"/>
      <c r="WYX63" s="353"/>
      <c r="WYY63" s="353"/>
      <c r="WYZ63" s="354"/>
      <c r="WZA63" s="352"/>
      <c r="WZB63" s="353"/>
      <c r="WZC63" s="353"/>
      <c r="WZD63" s="353"/>
      <c r="WZE63" s="353"/>
      <c r="WZF63" s="353"/>
      <c r="WZG63" s="353"/>
      <c r="WZH63" s="354"/>
      <c r="WZI63" s="352"/>
      <c r="WZJ63" s="353"/>
      <c r="WZK63" s="353"/>
      <c r="WZL63" s="353"/>
      <c r="WZM63" s="353"/>
      <c r="WZN63" s="353"/>
      <c r="WZO63" s="353"/>
      <c r="WZP63" s="354"/>
      <c r="WZQ63" s="352"/>
      <c r="WZR63" s="353"/>
      <c r="WZS63" s="353"/>
      <c r="WZT63" s="353"/>
      <c r="WZU63" s="353"/>
      <c r="WZV63" s="353"/>
      <c r="WZW63" s="353"/>
      <c r="WZX63" s="354"/>
      <c r="WZY63" s="352"/>
      <c r="WZZ63" s="353"/>
      <c r="XAA63" s="353"/>
      <c r="XAB63" s="353"/>
      <c r="XAC63" s="353"/>
      <c r="XAD63" s="353"/>
      <c r="XAE63" s="353"/>
      <c r="XAF63" s="354"/>
      <c r="XAG63" s="352"/>
      <c r="XAH63" s="353"/>
      <c r="XAI63" s="353"/>
      <c r="XAJ63" s="353"/>
      <c r="XAK63" s="353"/>
      <c r="XAL63" s="353"/>
      <c r="XAM63" s="353"/>
      <c r="XAN63" s="354"/>
      <c r="XAO63" s="352"/>
      <c r="XAP63" s="353"/>
      <c r="XAQ63" s="353"/>
      <c r="XAR63" s="353"/>
      <c r="XAS63" s="353"/>
      <c r="XAT63" s="353"/>
      <c r="XAU63" s="353"/>
      <c r="XAV63" s="354"/>
      <c r="XAW63" s="352"/>
      <c r="XAX63" s="353"/>
      <c r="XAY63" s="353"/>
      <c r="XAZ63" s="353"/>
      <c r="XBA63" s="353"/>
      <c r="XBB63" s="353"/>
      <c r="XBC63" s="353"/>
      <c r="XBD63" s="354"/>
      <c r="XBE63" s="352"/>
      <c r="XBF63" s="353"/>
      <c r="XBG63" s="353"/>
      <c r="XBH63" s="353"/>
      <c r="XBI63" s="353"/>
      <c r="XBJ63" s="353"/>
      <c r="XBK63" s="353"/>
      <c r="XBL63" s="354"/>
      <c r="XBM63" s="352"/>
      <c r="XBN63" s="353"/>
      <c r="XBO63" s="353"/>
      <c r="XBP63" s="353"/>
      <c r="XBQ63" s="353"/>
      <c r="XBR63" s="353"/>
      <c r="XBS63" s="353"/>
      <c r="XBT63" s="354"/>
      <c r="XBU63" s="352"/>
      <c r="XBV63" s="353"/>
      <c r="XBW63" s="353"/>
      <c r="XBX63" s="353"/>
      <c r="XBY63" s="353"/>
      <c r="XBZ63" s="353"/>
      <c r="XCA63" s="353"/>
      <c r="XCB63" s="354"/>
      <c r="XCC63" s="352"/>
      <c r="XCD63" s="353"/>
      <c r="XCE63" s="353"/>
      <c r="XCF63" s="353"/>
      <c r="XCG63" s="353"/>
      <c r="XCH63" s="353"/>
      <c r="XCI63" s="353"/>
      <c r="XCJ63" s="354"/>
      <c r="XCK63" s="352"/>
      <c r="XCL63" s="353"/>
      <c r="XCM63" s="353"/>
      <c r="XCN63" s="353"/>
      <c r="XCO63" s="353"/>
      <c r="XCP63" s="353"/>
      <c r="XCQ63" s="353"/>
      <c r="XCR63" s="354"/>
      <c r="XCS63" s="352"/>
      <c r="XCT63" s="353"/>
      <c r="XCU63" s="353"/>
      <c r="XCV63" s="353"/>
      <c r="XCW63" s="353"/>
      <c r="XCX63" s="353"/>
      <c r="XCY63" s="353"/>
      <c r="XCZ63" s="354"/>
      <c r="XDA63" s="352"/>
      <c r="XDB63" s="353"/>
      <c r="XDC63" s="353"/>
      <c r="XDD63" s="353"/>
      <c r="XDE63" s="353"/>
      <c r="XDF63" s="353"/>
      <c r="XDG63" s="353"/>
      <c r="XDH63" s="354"/>
      <c r="XDI63" s="352"/>
      <c r="XDJ63" s="353"/>
      <c r="XDK63" s="353"/>
      <c r="XDL63" s="353"/>
      <c r="XDM63" s="353"/>
      <c r="XDN63" s="353"/>
      <c r="XDO63" s="353"/>
      <c r="XDP63" s="354"/>
      <c r="XDQ63" s="352"/>
      <c r="XDR63" s="353"/>
      <c r="XDS63" s="353"/>
      <c r="XDT63" s="353"/>
      <c r="XDU63" s="353"/>
      <c r="XDV63" s="353"/>
      <c r="XDW63" s="353"/>
      <c r="XDX63" s="354"/>
      <c r="XDY63" s="352"/>
      <c r="XDZ63" s="353"/>
      <c r="XEA63" s="353"/>
      <c r="XEB63" s="353"/>
      <c r="XEC63" s="353"/>
      <c r="XED63" s="353"/>
      <c r="XEE63" s="353"/>
      <c r="XEF63" s="354"/>
      <c r="XEG63" s="352"/>
      <c r="XEH63" s="353"/>
      <c r="XEI63" s="353"/>
      <c r="XEJ63" s="353"/>
      <c r="XEK63" s="353"/>
      <c r="XEL63" s="353"/>
      <c r="XEM63" s="353"/>
      <c r="XEN63" s="354"/>
      <c r="XEO63" s="352"/>
      <c r="XEP63" s="353"/>
      <c r="XEQ63" s="353"/>
      <c r="XER63" s="353"/>
      <c r="XES63" s="353"/>
      <c r="XET63" s="353"/>
      <c r="XEU63" s="353"/>
      <c r="XEV63" s="354"/>
      <c r="XEW63" s="352"/>
      <c r="XEX63" s="353"/>
      <c r="XEY63" s="353"/>
      <c r="XEZ63" s="353"/>
      <c r="XFA63" s="353"/>
      <c r="XFB63" s="353"/>
      <c r="XFC63" s="353"/>
      <c r="XFD63" s="354"/>
    </row>
    <row r="64" spans="1:16384" x14ac:dyDescent="0.2">
      <c r="A64" s="352" t="s">
        <v>417</v>
      </c>
      <c r="B64" s="353"/>
      <c r="C64" s="353"/>
      <c r="D64" s="353"/>
      <c r="E64" s="353"/>
      <c r="F64" s="353"/>
      <c r="G64" s="353"/>
      <c r="H64" s="354"/>
    </row>
    <row r="65" spans="1:8" x14ac:dyDescent="0.2">
      <c r="A65" s="352" t="s">
        <v>418</v>
      </c>
      <c r="B65" s="353"/>
      <c r="C65" s="353"/>
      <c r="D65" s="353"/>
      <c r="E65" s="353"/>
      <c r="F65" s="353"/>
      <c r="G65" s="353"/>
      <c r="H65" s="354"/>
    </row>
    <row r="66" spans="1:8" x14ac:dyDescent="0.2">
      <c r="A66" s="352" t="s">
        <v>419</v>
      </c>
      <c r="B66" s="353"/>
      <c r="C66" s="353"/>
      <c r="D66" s="353"/>
      <c r="E66" s="353"/>
      <c r="F66" s="353"/>
      <c r="G66" s="353"/>
      <c r="H66" s="354"/>
    </row>
    <row r="67" spans="1:8" x14ac:dyDescent="0.2">
      <c r="A67" s="352" t="s">
        <v>420</v>
      </c>
      <c r="B67" s="353"/>
      <c r="C67" s="353"/>
      <c r="D67" s="353"/>
      <c r="E67" s="353"/>
      <c r="F67" s="353"/>
      <c r="G67" s="353"/>
      <c r="H67" s="354"/>
    </row>
    <row r="68" spans="1:8" x14ac:dyDescent="0.2">
      <c r="A68" s="352" t="s">
        <v>421</v>
      </c>
      <c r="B68" s="353"/>
      <c r="C68" s="353"/>
      <c r="D68" s="353"/>
      <c r="E68" s="353"/>
      <c r="F68" s="353"/>
      <c r="G68" s="353"/>
      <c r="H68" s="354"/>
    </row>
    <row r="69" spans="1:8" x14ac:dyDescent="0.2">
      <c r="A69" s="352"/>
      <c r="B69" s="353"/>
      <c r="C69" s="353"/>
      <c r="D69" s="353"/>
      <c r="E69" s="353"/>
      <c r="F69" s="353"/>
      <c r="G69" s="353"/>
      <c r="H69" s="354"/>
    </row>
    <row r="70" spans="1:8" x14ac:dyDescent="0.2">
      <c r="A70" s="352" t="s">
        <v>415</v>
      </c>
      <c r="B70" s="353"/>
      <c r="C70" s="353"/>
      <c r="D70" s="353"/>
      <c r="E70" s="353"/>
      <c r="F70" s="353"/>
      <c r="G70" s="353"/>
      <c r="H70" s="354"/>
    </row>
    <row r="71" spans="1:8" x14ac:dyDescent="0.2">
      <c r="A71" s="352"/>
      <c r="B71" s="353"/>
      <c r="C71" s="353"/>
      <c r="D71" s="353"/>
      <c r="E71" s="353"/>
      <c r="F71" s="353"/>
      <c r="G71" s="353"/>
      <c r="H71" s="354"/>
    </row>
    <row r="72" spans="1:8" x14ac:dyDescent="0.2">
      <c r="A72" s="352"/>
      <c r="B72" s="353"/>
      <c r="C72" s="353"/>
      <c r="D72" s="353"/>
      <c r="E72" s="353"/>
      <c r="F72" s="353"/>
      <c r="G72" s="353"/>
      <c r="H72" s="354"/>
    </row>
    <row r="73" spans="1:8" ht="15.75" customHeight="1" thickBot="1" x14ac:dyDescent="0.25">
      <c r="A73" s="427"/>
      <c r="B73" s="428"/>
      <c r="C73" s="428"/>
      <c r="D73" s="428"/>
      <c r="E73" s="428"/>
      <c r="F73" s="428"/>
      <c r="G73" s="428"/>
      <c r="H73" s="429"/>
    </row>
    <row r="74" spans="1:8" ht="15.95" customHeight="1" x14ac:dyDescent="0.25">
      <c r="A74" s="415" t="s">
        <v>297</v>
      </c>
      <c r="B74" s="416"/>
      <c r="C74" s="416"/>
      <c r="D74" s="416"/>
      <c r="E74" s="417"/>
      <c r="F74" s="430"/>
      <c r="G74" s="431"/>
      <c r="H74" s="135"/>
    </row>
    <row r="75" spans="1:8" ht="15.95" customHeight="1" x14ac:dyDescent="0.2">
      <c r="A75" s="421" t="s">
        <v>334</v>
      </c>
      <c r="B75" s="422"/>
      <c r="C75" s="422"/>
      <c r="D75" s="422"/>
      <c r="E75" s="423"/>
      <c r="F75" s="136"/>
      <c r="G75" s="136"/>
      <c r="H75" s="137"/>
    </row>
    <row r="76" spans="1:8" ht="15.95" customHeight="1" x14ac:dyDescent="0.2">
      <c r="A76" s="421"/>
      <c r="B76" s="422"/>
      <c r="C76" s="422"/>
      <c r="D76" s="422"/>
      <c r="E76" s="423"/>
      <c r="F76" s="136"/>
      <c r="G76" s="136"/>
      <c r="H76" s="137"/>
    </row>
    <row r="77" spans="1:8" ht="15.95" customHeight="1" x14ac:dyDescent="0.2">
      <c r="A77" s="421"/>
      <c r="B77" s="422"/>
      <c r="C77" s="422"/>
      <c r="D77" s="422"/>
      <c r="E77" s="423"/>
      <c r="F77" s="136"/>
      <c r="G77" s="136"/>
      <c r="H77" s="137"/>
    </row>
    <row r="78" spans="1:8" ht="15.95" customHeight="1" x14ac:dyDescent="0.2">
      <c r="A78" s="421"/>
      <c r="B78" s="422"/>
      <c r="C78" s="422"/>
      <c r="D78" s="422"/>
      <c r="E78" s="423"/>
      <c r="F78" s="136"/>
      <c r="G78" s="136"/>
      <c r="H78" s="137"/>
    </row>
    <row r="79" spans="1:8" ht="15.95" customHeight="1" thickBot="1" x14ac:dyDescent="0.25">
      <c r="A79" s="421"/>
      <c r="B79" s="422"/>
      <c r="C79" s="422"/>
      <c r="D79" s="422"/>
      <c r="E79" s="423"/>
      <c r="F79" s="138"/>
      <c r="G79" s="78"/>
      <c r="H79" s="79"/>
    </row>
    <row r="80" spans="1:8" ht="15.95" customHeight="1" x14ac:dyDescent="0.25">
      <c r="A80" s="421"/>
      <c r="B80" s="422"/>
      <c r="C80" s="422"/>
      <c r="D80" s="422"/>
      <c r="E80" s="423"/>
      <c r="F80" s="386" t="str">
        <f>+'DATOS DE ENTRADA.'!B8</f>
        <v>RUBEN DARIO CELY VELASQUEZ</v>
      </c>
      <c r="G80" s="394"/>
      <c r="H80" s="395"/>
    </row>
    <row r="81" spans="1:8" ht="24.75" customHeight="1" thickBot="1" x14ac:dyDescent="0.3">
      <c r="A81" s="424"/>
      <c r="B81" s="425"/>
      <c r="C81" s="425"/>
      <c r="D81" s="425"/>
      <c r="E81" s="426"/>
      <c r="F81" s="355" t="s">
        <v>155</v>
      </c>
      <c r="G81" s="355"/>
      <c r="H81" s="356"/>
    </row>
    <row r="82" spans="1:8" ht="16.5" thickBot="1" x14ac:dyDescent="0.3">
      <c r="A82" s="363" t="s">
        <v>156</v>
      </c>
      <c r="B82" s="392"/>
      <c r="C82" s="392"/>
      <c r="D82" s="392"/>
      <c r="E82" s="392"/>
      <c r="F82" s="392"/>
      <c r="G82" s="392"/>
      <c r="H82" s="393"/>
    </row>
    <row r="83" spans="1:8" ht="15" customHeight="1" x14ac:dyDescent="0.25">
      <c r="A83" s="415" t="s">
        <v>298</v>
      </c>
      <c r="B83" s="416"/>
      <c r="C83" s="416"/>
      <c r="D83" s="416"/>
      <c r="E83" s="417"/>
      <c r="F83" s="383" t="s">
        <v>299</v>
      </c>
      <c r="G83" s="384"/>
      <c r="H83" s="385"/>
    </row>
    <row r="84" spans="1:8" ht="15" customHeight="1" x14ac:dyDescent="0.25">
      <c r="A84" s="418"/>
      <c r="B84" s="419"/>
      <c r="C84" s="419"/>
      <c r="D84" s="419"/>
      <c r="E84" s="420"/>
      <c r="F84" s="396" t="s">
        <v>157</v>
      </c>
      <c r="G84" s="397"/>
      <c r="H84" s="398"/>
    </row>
    <row r="85" spans="1:8" ht="15.95" customHeight="1" x14ac:dyDescent="0.2">
      <c r="A85" s="412" t="s">
        <v>300</v>
      </c>
      <c r="B85" s="413"/>
      <c r="C85" s="413"/>
      <c r="D85" s="413"/>
      <c r="E85" s="414"/>
      <c r="F85" s="136"/>
      <c r="G85" s="136"/>
      <c r="H85" s="137"/>
    </row>
    <row r="86" spans="1:8" ht="15.95" customHeight="1" x14ac:dyDescent="0.2">
      <c r="A86" s="406" t="s">
        <v>301</v>
      </c>
      <c r="B86" s="407"/>
      <c r="C86" s="407"/>
      <c r="D86" s="407"/>
      <c r="E86" s="408"/>
      <c r="F86" s="136"/>
      <c r="G86" s="136"/>
      <c r="H86" s="137"/>
    </row>
    <row r="87" spans="1:8" ht="15.95" customHeight="1" x14ac:dyDescent="0.2">
      <c r="A87" s="406"/>
      <c r="B87" s="407"/>
      <c r="C87" s="407"/>
      <c r="D87" s="407"/>
      <c r="E87" s="408"/>
      <c r="F87" s="136"/>
      <c r="G87" s="136"/>
      <c r="H87" s="137"/>
    </row>
    <row r="88" spans="1:8" ht="15.95" customHeight="1" thickBot="1" x14ac:dyDescent="0.25">
      <c r="A88" s="406" t="s">
        <v>335</v>
      </c>
      <c r="B88" s="407"/>
      <c r="C88" s="407"/>
      <c r="D88" s="407"/>
      <c r="E88" s="408"/>
      <c r="F88" s="138"/>
      <c r="G88" s="78"/>
      <c r="H88" s="79"/>
    </row>
    <row r="89" spans="1:8" ht="15.95" customHeight="1" x14ac:dyDescent="0.25">
      <c r="A89" s="406"/>
      <c r="B89" s="407"/>
      <c r="C89" s="407"/>
      <c r="D89" s="407"/>
      <c r="E89" s="408"/>
      <c r="F89" s="389" t="str">
        <f>+'DATOS DE ENTRADA.'!B35</f>
        <v>GLADYS GUTIÉRREZ SARMIENTO</v>
      </c>
      <c r="G89" s="390"/>
      <c r="H89" s="391"/>
    </row>
    <row r="90" spans="1:8" ht="15.95" customHeight="1" thickBot="1" x14ac:dyDescent="0.3">
      <c r="A90" s="409"/>
      <c r="B90" s="410"/>
      <c r="C90" s="410"/>
      <c r="D90" s="410"/>
      <c r="E90" s="411"/>
      <c r="F90" s="389" t="str">
        <f>+'DATOS DE ENTRADA.'!B36</f>
        <v>PROFESIONAL GRADO 02</v>
      </c>
      <c r="G90" s="390"/>
      <c r="H90" s="391"/>
    </row>
    <row r="91" spans="1:8" ht="30.75" customHeight="1" x14ac:dyDescent="0.25">
      <c r="A91" s="383" t="s">
        <v>364</v>
      </c>
      <c r="B91" s="384"/>
      <c r="C91" s="384"/>
      <c r="D91" s="384"/>
      <c r="E91" s="384"/>
      <c r="F91" s="384"/>
      <c r="G91" s="384"/>
      <c r="H91" s="385"/>
    </row>
    <row r="92" spans="1:8" ht="15" customHeight="1" x14ac:dyDescent="0.25">
      <c r="A92" s="139"/>
      <c r="B92" s="248"/>
      <c r="C92" s="248"/>
      <c r="D92" s="248"/>
      <c r="E92" s="248"/>
      <c r="F92" s="248"/>
      <c r="G92" s="248"/>
      <c r="H92" s="249"/>
    </row>
    <row r="93" spans="1:8" ht="15" customHeight="1" x14ac:dyDescent="0.25">
      <c r="A93" s="247"/>
      <c r="B93" s="248"/>
      <c r="C93" s="248"/>
      <c r="D93" s="248"/>
      <c r="E93" s="248"/>
      <c r="F93" s="248"/>
      <c r="G93" s="248"/>
      <c r="H93" s="249"/>
    </row>
    <row r="94" spans="1:8" ht="15" customHeight="1" x14ac:dyDescent="0.25">
      <c r="A94" s="247"/>
      <c r="B94" s="248"/>
      <c r="C94" s="248"/>
      <c r="D94" s="248"/>
      <c r="E94" s="248"/>
      <c r="F94" s="248"/>
      <c r="G94" s="248"/>
      <c r="H94" s="249"/>
    </row>
    <row r="95" spans="1:8" ht="15.75" thickBot="1" x14ac:dyDescent="0.25">
      <c r="A95" s="140"/>
      <c r="B95" s="138"/>
      <c r="C95" s="138"/>
      <c r="D95" s="138"/>
      <c r="E95" s="138"/>
      <c r="F95" s="138"/>
      <c r="G95" s="136"/>
      <c r="H95" s="137"/>
    </row>
    <row r="96" spans="1:8" ht="15.75" x14ac:dyDescent="0.25">
      <c r="A96" s="59"/>
      <c r="B96" s="386" t="str">
        <f>'DATOS DE ENTRADA.'!B40</f>
        <v>RAFAEL ANGEL AGUILERA MARTINEZ</v>
      </c>
      <c r="C96" s="387"/>
      <c r="D96" s="387"/>
      <c r="E96" s="387"/>
      <c r="F96" s="387"/>
      <c r="G96" s="136"/>
      <c r="H96" s="137"/>
    </row>
    <row r="97" spans="1:9" ht="16.5" thickBot="1" x14ac:dyDescent="0.3">
      <c r="A97" s="77"/>
      <c r="B97" s="388" t="str">
        <f>'DATOS DE ENTRADA.'!B41</f>
        <v>SUBDIRECTOR ( E ) CENTRO AGROINDUSTRIAL DEL META</v>
      </c>
      <c r="C97" s="355"/>
      <c r="D97" s="355"/>
      <c r="E97" s="355"/>
      <c r="F97" s="355"/>
      <c r="G97" s="138"/>
      <c r="H97" s="141"/>
    </row>
    <row r="103" spans="1:9" s="142" customFormat="1" ht="15.75" x14ac:dyDescent="0.25">
      <c r="A103" s="142" t="s">
        <v>16</v>
      </c>
      <c r="F103" s="142" t="s">
        <v>16</v>
      </c>
    </row>
    <row r="104" spans="1:9" ht="15.75" x14ac:dyDescent="0.25">
      <c r="B104" s="142"/>
      <c r="C104" s="142"/>
      <c r="G104" s="142"/>
      <c r="H104" s="142"/>
    </row>
    <row r="105" spans="1:9" x14ac:dyDescent="0.2">
      <c r="A105" s="39" t="s">
        <v>158</v>
      </c>
      <c r="B105" s="143">
        <f>$H$21/1.19</f>
        <v>3067059.6638655462</v>
      </c>
      <c r="C105" s="143">
        <v>0</v>
      </c>
      <c r="F105" s="39" t="s">
        <v>158</v>
      </c>
      <c r="G105" s="143">
        <f>$H$21/1.19</f>
        <v>3067059.6638655462</v>
      </c>
      <c r="H105" s="143">
        <v>0</v>
      </c>
    </row>
    <row r="106" spans="1:9" x14ac:dyDescent="0.2">
      <c r="A106" s="39" t="s">
        <v>159</v>
      </c>
      <c r="B106" s="143">
        <f>B105*0.8</f>
        <v>2453647.7310924372</v>
      </c>
      <c r="C106" s="143">
        <f>$H$21*0.8</f>
        <v>2919840.8000000003</v>
      </c>
      <c r="F106" s="39" t="s">
        <v>159</v>
      </c>
      <c r="G106" s="143">
        <f>G105*0.8</f>
        <v>2453647.7310924372</v>
      </c>
      <c r="H106" s="143">
        <f>$H$21*0.8</f>
        <v>2919840.8000000003</v>
      </c>
    </row>
    <row r="109" spans="1:9" ht="15.75" x14ac:dyDescent="0.25">
      <c r="A109" s="105" t="s">
        <v>257</v>
      </c>
      <c r="B109" s="105"/>
      <c r="C109" s="105"/>
      <c r="F109" s="105" t="s">
        <v>257</v>
      </c>
      <c r="G109" s="105"/>
      <c r="H109" s="105"/>
    </row>
    <row r="110" spans="1:9" ht="15.75" x14ac:dyDescent="0.25">
      <c r="A110" s="144"/>
      <c r="B110" s="144"/>
      <c r="C110" s="144"/>
      <c r="F110" s="144"/>
      <c r="G110" s="144"/>
      <c r="H110" s="144"/>
      <c r="I110" s="145"/>
    </row>
    <row r="111" spans="1:9" ht="15.75" x14ac:dyDescent="0.25">
      <c r="A111" s="105"/>
      <c r="B111" s="105"/>
      <c r="C111" s="144"/>
      <c r="F111" s="105"/>
      <c r="G111" s="105"/>
      <c r="H111" s="144"/>
    </row>
    <row r="112" spans="1:9" ht="15.75" x14ac:dyDescent="0.25">
      <c r="A112" s="105" t="s">
        <v>388</v>
      </c>
      <c r="B112" s="322">
        <v>35607</v>
      </c>
      <c r="C112" s="322">
        <f>B112</f>
        <v>35607</v>
      </c>
      <c r="D112" s="123"/>
      <c r="F112" s="105" t="s">
        <v>388</v>
      </c>
      <c r="G112" s="322">
        <v>35607</v>
      </c>
      <c r="H112" s="322">
        <f>G112</f>
        <v>35607</v>
      </c>
    </row>
    <row r="113" spans="1:8" ht="15.75" x14ac:dyDescent="0.25">
      <c r="A113" s="105" t="s">
        <v>160</v>
      </c>
      <c r="B113" s="146">
        <f>+VLOOKUP(B11,B147:C148,2,0)</f>
        <v>2001540.75</v>
      </c>
      <c r="C113" s="146"/>
      <c r="F113" s="105" t="s">
        <v>160</v>
      </c>
      <c r="G113" s="146">
        <f>+VLOOKUP(B11,$G$147:$H$148,2,0)</f>
        <v>2001540.75</v>
      </c>
      <c r="H113" s="146">
        <f>+F169</f>
        <v>0</v>
      </c>
    </row>
    <row r="114" spans="1:8" ht="15.75" x14ac:dyDescent="0.25">
      <c r="A114" s="105" t="s">
        <v>161</v>
      </c>
      <c r="B114" s="147">
        <f>+B113/B112</f>
        <v>56.212001853568118</v>
      </c>
      <c r="C114" s="147">
        <f>+C113/C112</f>
        <v>0</v>
      </c>
      <c r="D114" s="123"/>
      <c r="F114" s="105" t="s">
        <v>161</v>
      </c>
      <c r="G114" s="147">
        <f>+G113/G112</f>
        <v>56.212001853568118</v>
      </c>
      <c r="H114" s="147">
        <f>+H113/H112</f>
        <v>0</v>
      </c>
    </row>
    <row r="115" spans="1:8" ht="15.75" x14ac:dyDescent="0.25">
      <c r="A115" s="105" t="s">
        <v>162</v>
      </c>
      <c r="B115" s="148">
        <f>+B134</f>
        <v>0</v>
      </c>
      <c r="C115" s="147">
        <f>+C134</f>
        <v>0</v>
      </c>
      <c r="F115" s="105" t="s">
        <v>162</v>
      </c>
      <c r="G115" s="147">
        <f>+G134</f>
        <v>0</v>
      </c>
      <c r="H115" s="147">
        <f>+H134</f>
        <v>0</v>
      </c>
    </row>
    <row r="116" spans="1:8" ht="15.75" x14ac:dyDescent="0.25">
      <c r="A116" s="105" t="s">
        <v>163</v>
      </c>
      <c r="B116" s="149">
        <f>+IF(+ISERROR(+B115/B114)=TRUE,0,+B115/B114)</f>
        <v>0</v>
      </c>
      <c r="C116" s="150"/>
      <c r="D116" s="151">
        <f>+B115/B114</f>
        <v>0</v>
      </c>
      <c r="F116" s="105" t="s">
        <v>163</v>
      </c>
      <c r="G116" s="152">
        <f>+G115/G114</f>
        <v>0</v>
      </c>
      <c r="H116" s="150" t="e">
        <f>+H115/H114</f>
        <v>#DIV/0!</v>
      </c>
    </row>
    <row r="117" spans="1:8" ht="15.75" x14ac:dyDescent="0.25">
      <c r="A117" s="105" t="s">
        <v>164</v>
      </c>
      <c r="B117" s="146">
        <f>+B115*B112</f>
        <v>0</v>
      </c>
      <c r="C117" s="146">
        <f>+C115*C112</f>
        <v>0</v>
      </c>
      <c r="D117" s="153"/>
      <c r="F117" s="105" t="s">
        <v>164</v>
      </c>
      <c r="G117" s="146">
        <f>+G115*G112</f>
        <v>0</v>
      </c>
      <c r="H117" s="146">
        <f>+H115*H112</f>
        <v>0</v>
      </c>
    </row>
    <row r="118" spans="1:8" ht="15.75" x14ac:dyDescent="0.25">
      <c r="A118" s="144"/>
      <c r="B118" s="154"/>
      <c r="C118" s="144"/>
      <c r="E118" s="155"/>
      <c r="F118" s="144"/>
      <c r="G118" s="154"/>
      <c r="H118" s="144"/>
    </row>
    <row r="119" spans="1:8" ht="15.75" x14ac:dyDescent="0.25">
      <c r="A119" s="382" t="s">
        <v>165</v>
      </c>
      <c r="B119" s="382"/>
      <c r="C119" s="255"/>
      <c r="D119" s="156"/>
      <c r="E119" s="157"/>
      <c r="F119" s="382" t="s">
        <v>165</v>
      </c>
      <c r="G119" s="382"/>
      <c r="H119" s="255"/>
    </row>
    <row r="120" spans="1:8" ht="15.75" x14ac:dyDescent="0.25">
      <c r="A120" s="256" t="s">
        <v>166</v>
      </c>
      <c r="B120" s="256" t="s">
        <v>167</v>
      </c>
      <c r="C120" s="256" t="s">
        <v>168</v>
      </c>
      <c r="D120" s="156"/>
      <c r="E120" s="157"/>
      <c r="F120" s="256" t="s">
        <v>166</v>
      </c>
      <c r="G120" s="256" t="s">
        <v>167</v>
      </c>
      <c r="H120" s="256" t="s">
        <v>168</v>
      </c>
    </row>
    <row r="121" spans="1:8" ht="15.75" x14ac:dyDescent="0.25">
      <c r="A121" s="257">
        <v>0</v>
      </c>
      <c r="B121" s="257">
        <v>87</v>
      </c>
      <c r="C121" s="258">
        <v>0</v>
      </c>
      <c r="D121" s="156"/>
      <c r="E121" s="157"/>
      <c r="F121" s="257">
        <v>0</v>
      </c>
      <c r="G121" s="257">
        <v>87</v>
      </c>
      <c r="H121" s="258">
        <v>0</v>
      </c>
    </row>
    <row r="122" spans="1:8" ht="15.75" x14ac:dyDescent="0.25">
      <c r="A122" s="257" t="s">
        <v>337</v>
      </c>
      <c r="B122" s="257">
        <v>145</v>
      </c>
      <c r="C122" s="257" t="s">
        <v>338</v>
      </c>
      <c r="D122" s="156"/>
      <c r="E122" s="157"/>
      <c r="F122" s="257" t="s">
        <v>337</v>
      </c>
      <c r="G122" s="257">
        <v>145</v>
      </c>
      <c r="H122" s="257" t="s">
        <v>338</v>
      </c>
    </row>
    <row r="123" spans="1:8" ht="15.75" x14ac:dyDescent="0.25">
      <c r="A123" s="257" t="s">
        <v>339</v>
      </c>
      <c r="B123" s="257">
        <v>335</v>
      </c>
      <c r="C123" s="257" t="s">
        <v>340</v>
      </c>
      <c r="D123" s="156"/>
      <c r="E123" s="157"/>
      <c r="F123" s="257" t="s">
        <v>339</v>
      </c>
      <c r="G123" s="257">
        <v>335</v>
      </c>
      <c r="H123" s="257" t="s">
        <v>340</v>
      </c>
    </row>
    <row r="124" spans="1:8" ht="15.75" x14ac:dyDescent="0.25">
      <c r="A124" s="257" t="s">
        <v>341</v>
      </c>
      <c r="B124" s="257">
        <v>640</v>
      </c>
      <c r="C124" s="259" t="s">
        <v>342</v>
      </c>
      <c r="D124" s="156"/>
      <c r="E124" s="157"/>
      <c r="F124" s="257" t="s">
        <v>341</v>
      </c>
      <c r="G124" s="257">
        <v>640</v>
      </c>
      <c r="H124" s="259" t="s">
        <v>342</v>
      </c>
    </row>
    <row r="125" spans="1:8" ht="15.75" x14ac:dyDescent="0.25">
      <c r="A125" s="257" t="s">
        <v>343</v>
      </c>
      <c r="B125" s="257">
        <v>945</v>
      </c>
      <c r="C125" s="259" t="s">
        <v>344</v>
      </c>
      <c r="D125" s="156"/>
      <c r="E125" s="157"/>
      <c r="F125" s="257" t="s">
        <v>343</v>
      </c>
      <c r="G125" s="257">
        <v>945</v>
      </c>
      <c r="H125" s="259" t="s">
        <v>344</v>
      </c>
    </row>
    <row r="126" spans="1:8" ht="15.75" x14ac:dyDescent="0.25">
      <c r="A126" s="257" t="s">
        <v>347</v>
      </c>
      <c r="B126" s="257">
        <v>2300</v>
      </c>
      <c r="C126" s="259" t="s">
        <v>345</v>
      </c>
      <c r="D126" s="156"/>
      <c r="E126" s="157"/>
      <c r="F126" s="257" t="s">
        <v>347</v>
      </c>
      <c r="G126" s="257">
        <v>2300</v>
      </c>
      <c r="H126" s="259" t="s">
        <v>345</v>
      </c>
    </row>
    <row r="127" spans="1:8" ht="15.75" x14ac:dyDescent="0.25">
      <c r="A127" s="257" t="s">
        <v>348</v>
      </c>
      <c r="B127" s="257" t="s">
        <v>349</v>
      </c>
      <c r="C127" s="259" t="s">
        <v>346</v>
      </c>
      <c r="D127" s="156"/>
      <c r="E127" s="157"/>
      <c r="F127" s="257" t="s">
        <v>348</v>
      </c>
      <c r="G127" s="257" t="s">
        <v>349</v>
      </c>
      <c r="H127" s="259" t="s">
        <v>346</v>
      </c>
    </row>
    <row r="128" spans="1:8" ht="15.75" x14ac:dyDescent="0.25">
      <c r="A128" s="257"/>
      <c r="B128" s="257"/>
      <c r="C128" s="259"/>
      <c r="D128" s="156"/>
      <c r="E128" s="157"/>
      <c r="F128" s="257"/>
      <c r="G128" s="257"/>
      <c r="H128" s="259"/>
    </row>
    <row r="129" spans="1:8" ht="15.75" x14ac:dyDescent="0.25">
      <c r="A129" s="158"/>
      <c r="B129" s="158"/>
      <c r="C129" s="259"/>
      <c r="D129" s="156"/>
      <c r="E129" s="157"/>
      <c r="F129" s="158"/>
      <c r="G129" s="158"/>
      <c r="H129" s="259"/>
    </row>
    <row r="130" spans="1:8" ht="15.75" x14ac:dyDescent="0.25">
      <c r="A130" s="158"/>
      <c r="B130" s="158"/>
      <c r="C130" s="259"/>
      <c r="D130" s="156"/>
      <c r="E130" s="157"/>
      <c r="F130" s="158"/>
      <c r="G130" s="158"/>
      <c r="H130" s="259"/>
    </row>
    <row r="131" spans="1:8" ht="15.75" x14ac:dyDescent="0.25">
      <c r="A131" s="158"/>
      <c r="B131" s="158"/>
      <c r="C131" s="260"/>
      <c r="D131" s="156"/>
      <c r="E131" s="157"/>
      <c r="F131" s="158"/>
      <c r="G131" s="158"/>
      <c r="H131" s="158"/>
    </row>
    <row r="132" spans="1:8" ht="15.75" x14ac:dyDescent="0.25">
      <c r="A132" s="159"/>
      <c r="B132" s="159"/>
      <c r="C132" s="159"/>
      <c r="D132" s="156"/>
      <c r="E132" s="157"/>
      <c r="F132" s="159"/>
      <c r="G132" s="159"/>
      <c r="H132" s="159"/>
    </row>
    <row r="133" spans="1:8" ht="15.75" x14ac:dyDescent="0.25">
      <c r="A133" s="382" t="s">
        <v>169</v>
      </c>
      <c r="B133" s="382"/>
      <c r="C133" s="261"/>
      <c r="D133" s="156"/>
      <c r="E133" s="157"/>
      <c r="F133" s="382" t="s">
        <v>169</v>
      </c>
      <c r="G133" s="382"/>
      <c r="H133" s="159"/>
    </row>
    <row r="134" spans="1:8" ht="15.75" x14ac:dyDescent="0.25">
      <c r="A134" s="257" t="s">
        <v>170</v>
      </c>
      <c r="B134" s="262">
        <f>IF(B114&lt;87,0,B135+B136+B137+B138+B139+B140)</f>
        <v>0</v>
      </c>
      <c r="C134" s="263"/>
      <c r="D134" s="156"/>
      <c r="E134" s="157"/>
      <c r="F134" s="257" t="s">
        <v>170</v>
      </c>
      <c r="G134" s="262">
        <f>IF(G114&lt;87,0,G135+G136+G137+G138+G139+G140)</f>
        <v>0</v>
      </c>
      <c r="H134" s="263"/>
    </row>
    <row r="135" spans="1:8" ht="15.75" x14ac:dyDescent="0.25">
      <c r="A135" s="257" t="s">
        <v>171</v>
      </c>
      <c r="B135" s="262">
        <f>IF((AND(B121&lt;B114,B114&lt;=B122)),(B114-B121)*19%,0)</f>
        <v>0</v>
      </c>
      <c r="C135" s="264"/>
      <c r="D135" s="156"/>
      <c r="E135" s="157"/>
      <c r="F135" s="257" t="s">
        <v>171</v>
      </c>
      <c r="G135" s="262">
        <f>IF((AND(G121&lt;G114,G114&lt;=G122)),(G114-G121)*19%,0)</f>
        <v>0</v>
      </c>
      <c r="H135" s="264"/>
    </row>
    <row r="136" spans="1:8" ht="15.75" x14ac:dyDescent="0.25">
      <c r="A136" s="257" t="s">
        <v>172</v>
      </c>
      <c r="B136" s="262">
        <f>IF((AND(B122&lt;$B$114,$B$114&lt;=B123)),(($B$114-B122)*28%)+11,0)</f>
        <v>0</v>
      </c>
      <c r="C136" s="265"/>
      <c r="D136" s="156"/>
      <c r="E136" s="157"/>
      <c r="F136" s="257" t="s">
        <v>172</v>
      </c>
      <c r="G136" s="262">
        <f>IF((AND(G122&lt;$G$114,$G$114&lt;=G123)),(($G$114-G122)*28%)+11,0)</f>
        <v>0</v>
      </c>
      <c r="H136" s="264"/>
    </row>
    <row r="137" spans="1:8" ht="15.75" x14ac:dyDescent="0.25">
      <c r="A137" s="257" t="s">
        <v>173</v>
      </c>
      <c r="B137" s="262">
        <f>IF((AND(B123&lt;$B$114,$B$114&lt;=B124)),(($B$114-B123)*33%)+64,0)</f>
        <v>0</v>
      </c>
      <c r="C137" s="159"/>
      <c r="D137" s="156"/>
      <c r="E137" s="157"/>
      <c r="F137" s="257" t="s">
        <v>173</v>
      </c>
      <c r="G137" s="262">
        <f>IF((AND(G123&lt;$G$114,$G$114&lt;=G124)),(($G$114-G123)*33%)+64,0)</f>
        <v>0</v>
      </c>
      <c r="H137" s="159"/>
    </row>
    <row r="138" spans="1:8" ht="15.75" x14ac:dyDescent="0.25">
      <c r="A138" s="257" t="s">
        <v>350</v>
      </c>
      <c r="B138" s="262">
        <f>IF((AND(B124&lt;$B$114,$B$114&lt;=B125)),(($B$114-B124)*35%)+165,0)</f>
        <v>0</v>
      </c>
      <c r="C138" s="159"/>
      <c r="D138" s="156"/>
      <c r="E138" s="157"/>
      <c r="F138" s="257" t="s">
        <v>350</v>
      </c>
      <c r="G138" s="262">
        <f>IF((AND(G124&lt;$G$114,$G$114&lt;=G125)),(($G$114-G124)*35%)+165,0)</f>
        <v>0</v>
      </c>
      <c r="H138" s="159"/>
    </row>
    <row r="139" spans="1:8" ht="15.75" x14ac:dyDescent="0.25">
      <c r="A139" s="257" t="s">
        <v>351</v>
      </c>
      <c r="B139" s="262">
        <f>IF((AND(B125&lt;$B$114,$B$114&lt;=B126)),(($B$114-B125)*37%)+272,0)</f>
        <v>0</v>
      </c>
      <c r="C139" s="159"/>
      <c r="D139" s="156"/>
      <c r="E139" s="157"/>
      <c r="F139" s="257" t="s">
        <v>351</v>
      </c>
      <c r="G139" s="262">
        <f>IF((AND(G125&lt;$G$114,$G$114&lt;=G126)),(($G$114-G125)*37%)+272,0)</f>
        <v>0</v>
      </c>
      <c r="H139" s="159"/>
    </row>
    <row r="140" spans="1:8" ht="15.75" x14ac:dyDescent="0.25">
      <c r="A140" s="158" t="s">
        <v>352</v>
      </c>
      <c r="B140" s="262">
        <f>IF(B114&gt;B126,+((B114-2300)*39%)+773,0)</f>
        <v>0</v>
      </c>
      <c r="C140" s="159"/>
      <c r="D140" s="156"/>
      <c r="E140" s="157"/>
      <c r="F140" s="158" t="s">
        <v>352</v>
      </c>
      <c r="G140" s="262">
        <f>IF(G114&gt;G126,+((G114-2300)*39%)+773,0)</f>
        <v>0</v>
      </c>
      <c r="H140" s="159"/>
    </row>
    <row r="141" spans="1:8" ht="15.75" x14ac:dyDescent="0.25">
      <c r="A141" s="158"/>
      <c r="B141" s="245"/>
      <c r="C141" s="159"/>
      <c r="D141" s="156"/>
      <c r="E141" s="157"/>
      <c r="F141" s="158"/>
      <c r="G141" s="245"/>
      <c r="H141" s="159"/>
    </row>
    <row r="142" spans="1:8" ht="15.75" x14ac:dyDescent="0.25">
      <c r="A142" s="158"/>
      <c r="B142" s="245"/>
      <c r="C142" s="159"/>
      <c r="D142" s="156"/>
      <c r="E142" s="157"/>
      <c r="F142" s="158"/>
      <c r="G142" s="245"/>
      <c r="H142" s="159"/>
    </row>
    <row r="143" spans="1:8" ht="15.75" x14ac:dyDescent="0.25">
      <c r="A143" s="158"/>
      <c r="B143" s="245"/>
      <c r="C143" s="159"/>
      <c r="D143" s="156"/>
      <c r="E143" s="157"/>
      <c r="F143" s="158"/>
      <c r="G143" s="245"/>
      <c r="H143" s="159"/>
    </row>
    <row r="144" spans="1:8" ht="15.75" x14ac:dyDescent="0.25">
      <c r="A144" s="144"/>
      <c r="B144" s="154"/>
      <c r="C144" s="144"/>
      <c r="E144" s="155"/>
      <c r="F144" s="144"/>
      <c r="G144" s="154"/>
      <c r="H144" s="144"/>
    </row>
    <row r="145" spans="1:8" ht="15.75" x14ac:dyDescent="0.25">
      <c r="A145" s="144"/>
      <c r="B145" s="154"/>
      <c r="C145" s="144"/>
      <c r="E145" s="155"/>
      <c r="F145" s="144"/>
      <c r="G145" s="154"/>
      <c r="H145" s="144"/>
    </row>
    <row r="146" spans="1:8" ht="15.75" x14ac:dyDescent="0.25">
      <c r="A146" s="160"/>
      <c r="B146" s="160"/>
      <c r="C146" s="161"/>
      <c r="E146" s="143"/>
      <c r="F146" s="160"/>
      <c r="G146" s="160"/>
      <c r="H146" s="161"/>
    </row>
    <row r="147" spans="1:8" ht="15.75" x14ac:dyDescent="0.25">
      <c r="A147" s="160" t="s">
        <v>361</v>
      </c>
      <c r="B147" s="12" t="s">
        <v>353</v>
      </c>
      <c r="C147" s="162">
        <f>IF(IF(($C$46+$C$47+$C$48+$C$52+$C$53+$C$54)&lt;=(($C$34-$C$41-$C$42-$C$43-$C$45-$C$49-$C$50)*40%),+IF(($C$42+$C$43+$C$45+$C$46+$C$47+$C$49)&gt;($C$34*30%),ROUND(($C$34-($C$34*30%))-$C$41-$C$48-$C$50-$C$52-$C$53,0),ROUND($C$34-$C$41-$C$42-$C$43-$C$45-$C$46-$C$47-$C$48-$C$49-$C$50-$C$52-$C$53,0))*0.75)+($C$155),IF(($C$46+$C$47+$C$48+$C$52+$C$53+$C$54)&lt;=(($C$34-$C$41-$C$42-$C$43-$C$45-$C$49-$C$50)*40%),+IF(($C$42+$C$43+$C$45+$C$46+$C$47+$C$49)&gt;($C$34*30%),ROUND(($C$34-($C$34*30%))-$C$41-$C$48-$C$50-$C$52-$C$53,0),ROUND($C$34-$C$41-$C$42-$C$43-$C$45-$C$46-$C$47-$C$48-$C$49-$C$50-$C$52-$C$53,0))*0.75)+($C$155),(IF(($C$46+$C$47+$C$48+$C$52+$C$53+$C$54)&gt;(($C$34-$C$41-$C$42-$C$43-$C$45-$C$49-$C$50)*40%),(($C$34-$C$41-$C$42-$C$43-$C$45-$C$49-$C$50)-(($C$34-$C$41-$C$42-$C$43-$C$45-$C$49-$C$50))*40%))))</f>
        <v>2001540.75</v>
      </c>
      <c r="D147" s="163"/>
      <c r="E147" s="143"/>
      <c r="F147" s="160" t="s">
        <v>366</v>
      </c>
      <c r="G147" s="12" t="s">
        <v>353</v>
      </c>
      <c r="H147" s="162">
        <f>IF(IF(($C$48+$C$52+$C$53+$C$54)&lt;=(($C$34-$C$41-$C$42-$C$43-$C$49-$C$50)*40%),+IF(($C$42+$C$43+$C$49)&gt;($C$34*30%),ROUND(($C$34-($C$34*30%))-$C$41-$C$50-$C$48-$C$52-$C$53,0),ROUND($C$34-$C$41-$C$42-$C$43-$C$48-$C$49-$C$50-$C$52-$C$53,0))*0.75)+($C$155),IF(($C$48+$C$52+$C$53+$C$54)&lt;=(($C$34-$C$41-$C$42-$C$43-$C$49-$C$50)*40%),+IF(($C$42+$C$43+$C$49)&gt;($C$34*30%),ROUND(($C$34-($C$34*30%))-$C$41-$C$48-$C$50-$C$52-$C$53,0),ROUND($C$34-$C$41-$C$42-$C$43-$C$48-$C$49-$C$50-$C$52-$C$53,0))*0.75)+($C$155),(IF(($C$48+$C$52+$C$53+$C$54)&gt;(($C$34-$C$41-$C$42-$C$43-$C$49-$C$50)*40%),(($C$34-$C$41-$C$42-$C$43-$C$49-$C$50)-(($C$34-$C$41-$C$42-$C$43-$C$49-$C$50))*40%))))</f>
        <v>2001540.75</v>
      </c>
    </row>
    <row r="148" spans="1:8" ht="15.75" x14ac:dyDescent="0.25">
      <c r="A148" s="160" t="s">
        <v>356</v>
      </c>
      <c r="B148" s="12" t="s">
        <v>354</v>
      </c>
      <c r="C148" s="162">
        <f>IF(IF(($C$46+$C$47+$C$48+$C$52+$C$53+$C$54)&lt;=(($C$34-$C$41-$C$42-$C$43-$C$45-$C$49-$C$50)*40%),+IF(($C$42+$C$43+$C$45+$C$46+$C$47+$C$49)&gt;($C$34*30%),ROUND(($C$34-($C$34*30%))-$C$41-$C$48-$C$50-$C$52-$C$53,0),ROUND($C$34-$C$41-$C$42-$C$43-$C$45-$C$46-$C$47-$C$48-$C$49-$C$50-$C$52-$C$53,0))*0.75)+($C$155),IF(($C$46+$C$47+$C$48+$C$52+$C$53+$C$54)&lt;=(($C$34-$C$41-$C$42-$C$43-$C$45-$C$49-$C$50)*40%),+IF(($C$42+$C$43+$C$45+$C$46+$C$47+$C$49)&gt;($C$34*30%),ROUND(($C$34-($C$34*30%))-$C$41-$C$48-$C$50-$C$52-$C$53,0),ROUND($C$34-$C$41-$C$42-$C$43-$C$45-$C$46-$C$47-$C$48-$C$49-$C$50-$C$52-$C$53,0))*0.75)+($C$155),(IF(($C$46+$C$47+$C$48+$C$52+$C$53+$C$54)&gt;(($C$34-$C$41-$C$42-$C$43-$C$45-$C$49-$C$50)*40%),(($C$34-$C$41-$C$42-$C$43-$C$45-$C$49-$C$50)-(($C$34-$C$41-$C$42-$C$43-$C$45-$C$49-$C$50))*40%))))</f>
        <v>2001540.75</v>
      </c>
      <c r="D148" s="163"/>
      <c r="F148" s="160" t="s">
        <v>365</v>
      </c>
      <c r="G148" s="12" t="s">
        <v>354</v>
      </c>
      <c r="H148" s="162">
        <f>IF(IF(($C$48+$C$52+$C$53+$C$54)&lt;=(($C$34-$C$41-$C$42-$C$43-$C$49-$C$50)*40%),+IF(($C$42+$C$43+$C$49)&gt;($C$34*30%),ROUND(($C$34-($C$34*30%))-$C$41-$C$50-$C$48-$C$52-$C$53,0),ROUND($C$34-$C$41-$C$42-$C$43-$C$48-$C$49-$C$50-$C$52-$C$53,0))*0.75)+($C$155),IF(($C$48+$C$52+$C$53+$C$54)&lt;=(($C$34-$C$41-$C$42-$C$43-$C$49-$C$50)*40%),+IF(($C$42+$C$43+$C$49)&gt;($C$34*30%),ROUND(($C$34-($C$34*30%))-$C$41-$C$50-$C$48-$C$52-$C$53,0),ROUND($C$34-$C$41-$C$42-$C$43-$C$48-$C$49-$C$50-$C$52-$C$53,0))*0.75)+($C$155),(IF(($C$48+$C$52+$C$53+$C$54)&gt;(($C$34-$C$41-$C$42-$C$43-$C$49-$C$50)*40%),(($C$34-$C$41-$C$42-$C$43-$C$49-$C$50)-(($C$34-$C$41-$C$42-$C$43-$C$49-$C$50))*40%))))</f>
        <v>2001540.75</v>
      </c>
    </row>
    <row r="149" spans="1:8" ht="15.75" x14ac:dyDescent="0.25">
      <c r="B149" s="12" t="s">
        <v>353</v>
      </c>
      <c r="C149" s="162">
        <f>+IF(($C$45+$C$46+$C$47)&gt;($D$150*30%),ROUND(($D$150-($D$150*30%)),0),ROUND($D$150-$C$45-$C$46-$C$47,0))</f>
        <v>3649801</v>
      </c>
      <c r="D149" s="39" t="s">
        <v>259</v>
      </c>
      <c r="F149" s="160"/>
      <c r="H149" s="163">
        <f>D150</f>
        <v>3649801</v>
      </c>
    </row>
    <row r="150" spans="1:8" ht="15.75" x14ac:dyDescent="0.25">
      <c r="B150" s="12" t="s">
        <v>354</v>
      </c>
      <c r="C150" s="162">
        <f>+IF(($C$45+$C$46+$C$47)&gt;($D$150*30%),ROUND(($D$150-($D$150*30%)),0),ROUND($D$150-$C$45-$C$46-$C$47,0))</f>
        <v>3649801</v>
      </c>
      <c r="D150" s="164">
        <f>C31+C32</f>
        <v>3649801</v>
      </c>
    </row>
    <row r="152" spans="1:8" x14ac:dyDescent="0.2">
      <c r="A152" s="165">
        <f>+$G$56</f>
        <v>3636866</v>
      </c>
      <c r="B152" s="166" t="str">
        <f>+CONCATENATE(B158,C158,B159,C159,B160,C160,B161,C161,I55,C162)</f>
        <v xml:space="preserve">tres millones seiscientos treinta y seis mil ochocientos sesenta y seis  pesos m/cte.  </v>
      </c>
      <c r="C152" s="166" t="str">
        <f>+UPPER(B152)</f>
        <v xml:space="preserve">TRES MILLONES SEISCIENTOS TREINTA Y SEIS MIL OCHOCIENTOS SESENTA Y SEIS  PESOS M/CTE.  </v>
      </c>
      <c r="F152" s="165">
        <f>+$G$56</f>
        <v>3636866</v>
      </c>
      <c r="G152" s="166" t="str">
        <f>+CONCATENATE(G158,H158,G159,H159,G160,H160,G161,H161,N55,H162)</f>
        <v xml:space="preserve">tres millones seiscientos treinta y seis mil ochocientos sesenta y seis  pesos m/cte.  </v>
      </c>
      <c r="H152" s="166" t="str">
        <f>+UPPER(G152)</f>
        <v xml:space="preserve">TRES MILLONES SEISCIENTOS TREINTA Y SEIS MIL OCHOCIENTOS SESENTA Y SEIS  PESOS M/CTE.  </v>
      </c>
    </row>
    <row r="153" spans="1:8" ht="16.5" thickBot="1" x14ac:dyDescent="0.3">
      <c r="A153" s="167">
        <f>+INT(A152)</f>
        <v>3636866</v>
      </c>
      <c r="B153" s="166"/>
      <c r="C153" s="166"/>
      <c r="F153" s="167">
        <f>+INT(F152)</f>
        <v>3636866</v>
      </c>
      <c r="G153" s="166"/>
      <c r="H153" s="166"/>
    </row>
    <row r="154" spans="1:8" ht="15.75" x14ac:dyDescent="0.25">
      <c r="A154" s="167">
        <f>(+A153-A161)/1000</f>
        <v>3636</v>
      </c>
      <c r="B154" s="166"/>
      <c r="C154" s="168">
        <f>+IF($C$12="NO",+IF(($C$42+C$43+$C$45+$C$46+C$47)&gt;($C$34*30%),ROUND(($C$34-($C$34*30%))-$C$41-$C$48-$C$50-$C$52-$C$53,0)*25%,+IF(($C$42+C$43+$C$45+$C$46+C$47)&lt;($C$34*30%),ROUND($C$34-$C$41-$C$42-$C$43-$C$45-$C$46-$C$47-$C$48-$C$49-$C$50-$C$52-$C$53,0))*25%),+IF($C$12="SI",0))</f>
        <v>667180.25</v>
      </c>
      <c r="D154" s="169" t="s">
        <v>285</v>
      </c>
      <c r="E154" s="170"/>
      <c r="F154" s="167">
        <f>(+F153-F161)/1000</f>
        <v>3636</v>
      </c>
      <c r="G154" s="166"/>
      <c r="H154" s="166"/>
    </row>
    <row r="155" spans="1:8" ht="16.5" thickBot="1" x14ac:dyDescent="0.3">
      <c r="A155" s="167">
        <f>(+A154-A160)/1000</f>
        <v>3</v>
      </c>
      <c r="B155" s="5"/>
      <c r="C155" s="171">
        <f>C154-C54</f>
        <v>0</v>
      </c>
      <c r="D155" s="172" t="s">
        <v>286</v>
      </c>
      <c r="E155" s="173"/>
      <c r="F155" s="167">
        <f>(+F154-F160)/1000</f>
        <v>3</v>
      </c>
      <c r="G155" s="5"/>
      <c r="H155" s="5"/>
    </row>
    <row r="156" spans="1:8" ht="15.75" x14ac:dyDescent="0.25">
      <c r="A156" s="167">
        <f>(+A155-A159)/1000</f>
        <v>0</v>
      </c>
      <c r="B156" s="5"/>
      <c r="C156" s="5"/>
      <c r="F156" s="167">
        <f>(+F155-F159)/1000</f>
        <v>0</v>
      </c>
      <c r="G156" s="5"/>
      <c r="H156" s="5"/>
    </row>
    <row r="157" spans="1:8" ht="15.75" x14ac:dyDescent="0.25">
      <c r="A157" s="5"/>
      <c r="B157" s="5"/>
      <c r="C157" s="5"/>
      <c r="F157" s="5"/>
      <c r="G157" s="5"/>
      <c r="H157" s="5"/>
    </row>
    <row r="158" spans="1:8" ht="15.75" x14ac:dyDescent="0.25">
      <c r="A158" s="167">
        <f>+A156</f>
        <v>0</v>
      </c>
      <c r="B158" s="5" t="str">
        <f>VLOOKUP(A158,números,2,0)</f>
        <v/>
      </c>
      <c r="C158" s="5" t="str">
        <f>+IF(A158=0,""," mil ")</f>
        <v/>
      </c>
      <c r="F158" s="167">
        <f>+F156</f>
        <v>0</v>
      </c>
      <c r="G158" s="5" t="str">
        <f>VLOOKUP(F158,números,2,0)</f>
        <v/>
      </c>
      <c r="H158" s="5" t="str">
        <f>+IF(F158=0,""," mil ")</f>
        <v/>
      </c>
    </row>
    <row r="159" spans="1:8" ht="15.75" x14ac:dyDescent="0.25">
      <c r="A159" s="5">
        <f>VALUE(RIGHT(A155,3))</f>
        <v>3</v>
      </c>
      <c r="B159" s="5" t="str">
        <f>VLOOKUP(A159,números,2,0)</f>
        <v>tres</v>
      </c>
      <c r="C159" s="5" t="str">
        <f>+IF(A158&gt;0," millones ",+IF(A159=0,"",IF(A159=1," millón "," millones ")))</f>
        <v xml:space="preserve"> millones </v>
      </c>
      <c r="F159" s="5">
        <f>VALUE(RIGHT(F155,3))</f>
        <v>3</v>
      </c>
      <c r="G159" s="5" t="str">
        <f>VLOOKUP(F159,números,2,0)</f>
        <v>tres</v>
      </c>
      <c r="H159" s="5" t="str">
        <f>+IF(F158&gt;0," millones ",+IF(F159=0,"",IF(F159=1," millón "," millones ")))</f>
        <v xml:space="preserve"> millones </v>
      </c>
    </row>
    <row r="160" spans="1:8" ht="15.75" x14ac:dyDescent="0.25">
      <c r="A160" s="5">
        <f>VALUE(RIGHT(A154,3))</f>
        <v>636</v>
      </c>
      <c r="B160" s="5" t="str">
        <f>VLOOKUP(A160,números,2,0)</f>
        <v>seiscientos treinta y seis</v>
      </c>
      <c r="C160" s="5" t="str">
        <f>+IF(A160=0,""," mil ")</f>
        <v xml:space="preserve"> mil </v>
      </c>
      <c r="F160" s="5">
        <f>VALUE(RIGHT(F154,3))</f>
        <v>636</v>
      </c>
      <c r="G160" s="5" t="str">
        <f>VLOOKUP(F160,números,2,0)</f>
        <v>seiscientos treinta y seis</v>
      </c>
      <c r="H160" s="5" t="str">
        <f>+IF(F160=0,""," mil ")</f>
        <v xml:space="preserve"> mil </v>
      </c>
    </row>
    <row r="161" spans="1:8" ht="15.75" x14ac:dyDescent="0.25">
      <c r="A161" s="5">
        <f>VALUE(RIGHT(A153,3))</f>
        <v>866</v>
      </c>
      <c r="B161" s="5" t="str">
        <f>VLOOKUP(A161,números,2,0)</f>
        <v>ochocientos sesenta y seis</v>
      </c>
      <c r="C161" s="5" t="str">
        <f>+IF(A162=0,"  pesos m/cte. "," pesos con ")</f>
        <v xml:space="preserve">  pesos m/cte. </v>
      </c>
      <c r="F161" s="5">
        <f>VALUE(RIGHT(F153,3))</f>
        <v>866</v>
      </c>
      <c r="G161" s="5" t="str">
        <f>VLOOKUP(F161,números,2,0)</f>
        <v>ochocientos sesenta y seis</v>
      </c>
      <c r="H161" s="5" t="str">
        <f>+IF(F162=0,"  pesos m/cte. "," pesos con ")</f>
        <v xml:space="preserve">  pesos m/cte. </v>
      </c>
    </row>
    <row r="162" spans="1:8" ht="15.75" x14ac:dyDescent="0.25">
      <c r="A162" s="167">
        <f>IF(ROUND((+A152-A153)*100,0)=0,0,ROUND((+A152-A153)*100,0))</f>
        <v>0</v>
      </c>
      <c r="B162" s="5" t="str">
        <f>+VLOOKUP(A162,números,2,0)</f>
        <v/>
      </c>
      <c r="C162" s="5" t="str">
        <f>+IF(A162=0," "," centavos m/cte")</f>
        <v xml:space="preserve"> </v>
      </c>
      <c r="F162" s="167">
        <f>IF(ROUND((+F152-F153)*100,0)=0,0,ROUND((+F152-F153)*100,0))</f>
        <v>0</v>
      </c>
      <c r="G162" s="5" t="str">
        <f>+VLOOKUP(F162,números,2,0)</f>
        <v/>
      </c>
      <c r="H162" s="5" t="str">
        <f>+IF(F162=0," "," centavos m/cte")</f>
        <v xml:space="preserve"> </v>
      </c>
    </row>
    <row r="164" spans="1:8" ht="15.75" thickBot="1" x14ac:dyDescent="0.25">
      <c r="F164" s="64"/>
    </row>
    <row r="165" spans="1:8" ht="16.5" thickBot="1" x14ac:dyDescent="0.3">
      <c r="A165" s="174" t="s">
        <v>262</v>
      </c>
      <c r="B165" s="175"/>
      <c r="C165" s="176"/>
      <c r="D165" s="177" t="s">
        <v>174</v>
      </c>
      <c r="E165" s="177" t="s">
        <v>175</v>
      </c>
      <c r="F165" s="252"/>
    </row>
    <row r="166" spans="1:8" x14ac:dyDescent="0.2">
      <c r="A166" s="178" t="s">
        <v>263</v>
      </c>
      <c r="B166" s="179"/>
      <c r="C166" s="180"/>
      <c r="D166" s="181">
        <f>+IF(H14="SI",11%,10%)</f>
        <v>0.1</v>
      </c>
      <c r="E166" s="181">
        <f>+B116</f>
        <v>0</v>
      </c>
      <c r="F166" s="182"/>
    </row>
    <row r="167" spans="1:8" x14ac:dyDescent="0.2">
      <c r="A167" s="183" t="s">
        <v>176</v>
      </c>
      <c r="B167" s="184"/>
      <c r="C167" s="185"/>
      <c r="D167" s="186">
        <f>+ROUND(D172*D166,0)</f>
        <v>323370</v>
      </c>
      <c r="E167" s="186">
        <f>+ROUND(E172*E166,0)</f>
        <v>0</v>
      </c>
      <c r="F167" s="187"/>
    </row>
    <row r="168" spans="1:8" ht="15.75" thickBot="1" x14ac:dyDescent="0.25">
      <c r="A168" s="188" t="s">
        <v>177</v>
      </c>
      <c r="B168" s="189"/>
      <c r="C168" s="190"/>
      <c r="D168" s="191">
        <f>'DATOS DE ENTRADA.'!C101+'DATOS DE ENTRADA.'!C149</f>
        <v>0</v>
      </c>
      <c r="E168" s="191">
        <f>'DATOS DE ENTRADA.'!C101+'DATOS DE ENTRADA.'!C149</f>
        <v>0</v>
      </c>
      <c r="F168" s="187"/>
    </row>
    <row r="169" spans="1:8" ht="16.5" thickBot="1" x14ac:dyDescent="0.3">
      <c r="A169" s="192" t="s">
        <v>138</v>
      </c>
      <c r="B169" s="193"/>
      <c r="C169" s="194"/>
      <c r="D169" s="195">
        <f>IF((D167-D168)&lt;0,0,D167-D168)</f>
        <v>323370</v>
      </c>
      <c r="E169" s="195">
        <f>IF((E167-E168)&lt;0,0,E167-E168)</f>
        <v>0</v>
      </c>
      <c r="F169" s="196"/>
    </row>
    <row r="170" spans="1:8" x14ac:dyDescent="0.2">
      <c r="D170" s="197">
        <f>+D166</f>
        <v>0.1</v>
      </c>
      <c r="E170" s="197">
        <f>+E166</f>
        <v>0</v>
      </c>
      <c r="F170" s="198"/>
    </row>
    <row r="171" spans="1:8" x14ac:dyDescent="0.2">
      <c r="D171" s="39" t="str">
        <f>+D165</f>
        <v>DR 260/01</v>
      </c>
      <c r="E171" s="39" t="str">
        <f>+E165</f>
        <v>ART 383°</v>
      </c>
      <c r="F171" s="64"/>
    </row>
    <row r="172" spans="1:8" x14ac:dyDescent="0.2">
      <c r="A172" s="39" t="s">
        <v>178</v>
      </c>
      <c r="D172" s="117">
        <f>+IF(AND($C$12="SI"),+IF(C147&lt;=0,0,+VLOOKUP(B11,B149:C150,2,0)),+IF(($C$42+$C$43+$C$45+$C$46+$C$47)&gt;($D$150*30%),ROUND(($D$150-($D$150*30%))-$C$41,0),ROUND($D$150-$C$41-$C$42-$C$43-$C$45-$C$46-$C$47,0)))</f>
        <v>3233701</v>
      </c>
      <c r="E172" s="117">
        <f>+IF(C12="NO",+IF(C147&lt;=0,0,+VLOOKUP(B11,B147:C148,2,0)),+IF(($C$42+$C$43+$C$45+$C$46+$C$47+$C$49)&gt;($C$34*30%),ROUND(($C$34-($C$34*30%))-$C$41-$C$50,0),ROUND($C$34-$C$41-$C$42-$C$43-$C$45-$C$46-$C$47-$C$49-$C$50,0)))</f>
        <v>2001540.75</v>
      </c>
      <c r="F172" s="199"/>
    </row>
    <row r="173" spans="1:8" x14ac:dyDescent="0.2">
      <c r="F173" s="64"/>
    </row>
    <row r="174" spans="1:8" x14ac:dyDescent="0.2">
      <c r="F174" s="200"/>
    </row>
  </sheetData>
  <sheetProtection algorithmName="SHA-512" hashValue="EEw3Zjt5w4aYxTyf968M4NQYkwi4fwvI1MQLKGtXKe5ObkyuckcdUlCj+3roDbEy2jD+Nz/u9jAKTjifNTCmaw==" saltValue="q2LMk8Rxk92GRoWBNS9jJA==" spinCount="100000" sheet="1" objects="1" scenarios="1"/>
  <mergeCells count="2137">
    <mergeCell ref="B25:H28"/>
    <mergeCell ref="B1:F2"/>
    <mergeCell ref="E18:F18"/>
    <mergeCell ref="B3:F3"/>
    <mergeCell ref="B4:F4"/>
    <mergeCell ref="A6:H6"/>
    <mergeCell ref="G13:H13"/>
    <mergeCell ref="B13:C13"/>
    <mergeCell ref="A16:H16"/>
    <mergeCell ref="G4:G5"/>
    <mergeCell ref="B9:D9"/>
    <mergeCell ref="B8:D8"/>
    <mergeCell ref="E8:E9"/>
    <mergeCell ref="F8:F9"/>
    <mergeCell ref="G8:G9"/>
    <mergeCell ref="H8:H9"/>
    <mergeCell ref="A12:B12"/>
    <mergeCell ref="D14:G14"/>
    <mergeCell ref="A14:B14"/>
    <mergeCell ref="F12:G12"/>
    <mergeCell ref="A29:H29"/>
    <mergeCell ref="D20:G20"/>
    <mergeCell ref="A37:H37"/>
    <mergeCell ref="A61:H61"/>
    <mergeCell ref="A33:B33"/>
    <mergeCell ref="A88:E90"/>
    <mergeCell ref="A86:E87"/>
    <mergeCell ref="A85:E85"/>
    <mergeCell ref="A83:E84"/>
    <mergeCell ref="A75:E81"/>
    <mergeCell ref="A74:E74"/>
    <mergeCell ref="A73:H73"/>
    <mergeCell ref="A72:H72"/>
    <mergeCell ref="A71:H71"/>
    <mergeCell ref="A69:H69"/>
    <mergeCell ref="A66:H66"/>
    <mergeCell ref="A64:H64"/>
    <mergeCell ref="E33:G33"/>
    <mergeCell ref="A63:H63"/>
    <mergeCell ref="F74:G74"/>
    <mergeCell ref="F83:H83"/>
    <mergeCell ref="A49:B49"/>
    <mergeCell ref="A50:B50"/>
    <mergeCell ref="A51:B51"/>
    <mergeCell ref="A46:B46"/>
    <mergeCell ref="E22:G22"/>
    <mergeCell ref="A45:B45"/>
    <mergeCell ref="E39:F39"/>
    <mergeCell ref="E38:F38"/>
    <mergeCell ref="E40:F40"/>
    <mergeCell ref="E41:F41"/>
    <mergeCell ref="E42:F42"/>
    <mergeCell ref="F133:G133"/>
    <mergeCell ref="A119:B119"/>
    <mergeCell ref="A91:H91"/>
    <mergeCell ref="B96:F96"/>
    <mergeCell ref="B97:F97"/>
    <mergeCell ref="F119:G119"/>
    <mergeCell ref="A133:B133"/>
    <mergeCell ref="F90:H90"/>
    <mergeCell ref="F89:H89"/>
    <mergeCell ref="A82:H82"/>
    <mergeCell ref="F80:H80"/>
    <mergeCell ref="BM63:BT63"/>
    <mergeCell ref="BU63:CB63"/>
    <mergeCell ref="CC63:CJ63"/>
    <mergeCell ref="F84:H84"/>
    <mergeCell ref="Y63:AF63"/>
    <mergeCell ref="AG63:AN63"/>
    <mergeCell ref="AO63:AV63"/>
    <mergeCell ref="I63:P63"/>
    <mergeCell ref="Q63:X63"/>
    <mergeCell ref="A57:H58"/>
    <mergeCell ref="A62:H62"/>
    <mergeCell ref="A60:H60"/>
    <mergeCell ref="A70:H70"/>
    <mergeCell ref="E43:F43"/>
    <mergeCell ref="E44:F44"/>
    <mergeCell ref="E46:F46"/>
    <mergeCell ref="E47:F47"/>
    <mergeCell ref="E48:F48"/>
    <mergeCell ref="E49:F49"/>
    <mergeCell ref="HA63:HH63"/>
    <mergeCell ref="HI63:HP63"/>
    <mergeCell ref="HQ63:HX63"/>
    <mergeCell ref="HY63:IF63"/>
    <mergeCell ref="IG63:IN63"/>
    <mergeCell ref="A65:H65"/>
    <mergeCell ref="A67:H67"/>
    <mergeCell ref="A68:H68"/>
    <mergeCell ref="FM63:FT63"/>
    <mergeCell ref="FU63:GB63"/>
    <mergeCell ref="GC63:GJ63"/>
    <mergeCell ref="GK63:GR63"/>
    <mergeCell ref="GS63:GZ63"/>
    <mergeCell ref="DY63:EF63"/>
    <mergeCell ref="EG63:EN63"/>
    <mergeCell ref="EO63:EV63"/>
    <mergeCell ref="EW63:FD63"/>
    <mergeCell ref="FE63:FL63"/>
    <mergeCell ref="CK63:CR63"/>
    <mergeCell ref="CS63:CZ63"/>
    <mergeCell ref="DA63:DH63"/>
    <mergeCell ref="DI63:DP63"/>
    <mergeCell ref="DQ63:DX63"/>
    <mergeCell ref="AW63:BD63"/>
    <mergeCell ref="BE63:BL63"/>
    <mergeCell ref="NE63:NL63"/>
    <mergeCell ref="NM63:NT63"/>
    <mergeCell ref="NU63:OB63"/>
    <mergeCell ref="OC63:OJ63"/>
    <mergeCell ref="OK63:OR63"/>
    <mergeCell ref="LQ63:LX63"/>
    <mergeCell ref="LY63:MF63"/>
    <mergeCell ref="MG63:MN63"/>
    <mergeCell ref="MO63:MV63"/>
    <mergeCell ref="MW63:ND63"/>
    <mergeCell ref="KC63:KJ63"/>
    <mergeCell ref="KK63:KR63"/>
    <mergeCell ref="KS63:KZ63"/>
    <mergeCell ref="LA63:LH63"/>
    <mergeCell ref="LI63:LP63"/>
    <mergeCell ref="IO63:IV63"/>
    <mergeCell ref="IW63:JD63"/>
    <mergeCell ref="JE63:JL63"/>
    <mergeCell ref="JM63:JT63"/>
    <mergeCell ref="JU63:KB63"/>
    <mergeCell ref="TI63:TP63"/>
    <mergeCell ref="TQ63:TX63"/>
    <mergeCell ref="TY63:UF63"/>
    <mergeCell ref="UG63:UN63"/>
    <mergeCell ref="UO63:UV63"/>
    <mergeCell ref="RU63:SB63"/>
    <mergeCell ref="SC63:SJ63"/>
    <mergeCell ref="SK63:SR63"/>
    <mergeCell ref="SS63:SZ63"/>
    <mergeCell ref="TA63:TH63"/>
    <mergeCell ref="QG63:QN63"/>
    <mergeCell ref="QO63:QV63"/>
    <mergeCell ref="QW63:RD63"/>
    <mergeCell ref="RE63:RL63"/>
    <mergeCell ref="RM63:RT63"/>
    <mergeCell ref="OS63:OZ63"/>
    <mergeCell ref="PA63:PH63"/>
    <mergeCell ref="PI63:PP63"/>
    <mergeCell ref="PQ63:PX63"/>
    <mergeCell ref="PY63:QF63"/>
    <mergeCell ref="ZM63:ZT63"/>
    <mergeCell ref="ZU63:AAB63"/>
    <mergeCell ref="AAC63:AAJ63"/>
    <mergeCell ref="AAK63:AAR63"/>
    <mergeCell ref="AAS63:AAZ63"/>
    <mergeCell ref="XY63:YF63"/>
    <mergeCell ref="YG63:YN63"/>
    <mergeCell ref="YO63:YV63"/>
    <mergeCell ref="YW63:ZD63"/>
    <mergeCell ref="ZE63:ZL63"/>
    <mergeCell ref="WK63:WR63"/>
    <mergeCell ref="WS63:WZ63"/>
    <mergeCell ref="XA63:XH63"/>
    <mergeCell ref="XI63:XP63"/>
    <mergeCell ref="XQ63:XX63"/>
    <mergeCell ref="UW63:VD63"/>
    <mergeCell ref="VE63:VL63"/>
    <mergeCell ref="VM63:VT63"/>
    <mergeCell ref="VU63:WB63"/>
    <mergeCell ref="WC63:WJ63"/>
    <mergeCell ref="AFQ63:AFX63"/>
    <mergeCell ref="AFY63:AGF63"/>
    <mergeCell ref="AGG63:AGN63"/>
    <mergeCell ref="AGO63:AGV63"/>
    <mergeCell ref="AGW63:AHD63"/>
    <mergeCell ref="AEC63:AEJ63"/>
    <mergeCell ref="AEK63:AER63"/>
    <mergeCell ref="AES63:AEZ63"/>
    <mergeCell ref="AFA63:AFH63"/>
    <mergeCell ref="AFI63:AFP63"/>
    <mergeCell ref="ACO63:ACV63"/>
    <mergeCell ref="ACW63:ADD63"/>
    <mergeCell ref="ADE63:ADL63"/>
    <mergeCell ref="ADM63:ADT63"/>
    <mergeCell ref="ADU63:AEB63"/>
    <mergeCell ref="ABA63:ABH63"/>
    <mergeCell ref="ABI63:ABP63"/>
    <mergeCell ref="ABQ63:ABX63"/>
    <mergeCell ref="ABY63:ACF63"/>
    <mergeCell ref="ACG63:ACN63"/>
    <mergeCell ref="ALU63:AMB63"/>
    <mergeCell ref="AMC63:AMJ63"/>
    <mergeCell ref="AMK63:AMR63"/>
    <mergeCell ref="AMS63:AMZ63"/>
    <mergeCell ref="ANA63:ANH63"/>
    <mergeCell ref="AKG63:AKN63"/>
    <mergeCell ref="AKO63:AKV63"/>
    <mergeCell ref="AKW63:ALD63"/>
    <mergeCell ref="ALE63:ALL63"/>
    <mergeCell ref="ALM63:ALT63"/>
    <mergeCell ref="AIS63:AIZ63"/>
    <mergeCell ref="AJA63:AJH63"/>
    <mergeCell ref="AJI63:AJP63"/>
    <mergeCell ref="AJQ63:AJX63"/>
    <mergeCell ref="AJY63:AKF63"/>
    <mergeCell ref="AHE63:AHL63"/>
    <mergeCell ref="AHM63:AHT63"/>
    <mergeCell ref="AHU63:AIB63"/>
    <mergeCell ref="AIC63:AIJ63"/>
    <mergeCell ref="AIK63:AIR63"/>
    <mergeCell ref="ARY63:ASF63"/>
    <mergeCell ref="ASG63:ASN63"/>
    <mergeCell ref="ASO63:ASV63"/>
    <mergeCell ref="ASW63:ATD63"/>
    <mergeCell ref="ATE63:ATL63"/>
    <mergeCell ref="AQK63:AQR63"/>
    <mergeCell ref="AQS63:AQZ63"/>
    <mergeCell ref="ARA63:ARH63"/>
    <mergeCell ref="ARI63:ARP63"/>
    <mergeCell ref="ARQ63:ARX63"/>
    <mergeCell ref="AOW63:APD63"/>
    <mergeCell ref="APE63:APL63"/>
    <mergeCell ref="APM63:APT63"/>
    <mergeCell ref="APU63:AQB63"/>
    <mergeCell ref="AQC63:AQJ63"/>
    <mergeCell ref="ANI63:ANP63"/>
    <mergeCell ref="ANQ63:ANX63"/>
    <mergeCell ref="ANY63:AOF63"/>
    <mergeCell ref="AOG63:AON63"/>
    <mergeCell ref="AOO63:AOV63"/>
    <mergeCell ref="AYC63:AYJ63"/>
    <mergeCell ref="AYK63:AYR63"/>
    <mergeCell ref="AYS63:AYZ63"/>
    <mergeCell ref="AZA63:AZH63"/>
    <mergeCell ref="AZI63:AZP63"/>
    <mergeCell ref="AWO63:AWV63"/>
    <mergeCell ref="AWW63:AXD63"/>
    <mergeCell ref="AXE63:AXL63"/>
    <mergeCell ref="AXM63:AXT63"/>
    <mergeCell ref="AXU63:AYB63"/>
    <mergeCell ref="AVA63:AVH63"/>
    <mergeCell ref="AVI63:AVP63"/>
    <mergeCell ref="AVQ63:AVX63"/>
    <mergeCell ref="AVY63:AWF63"/>
    <mergeCell ref="AWG63:AWN63"/>
    <mergeCell ref="ATM63:ATT63"/>
    <mergeCell ref="ATU63:AUB63"/>
    <mergeCell ref="AUC63:AUJ63"/>
    <mergeCell ref="AUK63:AUR63"/>
    <mergeCell ref="AUS63:AUZ63"/>
    <mergeCell ref="BEG63:BEN63"/>
    <mergeCell ref="BEO63:BEV63"/>
    <mergeCell ref="BEW63:BFD63"/>
    <mergeCell ref="BFE63:BFL63"/>
    <mergeCell ref="BFM63:BFT63"/>
    <mergeCell ref="BCS63:BCZ63"/>
    <mergeCell ref="BDA63:BDH63"/>
    <mergeCell ref="BDI63:BDP63"/>
    <mergeCell ref="BDQ63:BDX63"/>
    <mergeCell ref="BDY63:BEF63"/>
    <mergeCell ref="BBE63:BBL63"/>
    <mergeCell ref="BBM63:BBT63"/>
    <mergeCell ref="BBU63:BCB63"/>
    <mergeCell ref="BCC63:BCJ63"/>
    <mergeCell ref="BCK63:BCR63"/>
    <mergeCell ref="AZQ63:AZX63"/>
    <mergeCell ref="AZY63:BAF63"/>
    <mergeCell ref="BAG63:BAN63"/>
    <mergeCell ref="BAO63:BAV63"/>
    <mergeCell ref="BAW63:BBD63"/>
    <mergeCell ref="BKK63:BKR63"/>
    <mergeCell ref="BKS63:BKZ63"/>
    <mergeCell ref="BLA63:BLH63"/>
    <mergeCell ref="BLI63:BLP63"/>
    <mergeCell ref="BLQ63:BLX63"/>
    <mergeCell ref="BIW63:BJD63"/>
    <mergeCell ref="BJE63:BJL63"/>
    <mergeCell ref="BJM63:BJT63"/>
    <mergeCell ref="BJU63:BKB63"/>
    <mergeCell ref="BKC63:BKJ63"/>
    <mergeCell ref="BHI63:BHP63"/>
    <mergeCell ref="BHQ63:BHX63"/>
    <mergeCell ref="BHY63:BIF63"/>
    <mergeCell ref="BIG63:BIN63"/>
    <mergeCell ref="BIO63:BIV63"/>
    <mergeCell ref="BFU63:BGB63"/>
    <mergeCell ref="BGC63:BGJ63"/>
    <mergeCell ref="BGK63:BGR63"/>
    <mergeCell ref="BGS63:BGZ63"/>
    <mergeCell ref="BHA63:BHH63"/>
    <mergeCell ref="BQO63:BQV63"/>
    <mergeCell ref="BQW63:BRD63"/>
    <mergeCell ref="BRE63:BRL63"/>
    <mergeCell ref="BRM63:BRT63"/>
    <mergeCell ref="BRU63:BSB63"/>
    <mergeCell ref="BPA63:BPH63"/>
    <mergeCell ref="BPI63:BPP63"/>
    <mergeCell ref="BPQ63:BPX63"/>
    <mergeCell ref="BPY63:BQF63"/>
    <mergeCell ref="BQG63:BQN63"/>
    <mergeCell ref="BNM63:BNT63"/>
    <mergeCell ref="BNU63:BOB63"/>
    <mergeCell ref="BOC63:BOJ63"/>
    <mergeCell ref="BOK63:BOR63"/>
    <mergeCell ref="BOS63:BOZ63"/>
    <mergeCell ref="BLY63:BMF63"/>
    <mergeCell ref="BMG63:BMN63"/>
    <mergeCell ref="BMO63:BMV63"/>
    <mergeCell ref="BMW63:BND63"/>
    <mergeCell ref="BNE63:BNL63"/>
    <mergeCell ref="BWS63:BWZ63"/>
    <mergeCell ref="BXA63:BXH63"/>
    <mergeCell ref="BXI63:BXP63"/>
    <mergeCell ref="BXQ63:BXX63"/>
    <mergeCell ref="BXY63:BYF63"/>
    <mergeCell ref="BVE63:BVL63"/>
    <mergeCell ref="BVM63:BVT63"/>
    <mergeCell ref="BVU63:BWB63"/>
    <mergeCell ref="BWC63:BWJ63"/>
    <mergeCell ref="BWK63:BWR63"/>
    <mergeCell ref="BTQ63:BTX63"/>
    <mergeCell ref="BTY63:BUF63"/>
    <mergeCell ref="BUG63:BUN63"/>
    <mergeCell ref="BUO63:BUV63"/>
    <mergeCell ref="BUW63:BVD63"/>
    <mergeCell ref="BSC63:BSJ63"/>
    <mergeCell ref="BSK63:BSR63"/>
    <mergeCell ref="BSS63:BSZ63"/>
    <mergeCell ref="BTA63:BTH63"/>
    <mergeCell ref="BTI63:BTP63"/>
    <mergeCell ref="CCW63:CDD63"/>
    <mergeCell ref="CDE63:CDL63"/>
    <mergeCell ref="CDM63:CDT63"/>
    <mergeCell ref="CDU63:CEB63"/>
    <mergeCell ref="CEC63:CEJ63"/>
    <mergeCell ref="CBI63:CBP63"/>
    <mergeCell ref="CBQ63:CBX63"/>
    <mergeCell ref="CBY63:CCF63"/>
    <mergeCell ref="CCG63:CCN63"/>
    <mergeCell ref="CCO63:CCV63"/>
    <mergeCell ref="BZU63:CAB63"/>
    <mergeCell ref="CAC63:CAJ63"/>
    <mergeCell ref="CAK63:CAR63"/>
    <mergeCell ref="CAS63:CAZ63"/>
    <mergeCell ref="CBA63:CBH63"/>
    <mergeCell ref="BYG63:BYN63"/>
    <mergeCell ref="BYO63:BYV63"/>
    <mergeCell ref="BYW63:BZD63"/>
    <mergeCell ref="BZE63:BZL63"/>
    <mergeCell ref="BZM63:BZT63"/>
    <mergeCell ref="CJA63:CJH63"/>
    <mergeCell ref="CJI63:CJP63"/>
    <mergeCell ref="CJQ63:CJX63"/>
    <mergeCell ref="CJY63:CKF63"/>
    <mergeCell ref="CKG63:CKN63"/>
    <mergeCell ref="CHM63:CHT63"/>
    <mergeCell ref="CHU63:CIB63"/>
    <mergeCell ref="CIC63:CIJ63"/>
    <mergeCell ref="CIK63:CIR63"/>
    <mergeCell ref="CIS63:CIZ63"/>
    <mergeCell ref="CFY63:CGF63"/>
    <mergeCell ref="CGG63:CGN63"/>
    <mergeCell ref="CGO63:CGV63"/>
    <mergeCell ref="CGW63:CHD63"/>
    <mergeCell ref="CHE63:CHL63"/>
    <mergeCell ref="CEK63:CER63"/>
    <mergeCell ref="CES63:CEZ63"/>
    <mergeCell ref="CFA63:CFH63"/>
    <mergeCell ref="CFI63:CFP63"/>
    <mergeCell ref="CFQ63:CFX63"/>
    <mergeCell ref="CPE63:CPL63"/>
    <mergeCell ref="CPM63:CPT63"/>
    <mergeCell ref="CPU63:CQB63"/>
    <mergeCell ref="CQC63:CQJ63"/>
    <mergeCell ref="CQK63:CQR63"/>
    <mergeCell ref="CNQ63:CNX63"/>
    <mergeCell ref="CNY63:COF63"/>
    <mergeCell ref="COG63:CON63"/>
    <mergeCell ref="COO63:COV63"/>
    <mergeCell ref="COW63:CPD63"/>
    <mergeCell ref="CMC63:CMJ63"/>
    <mergeCell ref="CMK63:CMR63"/>
    <mergeCell ref="CMS63:CMZ63"/>
    <mergeCell ref="CNA63:CNH63"/>
    <mergeCell ref="CNI63:CNP63"/>
    <mergeCell ref="CKO63:CKV63"/>
    <mergeCell ref="CKW63:CLD63"/>
    <mergeCell ref="CLE63:CLL63"/>
    <mergeCell ref="CLM63:CLT63"/>
    <mergeCell ref="CLU63:CMB63"/>
    <mergeCell ref="CVI63:CVP63"/>
    <mergeCell ref="CVQ63:CVX63"/>
    <mergeCell ref="CVY63:CWF63"/>
    <mergeCell ref="CWG63:CWN63"/>
    <mergeCell ref="CWO63:CWV63"/>
    <mergeCell ref="CTU63:CUB63"/>
    <mergeCell ref="CUC63:CUJ63"/>
    <mergeCell ref="CUK63:CUR63"/>
    <mergeCell ref="CUS63:CUZ63"/>
    <mergeCell ref="CVA63:CVH63"/>
    <mergeCell ref="CSG63:CSN63"/>
    <mergeCell ref="CSO63:CSV63"/>
    <mergeCell ref="CSW63:CTD63"/>
    <mergeCell ref="CTE63:CTL63"/>
    <mergeCell ref="CTM63:CTT63"/>
    <mergeCell ref="CQS63:CQZ63"/>
    <mergeCell ref="CRA63:CRH63"/>
    <mergeCell ref="CRI63:CRP63"/>
    <mergeCell ref="CRQ63:CRX63"/>
    <mergeCell ref="CRY63:CSF63"/>
    <mergeCell ref="DBM63:DBT63"/>
    <mergeCell ref="DBU63:DCB63"/>
    <mergeCell ref="DCC63:DCJ63"/>
    <mergeCell ref="DCK63:DCR63"/>
    <mergeCell ref="DCS63:DCZ63"/>
    <mergeCell ref="CZY63:DAF63"/>
    <mergeCell ref="DAG63:DAN63"/>
    <mergeCell ref="DAO63:DAV63"/>
    <mergeCell ref="DAW63:DBD63"/>
    <mergeCell ref="DBE63:DBL63"/>
    <mergeCell ref="CYK63:CYR63"/>
    <mergeCell ref="CYS63:CYZ63"/>
    <mergeCell ref="CZA63:CZH63"/>
    <mergeCell ref="CZI63:CZP63"/>
    <mergeCell ref="CZQ63:CZX63"/>
    <mergeCell ref="CWW63:CXD63"/>
    <mergeCell ref="CXE63:CXL63"/>
    <mergeCell ref="CXM63:CXT63"/>
    <mergeCell ref="CXU63:CYB63"/>
    <mergeCell ref="CYC63:CYJ63"/>
    <mergeCell ref="DHQ63:DHX63"/>
    <mergeCell ref="DHY63:DIF63"/>
    <mergeCell ref="DIG63:DIN63"/>
    <mergeCell ref="DIO63:DIV63"/>
    <mergeCell ref="DIW63:DJD63"/>
    <mergeCell ref="DGC63:DGJ63"/>
    <mergeCell ref="DGK63:DGR63"/>
    <mergeCell ref="DGS63:DGZ63"/>
    <mergeCell ref="DHA63:DHH63"/>
    <mergeCell ref="DHI63:DHP63"/>
    <mergeCell ref="DEO63:DEV63"/>
    <mergeCell ref="DEW63:DFD63"/>
    <mergeCell ref="DFE63:DFL63"/>
    <mergeCell ref="DFM63:DFT63"/>
    <mergeCell ref="DFU63:DGB63"/>
    <mergeCell ref="DDA63:DDH63"/>
    <mergeCell ref="DDI63:DDP63"/>
    <mergeCell ref="DDQ63:DDX63"/>
    <mergeCell ref="DDY63:DEF63"/>
    <mergeCell ref="DEG63:DEN63"/>
    <mergeCell ref="DNU63:DOB63"/>
    <mergeCell ref="DOC63:DOJ63"/>
    <mergeCell ref="DOK63:DOR63"/>
    <mergeCell ref="DOS63:DOZ63"/>
    <mergeCell ref="DPA63:DPH63"/>
    <mergeCell ref="DMG63:DMN63"/>
    <mergeCell ref="DMO63:DMV63"/>
    <mergeCell ref="DMW63:DND63"/>
    <mergeCell ref="DNE63:DNL63"/>
    <mergeCell ref="DNM63:DNT63"/>
    <mergeCell ref="DKS63:DKZ63"/>
    <mergeCell ref="DLA63:DLH63"/>
    <mergeCell ref="DLI63:DLP63"/>
    <mergeCell ref="DLQ63:DLX63"/>
    <mergeCell ref="DLY63:DMF63"/>
    <mergeCell ref="DJE63:DJL63"/>
    <mergeCell ref="DJM63:DJT63"/>
    <mergeCell ref="DJU63:DKB63"/>
    <mergeCell ref="DKC63:DKJ63"/>
    <mergeCell ref="DKK63:DKR63"/>
    <mergeCell ref="DTY63:DUF63"/>
    <mergeCell ref="DUG63:DUN63"/>
    <mergeCell ref="DUO63:DUV63"/>
    <mergeCell ref="DUW63:DVD63"/>
    <mergeCell ref="DVE63:DVL63"/>
    <mergeCell ref="DSK63:DSR63"/>
    <mergeCell ref="DSS63:DSZ63"/>
    <mergeCell ref="DTA63:DTH63"/>
    <mergeCell ref="DTI63:DTP63"/>
    <mergeCell ref="DTQ63:DTX63"/>
    <mergeCell ref="DQW63:DRD63"/>
    <mergeCell ref="DRE63:DRL63"/>
    <mergeCell ref="DRM63:DRT63"/>
    <mergeCell ref="DRU63:DSB63"/>
    <mergeCell ref="DSC63:DSJ63"/>
    <mergeCell ref="DPI63:DPP63"/>
    <mergeCell ref="DPQ63:DPX63"/>
    <mergeCell ref="DPY63:DQF63"/>
    <mergeCell ref="DQG63:DQN63"/>
    <mergeCell ref="DQO63:DQV63"/>
    <mergeCell ref="EAC63:EAJ63"/>
    <mergeCell ref="EAK63:EAR63"/>
    <mergeCell ref="EAS63:EAZ63"/>
    <mergeCell ref="EBA63:EBH63"/>
    <mergeCell ref="EBI63:EBP63"/>
    <mergeCell ref="DYO63:DYV63"/>
    <mergeCell ref="DYW63:DZD63"/>
    <mergeCell ref="DZE63:DZL63"/>
    <mergeCell ref="DZM63:DZT63"/>
    <mergeCell ref="DZU63:EAB63"/>
    <mergeCell ref="DXA63:DXH63"/>
    <mergeCell ref="DXI63:DXP63"/>
    <mergeCell ref="DXQ63:DXX63"/>
    <mergeCell ref="DXY63:DYF63"/>
    <mergeCell ref="DYG63:DYN63"/>
    <mergeCell ref="DVM63:DVT63"/>
    <mergeCell ref="DVU63:DWB63"/>
    <mergeCell ref="DWC63:DWJ63"/>
    <mergeCell ref="DWK63:DWR63"/>
    <mergeCell ref="DWS63:DWZ63"/>
    <mergeCell ref="EGG63:EGN63"/>
    <mergeCell ref="EGO63:EGV63"/>
    <mergeCell ref="EGW63:EHD63"/>
    <mergeCell ref="EHE63:EHL63"/>
    <mergeCell ref="EHM63:EHT63"/>
    <mergeCell ref="EES63:EEZ63"/>
    <mergeCell ref="EFA63:EFH63"/>
    <mergeCell ref="EFI63:EFP63"/>
    <mergeCell ref="EFQ63:EFX63"/>
    <mergeCell ref="EFY63:EGF63"/>
    <mergeCell ref="EDE63:EDL63"/>
    <mergeCell ref="EDM63:EDT63"/>
    <mergeCell ref="EDU63:EEB63"/>
    <mergeCell ref="EEC63:EEJ63"/>
    <mergeCell ref="EEK63:EER63"/>
    <mergeCell ref="EBQ63:EBX63"/>
    <mergeCell ref="EBY63:ECF63"/>
    <mergeCell ref="ECG63:ECN63"/>
    <mergeCell ref="ECO63:ECV63"/>
    <mergeCell ref="ECW63:EDD63"/>
    <mergeCell ref="EMK63:EMR63"/>
    <mergeCell ref="EMS63:EMZ63"/>
    <mergeCell ref="ENA63:ENH63"/>
    <mergeCell ref="ENI63:ENP63"/>
    <mergeCell ref="ENQ63:ENX63"/>
    <mergeCell ref="EKW63:ELD63"/>
    <mergeCell ref="ELE63:ELL63"/>
    <mergeCell ref="ELM63:ELT63"/>
    <mergeCell ref="ELU63:EMB63"/>
    <mergeCell ref="EMC63:EMJ63"/>
    <mergeCell ref="EJI63:EJP63"/>
    <mergeCell ref="EJQ63:EJX63"/>
    <mergeCell ref="EJY63:EKF63"/>
    <mergeCell ref="EKG63:EKN63"/>
    <mergeCell ref="EKO63:EKV63"/>
    <mergeCell ref="EHU63:EIB63"/>
    <mergeCell ref="EIC63:EIJ63"/>
    <mergeCell ref="EIK63:EIR63"/>
    <mergeCell ref="EIS63:EIZ63"/>
    <mergeCell ref="EJA63:EJH63"/>
    <mergeCell ref="ESO63:ESV63"/>
    <mergeCell ref="ESW63:ETD63"/>
    <mergeCell ref="ETE63:ETL63"/>
    <mergeCell ref="ETM63:ETT63"/>
    <mergeCell ref="ETU63:EUB63"/>
    <mergeCell ref="ERA63:ERH63"/>
    <mergeCell ref="ERI63:ERP63"/>
    <mergeCell ref="ERQ63:ERX63"/>
    <mergeCell ref="ERY63:ESF63"/>
    <mergeCell ref="ESG63:ESN63"/>
    <mergeCell ref="EPM63:EPT63"/>
    <mergeCell ref="EPU63:EQB63"/>
    <mergeCell ref="EQC63:EQJ63"/>
    <mergeCell ref="EQK63:EQR63"/>
    <mergeCell ref="EQS63:EQZ63"/>
    <mergeCell ref="ENY63:EOF63"/>
    <mergeCell ref="EOG63:EON63"/>
    <mergeCell ref="EOO63:EOV63"/>
    <mergeCell ref="EOW63:EPD63"/>
    <mergeCell ref="EPE63:EPL63"/>
    <mergeCell ref="EYS63:EYZ63"/>
    <mergeCell ref="EZA63:EZH63"/>
    <mergeCell ref="EZI63:EZP63"/>
    <mergeCell ref="EZQ63:EZX63"/>
    <mergeCell ref="EZY63:FAF63"/>
    <mergeCell ref="EXE63:EXL63"/>
    <mergeCell ref="EXM63:EXT63"/>
    <mergeCell ref="EXU63:EYB63"/>
    <mergeCell ref="EYC63:EYJ63"/>
    <mergeCell ref="EYK63:EYR63"/>
    <mergeCell ref="EVQ63:EVX63"/>
    <mergeCell ref="EVY63:EWF63"/>
    <mergeCell ref="EWG63:EWN63"/>
    <mergeCell ref="EWO63:EWV63"/>
    <mergeCell ref="EWW63:EXD63"/>
    <mergeCell ref="EUC63:EUJ63"/>
    <mergeCell ref="EUK63:EUR63"/>
    <mergeCell ref="EUS63:EUZ63"/>
    <mergeCell ref="EVA63:EVH63"/>
    <mergeCell ref="EVI63:EVP63"/>
    <mergeCell ref="FEW63:FFD63"/>
    <mergeCell ref="FFE63:FFL63"/>
    <mergeCell ref="FFM63:FFT63"/>
    <mergeCell ref="FFU63:FGB63"/>
    <mergeCell ref="FGC63:FGJ63"/>
    <mergeCell ref="FDI63:FDP63"/>
    <mergeCell ref="FDQ63:FDX63"/>
    <mergeCell ref="FDY63:FEF63"/>
    <mergeCell ref="FEG63:FEN63"/>
    <mergeCell ref="FEO63:FEV63"/>
    <mergeCell ref="FBU63:FCB63"/>
    <mergeCell ref="FCC63:FCJ63"/>
    <mergeCell ref="FCK63:FCR63"/>
    <mergeCell ref="FCS63:FCZ63"/>
    <mergeCell ref="FDA63:FDH63"/>
    <mergeCell ref="FAG63:FAN63"/>
    <mergeCell ref="FAO63:FAV63"/>
    <mergeCell ref="FAW63:FBD63"/>
    <mergeCell ref="FBE63:FBL63"/>
    <mergeCell ref="FBM63:FBT63"/>
    <mergeCell ref="FLA63:FLH63"/>
    <mergeCell ref="FLI63:FLP63"/>
    <mergeCell ref="FLQ63:FLX63"/>
    <mergeCell ref="FLY63:FMF63"/>
    <mergeCell ref="FMG63:FMN63"/>
    <mergeCell ref="FJM63:FJT63"/>
    <mergeCell ref="FJU63:FKB63"/>
    <mergeCell ref="FKC63:FKJ63"/>
    <mergeCell ref="FKK63:FKR63"/>
    <mergeCell ref="FKS63:FKZ63"/>
    <mergeCell ref="FHY63:FIF63"/>
    <mergeCell ref="FIG63:FIN63"/>
    <mergeCell ref="FIO63:FIV63"/>
    <mergeCell ref="FIW63:FJD63"/>
    <mergeCell ref="FJE63:FJL63"/>
    <mergeCell ref="FGK63:FGR63"/>
    <mergeCell ref="FGS63:FGZ63"/>
    <mergeCell ref="FHA63:FHH63"/>
    <mergeCell ref="FHI63:FHP63"/>
    <mergeCell ref="FHQ63:FHX63"/>
    <mergeCell ref="FRE63:FRL63"/>
    <mergeCell ref="FRM63:FRT63"/>
    <mergeCell ref="FRU63:FSB63"/>
    <mergeCell ref="FSC63:FSJ63"/>
    <mergeCell ref="FSK63:FSR63"/>
    <mergeCell ref="FPQ63:FPX63"/>
    <mergeCell ref="FPY63:FQF63"/>
    <mergeCell ref="FQG63:FQN63"/>
    <mergeCell ref="FQO63:FQV63"/>
    <mergeCell ref="FQW63:FRD63"/>
    <mergeCell ref="FOC63:FOJ63"/>
    <mergeCell ref="FOK63:FOR63"/>
    <mergeCell ref="FOS63:FOZ63"/>
    <mergeCell ref="FPA63:FPH63"/>
    <mergeCell ref="FPI63:FPP63"/>
    <mergeCell ref="FMO63:FMV63"/>
    <mergeCell ref="FMW63:FND63"/>
    <mergeCell ref="FNE63:FNL63"/>
    <mergeCell ref="FNM63:FNT63"/>
    <mergeCell ref="FNU63:FOB63"/>
    <mergeCell ref="FXI63:FXP63"/>
    <mergeCell ref="FXQ63:FXX63"/>
    <mergeCell ref="FXY63:FYF63"/>
    <mergeCell ref="FYG63:FYN63"/>
    <mergeCell ref="FYO63:FYV63"/>
    <mergeCell ref="FVU63:FWB63"/>
    <mergeCell ref="FWC63:FWJ63"/>
    <mergeCell ref="FWK63:FWR63"/>
    <mergeCell ref="FWS63:FWZ63"/>
    <mergeCell ref="FXA63:FXH63"/>
    <mergeCell ref="FUG63:FUN63"/>
    <mergeCell ref="FUO63:FUV63"/>
    <mergeCell ref="FUW63:FVD63"/>
    <mergeCell ref="FVE63:FVL63"/>
    <mergeCell ref="FVM63:FVT63"/>
    <mergeCell ref="FSS63:FSZ63"/>
    <mergeCell ref="FTA63:FTH63"/>
    <mergeCell ref="FTI63:FTP63"/>
    <mergeCell ref="FTQ63:FTX63"/>
    <mergeCell ref="FTY63:FUF63"/>
    <mergeCell ref="GDM63:GDT63"/>
    <mergeCell ref="GDU63:GEB63"/>
    <mergeCell ref="GEC63:GEJ63"/>
    <mergeCell ref="GEK63:GER63"/>
    <mergeCell ref="GES63:GEZ63"/>
    <mergeCell ref="GBY63:GCF63"/>
    <mergeCell ref="GCG63:GCN63"/>
    <mergeCell ref="GCO63:GCV63"/>
    <mergeCell ref="GCW63:GDD63"/>
    <mergeCell ref="GDE63:GDL63"/>
    <mergeCell ref="GAK63:GAR63"/>
    <mergeCell ref="GAS63:GAZ63"/>
    <mergeCell ref="GBA63:GBH63"/>
    <mergeCell ref="GBI63:GBP63"/>
    <mergeCell ref="GBQ63:GBX63"/>
    <mergeCell ref="FYW63:FZD63"/>
    <mergeCell ref="FZE63:FZL63"/>
    <mergeCell ref="FZM63:FZT63"/>
    <mergeCell ref="FZU63:GAB63"/>
    <mergeCell ref="GAC63:GAJ63"/>
    <mergeCell ref="GJQ63:GJX63"/>
    <mergeCell ref="GJY63:GKF63"/>
    <mergeCell ref="GKG63:GKN63"/>
    <mergeCell ref="GKO63:GKV63"/>
    <mergeCell ref="GKW63:GLD63"/>
    <mergeCell ref="GIC63:GIJ63"/>
    <mergeCell ref="GIK63:GIR63"/>
    <mergeCell ref="GIS63:GIZ63"/>
    <mergeCell ref="GJA63:GJH63"/>
    <mergeCell ref="GJI63:GJP63"/>
    <mergeCell ref="GGO63:GGV63"/>
    <mergeCell ref="GGW63:GHD63"/>
    <mergeCell ref="GHE63:GHL63"/>
    <mergeCell ref="GHM63:GHT63"/>
    <mergeCell ref="GHU63:GIB63"/>
    <mergeCell ref="GFA63:GFH63"/>
    <mergeCell ref="GFI63:GFP63"/>
    <mergeCell ref="GFQ63:GFX63"/>
    <mergeCell ref="GFY63:GGF63"/>
    <mergeCell ref="GGG63:GGN63"/>
    <mergeCell ref="GPU63:GQB63"/>
    <mergeCell ref="GQC63:GQJ63"/>
    <mergeCell ref="GQK63:GQR63"/>
    <mergeCell ref="GQS63:GQZ63"/>
    <mergeCell ref="GRA63:GRH63"/>
    <mergeCell ref="GOG63:GON63"/>
    <mergeCell ref="GOO63:GOV63"/>
    <mergeCell ref="GOW63:GPD63"/>
    <mergeCell ref="GPE63:GPL63"/>
    <mergeCell ref="GPM63:GPT63"/>
    <mergeCell ref="GMS63:GMZ63"/>
    <mergeCell ref="GNA63:GNH63"/>
    <mergeCell ref="GNI63:GNP63"/>
    <mergeCell ref="GNQ63:GNX63"/>
    <mergeCell ref="GNY63:GOF63"/>
    <mergeCell ref="GLE63:GLL63"/>
    <mergeCell ref="GLM63:GLT63"/>
    <mergeCell ref="GLU63:GMB63"/>
    <mergeCell ref="GMC63:GMJ63"/>
    <mergeCell ref="GMK63:GMR63"/>
    <mergeCell ref="GVY63:GWF63"/>
    <mergeCell ref="GWG63:GWN63"/>
    <mergeCell ref="GWO63:GWV63"/>
    <mergeCell ref="GWW63:GXD63"/>
    <mergeCell ref="GXE63:GXL63"/>
    <mergeCell ref="GUK63:GUR63"/>
    <mergeCell ref="GUS63:GUZ63"/>
    <mergeCell ref="GVA63:GVH63"/>
    <mergeCell ref="GVI63:GVP63"/>
    <mergeCell ref="GVQ63:GVX63"/>
    <mergeCell ref="GSW63:GTD63"/>
    <mergeCell ref="GTE63:GTL63"/>
    <mergeCell ref="GTM63:GTT63"/>
    <mergeCell ref="GTU63:GUB63"/>
    <mergeCell ref="GUC63:GUJ63"/>
    <mergeCell ref="GRI63:GRP63"/>
    <mergeCell ref="GRQ63:GRX63"/>
    <mergeCell ref="GRY63:GSF63"/>
    <mergeCell ref="GSG63:GSN63"/>
    <mergeCell ref="GSO63:GSV63"/>
    <mergeCell ref="HCC63:HCJ63"/>
    <mergeCell ref="HCK63:HCR63"/>
    <mergeCell ref="HCS63:HCZ63"/>
    <mergeCell ref="HDA63:HDH63"/>
    <mergeCell ref="HDI63:HDP63"/>
    <mergeCell ref="HAO63:HAV63"/>
    <mergeCell ref="HAW63:HBD63"/>
    <mergeCell ref="HBE63:HBL63"/>
    <mergeCell ref="HBM63:HBT63"/>
    <mergeCell ref="HBU63:HCB63"/>
    <mergeCell ref="GZA63:GZH63"/>
    <mergeCell ref="GZI63:GZP63"/>
    <mergeCell ref="GZQ63:GZX63"/>
    <mergeCell ref="GZY63:HAF63"/>
    <mergeCell ref="HAG63:HAN63"/>
    <mergeCell ref="GXM63:GXT63"/>
    <mergeCell ref="GXU63:GYB63"/>
    <mergeCell ref="GYC63:GYJ63"/>
    <mergeCell ref="GYK63:GYR63"/>
    <mergeCell ref="GYS63:GYZ63"/>
    <mergeCell ref="HIG63:HIN63"/>
    <mergeCell ref="HIO63:HIV63"/>
    <mergeCell ref="HIW63:HJD63"/>
    <mergeCell ref="HJE63:HJL63"/>
    <mergeCell ref="HJM63:HJT63"/>
    <mergeCell ref="HGS63:HGZ63"/>
    <mergeCell ref="HHA63:HHH63"/>
    <mergeCell ref="HHI63:HHP63"/>
    <mergeCell ref="HHQ63:HHX63"/>
    <mergeCell ref="HHY63:HIF63"/>
    <mergeCell ref="HFE63:HFL63"/>
    <mergeCell ref="HFM63:HFT63"/>
    <mergeCell ref="HFU63:HGB63"/>
    <mergeCell ref="HGC63:HGJ63"/>
    <mergeCell ref="HGK63:HGR63"/>
    <mergeCell ref="HDQ63:HDX63"/>
    <mergeCell ref="HDY63:HEF63"/>
    <mergeCell ref="HEG63:HEN63"/>
    <mergeCell ref="HEO63:HEV63"/>
    <mergeCell ref="HEW63:HFD63"/>
    <mergeCell ref="HOK63:HOR63"/>
    <mergeCell ref="HOS63:HOZ63"/>
    <mergeCell ref="HPA63:HPH63"/>
    <mergeCell ref="HPI63:HPP63"/>
    <mergeCell ref="HPQ63:HPX63"/>
    <mergeCell ref="HMW63:HND63"/>
    <mergeCell ref="HNE63:HNL63"/>
    <mergeCell ref="HNM63:HNT63"/>
    <mergeCell ref="HNU63:HOB63"/>
    <mergeCell ref="HOC63:HOJ63"/>
    <mergeCell ref="HLI63:HLP63"/>
    <mergeCell ref="HLQ63:HLX63"/>
    <mergeCell ref="HLY63:HMF63"/>
    <mergeCell ref="HMG63:HMN63"/>
    <mergeCell ref="HMO63:HMV63"/>
    <mergeCell ref="HJU63:HKB63"/>
    <mergeCell ref="HKC63:HKJ63"/>
    <mergeCell ref="HKK63:HKR63"/>
    <mergeCell ref="HKS63:HKZ63"/>
    <mergeCell ref="HLA63:HLH63"/>
    <mergeCell ref="HUO63:HUV63"/>
    <mergeCell ref="HUW63:HVD63"/>
    <mergeCell ref="HVE63:HVL63"/>
    <mergeCell ref="HVM63:HVT63"/>
    <mergeCell ref="HVU63:HWB63"/>
    <mergeCell ref="HTA63:HTH63"/>
    <mergeCell ref="HTI63:HTP63"/>
    <mergeCell ref="HTQ63:HTX63"/>
    <mergeCell ref="HTY63:HUF63"/>
    <mergeCell ref="HUG63:HUN63"/>
    <mergeCell ref="HRM63:HRT63"/>
    <mergeCell ref="HRU63:HSB63"/>
    <mergeCell ref="HSC63:HSJ63"/>
    <mergeCell ref="HSK63:HSR63"/>
    <mergeCell ref="HSS63:HSZ63"/>
    <mergeCell ref="HPY63:HQF63"/>
    <mergeCell ref="HQG63:HQN63"/>
    <mergeCell ref="HQO63:HQV63"/>
    <mergeCell ref="HQW63:HRD63"/>
    <mergeCell ref="HRE63:HRL63"/>
    <mergeCell ref="IAS63:IAZ63"/>
    <mergeCell ref="IBA63:IBH63"/>
    <mergeCell ref="IBI63:IBP63"/>
    <mergeCell ref="IBQ63:IBX63"/>
    <mergeCell ref="IBY63:ICF63"/>
    <mergeCell ref="HZE63:HZL63"/>
    <mergeCell ref="HZM63:HZT63"/>
    <mergeCell ref="HZU63:IAB63"/>
    <mergeCell ref="IAC63:IAJ63"/>
    <mergeCell ref="IAK63:IAR63"/>
    <mergeCell ref="HXQ63:HXX63"/>
    <mergeCell ref="HXY63:HYF63"/>
    <mergeCell ref="HYG63:HYN63"/>
    <mergeCell ref="HYO63:HYV63"/>
    <mergeCell ref="HYW63:HZD63"/>
    <mergeCell ref="HWC63:HWJ63"/>
    <mergeCell ref="HWK63:HWR63"/>
    <mergeCell ref="HWS63:HWZ63"/>
    <mergeCell ref="HXA63:HXH63"/>
    <mergeCell ref="HXI63:HXP63"/>
    <mergeCell ref="IGW63:IHD63"/>
    <mergeCell ref="IHE63:IHL63"/>
    <mergeCell ref="IHM63:IHT63"/>
    <mergeCell ref="IHU63:IIB63"/>
    <mergeCell ref="IIC63:IIJ63"/>
    <mergeCell ref="IFI63:IFP63"/>
    <mergeCell ref="IFQ63:IFX63"/>
    <mergeCell ref="IFY63:IGF63"/>
    <mergeCell ref="IGG63:IGN63"/>
    <mergeCell ref="IGO63:IGV63"/>
    <mergeCell ref="IDU63:IEB63"/>
    <mergeCell ref="IEC63:IEJ63"/>
    <mergeCell ref="IEK63:IER63"/>
    <mergeCell ref="IES63:IEZ63"/>
    <mergeCell ref="IFA63:IFH63"/>
    <mergeCell ref="ICG63:ICN63"/>
    <mergeCell ref="ICO63:ICV63"/>
    <mergeCell ref="ICW63:IDD63"/>
    <mergeCell ref="IDE63:IDL63"/>
    <mergeCell ref="IDM63:IDT63"/>
    <mergeCell ref="INA63:INH63"/>
    <mergeCell ref="INI63:INP63"/>
    <mergeCell ref="INQ63:INX63"/>
    <mergeCell ref="INY63:IOF63"/>
    <mergeCell ref="IOG63:ION63"/>
    <mergeCell ref="ILM63:ILT63"/>
    <mergeCell ref="ILU63:IMB63"/>
    <mergeCell ref="IMC63:IMJ63"/>
    <mergeCell ref="IMK63:IMR63"/>
    <mergeCell ref="IMS63:IMZ63"/>
    <mergeCell ref="IJY63:IKF63"/>
    <mergeCell ref="IKG63:IKN63"/>
    <mergeCell ref="IKO63:IKV63"/>
    <mergeCell ref="IKW63:ILD63"/>
    <mergeCell ref="ILE63:ILL63"/>
    <mergeCell ref="IIK63:IIR63"/>
    <mergeCell ref="IIS63:IIZ63"/>
    <mergeCell ref="IJA63:IJH63"/>
    <mergeCell ref="IJI63:IJP63"/>
    <mergeCell ref="IJQ63:IJX63"/>
    <mergeCell ref="ITE63:ITL63"/>
    <mergeCell ref="ITM63:ITT63"/>
    <mergeCell ref="ITU63:IUB63"/>
    <mergeCell ref="IUC63:IUJ63"/>
    <mergeCell ref="IUK63:IUR63"/>
    <mergeCell ref="IRQ63:IRX63"/>
    <mergeCell ref="IRY63:ISF63"/>
    <mergeCell ref="ISG63:ISN63"/>
    <mergeCell ref="ISO63:ISV63"/>
    <mergeCell ref="ISW63:ITD63"/>
    <mergeCell ref="IQC63:IQJ63"/>
    <mergeCell ref="IQK63:IQR63"/>
    <mergeCell ref="IQS63:IQZ63"/>
    <mergeCell ref="IRA63:IRH63"/>
    <mergeCell ref="IRI63:IRP63"/>
    <mergeCell ref="IOO63:IOV63"/>
    <mergeCell ref="IOW63:IPD63"/>
    <mergeCell ref="IPE63:IPL63"/>
    <mergeCell ref="IPM63:IPT63"/>
    <mergeCell ref="IPU63:IQB63"/>
    <mergeCell ref="IZI63:IZP63"/>
    <mergeCell ref="IZQ63:IZX63"/>
    <mergeCell ref="IZY63:JAF63"/>
    <mergeCell ref="JAG63:JAN63"/>
    <mergeCell ref="JAO63:JAV63"/>
    <mergeCell ref="IXU63:IYB63"/>
    <mergeCell ref="IYC63:IYJ63"/>
    <mergeCell ref="IYK63:IYR63"/>
    <mergeCell ref="IYS63:IYZ63"/>
    <mergeCell ref="IZA63:IZH63"/>
    <mergeCell ref="IWG63:IWN63"/>
    <mergeCell ref="IWO63:IWV63"/>
    <mergeCell ref="IWW63:IXD63"/>
    <mergeCell ref="IXE63:IXL63"/>
    <mergeCell ref="IXM63:IXT63"/>
    <mergeCell ref="IUS63:IUZ63"/>
    <mergeCell ref="IVA63:IVH63"/>
    <mergeCell ref="IVI63:IVP63"/>
    <mergeCell ref="IVQ63:IVX63"/>
    <mergeCell ref="IVY63:IWF63"/>
    <mergeCell ref="JFM63:JFT63"/>
    <mergeCell ref="JFU63:JGB63"/>
    <mergeCell ref="JGC63:JGJ63"/>
    <mergeCell ref="JGK63:JGR63"/>
    <mergeCell ref="JGS63:JGZ63"/>
    <mergeCell ref="JDY63:JEF63"/>
    <mergeCell ref="JEG63:JEN63"/>
    <mergeCell ref="JEO63:JEV63"/>
    <mergeCell ref="JEW63:JFD63"/>
    <mergeCell ref="JFE63:JFL63"/>
    <mergeCell ref="JCK63:JCR63"/>
    <mergeCell ref="JCS63:JCZ63"/>
    <mergeCell ref="JDA63:JDH63"/>
    <mergeCell ref="JDI63:JDP63"/>
    <mergeCell ref="JDQ63:JDX63"/>
    <mergeCell ref="JAW63:JBD63"/>
    <mergeCell ref="JBE63:JBL63"/>
    <mergeCell ref="JBM63:JBT63"/>
    <mergeCell ref="JBU63:JCB63"/>
    <mergeCell ref="JCC63:JCJ63"/>
    <mergeCell ref="JLQ63:JLX63"/>
    <mergeCell ref="JLY63:JMF63"/>
    <mergeCell ref="JMG63:JMN63"/>
    <mergeCell ref="JMO63:JMV63"/>
    <mergeCell ref="JMW63:JND63"/>
    <mergeCell ref="JKC63:JKJ63"/>
    <mergeCell ref="JKK63:JKR63"/>
    <mergeCell ref="JKS63:JKZ63"/>
    <mergeCell ref="JLA63:JLH63"/>
    <mergeCell ref="JLI63:JLP63"/>
    <mergeCell ref="JIO63:JIV63"/>
    <mergeCell ref="JIW63:JJD63"/>
    <mergeCell ref="JJE63:JJL63"/>
    <mergeCell ref="JJM63:JJT63"/>
    <mergeCell ref="JJU63:JKB63"/>
    <mergeCell ref="JHA63:JHH63"/>
    <mergeCell ref="JHI63:JHP63"/>
    <mergeCell ref="JHQ63:JHX63"/>
    <mergeCell ref="JHY63:JIF63"/>
    <mergeCell ref="JIG63:JIN63"/>
    <mergeCell ref="JRU63:JSB63"/>
    <mergeCell ref="JSC63:JSJ63"/>
    <mergeCell ref="JSK63:JSR63"/>
    <mergeCell ref="JSS63:JSZ63"/>
    <mergeCell ref="JTA63:JTH63"/>
    <mergeCell ref="JQG63:JQN63"/>
    <mergeCell ref="JQO63:JQV63"/>
    <mergeCell ref="JQW63:JRD63"/>
    <mergeCell ref="JRE63:JRL63"/>
    <mergeCell ref="JRM63:JRT63"/>
    <mergeCell ref="JOS63:JOZ63"/>
    <mergeCell ref="JPA63:JPH63"/>
    <mergeCell ref="JPI63:JPP63"/>
    <mergeCell ref="JPQ63:JPX63"/>
    <mergeCell ref="JPY63:JQF63"/>
    <mergeCell ref="JNE63:JNL63"/>
    <mergeCell ref="JNM63:JNT63"/>
    <mergeCell ref="JNU63:JOB63"/>
    <mergeCell ref="JOC63:JOJ63"/>
    <mergeCell ref="JOK63:JOR63"/>
    <mergeCell ref="JXY63:JYF63"/>
    <mergeCell ref="JYG63:JYN63"/>
    <mergeCell ref="JYO63:JYV63"/>
    <mergeCell ref="JYW63:JZD63"/>
    <mergeCell ref="JZE63:JZL63"/>
    <mergeCell ref="JWK63:JWR63"/>
    <mergeCell ref="JWS63:JWZ63"/>
    <mergeCell ref="JXA63:JXH63"/>
    <mergeCell ref="JXI63:JXP63"/>
    <mergeCell ref="JXQ63:JXX63"/>
    <mergeCell ref="JUW63:JVD63"/>
    <mergeCell ref="JVE63:JVL63"/>
    <mergeCell ref="JVM63:JVT63"/>
    <mergeCell ref="JVU63:JWB63"/>
    <mergeCell ref="JWC63:JWJ63"/>
    <mergeCell ref="JTI63:JTP63"/>
    <mergeCell ref="JTQ63:JTX63"/>
    <mergeCell ref="JTY63:JUF63"/>
    <mergeCell ref="JUG63:JUN63"/>
    <mergeCell ref="JUO63:JUV63"/>
    <mergeCell ref="KEC63:KEJ63"/>
    <mergeCell ref="KEK63:KER63"/>
    <mergeCell ref="KES63:KEZ63"/>
    <mergeCell ref="KFA63:KFH63"/>
    <mergeCell ref="KFI63:KFP63"/>
    <mergeCell ref="KCO63:KCV63"/>
    <mergeCell ref="KCW63:KDD63"/>
    <mergeCell ref="KDE63:KDL63"/>
    <mergeCell ref="KDM63:KDT63"/>
    <mergeCell ref="KDU63:KEB63"/>
    <mergeCell ref="KBA63:KBH63"/>
    <mergeCell ref="KBI63:KBP63"/>
    <mergeCell ref="KBQ63:KBX63"/>
    <mergeCell ref="KBY63:KCF63"/>
    <mergeCell ref="KCG63:KCN63"/>
    <mergeCell ref="JZM63:JZT63"/>
    <mergeCell ref="JZU63:KAB63"/>
    <mergeCell ref="KAC63:KAJ63"/>
    <mergeCell ref="KAK63:KAR63"/>
    <mergeCell ref="KAS63:KAZ63"/>
    <mergeCell ref="KKG63:KKN63"/>
    <mergeCell ref="KKO63:KKV63"/>
    <mergeCell ref="KKW63:KLD63"/>
    <mergeCell ref="KLE63:KLL63"/>
    <mergeCell ref="KLM63:KLT63"/>
    <mergeCell ref="KIS63:KIZ63"/>
    <mergeCell ref="KJA63:KJH63"/>
    <mergeCell ref="KJI63:KJP63"/>
    <mergeCell ref="KJQ63:KJX63"/>
    <mergeCell ref="KJY63:KKF63"/>
    <mergeCell ref="KHE63:KHL63"/>
    <mergeCell ref="KHM63:KHT63"/>
    <mergeCell ref="KHU63:KIB63"/>
    <mergeCell ref="KIC63:KIJ63"/>
    <mergeCell ref="KIK63:KIR63"/>
    <mergeCell ref="KFQ63:KFX63"/>
    <mergeCell ref="KFY63:KGF63"/>
    <mergeCell ref="KGG63:KGN63"/>
    <mergeCell ref="KGO63:KGV63"/>
    <mergeCell ref="KGW63:KHD63"/>
    <mergeCell ref="KQK63:KQR63"/>
    <mergeCell ref="KQS63:KQZ63"/>
    <mergeCell ref="KRA63:KRH63"/>
    <mergeCell ref="KRI63:KRP63"/>
    <mergeCell ref="KRQ63:KRX63"/>
    <mergeCell ref="KOW63:KPD63"/>
    <mergeCell ref="KPE63:KPL63"/>
    <mergeCell ref="KPM63:KPT63"/>
    <mergeCell ref="KPU63:KQB63"/>
    <mergeCell ref="KQC63:KQJ63"/>
    <mergeCell ref="KNI63:KNP63"/>
    <mergeCell ref="KNQ63:KNX63"/>
    <mergeCell ref="KNY63:KOF63"/>
    <mergeCell ref="KOG63:KON63"/>
    <mergeCell ref="KOO63:KOV63"/>
    <mergeCell ref="KLU63:KMB63"/>
    <mergeCell ref="KMC63:KMJ63"/>
    <mergeCell ref="KMK63:KMR63"/>
    <mergeCell ref="KMS63:KMZ63"/>
    <mergeCell ref="KNA63:KNH63"/>
    <mergeCell ref="KWO63:KWV63"/>
    <mergeCell ref="KWW63:KXD63"/>
    <mergeCell ref="KXE63:KXL63"/>
    <mergeCell ref="KXM63:KXT63"/>
    <mergeCell ref="KXU63:KYB63"/>
    <mergeCell ref="KVA63:KVH63"/>
    <mergeCell ref="KVI63:KVP63"/>
    <mergeCell ref="KVQ63:KVX63"/>
    <mergeCell ref="KVY63:KWF63"/>
    <mergeCell ref="KWG63:KWN63"/>
    <mergeCell ref="KTM63:KTT63"/>
    <mergeCell ref="KTU63:KUB63"/>
    <mergeCell ref="KUC63:KUJ63"/>
    <mergeCell ref="KUK63:KUR63"/>
    <mergeCell ref="KUS63:KUZ63"/>
    <mergeCell ref="KRY63:KSF63"/>
    <mergeCell ref="KSG63:KSN63"/>
    <mergeCell ref="KSO63:KSV63"/>
    <mergeCell ref="KSW63:KTD63"/>
    <mergeCell ref="KTE63:KTL63"/>
    <mergeCell ref="LCS63:LCZ63"/>
    <mergeCell ref="LDA63:LDH63"/>
    <mergeCell ref="LDI63:LDP63"/>
    <mergeCell ref="LDQ63:LDX63"/>
    <mergeCell ref="LDY63:LEF63"/>
    <mergeCell ref="LBE63:LBL63"/>
    <mergeCell ref="LBM63:LBT63"/>
    <mergeCell ref="LBU63:LCB63"/>
    <mergeCell ref="LCC63:LCJ63"/>
    <mergeCell ref="LCK63:LCR63"/>
    <mergeCell ref="KZQ63:KZX63"/>
    <mergeCell ref="KZY63:LAF63"/>
    <mergeCell ref="LAG63:LAN63"/>
    <mergeCell ref="LAO63:LAV63"/>
    <mergeCell ref="LAW63:LBD63"/>
    <mergeCell ref="KYC63:KYJ63"/>
    <mergeCell ref="KYK63:KYR63"/>
    <mergeCell ref="KYS63:KYZ63"/>
    <mergeCell ref="KZA63:KZH63"/>
    <mergeCell ref="KZI63:KZP63"/>
    <mergeCell ref="LIW63:LJD63"/>
    <mergeCell ref="LJE63:LJL63"/>
    <mergeCell ref="LJM63:LJT63"/>
    <mergeCell ref="LJU63:LKB63"/>
    <mergeCell ref="LKC63:LKJ63"/>
    <mergeCell ref="LHI63:LHP63"/>
    <mergeCell ref="LHQ63:LHX63"/>
    <mergeCell ref="LHY63:LIF63"/>
    <mergeCell ref="LIG63:LIN63"/>
    <mergeCell ref="LIO63:LIV63"/>
    <mergeCell ref="LFU63:LGB63"/>
    <mergeCell ref="LGC63:LGJ63"/>
    <mergeCell ref="LGK63:LGR63"/>
    <mergeCell ref="LGS63:LGZ63"/>
    <mergeCell ref="LHA63:LHH63"/>
    <mergeCell ref="LEG63:LEN63"/>
    <mergeCell ref="LEO63:LEV63"/>
    <mergeCell ref="LEW63:LFD63"/>
    <mergeCell ref="LFE63:LFL63"/>
    <mergeCell ref="LFM63:LFT63"/>
    <mergeCell ref="LPA63:LPH63"/>
    <mergeCell ref="LPI63:LPP63"/>
    <mergeCell ref="LPQ63:LPX63"/>
    <mergeCell ref="LPY63:LQF63"/>
    <mergeCell ref="LQG63:LQN63"/>
    <mergeCell ref="LNM63:LNT63"/>
    <mergeCell ref="LNU63:LOB63"/>
    <mergeCell ref="LOC63:LOJ63"/>
    <mergeCell ref="LOK63:LOR63"/>
    <mergeCell ref="LOS63:LOZ63"/>
    <mergeCell ref="LLY63:LMF63"/>
    <mergeCell ref="LMG63:LMN63"/>
    <mergeCell ref="LMO63:LMV63"/>
    <mergeCell ref="LMW63:LND63"/>
    <mergeCell ref="LNE63:LNL63"/>
    <mergeCell ref="LKK63:LKR63"/>
    <mergeCell ref="LKS63:LKZ63"/>
    <mergeCell ref="LLA63:LLH63"/>
    <mergeCell ref="LLI63:LLP63"/>
    <mergeCell ref="LLQ63:LLX63"/>
    <mergeCell ref="LVE63:LVL63"/>
    <mergeCell ref="LVM63:LVT63"/>
    <mergeCell ref="LVU63:LWB63"/>
    <mergeCell ref="LWC63:LWJ63"/>
    <mergeCell ref="LWK63:LWR63"/>
    <mergeCell ref="LTQ63:LTX63"/>
    <mergeCell ref="LTY63:LUF63"/>
    <mergeCell ref="LUG63:LUN63"/>
    <mergeCell ref="LUO63:LUV63"/>
    <mergeCell ref="LUW63:LVD63"/>
    <mergeCell ref="LSC63:LSJ63"/>
    <mergeCell ref="LSK63:LSR63"/>
    <mergeCell ref="LSS63:LSZ63"/>
    <mergeCell ref="LTA63:LTH63"/>
    <mergeCell ref="LTI63:LTP63"/>
    <mergeCell ref="LQO63:LQV63"/>
    <mergeCell ref="LQW63:LRD63"/>
    <mergeCell ref="LRE63:LRL63"/>
    <mergeCell ref="LRM63:LRT63"/>
    <mergeCell ref="LRU63:LSB63"/>
    <mergeCell ref="MBI63:MBP63"/>
    <mergeCell ref="MBQ63:MBX63"/>
    <mergeCell ref="MBY63:MCF63"/>
    <mergeCell ref="MCG63:MCN63"/>
    <mergeCell ref="MCO63:MCV63"/>
    <mergeCell ref="LZU63:MAB63"/>
    <mergeCell ref="MAC63:MAJ63"/>
    <mergeCell ref="MAK63:MAR63"/>
    <mergeCell ref="MAS63:MAZ63"/>
    <mergeCell ref="MBA63:MBH63"/>
    <mergeCell ref="LYG63:LYN63"/>
    <mergeCell ref="LYO63:LYV63"/>
    <mergeCell ref="LYW63:LZD63"/>
    <mergeCell ref="LZE63:LZL63"/>
    <mergeCell ref="LZM63:LZT63"/>
    <mergeCell ref="LWS63:LWZ63"/>
    <mergeCell ref="LXA63:LXH63"/>
    <mergeCell ref="LXI63:LXP63"/>
    <mergeCell ref="LXQ63:LXX63"/>
    <mergeCell ref="LXY63:LYF63"/>
    <mergeCell ref="MHM63:MHT63"/>
    <mergeCell ref="MHU63:MIB63"/>
    <mergeCell ref="MIC63:MIJ63"/>
    <mergeCell ref="MIK63:MIR63"/>
    <mergeCell ref="MIS63:MIZ63"/>
    <mergeCell ref="MFY63:MGF63"/>
    <mergeCell ref="MGG63:MGN63"/>
    <mergeCell ref="MGO63:MGV63"/>
    <mergeCell ref="MGW63:MHD63"/>
    <mergeCell ref="MHE63:MHL63"/>
    <mergeCell ref="MEK63:MER63"/>
    <mergeCell ref="MES63:MEZ63"/>
    <mergeCell ref="MFA63:MFH63"/>
    <mergeCell ref="MFI63:MFP63"/>
    <mergeCell ref="MFQ63:MFX63"/>
    <mergeCell ref="MCW63:MDD63"/>
    <mergeCell ref="MDE63:MDL63"/>
    <mergeCell ref="MDM63:MDT63"/>
    <mergeCell ref="MDU63:MEB63"/>
    <mergeCell ref="MEC63:MEJ63"/>
    <mergeCell ref="MNQ63:MNX63"/>
    <mergeCell ref="MNY63:MOF63"/>
    <mergeCell ref="MOG63:MON63"/>
    <mergeCell ref="MOO63:MOV63"/>
    <mergeCell ref="MOW63:MPD63"/>
    <mergeCell ref="MMC63:MMJ63"/>
    <mergeCell ref="MMK63:MMR63"/>
    <mergeCell ref="MMS63:MMZ63"/>
    <mergeCell ref="MNA63:MNH63"/>
    <mergeCell ref="MNI63:MNP63"/>
    <mergeCell ref="MKO63:MKV63"/>
    <mergeCell ref="MKW63:MLD63"/>
    <mergeCell ref="MLE63:MLL63"/>
    <mergeCell ref="MLM63:MLT63"/>
    <mergeCell ref="MLU63:MMB63"/>
    <mergeCell ref="MJA63:MJH63"/>
    <mergeCell ref="MJI63:MJP63"/>
    <mergeCell ref="MJQ63:MJX63"/>
    <mergeCell ref="MJY63:MKF63"/>
    <mergeCell ref="MKG63:MKN63"/>
    <mergeCell ref="MTU63:MUB63"/>
    <mergeCell ref="MUC63:MUJ63"/>
    <mergeCell ref="MUK63:MUR63"/>
    <mergeCell ref="MUS63:MUZ63"/>
    <mergeCell ref="MVA63:MVH63"/>
    <mergeCell ref="MSG63:MSN63"/>
    <mergeCell ref="MSO63:MSV63"/>
    <mergeCell ref="MSW63:MTD63"/>
    <mergeCell ref="MTE63:MTL63"/>
    <mergeCell ref="MTM63:MTT63"/>
    <mergeCell ref="MQS63:MQZ63"/>
    <mergeCell ref="MRA63:MRH63"/>
    <mergeCell ref="MRI63:MRP63"/>
    <mergeCell ref="MRQ63:MRX63"/>
    <mergeCell ref="MRY63:MSF63"/>
    <mergeCell ref="MPE63:MPL63"/>
    <mergeCell ref="MPM63:MPT63"/>
    <mergeCell ref="MPU63:MQB63"/>
    <mergeCell ref="MQC63:MQJ63"/>
    <mergeCell ref="MQK63:MQR63"/>
    <mergeCell ref="MZY63:NAF63"/>
    <mergeCell ref="NAG63:NAN63"/>
    <mergeCell ref="NAO63:NAV63"/>
    <mergeCell ref="NAW63:NBD63"/>
    <mergeCell ref="NBE63:NBL63"/>
    <mergeCell ref="MYK63:MYR63"/>
    <mergeCell ref="MYS63:MYZ63"/>
    <mergeCell ref="MZA63:MZH63"/>
    <mergeCell ref="MZI63:MZP63"/>
    <mergeCell ref="MZQ63:MZX63"/>
    <mergeCell ref="MWW63:MXD63"/>
    <mergeCell ref="MXE63:MXL63"/>
    <mergeCell ref="MXM63:MXT63"/>
    <mergeCell ref="MXU63:MYB63"/>
    <mergeCell ref="MYC63:MYJ63"/>
    <mergeCell ref="MVI63:MVP63"/>
    <mergeCell ref="MVQ63:MVX63"/>
    <mergeCell ref="MVY63:MWF63"/>
    <mergeCell ref="MWG63:MWN63"/>
    <mergeCell ref="MWO63:MWV63"/>
    <mergeCell ref="NGC63:NGJ63"/>
    <mergeCell ref="NGK63:NGR63"/>
    <mergeCell ref="NGS63:NGZ63"/>
    <mergeCell ref="NHA63:NHH63"/>
    <mergeCell ref="NHI63:NHP63"/>
    <mergeCell ref="NEO63:NEV63"/>
    <mergeCell ref="NEW63:NFD63"/>
    <mergeCell ref="NFE63:NFL63"/>
    <mergeCell ref="NFM63:NFT63"/>
    <mergeCell ref="NFU63:NGB63"/>
    <mergeCell ref="NDA63:NDH63"/>
    <mergeCell ref="NDI63:NDP63"/>
    <mergeCell ref="NDQ63:NDX63"/>
    <mergeCell ref="NDY63:NEF63"/>
    <mergeCell ref="NEG63:NEN63"/>
    <mergeCell ref="NBM63:NBT63"/>
    <mergeCell ref="NBU63:NCB63"/>
    <mergeCell ref="NCC63:NCJ63"/>
    <mergeCell ref="NCK63:NCR63"/>
    <mergeCell ref="NCS63:NCZ63"/>
    <mergeCell ref="NMG63:NMN63"/>
    <mergeCell ref="NMO63:NMV63"/>
    <mergeCell ref="NMW63:NND63"/>
    <mergeCell ref="NNE63:NNL63"/>
    <mergeCell ref="NNM63:NNT63"/>
    <mergeCell ref="NKS63:NKZ63"/>
    <mergeCell ref="NLA63:NLH63"/>
    <mergeCell ref="NLI63:NLP63"/>
    <mergeCell ref="NLQ63:NLX63"/>
    <mergeCell ref="NLY63:NMF63"/>
    <mergeCell ref="NJE63:NJL63"/>
    <mergeCell ref="NJM63:NJT63"/>
    <mergeCell ref="NJU63:NKB63"/>
    <mergeCell ref="NKC63:NKJ63"/>
    <mergeCell ref="NKK63:NKR63"/>
    <mergeCell ref="NHQ63:NHX63"/>
    <mergeCell ref="NHY63:NIF63"/>
    <mergeCell ref="NIG63:NIN63"/>
    <mergeCell ref="NIO63:NIV63"/>
    <mergeCell ref="NIW63:NJD63"/>
    <mergeCell ref="NSK63:NSR63"/>
    <mergeCell ref="NSS63:NSZ63"/>
    <mergeCell ref="NTA63:NTH63"/>
    <mergeCell ref="NTI63:NTP63"/>
    <mergeCell ref="NTQ63:NTX63"/>
    <mergeCell ref="NQW63:NRD63"/>
    <mergeCell ref="NRE63:NRL63"/>
    <mergeCell ref="NRM63:NRT63"/>
    <mergeCell ref="NRU63:NSB63"/>
    <mergeCell ref="NSC63:NSJ63"/>
    <mergeCell ref="NPI63:NPP63"/>
    <mergeCell ref="NPQ63:NPX63"/>
    <mergeCell ref="NPY63:NQF63"/>
    <mergeCell ref="NQG63:NQN63"/>
    <mergeCell ref="NQO63:NQV63"/>
    <mergeCell ref="NNU63:NOB63"/>
    <mergeCell ref="NOC63:NOJ63"/>
    <mergeCell ref="NOK63:NOR63"/>
    <mergeCell ref="NOS63:NOZ63"/>
    <mergeCell ref="NPA63:NPH63"/>
    <mergeCell ref="NYO63:NYV63"/>
    <mergeCell ref="NYW63:NZD63"/>
    <mergeCell ref="NZE63:NZL63"/>
    <mergeCell ref="NZM63:NZT63"/>
    <mergeCell ref="NZU63:OAB63"/>
    <mergeCell ref="NXA63:NXH63"/>
    <mergeCell ref="NXI63:NXP63"/>
    <mergeCell ref="NXQ63:NXX63"/>
    <mergeCell ref="NXY63:NYF63"/>
    <mergeCell ref="NYG63:NYN63"/>
    <mergeCell ref="NVM63:NVT63"/>
    <mergeCell ref="NVU63:NWB63"/>
    <mergeCell ref="NWC63:NWJ63"/>
    <mergeCell ref="NWK63:NWR63"/>
    <mergeCell ref="NWS63:NWZ63"/>
    <mergeCell ref="NTY63:NUF63"/>
    <mergeCell ref="NUG63:NUN63"/>
    <mergeCell ref="NUO63:NUV63"/>
    <mergeCell ref="NUW63:NVD63"/>
    <mergeCell ref="NVE63:NVL63"/>
    <mergeCell ref="OES63:OEZ63"/>
    <mergeCell ref="OFA63:OFH63"/>
    <mergeCell ref="OFI63:OFP63"/>
    <mergeCell ref="OFQ63:OFX63"/>
    <mergeCell ref="OFY63:OGF63"/>
    <mergeCell ref="ODE63:ODL63"/>
    <mergeCell ref="ODM63:ODT63"/>
    <mergeCell ref="ODU63:OEB63"/>
    <mergeCell ref="OEC63:OEJ63"/>
    <mergeCell ref="OEK63:OER63"/>
    <mergeCell ref="OBQ63:OBX63"/>
    <mergeCell ref="OBY63:OCF63"/>
    <mergeCell ref="OCG63:OCN63"/>
    <mergeCell ref="OCO63:OCV63"/>
    <mergeCell ref="OCW63:ODD63"/>
    <mergeCell ref="OAC63:OAJ63"/>
    <mergeCell ref="OAK63:OAR63"/>
    <mergeCell ref="OAS63:OAZ63"/>
    <mergeCell ref="OBA63:OBH63"/>
    <mergeCell ref="OBI63:OBP63"/>
    <mergeCell ref="OKW63:OLD63"/>
    <mergeCell ref="OLE63:OLL63"/>
    <mergeCell ref="OLM63:OLT63"/>
    <mergeCell ref="OLU63:OMB63"/>
    <mergeCell ref="OMC63:OMJ63"/>
    <mergeCell ref="OJI63:OJP63"/>
    <mergeCell ref="OJQ63:OJX63"/>
    <mergeCell ref="OJY63:OKF63"/>
    <mergeCell ref="OKG63:OKN63"/>
    <mergeCell ref="OKO63:OKV63"/>
    <mergeCell ref="OHU63:OIB63"/>
    <mergeCell ref="OIC63:OIJ63"/>
    <mergeCell ref="OIK63:OIR63"/>
    <mergeCell ref="OIS63:OIZ63"/>
    <mergeCell ref="OJA63:OJH63"/>
    <mergeCell ref="OGG63:OGN63"/>
    <mergeCell ref="OGO63:OGV63"/>
    <mergeCell ref="OGW63:OHD63"/>
    <mergeCell ref="OHE63:OHL63"/>
    <mergeCell ref="OHM63:OHT63"/>
    <mergeCell ref="ORA63:ORH63"/>
    <mergeCell ref="ORI63:ORP63"/>
    <mergeCell ref="ORQ63:ORX63"/>
    <mergeCell ref="ORY63:OSF63"/>
    <mergeCell ref="OSG63:OSN63"/>
    <mergeCell ref="OPM63:OPT63"/>
    <mergeCell ref="OPU63:OQB63"/>
    <mergeCell ref="OQC63:OQJ63"/>
    <mergeCell ref="OQK63:OQR63"/>
    <mergeCell ref="OQS63:OQZ63"/>
    <mergeCell ref="ONY63:OOF63"/>
    <mergeCell ref="OOG63:OON63"/>
    <mergeCell ref="OOO63:OOV63"/>
    <mergeCell ref="OOW63:OPD63"/>
    <mergeCell ref="OPE63:OPL63"/>
    <mergeCell ref="OMK63:OMR63"/>
    <mergeCell ref="OMS63:OMZ63"/>
    <mergeCell ref="ONA63:ONH63"/>
    <mergeCell ref="ONI63:ONP63"/>
    <mergeCell ref="ONQ63:ONX63"/>
    <mergeCell ref="OXE63:OXL63"/>
    <mergeCell ref="OXM63:OXT63"/>
    <mergeCell ref="OXU63:OYB63"/>
    <mergeCell ref="OYC63:OYJ63"/>
    <mergeCell ref="OYK63:OYR63"/>
    <mergeCell ref="OVQ63:OVX63"/>
    <mergeCell ref="OVY63:OWF63"/>
    <mergeCell ref="OWG63:OWN63"/>
    <mergeCell ref="OWO63:OWV63"/>
    <mergeCell ref="OWW63:OXD63"/>
    <mergeCell ref="OUC63:OUJ63"/>
    <mergeCell ref="OUK63:OUR63"/>
    <mergeCell ref="OUS63:OUZ63"/>
    <mergeCell ref="OVA63:OVH63"/>
    <mergeCell ref="OVI63:OVP63"/>
    <mergeCell ref="OSO63:OSV63"/>
    <mergeCell ref="OSW63:OTD63"/>
    <mergeCell ref="OTE63:OTL63"/>
    <mergeCell ref="OTM63:OTT63"/>
    <mergeCell ref="OTU63:OUB63"/>
    <mergeCell ref="PDI63:PDP63"/>
    <mergeCell ref="PDQ63:PDX63"/>
    <mergeCell ref="PDY63:PEF63"/>
    <mergeCell ref="PEG63:PEN63"/>
    <mergeCell ref="PEO63:PEV63"/>
    <mergeCell ref="PBU63:PCB63"/>
    <mergeCell ref="PCC63:PCJ63"/>
    <mergeCell ref="PCK63:PCR63"/>
    <mergeCell ref="PCS63:PCZ63"/>
    <mergeCell ref="PDA63:PDH63"/>
    <mergeCell ref="PAG63:PAN63"/>
    <mergeCell ref="PAO63:PAV63"/>
    <mergeCell ref="PAW63:PBD63"/>
    <mergeCell ref="PBE63:PBL63"/>
    <mergeCell ref="PBM63:PBT63"/>
    <mergeCell ref="OYS63:OYZ63"/>
    <mergeCell ref="OZA63:OZH63"/>
    <mergeCell ref="OZI63:OZP63"/>
    <mergeCell ref="OZQ63:OZX63"/>
    <mergeCell ref="OZY63:PAF63"/>
    <mergeCell ref="PJM63:PJT63"/>
    <mergeCell ref="PJU63:PKB63"/>
    <mergeCell ref="PKC63:PKJ63"/>
    <mergeCell ref="PKK63:PKR63"/>
    <mergeCell ref="PKS63:PKZ63"/>
    <mergeCell ref="PHY63:PIF63"/>
    <mergeCell ref="PIG63:PIN63"/>
    <mergeCell ref="PIO63:PIV63"/>
    <mergeCell ref="PIW63:PJD63"/>
    <mergeCell ref="PJE63:PJL63"/>
    <mergeCell ref="PGK63:PGR63"/>
    <mergeCell ref="PGS63:PGZ63"/>
    <mergeCell ref="PHA63:PHH63"/>
    <mergeCell ref="PHI63:PHP63"/>
    <mergeCell ref="PHQ63:PHX63"/>
    <mergeCell ref="PEW63:PFD63"/>
    <mergeCell ref="PFE63:PFL63"/>
    <mergeCell ref="PFM63:PFT63"/>
    <mergeCell ref="PFU63:PGB63"/>
    <mergeCell ref="PGC63:PGJ63"/>
    <mergeCell ref="PPQ63:PPX63"/>
    <mergeCell ref="PPY63:PQF63"/>
    <mergeCell ref="PQG63:PQN63"/>
    <mergeCell ref="PQO63:PQV63"/>
    <mergeCell ref="PQW63:PRD63"/>
    <mergeCell ref="POC63:POJ63"/>
    <mergeCell ref="POK63:POR63"/>
    <mergeCell ref="POS63:POZ63"/>
    <mergeCell ref="PPA63:PPH63"/>
    <mergeCell ref="PPI63:PPP63"/>
    <mergeCell ref="PMO63:PMV63"/>
    <mergeCell ref="PMW63:PND63"/>
    <mergeCell ref="PNE63:PNL63"/>
    <mergeCell ref="PNM63:PNT63"/>
    <mergeCell ref="PNU63:POB63"/>
    <mergeCell ref="PLA63:PLH63"/>
    <mergeCell ref="PLI63:PLP63"/>
    <mergeCell ref="PLQ63:PLX63"/>
    <mergeCell ref="PLY63:PMF63"/>
    <mergeCell ref="PMG63:PMN63"/>
    <mergeCell ref="PVU63:PWB63"/>
    <mergeCell ref="PWC63:PWJ63"/>
    <mergeCell ref="PWK63:PWR63"/>
    <mergeCell ref="PWS63:PWZ63"/>
    <mergeCell ref="PXA63:PXH63"/>
    <mergeCell ref="PUG63:PUN63"/>
    <mergeCell ref="PUO63:PUV63"/>
    <mergeCell ref="PUW63:PVD63"/>
    <mergeCell ref="PVE63:PVL63"/>
    <mergeCell ref="PVM63:PVT63"/>
    <mergeCell ref="PSS63:PSZ63"/>
    <mergeCell ref="PTA63:PTH63"/>
    <mergeCell ref="PTI63:PTP63"/>
    <mergeCell ref="PTQ63:PTX63"/>
    <mergeCell ref="PTY63:PUF63"/>
    <mergeCell ref="PRE63:PRL63"/>
    <mergeCell ref="PRM63:PRT63"/>
    <mergeCell ref="PRU63:PSB63"/>
    <mergeCell ref="PSC63:PSJ63"/>
    <mergeCell ref="PSK63:PSR63"/>
    <mergeCell ref="QBY63:QCF63"/>
    <mergeCell ref="QCG63:QCN63"/>
    <mergeCell ref="QCO63:QCV63"/>
    <mergeCell ref="QCW63:QDD63"/>
    <mergeCell ref="QDE63:QDL63"/>
    <mergeCell ref="QAK63:QAR63"/>
    <mergeCell ref="QAS63:QAZ63"/>
    <mergeCell ref="QBA63:QBH63"/>
    <mergeCell ref="QBI63:QBP63"/>
    <mergeCell ref="QBQ63:QBX63"/>
    <mergeCell ref="PYW63:PZD63"/>
    <mergeCell ref="PZE63:PZL63"/>
    <mergeCell ref="PZM63:PZT63"/>
    <mergeCell ref="PZU63:QAB63"/>
    <mergeCell ref="QAC63:QAJ63"/>
    <mergeCell ref="PXI63:PXP63"/>
    <mergeCell ref="PXQ63:PXX63"/>
    <mergeCell ref="PXY63:PYF63"/>
    <mergeCell ref="PYG63:PYN63"/>
    <mergeCell ref="PYO63:PYV63"/>
    <mergeCell ref="QIC63:QIJ63"/>
    <mergeCell ref="QIK63:QIR63"/>
    <mergeCell ref="QIS63:QIZ63"/>
    <mergeCell ref="QJA63:QJH63"/>
    <mergeCell ref="QJI63:QJP63"/>
    <mergeCell ref="QGO63:QGV63"/>
    <mergeCell ref="QGW63:QHD63"/>
    <mergeCell ref="QHE63:QHL63"/>
    <mergeCell ref="QHM63:QHT63"/>
    <mergeCell ref="QHU63:QIB63"/>
    <mergeCell ref="QFA63:QFH63"/>
    <mergeCell ref="QFI63:QFP63"/>
    <mergeCell ref="QFQ63:QFX63"/>
    <mergeCell ref="QFY63:QGF63"/>
    <mergeCell ref="QGG63:QGN63"/>
    <mergeCell ref="QDM63:QDT63"/>
    <mergeCell ref="QDU63:QEB63"/>
    <mergeCell ref="QEC63:QEJ63"/>
    <mergeCell ref="QEK63:QER63"/>
    <mergeCell ref="QES63:QEZ63"/>
    <mergeCell ref="QOG63:QON63"/>
    <mergeCell ref="QOO63:QOV63"/>
    <mergeCell ref="QOW63:QPD63"/>
    <mergeCell ref="QPE63:QPL63"/>
    <mergeCell ref="QPM63:QPT63"/>
    <mergeCell ref="QMS63:QMZ63"/>
    <mergeCell ref="QNA63:QNH63"/>
    <mergeCell ref="QNI63:QNP63"/>
    <mergeCell ref="QNQ63:QNX63"/>
    <mergeCell ref="QNY63:QOF63"/>
    <mergeCell ref="QLE63:QLL63"/>
    <mergeCell ref="QLM63:QLT63"/>
    <mergeCell ref="QLU63:QMB63"/>
    <mergeCell ref="QMC63:QMJ63"/>
    <mergeCell ref="QMK63:QMR63"/>
    <mergeCell ref="QJQ63:QJX63"/>
    <mergeCell ref="QJY63:QKF63"/>
    <mergeCell ref="QKG63:QKN63"/>
    <mergeCell ref="QKO63:QKV63"/>
    <mergeCell ref="QKW63:QLD63"/>
    <mergeCell ref="QUK63:QUR63"/>
    <mergeCell ref="QUS63:QUZ63"/>
    <mergeCell ref="QVA63:QVH63"/>
    <mergeCell ref="QVI63:QVP63"/>
    <mergeCell ref="QVQ63:QVX63"/>
    <mergeCell ref="QSW63:QTD63"/>
    <mergeCell ref="QTE63:QTL63"/>
    <mergeCell ref="QTM63:QTT63"/>
    <mergeCell ref="QTU63:QUB63"/>
    <mergeCell ref="QUC63:QUJ63"/>
    <mergeCell ref="QRI63:QRP63"/>
    <mergeCell ref="QRQ63:QRX63"/>
    <mergeCell ref="QRY63:QSF63"/>
    <mergeCell ref="QSG63:QSN63"/>
    <mergeCell ref="QSO63:QSV63"/>
    <mergeCell ref="QPU63:QQB63"/>
    <mergeCell ref="QQC63:QQJ63"/>
    <mergeCell ref="QQK63:QQR63"/>
    <mergeCell ref="QQS63:QQZ63"/>
    <mergeCell ref="QRA63:QRH63"/>
    <mergeCell ref="RAO63:RAV63"/>
    <mergeCell ref="RAW63:RBD63"/>
    <mergeCell ref="RBE63:RBL63"/>
    <mergeCell ref="RBM63:RBT63"/>
    <mergeCell ref="RBU63:RCB63"/>
    <mergeCell ref="QZA63:QZH63"/>
    <mergeCell ref="QZI63:QZP63"/>
    <mergeCell ref="QZQ63:QZX63"/>
    <mergeCell ref="QZY63:RAF63"/>
    <mergeCell ref="RAG63:RAN63"/>
    <mergeCell ref="QXM63:QXT63"/>
    <mergeCell ref="QXU63:QYB63"/>
    <mergeCell ref="QYC63:QYJ63"/>
    <mergeCell ref="QYK63:QYR63"/>
    <mergeCell ref="QYS63:QYZ63"/>
    <mergeCell ref="QVY63:QWF63"/>
    <mergeCell ref="QWG63:QWN63"/>
    <mergeCell ref="QWO63:QWV63"/>
    <mergeCell ref="QWW63:QXD63"/>
    <mergeCell ref="QXE63:QXL63"/>
    <mergeCell ref="RGS63:RGZ63"/>
    <mergeCell ref="RHA63:RHH63"/>
    <mergeCell ref="RHI63:RHP63"/>
    <mergeCell ref="RHQ63:RHX63"/>
    <mergeCell ref="RHY63:RIF63"/>
    <mergeCell ref="RFE63:RFL63"/>
    <mergeCell ref="RFM63:RFT63"/>
    <mergeCell ref="RFU63:RGB63"/>
    <mergeCell ref="RGC63:RGJ63"/>
    <mergeCell ref="RGK63:RGR63"/>
    <mergeCell ref="RDQ63:RDX63"/>
    <mergeCell ref="RDY63:REF63"/>
    <mergeCell ref="REG63:REN63"/>
    <mergeCell ref="REO63:REV63"/>
    <mergeCell ref="REW63:RFD63"/>
    <mergeCell ref="RCC63:RCJ63"/>
    <mergeCell ref="RCK63:RCR63"/>
    <mergeCell ref="RCS63:RCZ63"/>
    <mergeCell ref="RDA63:RDH63"/>
    <mergeCell ref="RDI63:RDP63"/>
    <mergeCell ref="RMW63:RND63"/>
    <mergeCell ref="RNE63:RNL63"/>
    <mergeCell ref="RNM63:RNT63"/>
    <mergeCell ref="RNU63:ROB63"/>
    <mergeCell ref="ROC63:ROJ63"/>
    <mergeCell ref="RLI63:RLP63"/>
    <mergeCell ref="RLQ63:RLX63"/>
    <mergeCell ref="RLY63:RMF63"/>
    <mergeCell ref="RMG63:RMN63"/>
    <mergeCell ref="RMO63:RMV63"/>
    <mergeCell ref="RJU63:RKB63"/>
    <mergeCell ref="RKC63:RKJ63"/>
    <mergeCell ref="RKK63:RKR63"/>
    <mergeCell ref="RKS63:RKZ63"/>
    <mergeCell ref="RLA63:RLH63"/>
    <mergeCell ref="RIG63:RIN63"/>
    <mergeCell ref="RIO63:RIV63"/>
    <mergeCell ref="RIW63:RJD63"/>
    <mergeCell ref="RJE63:RJL63"/>
    <mergeCell ref="RJM63:RJT63"/>
    <mergeCell ref="RTA63:RTH63"/>
    <mergeCell ref="RTI63:RTP63"/>
    <mergeCell ref="RTQ63:RTX63"/>
    <mergeCell ref="RTY63:RUF63"/>
    <mergeCell ref="RUG63:RUN63"/>
    <mergeCell ref="RRM63:RRT63"/>
    <mergeCell ref="RRU63:RSB63"/>
    <mergeCell ref="RSC63:RSJ63"/>
    <mergeCell ref="RSK63:RSR63"/>
    <mergeCell ref="RSS63:RSZ63"/>
    <mergeCell ref="RPY63:RQF63"/>
    <mergeCell ref="RQG63:RQN63"/>
    <mergeCell ref="RQO63:RQV63"/>
    <mergeCell ref="RQW63:RRD63"/>
    <mergeCell ref="RRE63:RRL63"/>
    <mergeCell ref="ROK63:ROR63"/>
    <mergeCell ref="ROS63:ROZ63"/>
    <mergeCell ref="RPA63:RPH63"/>
    <mergeCell ref="RPI63:RPP63"/>
    <mergeCell ref="RPQ63:RPX63"/>
    <mergeCell ref="RZE63:RZL63"/>
    <mergeCell ref="RZM63:RZT63"/>
    <mergeCell ref="RZU63:SAB63"/>
    <mergeCell ref="SAC63:SAJ63"/>
    <mergeCell ref="SAK63:SAR63"/>
    <mergeCell ref="RXQ63:RXX63"/>
    <mergeCell ref="RXY63:RYF63"/>
    <mergeCell ref="RYG63:RYN63"/>
    <mergeCell ref="RYO63:RYV63"/>
    <mergeCell ref="RYW63:RZD63"/>
    <mergeCell ref="RWC63:RWJ63"/>
    <mergeCell ref="RWK63:RWR63"/>
    <mergeCell ref="RWS63:RWZ63"/>
    <mergeCell ref="RXA63:RXH63"/>
    <mergeCell ref="RXI63:RXP63"/>
    <mergeCell ref="RUO63:RUV63"/>
    <mergeCell ref="RUW63:RVD63"/>
    <mergeCell ref="RVE63:RVL63"/>
    <mergeCell ref="RVM63:RVT63"/>
    <mergeCell ref="RVU63:RWB63"/>
    <mergeCell ref="SFI63:SFP63"/>
    <mergeCell ref="SFQ63:SFX63"/>
    <mergeCell ref="SFY63:SGF63"/>
    <mergeCell ref="SGG63:SGN63"/>
    <mergeCell ref="SGO63:SGV63"/>
    <mergeCell ref="SDU63:SEB63"/>
    <mergeCell ref="SEC63:SEJ63"/>
    <mergeCell ref="SEK63:SER63"/>
    <mergeCell ref="SES63:SEZ63"/>
    <mergeCell ref="SFA63:SFH63"/>
    <mergeCell ref="SCG63:SCN63"/>
    <mergeCell ref="SCO63:SCV63"/>
    <mergeCell ref="SCW63:SDD63"/>
    <mergeCell ref="SDE63:SDL63"/>
    <mergeCell ref="SDM63:SDT63"/>
    <mergeCell ref="SAS63:SAZ63"/>
    <mergeCell ref="SBA63:SBH63"/>
    <mergeCell ref="SBI63:SBP63"/>
    <mergeCell ref="SBQ63:SBX63"/>
    <mergeCell ref="SBY63:SCF63"/>
    <mergeCell ref="SLM63:SLT63"/>
    <mergeCell ref="SLU63:SMB63"/>
    <mergeCell ref="SMC63:SMJ63"/>
    <mergeCell ref="SMK63:SMR63"/>
    <mergeCell ref="SMS63:SMZ63"/>
    <mergeCell ref="SJY63:SKF63"/>
    <mergeCell ref="SKG63:SKN63"/>
    <mergeCell ref="SKO63:SKV63"/>
    <mergeCell ref="SKW63:SLD63"/>
    <mergeCell ref="SLE63:SLL63"/>
    <mergeCell ref="SIK63:SIR63"/>
    <mergeCell ref="SIS63:SIZ63"/>
    <mergeCell ref="SJA63:SJH63"/>
    <mergeCell ref="SJI63:SJP63"/>
    <mergeCell ref="SJQ63:SJX63"/>
    <mergeCell ref="SGW63:SHD63"/>
    <mergeCell ref="SHE63:SHL63"/>
    <mergeCell ref="SHM63:SHT63"/>
    <mergeCell ref="SHU63:SIB63"/>
    <mergeCell ref="SIC63:SIJ63"/>
    <mergeCell ref="SRQ63:SRX63"/>
    <mergeCell ref="SRY63:SSF63"/>
    <mergeCell ref="SSG63:SSN63"/>
    <mergeCell ref="SSO63:SSV63"/>
    <mergeCell ref="SSW63:STD63"/>
    <mergeCell ref="SQC63:SQJ63"/>
    <mergeCell ref="SQK63:SQR63"/>
    <mergeCell ref="SQS63:SQZ63"/>
    <mergeCell ref="SRA63:SRH63"/>
    <mergeCell ref="SRI63:SRP63"/>
    <mergeCell ref="SOO63:SOV63"/>
    <mergeCell ref="SOW63:SPD63"/>
    <mergeCell ref="SPE63:SPL63"/>
    <mergeCell ref="SPM63:SPT63"/>
    <mergeCell ref="SPU63:SQB63"/>
    <mergeCell ref="SNA63:SNH63"/>
    <mergeCell ref="SNI63:SNP63"/>
    <mergeCell ref="SNQ63:SNX63"/>
    <mergeCell ref="SNY63:SOF63"/>
    <mergeCell ref="SOG63:SON63"/>
    <mergeCell ref="SXU63:SYB63"/>
    <mergeCell ref="SYC63:SYJ63"/>
    <mergeCell ref="SYK63:SYR63"/>
    <mergeCell ref="SYS63:SYZ63"/>
    <mergeCell ref="SZA63:SZH63"/>
    <mergeCell ref="SWG63:SWN63"/>
    <mergeCell ref="SWO63:SWV63"/>
    <mergeCell ref="SWW63:SXD63"/>
    <mergeCell ref="SXE63:SXL63"/>
    <mergeCell ref="SXM63:SXT63"/>
    <mergeCell ref="SUS63:SUZ63"/>
    <mergeCell ref="SVA63:SVH63"/>
    <mergeCell ref="SVI63:SVP63"/>
    <mergeCell ref="SVQ63:SVX63"/>
    <mergeCell ref="SVY63:SWF63"/>
    <mergeCell ref="STE63:STL63"/>
    <mergeCell ref="STM63:STT63"/>
    <mergeCell ref="STU63:SUB63"/>
    <mergeCell ref="SUC63:SUJ63"/>
    <mergeCell ref="SUK63:SUR63"/>
    <mergeCell ref="TDY63:TEF63"/>
    <mergeCell ref="TEG63:TEN63"/>
    <mergeCell ref="TEO63:TEV63"/>
    <mergeCell ref="TEW63:TFD63"/>
    <mergeCell ref="TFE63:TFL63"/>
    <mergeCell ref="TCK63:TCR63"/>
    <mergeCell ref="TCS63:TCZ63"/>
    <mergeCell ref="TDA63:TDH63"/>
    <mergeCell ref="TDI63:TDP63"/>
    <mergeCell ref="TDQ63:TDX63"/>
    <mergeCell ref="TAW63:TBD63"/>
    <mergeCell ref="TBE63:TBL63"/>
    <mergeCell ref="TBM63:TBT63"/>
    <mergeCell ref="TBU63:TCB63"/>
    <mergeCell ref="TCC63:TCJ63"/>
    <mergeCell ref="SZI63:SZP63"/>
    <mergeCell ref="SZQ63:SZX63"/>
    <mergeCell ref="SZY63:TAF63"/>
    <mergeCell ref="TAG63:TAN63"/>
    <mergeCell ref="TAO63:TAV63"/>
    <mergeCell ref="TKC63:TKJ63"/>
    <mergeCell ref="TKK63:TKR63"/>
    <mergeCell ref="TKS63:TKZ63"/>
    <mergeCell ref="TLA63:TLH63"/>
    <mergeCell ref="TLI63:TLP63"/>
    <mergeCell ref="TIO63:TIV63"/>
    <mergeCell ref="TIW63:TJD63"/>
    <mergeCell ref="TJE63:TJL63"/>
    <mergeCell ref="TJM63:TJT63"/>
    <mergeCell ref="TJU63:TKB63"/>
    <mergeCell ref="THA63:THH63"/>
    <mergeCell ref="THI63:THP63"/>
    <mergeCell ref="THQ63:THX63"/>
    <mergeCell ref="THY63:TIF63"/>
    <mergeCell ref="TIG63:TIN63"/>
    <mergeCell ref="TFM63:TFT63"/>
    <mergeCell ref="TFU63:TGB63"/>
    <mergeCell ref="TGC63:TGJ63"/>
    <mergeCell ref="TGK63:TGR63"/>
    <mergeCell ref="TGS63:TGZ63"/>
    <mergeCell ref="TQG63:TQN63"/>
    <mergeCell ref="TQO63:TQV63"/>
    <mergeCell ref="TQW63:TRD63"/>
    <mergeCell ref="TRE63:TRL63"/>
    <mergeCell ref="TRM63:TRT63"/>
    <mergeCell ref="TOS63:TOZ63"/>
    <mergeCell ref="TPA63:TPH63"/>
    <mergeCell ref="TPI63:TPP63"/>
    <mergeCell ref="TPQ63:TPX63"/>
    <mergeCell ref="TPY63:TQF63"/>
    <mergeCell ref="TNE63:TNL63"/>
    <mergeCell ref="TNM63:TNT63"/>
    <mergeCell ref="TNU63:TOB63"/>
    <mergeCell ref="TOC63:TOJ63"/>
    <mergeCell ref="TOK63:TOR63"/>
    <mergeCell ref="TLQ63:TLX63"/>
    <mergeCell ref="TLY63:TMF63"/>
    <mergeCell ref="TMG63:TMN63"/>
    <mergeCell ref="TMO63:TMV63"/>
    <mergeCell ref="TMW63:TND63"/>
    <mergeCell ref="TWK63:TWR63"/>
    <mergeCell ref="TWS63:TWZ63"/>
    <mergeCell ref="TXA63:TXH63"/>
    <mergeCell ref="TXI63:TXP63"/>
    <mergeCell ref="TXQ63:TXX63"/>
    <mergeCell ref="TUW63:TVD63"/>
    <mergeCell ref="TVE63:TVL63"/>
    <mergeCell ref="TVM63:TVT63"/>
    <mergeCell ref="TVU63:TWB63"/>
    <mergeCell ref="TWC63:TWJ63"/>
    <mergeCell ref="TTI63:TTP63"/>
    <mergeCell ref="TTQ63:TTX63"/>
    <mergeCell ref="TTY63:TUF63"/>
    <mergeCell ref="TUG63:TUN63"/>
    <mergeCell ref="TUO63:TUV63"/>
    <mergeCell ref="TRU63:TSB63"/>
    <mergeCell ref="TSC63:TSJ63"/>
    <mergeCell ref="TSK63:TSR63"/>
    <mergeCell ref="TSS63:TSZ63"/>
    <mergeCell ref="TTA63:TTH63"/>
    <mergeCell ref="UCO63:UCV63"/>
    <mergeCell ref="UCW63:UDD63"/>
    <mergeCell ref="UDE63:UDL63"/>
    <mergeCell ref="UDM63:UDT63"/>
    <mergeCell ref="UDU63:UEB63"/>
    <mergeCell ref="UBA63:UBH63"/>
    <mergeCell ref="UBI63:UBP63"/>
    <mergeCell ref="UBQ63:UBX63"/>
    <mergeCell ref="UBY63:UCF63"/>
    <mergeCell ref="UCG63:UCN63"/>
    <mergeCell ref="TZM63:TZT63"/>
    <mergeCell ref="TZU63:UAB63"/>
    <mergeCell ref="UAC63:UAJ63"/>
    <mergeCell ref="UAK63:UAR63"/>
    <mergeCell ref="UAS63:UAZ63"/>
    <mergeCell ref="TXY63:TYF63"/>
    <mergeCell ref="TYG63:TYN63"/>
    <mergeCell ref="TYO63:TYV63"/>
    <mergeCell ref="TYW63:TZD63"/>
    <mergeCell ref="TZE63:TZL63"/>
    <mergeCell ref="UIS63:UIZ63"/>
    <mergeCell ref="UJA63:UJH63"/>
    <mergeCell ref="UJI63:UJP63"/>
    <mergeCell ref="UJQ63:UJX63"/>
    <mergeCell ref="UJY63:UKF63"/>
    <mergeCell ref="UHE63:UHL63"/>
    <mergeCell ref="UHM63:UHT63"/>
    <mergeCell ref="UHU63:UIB63"/>
    <mergeCell ref="UIC63:UIJ63"/>
    <mergeCell ref="UIK63:UIR63"/>
    <mergeCell ref="UFQ63:UFX63"/>
    <mergeCell ref="UFY63:UGF63"/>
    <mergeCell ref="UGG63:UGN63"/>
    <mergeCell ref="UGO63:UGV63"/>
    <mergeCell ref="UGW63:UHD63"/>
    <mergeCell ref="UEC63:UEJ63"/>
    <mergeCell ref="UEK63:UER63"/>
    <mergeCell ref="UES63:UEZ63"/>
    <mergeCell ref="UFA63:UFH63"/>
    <mergeCell ref="UFI63:UFP63"/>
    <mergeCell ref="UOW63:UPD63"/>
    <mergeCell ref="UPE63:UPL63"/>
    <mergeCell ref="UPM63:UPT63"/>
    <mergeCell ref="UPU63:UQB63"/>
    <mergeCell ref="UQC63:UQJ63"/>
    <mergeCell ref="UNI63:UNP63"/>
    <mergeCell ref="UNQ63:UNX63"/>
    <mergeCell ref="UNY63:UOF63"/>
    <mergeCell ref="UOG63:UON63"/>
    <mergeCell ref="UOO63:UOV63"/>
    <mergeCell ref="ULU63:UMB63"/>
    <mergeCell ref="UMC63:UMJ63"/>
    <mergeCell ref="UMK63:UMR63"/>
    <mergeCell ref="UMS63:UMZ63"/>
    <mergeCell ref="UNA63:UNH63"/>
    <mergeCell ref="UKG63:UKN63"/>
    <mergeCell ref="UKO63:UKV63"/>
    <mergeCell ref="UKW63:ULD63"/>
    <mergeCell ref="ULE63:ULL63"/>
    <mergeCell ref="ULM63:ULT63"/>
    <mergeCell ref="UVA63:UVH63"/>
    <mergeCell ref="UVI63:UVP63"/>
    <mergeCell ref="UVQ63:UVX63"/>
    <mergeCell ref="UVY63:UWF63"/>
    <mergeCell ref="UWG63:UWN63"/>
    <mergeCell ref="UTM63:UTT63"/>
    <mergeCell ref="UTU63:UUB63"/>
    <mergeCell ref="UUC63:UUJ63"/>
    <mergeCell ref="UUK63:UUR63"/>
    <mergeCell ref="UUS63:UUZ63"/>
    <mergeCell ref="URY63:USF63"/>
    <mergeCell ref="USG63:USN63"/>
    <mergeCell ref="USO63:USV63"/>
    <mergeCell ref="USW63:UTD63"/>
    <mergeCell ref="UTE63:UTL63"/>
    <mergeCell ref="UQK63:UQR63"/>
    <mergeCell ref="UQS63:UQZ63"/>
    <mergeCell ref="URA63:URH63"/>
    <mergeCell ref="URI63:URP63"/>
    <mergeCell ref="URQ63:URX63"/>
    <mergeCell ref="VBE63:VBL63"/>
    <mergeCell ref="VBM63:VBT63"/>
    <mergeCell ref="VBU63:VCB63"/>
    <mergeCell ref="VCC63:VCJ63"/>
    <mergeCell ref="VCK63:VCR63"/>
    <mergeCell ref="UZQ63:UZX63"/>
    <mergeCell ref="UZY63:VAF63"/>
    <mergeCell ref="VAG63:VAN63"/>
    <mergeCell ref="VAO63:VAV63"/>
    <mergeCell ref="VAW63:VBD63"/>
    <mergeCell ref="UYC63:UYJ63"/>
    <mergeCell ref="UYK63:UYR63"/>
    <mergeCell ref="UYS63:UYZ63"/>
    <mergeCell ref="UZA63:UZH63"/>
    <mergeCell ref="UZI63:UZP63"/>
    <mergeCell ref="UWO63:UWV63"/>
    <mergeCell ref="UWW63:UXD63"/>
    <mergeCell ref="UXE63:UXL63"/>
    <mergeCell ref="UXM63:UXT63"/>
    <mergeCell ref="UXU63:UYB63"/>
    <mergeCell ref="VHI63:VHP63"/>
    <mergeCell ref="VHQ63:VHX63"/>
    <mergeCell ref="VHY63:VIF63"/>
    <mergeCell ref="VIG63:VIN63"/>
    <mergeCell ref="VIO63:VIV63"/>
    <mergeCell ref="VFU63:VGB63"/>
    <mergeCell ref="VGC63:VGJ63"/>
    <mergeCell ref="VGK63:VGR63"/>
    <mergeCell ref="VGS63:VGZ63"/>
    <mergeCell ref="VHA63:VHH63"/>
    <mergeCell ref="VEG63:VEN63"/>
    <mergeCell ref="VEO63:VEV63"/>
    <mergeCell ref="VEW63:VFD63"/>
    <mergeCell ref="VFE63:VFL63"/>
    <mergeCell ref="VFM63:VFT63"/>
    <mergeCell ref="VCS63:VCZ63"/>
    <mergeCell ref="VDA63:VDH63"/>
    <mergeCell ref="VDI63:VDP63"/>
    <mergeCell ref="VDQ63:VDX63"/>
    <mergeCell ref="VDY63:VEF63"/>
    <mergeCell ref="VNM63:VNT63"/>
    <mergeCell ref="VNU63:VOB63"/>
    <mergeCell ref="VOC63:VOJ63"/>
    <mergeCell ref="VOK63:VOR63"/>
    <mergeCell ref="VOS63:VOZ63"/>
    <mergeCell ref="VLY63:VMF63"/>
    <mergeCell ref="VMG63:VMN63"/>
    <mergeCell ref="VMO63:VMV63"/>
    <mergeCell ref="VMW63:VND63"/>
    <mergeCell ref="VNE63:VNL63"/>
    <mergeCell ref="VKK63:VKR63"/>
    <mergeCell ref="VKS63:VKZ63"/>
    <mergeCell ref="VLA63:VLH63"/>
    <mergeCell ref="VLI63:VLP63"/>
    <mergeCell ref="VLQ63:VLX63"/>
    <mergeCell ref="VIW63:VJD63"/>
    <mergeCell ref="VJE63:VJL63"/>
    <mergeCell ref="VJM63:VJT63"/>
    <mergeCell ref="VJU63:VKB63"/>
    <mergeCell ref="VKC63:VKJ63"/>
    <mergeCell ref="VTQ63:VTX63"/>
    <mergeCell ref="VTY63:VUF63"/>
    <mergeCell ref="VUG63:VUN63"/>
    <mergeCell ref="VUO63:VUV63"/>
    <mergeCell ref="VUW63:VVD63"/>
    <mergeCell ref="VSC63:VSJ63"/>
    <mergeCell ref="VSK63:VSR63"/>
    <mergeCell ref="VSS63:VSZ63"/>
    <mergeCell ref="VTA63:VTH63"/>
    <mergeCell ref="VTI63:VTP63"/>
    <mergeCell ref="VQO63:VQV63"/>
    <mergeCell ref="VQW63:VRD63"/>
    <mergeCell ref="VRE63:VRL63"/>
    <mergeCell ref="VRM63:VRT63"/>
    <mergeCell ref="VRU63:VSB63"/>
    <mergeCell ref="VPA63:VPH63"/>
    <mergeCell ref="VPI63:VPP63"/>
    <mergeCell ref="VPQ63:VPX63"/>
    <mergeCell ref="VPY63:VQF63"/>
    <mergeCell ref="VQG63:VQN63"/>
    <mergeCell ref="VZU63:WAB63"/>
    <mergeCell ref="WAC63:WAJ63"/>
    <mergeCell ref="WAK63:WAR63"/>
    <mergeCell ref="WAS63:WAZ63"/>
    <mergeCell ref="WBA63:WBH63"/>
    <mergeCell ref="VYG63:VYN63"/>
    <mergeCell ref="VYO63:VYV63"/>
    <mergeCell ref="VYW63:VZD63"/>
    <mergeCell ref="VZE63:VZL63"/>
    <mergeCell ref="VZM63:VZT63"/>
    <mergeCell ref="VWS63:VWZ63"/>
    <mergeCell ref="VXA63:VXH63"/>
    <mergeCell ref="VXI63:VXP63"/>
    <mergeCell ref="VXQ63:VXX63"/>
    <mergeCell ref="VXY63:VYF63"/>
    <mergeCell ref="VVE63:VVL63"/>
    <mergeCell ref="VVM63:VVT63"/>
    <mergeCell ref="VVU63:VWB63"/>
    <mergeCell ref="VWC63:VWJ63"/>
    <mergeCell ref="VWK63:VWR63"/>
    <mergeCell ref="WFY63:WGF63"/>
    <mergeCell ref="WGG63:WGN63"/>
    <mergeCell ref="WGO63:WGV63"/>
    <mergeCell ref="WGW63:WHD63"/>
    <mergeCell ref="WHE63:WHL63"/>
    <mergeCell ref="WEK63:WER63"/>
    <mergeCell ref="WES63:WEZ63"/>
    <mergeCell ref="WFA63:WFH63"/>
    <mergeCell ref="WFI63:WFP63"/>
    <mergeCell ref="WFQ63:WFX63"/>
    <mergeCell ref="WCW63:WDD63"/>
    <mergeCell ref="WDE63:WDL63"/>
    <mergeCell ref="WDM63:WDT63"/>
    <mergeCell ref="WDU63:WEB63"/>
    <mergeCell ref="WEC63:WEJ63"/>
    <mergeCell ref="WBI63:WBP63"/>
    <mergeCell ref="WBQ63:WBX63"/>
    <mergeCell ref="WBY63:WCF63"/>
    <mergeCell ref="WCG63:WCN63"/>
    <mergeCell ref="WCO63:WCV63"/>
    <mergeCell ref="WMC63:WMJ63"/>
    <mergeCell ref="WMK63:WMR63"/>
    <mergeCell ref="WMS63:WMZ63"/>
    <mergeCell ref="WNA63:WNH63"/>
    <mergeCell ref="WNI63:WNP63"/>
    <mergeCell ref="WKO63:WKV63"/>
    <mergeCell ref="WKW63:WLD63"/>
    <mergeCell ref="WLE63:WLL63"/>
    <mergeCell ref="WLM63:WLT63"/>
    <mergeCell ref="WLU63:WMB63"/>
    <mergeCell ref="WJA63:WJH63"/>
    <mergeCell ref="WJI63:WJP63"/>
    <mergeCell ref="WJQ63:WJX63"/>
    <mergeCell ref="WJY63:WKF63"/>
    <mergeCell ref="WKG63:WKN63"/>
    <mergeCell ref="WHM63:WHT63"/>
    <mergeCell ref="WHU63:WIB63"/>
    <mergeCell ref="WIC63:WIJ63"/>
    <mergeCell ref="WIK63:WIR63"/>
    <mergeCell ref="WIS63:WIZ63"/>
    <mergeCell ref="WSG63:WSN63"/>
    <mergeCell ref="WSO63:WSV63"/>
    <mergeCell ref="WSW63:WTD63"/>
    <mergeCell ref="WTE63:WTL63"/>
    <mergeCell ref="WTM63:WTT63"/>
    <mergeCell ref="WQS63:WQZ63"/>
    <mergeCell ref="WRA63:WRH63"/>
    <mergeCell ref="WRI63:WRP63"/>
    <mergeCell ref="WRQ63:WRX63"/>
    <mergeCell ref="WRY63:WSF63"/>
    <mergeCell ref="WPE63:WPL63"/>
    <mergeCell ref="WPM63:WPT63"/>
    <mergeCell ref="WPU63:WQB63"/>
    <mergeCell ref="WQC63:WQJ63"/>
    <mergeCell ref="WQK63:WQR63"/>
    <mergeCell ref="WNQ63:WNX63"/>
    <mergeCell ref="WNY63:WOF63"/>
    <mergeCell ref="WOG63:WON63"/>
    <mergeCell ref="WOO63:WOV63"/>
    <mergeCell ref="WOW63:WPD63"/>
    <mergeCell ref="WZA63:WZH63"/>
    <mergeCell ref="WZI63:WZP63"/>
    <mergeCell ref="WZQ63:WZX63"/>
    <mergeCell ref="WWW63:WXD63"/>
    <mergeCell ref="WXE63:WXL63"/>
    <mergeCell ref="WXM63:WXT63"/>
    <mergeCell ref="WXU63:WYB63"/>
    <mergeCell ref="WYC63:WYJ63"/>
    <mergeCell ref="WVI63:WVP63"/>
    <mergeCell ref="WVQ63:WVX63"/>
    <mergeCell ref="WVY63:WWF63"/>
    <mergeCell ref="WWG63:WWN63"/>
    <mergeCell ref="WWO63:WWV63"/>
    <mergeCell ref="WTU63:WUB63"/>
    <mergeCell ref="WUC63:WUJ63"/>
    <mergeCell ref="WUK63:WUR63"/>
    <mergeCell ref="WUS63:WUZ63"/>
    <mergeCell ref="WVA63:WVH63"/>
    <mergeCell ref="E50:F50"/>
    <mergeCell ref="E54:F54"/>
    <mergeCell ref="E55:F55"/>
    <mergeCell ref="E56:F56"/>
    <mergeCell ref="XEO63:XEV63"/>
    <mergeCell ref="XEW63:XFD63"/>
    <mergeCell ref="F81:H81"/>
    <mergeCell ref="A31:B31"/>
    <mergeCell ref="A32:B32"/>
    <mergeCell ref="A34:B34"/>
    <mergeCell ref="A35:B35"/>
    <mergeCell ref="E31:G31"/>
    <mergeCell ref="E32:G32"/>
    <mergeCell ref="E34:G34"/>
    <mergeCell ref="E35:G35"/>
    <mergeCell ref="XDA63:XDH63"/>
    <mergeCell ref="XDI63:XDP63"/>
    <mergeCell ref="XDQ63:XDX63"/>
    <mergeCell ref="XDY63:XEF63"/>
    <mergeCell ref="XEG63:XEN63"/>
    <mergeCell ref="XBM63:XBT63"/>
    <mergeCell ref="XBU63:XCB63"/>
    <mergeCell ref="XCC63:XCJ63"/>
    <mergeCell ref="XCK63:XCR63"/>
    <mergeCell ref="XCS63:XCZ63"/>
    <mergeCell ref="WZY63:XAF63"/>
    <mergeCell ref="XAG63:XAN63"/>
    <mergeCell ref="XAO63:XAV63"/>
    <mergeCell ref="XAW63:XBD63"/>
    <mergeCell ref="XBE63:XBL63"/>
    <mergeCell ref="WYK63:WYR63"/>
    <mergeCell ref="WYS63:WYZ63"/>
  </mergeCells>
  <dataValidations disablePrompts="1" count="1">
    <dataValidation showDropDown="1" showInputMessage="1" showErrorMessage="1" sqref="B148 G148 B150"/>
  </dataValidations>
  <printOptions horizontalCentered="1" verticalCentered="1"/>
  <pageMargins left="0.19685039370078741" right="0.19685039370078741" top="0" bottom="0.19685039370078741" header="0.31496062992125984" footer="0.31496062992125984"/>
  <pageSetup scale="47" orientation="portrait" horizontalDpi="360" verticalDpi="360"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6" tint="0.39997558519241921"/>
  </sheetPr>
  <dimension ref="A1:B115"/>
  <sheetViews>
    <sheetView showGridLines="0" zoomScale="115" zoomScaleNormal="115" workbookViewId="0">
      <pane ySplit="3" topLeftCell="A59" activePane="bottomLeft" state="frozen"/>
      <selection pane="bottomLeft" activeCell="B71" sqref="B71"/>
    </sheetView>
  </sheetViews>
  <sheetFormatPr baseColWidth="10" defaultColWidth="11.42578125" defaultRowHeight="12" x14ac:dyDescent="0.2"/>
  <cols>
    <col min="1" max="1" width="58.7109375" style="201" customWidth="1"/>
    <col min="2" max="2" width="103.85546875" style="202" customWidth="1"/>
    <col min="3" max="16384" width="11.42578125" style="203"/>
  </cols>
  <sheetData>
    <row r="1" spans="1:2" x14ac:dyDescent="0.2">
      <c r="A1" s="201" t="s">
        <v>179</v>
      </c>
    </row>
    <row r="3" spans="1:2" s="204" customFormat="1" x14ac:dyDescent="0.2">
      <c r="A3" s="479" t="s">
        <v>0</v>
      </c>
      <c r="B3" s="480"/>
    </row>
    <row r="4" spans="1:2" s="204" customFormat="1" x14ac:dyDescent="0.2">
      <c r="A4" s="211" t="s">
        <v>1</v>
      </c>
      <c r="B4" s="205" t="s">
        <v>180</v>
      </c>
    </row>
    <row r="5" spans="1:2" s="204" customFormat="1" x14ac:dyDescent="0.2">
      <c r="A5" s="211" t="s">
        <v>2</v>
      </c>
      <c r="B5" s="205" t="s">
        <v>181</v>
      </c>
    </row>
    <row r="6" spans="1:2" s="204" customFormat="1" x14ac:dyDescent="0.2">
      <c r="A6" s="211" t="s">
        <v>3</v>
      </c>
      <c r="B6" s="206" t="s">
        <v>182</v>
      </c>
    </row>
    <row r="7" spans="1:2" s="204" customFormat="1" x14ac:dyDescent="0.2">
      <c r="A7" s="211" t="s">
        <v>4</v>
      </c>
      <c r="B7" s="207" t="s">
        <v>183</v>
      </c>
    </row>
    <row r="8" spans="1:2" s="204" customFormat="1" x14ac:dyDescent="0.2">
      <c r="A8" s="211" t="s">
        <v>5</v>
      </c>
      <c r="B8" s="205" t="s">
        <v>184</v>
      </c>
    </row>
    <row r="9" spans="1:2" s="204" customFormat="1" x14ac:dyDescent="0.2">
      <c r="A9" s="211" t="s">
        <v>6</v>
      </c>
      <c r="B9" s="208" t="s">
        <v>185</v>
      </c>
    </row>
    <row r="10" spans="1:2" s="209" customFormat="1" x14ac:dyDescent="0.2">
      <c r="A10" s="211" t="s">
        <v>7</v>
      </c>
      <c r="B10" s="207" t="s">
        <v>186</v>
      </c>
    </row>
    <row r="11" spans="1:2" s="204" customFormat="1" x14ac:dyDescent="0.2">
      <c r="A11" s="211" t="s">
        <v>8</v>
      </c>
      <c r="B11" s="207" t="s">
        <v>187</v>
      </c>
    </row>
    <row r="12" spans="1:2" s="204" customFormat="1" x14ac:dyDescent="0.2">
      <c r="A12" s="211" t="s">
        <v>10</v>
      </c>
      <c r="B12" s="207" t="s">
        <v>188</v>
      </c>
    </row>
    <row r="13" spans="1:2" s="204" customFormat="1" x14ac:dyDescent="0.2">
      <c r="A13" s="211" t="s">
        <v>11</v>
      </c>
      <c r="B13" s="207" t="s">
        <v>189</v>
      </c>
    </row>
    <row r="14" spans="1:2" s="204" customFormat="1" x14ac:dyDescent="0.2">
      <c r="A14" s="211" t="s">
        <v>12</v>
      </c>
      <c r="B14" s="207" t="s">
        <v>190</v>
      </c>
    </row>
    <row r="15" spans="1:2" s="204" customFormat="1" x14ac:dyDescent="0.2">
      <c r="A15" s="211" t="s">
        <v>14</v>
      </c>
      <c r="B15" s="207" t="s">
        <v>191</v>
      </c>
    </row>
    <row r="16" spans="1:2" s="204" customFormat="1" ht="37.5" customHeight="1" x14ac:dyDescent="0.2">
      <c r="A16" s="233" t="s">
        <v>256</v>
      </c>
      <c r="B16" s="210" t="s">
        <v>267</v>
      </c>
    </row>
    <row r="17" spans="1:2" s="204" customFormat="1" x14ac:dyDescent="0.2">
      <c r="A17" s="332" t="s">
        <v>390</v>
      </c>
      <c r="B17" s="329" t="s">
        <v>391</v>
      </c>
    </row>
    <row r="18" spans="1:2" ht="23.25" customHeight="1" x14ac:dyDescent="0.2">
      <c r="A18" s="333" t="s">
        <v>392</v>
      </c>
      <c r="B18" s="330" t="s">
        <v>393</v>
      </c>
    </row>
    <row r="19" spans="1:2" ht="23.25" hidden="1" customHeight="1" x14ac:dyDescent="0.2">
      <c r="A19" s="212" t="s">
        <v>310</v>
      </c>
      <c r="B19" s="330" t="s">
        <v>312</v>
      </c>
    </row>
    <row r="20" spans="1:2" s="204" customFormat="1" ht="150.75" customHeight="1" x14ac:dyDescent="0.2">
      <c r="A20" s="211" t="s">
        <v>16</v>
      </c>
      <c r="B20" s="331" t="s">
        <v>394</v>
      </c>
    </row>
    <row r="21" spans="1:2" s="204" customFormat="1" ht="24" x14ac:dyDescent="0.2">
      <c r="A21" s="211" t="s">
        <v>192</v>
      </c>
      <c r="B21" s="207" t="s">
        <v>290</v>
      </c>
    </row>
    <row r="22" spans="1:2" s="204" customFormat="1" x14ac:dyDescent="0.2">
      <c r="A22" s="211" t="s">
        <v>357</v>
      </c>
      <c r="B22" s="207" t="s">
        <v>193</v>
      </c>
    </row>
    <row r="23" spans="1:2" s="204" customFormat="1" x14ac:dyDescent="0.2">
      <c r="A23" s="211" t="s">
        <v>194</v>
      </c>
      <c r="B23" s="213" t="s">
        <v>193</v>
      </c>
    </row>
    <row r="24" spans="1:2" s="204" customFormat="1" ht="15" customHeight="1" x14ac:dyDescent="0.2">
      <c r="A24" s="484" t="s">
        <v>195</v>
      </c>
      <c r="B24" s="213" t="s">
        <v>280</v>
      </c>
    </row>
    <row r="25" spans="1:2" s="204" customFormat="1" x14ac:dyDescent="0.2">
      <c r="A25" s="485"/>
      <c r="B25" s="214" t="s">
        <v>305</v>
      </c>
    </row>
    <row r="26" spans="1:2" s="204" customFormat="1" ht="36.75" customHeight="1" x14ac:dyDescent="0.2">
      <c r="A26" s="485"/>
      <c r="B26" s="214" t="s">
        <v>306</v>
      </c>
    </row>
    <row r="27" spans="1:2" s="204" customFormat="1" ht="24" x14ac:dyDescent="0.2">
      <c r="A27" s="485"/>
      <c r="B27" s="214" t="s">
        <v>307</v>
      </c>
    </row>
    <row r="28" spans="1:2" s="204" customFormat="1" ht="36" x14ac:dyDescent="0.2">
      <c r="A28" s="485"/>
      <c r="B28" s="214" t="s">
        <v>308</v>
      </c>
    </row>
    <row r="29" spans="1:2" s="204" customFormat="1" ht="36" x14ac:dyDescent="0.2">
      <c r="A29" s="486"/>
      <c r="B29" s="215" t="s">
        <v>309</v>
      </c>
    </row>
    <row r="30" spans="1:2" s="204" customFormat="1" x14ac:dyDescent="0.2">
      <c r="A30" s="211" t="s">
        <v>196</v>
      </c>
      <c r="B30" s="216" t="s">
        <v>193</v>
      </c>
    </row>
    <row r="31" spans="1:2" s="204" customFormat="1" x14ac:dyDescent="0.2">
      <c r="A31" s="211" t="s">
        <v>23</v>
      </c>
      <c r="B31" s="207" t="s">
        <v>197</v>
      </c>
    </row>
    <row r="32" spans="1:2" s="204" customFormat="1" x14ac:dyDescent="0.2">
      <c r="A32" s="211" t="s">
        <v>313</v>
      </c>
      <c r="B32" s="216" t="s">
        <v>193</v>
      </c>
    </row>
    <row r="33" spans="1:2" s="204" customFormat="1" x14ac:dyDescent="0.2">
      <c r="A33" s="211" t="s">
        <v>362</v>
      </c>
      <c r="B33" s="207" t="s">
        <v>363</v>
      </c>
    </row>
    <row r="34" spans="1:2" s="204" customFormat="1" x14ac:dyDescent="0.2">
      <c r="A34" s="211" t="s">
        <v>316</v>
      </c>
      <c r="B34" s="207" t="s">
        <v>332</v>
      </c>
    </row>
    <row r="35" spans="1:2" s="204" customFormat="1" x14ac:dyDescent="0.2">
      <c r="A35" s="211" t="s">
        <v>317</v>
      </c>
      <c r="B35" s="207" t="s">
        <v>333</v>
      </c>
    </row>
    <row r="36" spans="1:2" s="204" customFormat="1" x14ac:dyDescent="0.2">
      <c r="A36" s="243"/>
      <c r="B36" s="244"/>
    </row>
    <row r="37" spans="1:2" s="204" customFormat="1" x14ac:dyDescent="0.2">
      <c r="A37" s="220"/>
      <c r="B37" s="217"/>
    </row>
    <row r="38" spans="1:2" s="204" customFormat="1" x14ac:dyDescent="0.2">
      <c r="A38" s="474" t="s">
        <v>24</v>
      </c>
      <c r="B38" s="475"/>
    </row>
    <row r="39" spans="1:2" s="204" customFormat="1" x14ac:dyDescent="0.2">
      <c r="A39" s="211" t="s">
        <v>4</v>
      </c>
      <c r="B39" s="218" t="s">
        <v>198</v>
      </c>
    </row>
    <row r="40" spans="1:2" s="204" customFormat="1" x14ac:dyDescent="0.2">
      <c r="A40" s="211" t="s">
        <v>25</v>
      </c>
      <c r="B40" s="218" t="s">
        <v>199</v>
      </c>
    </row>
    <row r="41" spans="1:2" s="209" customFormat="1" x14ac:dyDescent="0.2">
      <c r="A41" s="211" t="s">
        <v>7</v>
      </c>
      <c r="B41" s="207" t="s">
        <v>200</v>
      </c>
    </row>
    <row r="42" spans="1:2" s="204" customFormat="1" x14ac:dyDescent="0.2">
      <c r="A42" s="220"/>
      <c r="B42" s="217"/>
    </row>
    <row r="43" spans="1:2" s="204" customFormat="1" x14ac:dyDescent="0.2">
      <c r="A43" s="474" t="s">
        <v>26</v>
      </c>
      <c r="B43" s="475"/>
    </row>
    <row r="44" spans="1:2" s="204" customFormat="1" x14ac:dyDescent="0.2">
      <c r="A44" s="211" t="s">
        <v>4</v>
      </c>
      <c r="B44" s="218" t="s">
        <v>201</v>
      </c>
    </row>
    <row r="45" spans="1:2" s="204" customFormat="1" x14ac:dyDescent="0.2">
      <c r="A45" s="211" t="s">
        <v>25</v>
      </c>
      <c r="B45" s="218" t="s">
        <v>202</v>
      </c>
    </row>
    <row r="46" spans="1:2" s="204" customFormat="1" x14ac:dyDescent="0.2">
      <c r="A46" s="220"/>
      <c r="B46" s="217"/>
    </row>
    <row r="47" spans="1:2" s="204" customFormat="1" x14ac:dyDescent="0.2">
      <c r="A47" s="220"/>
      <c r="B47" s="217"/>
    </row>
    <row r="48" spans="1:2" s="204" customFormat="1" x14ac:dyDescent="0.2">
      <c r="A48" s="474" t="s">
        <v>27</v>
      </c>
      <c r="B48" s="475"/>
    </row>
    <row r="49" spans="1:2" s="204" customFormat="1" x14ac:dyDescent="0.2">
      <c r="A49" s="234" t="s">
        <v>28</v>
      </c>
      <c r="B49" s="218" t="s">
        <v>203</v>
      </c>
    </row>
    <row r="50" spans="1:2" s="204" customFormat="1" x14ac:dyDescent="0.2">
      <c r="A50" s="234" t="s">
        <v>29</v>
      </c>
      <c r="B50" s="218" t="s">
        <v>204</v>
      </c>
    </row>
    <row r="51" spans="1:2" s="204" customFormat="1" x14ac:dyDescent="0.2">
      <c r="A51" s="234" t="s">
        <v>30</v>
      </c>
      <c r="B51" s="218" t="s">
        <v>205</v>
      </c>
    </row>
    <row r="52" spans="1:2" s="204" customFormat="1" x14ac:dyDescent="0.2">
      <c r="A52" s="234" t="s">
        <v>31</v>
      </c>
      <c r="B52" s="218" t="s">
        <v>206</v>
      </c>
    </row>
    <row r="53" spans="1:2" s="204" customFormat="1" x14ac:dyDescent="0.2">
      <c r="A53" s="234" t="s">
        <v>32</v>
      </c>
      <c r="B53" s="218" t="s">
        <v>207</v>
      </c>
    </row>
    <row r="54" spans="1:2" s="204" customFormat="1" x14ac:dyDescent="0.2">
      <c r="A54" s="234" t="s">
        <v>33</v>
      </c>
      <c r="B54" s="207" t="s">
        <v>190</v>
      </c>
    </row>
    <row r="55" spans="1:2" s="204" customFormat="1" x14ac:dyDescent="0.2">
      <c r="A55" s="220"/>
      <c r="B55" s="217"/>
    </row>
    <row r="56" spans="1:2" s="204" customFormat="1" x14ac:dyDescent="0.2">
      <c r="A56" s="474" t="s">
        <v>35</v>
      </c>
      <c r="B56" s="475"/>
    </row>
    <row r="57" spans="1:2" s="204" customFormat="1" x14ac:dyDescent="0.2">
      <c r="A57" s="234" t="s">
        <v>36</v>
      </c>
      <c r="B57" s="219" t="s">
        <v>208</v>
      </c>
    </row>
    <row r="58" spans="1:2" s="204" customFormat="1" x14ac:dyDescent="0.2">
      <c r="A58" s="234" t="s">
        <v>37</v>
      </c>
      <c r="B58" s="219" t="s">
        <v>209</v>
      </c>
    </row>
    <row r="59" spans="1:2" s="204" customFormat="1" x14ac:dyDescent="0.2">
      <c r="A59" s="234" t="s">
        <v>38</v>
      </c>
      <c r="B59" s="219" t="s">
        <v>210</v>
      </c>
    </row>
    <row r="60" spans="1:2" s="204" customFormat="1" ht="24" x14ac:dyDescent="0.2">
      <c r="A60" s="234" t="s">
        <v>39</v>
      </c>
      <c r="B60" s="219" t="s">
        <v>211</v>
      </c>
    </row>
    <row r="61" spans="1:2" s="204" customFormat="1" x14ac:dyDescent="0.2">
      <c r="A61" s="234" t="s">
        <v>40</v>
      </c>
      <c r="B61" s="219" t="s">
        <v>212</v>
      </c>
    </row>
    <row r="62" spans="1:2" s="204" customFormat="1" x14ac:dyDescent="0.2">
      <c r="A62" s="220"/>
      <c r="B62" s="217"/>
    </row>
    <row r="63" spans="1:2" s="204" customFormat="1" x14ac:dyDescent="0.2">
      <c r="A63" s="220" t="s">
        <v>41</v>
      </c>
      <c r="B63" s="217"/>
    </row>
    <row r="64" spans="1:2" s="204" customFormat="1" x14ac:dyDescent="0.2">
      <c r="A64" s="234" t="s">
        <v>42</v>
      </c>
      <c r="B64" s="221" t="s">
        <v>213</v>
      </c>
    </row>
    <row r="65" spans="1:2" s="204" customFormat="1" x14ac:dyDescent="0.2">
      <c r="A65" s="234" t="s">
        <v>43</v>
      </c>
      <c r="B65" s="221" t="s">
        <v>214</v>
      </c>
    </row>
    <row r="66" spans="1:2" s="204" customFormat="1" ht="12.75" thickBot="1" x14ac:dyDescent="0.25">
      <c r="A66" s="222" t="s">
        <v>44</v>
      </c>
      <c r="B66" s="231"/>
    </row>
    <row r="67" spans="1:2" s="204" customFormat="1" ht="12.75" thickTop="1" x14ac:dyDescent="0.2">
      <c r="A67" s="274"/>
      <c r="B67" s="275"/>
    </row>
    <row r="68" spans="1:2" s="204" customFormat="1" x14ac:dyDescent="0.2">
      <c r="A68" s="220"/>
      <c r="B68" s="217"/>
    </row>
    <row r="69" spans="1:2" s="204" customFormat="1" x14ac:dyDescent="0.2">
      <c r="A69" s="220" t="s">
        <v>45</v>
      </c>
      <c r="B69" s="217"/>
    </row>
    <row r="70" spans="1:2" s="204" customFormat="1" ht="24" x14ac:dyDescent="0.2">
      <c r="A70" s="234" t="s">
        <v>358</v>
      </c>
      <c r="B70" s="221" t="s">
        <v>215</v>
      </c>
    </row>
    <row r="71" spans="1:2" s="204" customFormat="1" x14ac:dyDescent="0.2">
      <c r="A71" s="235" t="s">
        <v>46</v>
      </c>
      <c r="B71" s="218" t="s">
        <v>216</v>
      </c>
    </row>
    <row r="72" spans="1:2" s="204" customFormat="1" x14ac:dyDescent="0.2">
      <c r="A72" s="298" t="s">
        <v>44</v>
      </c>
      <c r="B72" s="299"/>
    </row>
    <row r="73" spans="1:2" s="204" customFormat="1" x14ac:dyDescent="0.2">
      <c r="A73" s="300" t="s">
        <v>374</v>
      </c>
      <c r="B73" s="301" t="s">
        <v>375</v>
      </c>
    </row>
    <row r="74" spans="1:2" s="204" customFormat="1" x14ac:dyDescent="0.2">
      <c r="A74" s="300" t="s">
        <v>376</v>
      </c>
      <c r="B74" s="301" t="s">
        <v>380</v>
      </c>
    </row>
    <row r="75" spans="1:2" s="204" customFormat="1" x14ac:dyDescent="0.2">
      <c r="A75" s="300" t="s">
        <v>377</v>
      </c>
      <c r="B75" s="301" t="s">
        <v>381</v>
      </c>
    </row>
    <row r="76" spans="1:2" s="204" customFormat="1" x14ac:dyDescent="0.2">
      <c r="A76" s="220"/>
      <c r="B76" s="217"/>
    </row>
    <row r="77" spans="1:2" s="204" customFormat="1" x14ac:dyDescent="0.2">
      <c r="A77" s="220" t="s">
        <v>47</v>
      </c>
      <c r="B77" s="217"/>
    </row>
    <row r="78" spans="1:2" s="204" customFormat="1" x14ac:dyDescent="0.2">
      <c r="A78" s="223" t="s">
        <v>48</v>
      </c>
      <c r="B78" s="232" t="s">
        <v>49</v>
      </c>
    </row>
    <row r="79" spans="1:2" s="204" customFormat="1" x14ac:dyDescent="0.2">
      <c r="A79" s="225" t="s">
        <v>50</v>
      </c>
      <c r="B79" s="221" t="s">
        <v>217</v>
      </c>
    </row>
    <row r="80" spans="1:2" s="204" customFormat="1" ht="24" x14ac:dyDescent="0.2">
      <c r="A80" s="302" t="s">
        <v>378</v>
      </c>
      <c r="B80" s="301" t="s">
        <v>382</v>
      </c>
    </row>
    <row r="81" spans="1:2" s="204" customFormat="1" ht="15.75" customHeight="1" x14ac:dyDescent="0.2">
      <c r="A81" s="303" t="s">
        <v>379</v>
      </c>
      <c r="B81" s="301" t="s">
        <v>383</v>
      </c>
    </row>
    <row r="82" spans="1:2" s="204" customFormat="1" x14ac:dyDescent="0.2">
      <c r="A82" s="225" t="s">
        <v>51</v>
      </c>
      <c r="B82" s="218" t="s">
        <v>218</v>
      </c>
    </row>
    <row r="83" spans="1:2" s="204" customFormat="1" x14ac:dyDescent="0.2">
      <c r="A83" s="225" t="s">
        <v>283</v>
      </c>
      <c r="B83" s="218" t="s">
        <v>219</v>
      </c>
    </row>
    <row r="84" spans="1:2" s="204" customFormat="1" x14ac:dyDescent="0.2">
      <c r="A84" s="225" t="s">
        <v>284</v>
      </c>
      <c r="B84" s="218" t="s">
        <v>220</v>
      </c>
    </row>
    <row r="85" spans="1:2" s="204" customFormat="1" x14ac:dyDescent="0.2">
      <c r="A85" s="225" t="s">
        <v>52</v>
      </c>
      <c r="B85" s="218" t="s">
        <v>221</v>
      </c>
    </row>
    <row r="86" spans="1:2" s="204" customFormat="1" x14ac:dyDescent="0.2">
      <c r="A86" s="225" t="s">
        <v>53</v>
      </c>
      <c r="B86" s="218" t="s">
        <v>276</v>
      </c>
    </row>
    <row r="87" spans="1:2" s="204" customFormat="1" x14ac:dyDescent="0.2">
      <c r="A87" s="225" t="s">
        <v>287</v>
      </c>
      <c r="B87" s="218" t="s">
        <v>291</v>
      </c>
    </row>
    <row r="88" spans="1:2" s="204" customFormat="1" x14ac:dyDescent="0.2">
      <c r="A88" s="225" t="s">
        <v>54</v>
      </c>
      <c r="B88" s="224" t="s">
        <v>293</v>
      </c>
    </row>
    <row r="89" spans="1:2" s="204" customFormat="1" x14ac:dyDescent="0.2">
      <c r="A89" s="225" t="s">
        <v>289</v>
      </c>
      <c r="B89" s="218" t="s">
        <v>292</v>
      </c>
    </row>
    <row r="90" spans="1:2" s="204" customFormat="1" x14ac:dyDescent="0.2">
      <c r="A90" s="225" t="s">
        <v>296</v>
      </c>
      <c r="B90" s="224" t="s">
        <v>277</v>
      </c>
    </row>
    <row r="91" spans="1:2" s="204" customFormat="1" x14ac:dyDescent="0.2">
      <c r="A91" s="481" t="s">
        <v>21</v>
      </c>
      <c r="B91" s="226" t="s">
        <v>281</v>
      </c>
    </row>
    <row r="92" spans="1:2" s="204" customFormat="1" x14ac:dyDescent="0.2">
      <c r="A92" s="482"/>
      <c r="B92" s="214" t="s">
        <v>305</v>
      </c>
    </row>
    <row r="93" spans="1:2" s="204" customFormat="1" ht="36" x14ac:dyDescent="0.2">
      <c r="A93" s="482"/>
      <c r="B93" s="214" t="s">
        <v>306</v>
      </c>
    </row>
    <row r="94" spans="1:2" s="204" customFormat="1" ht="24" x14ac:dyDescent="0.2">
      <c r="A94" s="482"/>
      <c r="B94" s="214" t="s">
        <v>307</v>
      </c>
    </row>
    <row r="95" spans="1:2" s="204" customFormat="1" ht="36" x14ac:dyDescent="0.2">
      <c r="A95" s="482"/>
      <c r="B95" s="214" t="s">
        <v>308</v>
      </c>
    </row>
    <row r="96" spans="1:2" s="204" customFormat="1" ht="36" x14ac:dyDescent="0.2">
      <c r="A96" s="483"/>
      <c r="B96" s="215" t="s">
        <v>309</v>
      </c>
    </row>
    <row r="97" spans="1:2" s="204" customFormat="1" ht="24" x14ac:dyDescent="0.2">
      <c r="A97" s="236" t="s">
        <v>258</v>
      </c>
      <c r="B97" s="227" t="s">
        <v>278</v>
      </c>
    </row>
    <row r="98" spans="1:2" s="204" customFormat="1" ht="21.75" customHeight="1" x14ac:dyDescent="0.2">
      <c r="A98" s="476" t="s">
        <v>56</v>
      </c>
      <c r="B98" s="224" t="s">
        <v>279</v>
      </c>
    </row>
    <row r="99" spans="1:2" s="204" customFormat="1" ht="24" x14ac:dyDescent="0.2">
      <c r="A99" s="477"/>
      <c r="B99" s="227" t="s">
        <v>222</v>
      </c>
    </row>
    <row r="100" spans="1:2" s="204" customFormat="1" ht="24" x14ac:dyDescent="0.2">
      <c r="A100" s="478"/>
      <c r="B100" s="228" t="s">
        <v>223</v>
      </c>
    </row>
    <row r="103" spans="1:2" s="209" customFormat="1" x14ac:dyDescent="0.2">
      <c r="A103" s="229" t="s">
        <v>57</v>
      </c>
      <c r="B103" s="217"/>
    </row>
    <row r="105" spans="1:2" s="204" customFormat="1" x14ac:dyDescent="0.2">
      <c r="A105" s="225" t="s">
        <v>224</v>
      </c>
      <c r="B105" s="218" t="s">
        <v>225</v>
      </c>
    </row>
    <row r="106" spans="1:2" x14ac:dyDescent="0.2">
      <c r="A106" s="225" t="s">
        <v>59</v>
      </c>
      <c r="B106" s="246" t="s">
        <v>226</v>
      </c>
    </row>
    <row r="108" spans="1:2" x14ac:dyDescent="0.2">
      <c r="A108" s="229" t="s">
        <v>270</v>
      </c>
    </row>
    <row r="110" spans="1:2" ht="28.5" customHeight="1" x14ac:dyDescent="0.2">
      <c r="A110" s="211" t="s">
        <v>72</v>
      </c>
      <c r="B110" s="230" t="s">
        <v>271</v>
      </c>
    </row>
    <row r="111" spans="1:2" ht="37.5" customHeight="1" x14ac:dyDescent="0.2">
      <c r="A111" s="211" t="s">
        <v>282</v>
      </c>
      <c r="B111" s="230" t="s">
        <v>272</v>
      </c>
    </row>
    <row r="112" spans="1:2" ht="15" customHeight="1" x14ac:dyDescent="0.2">
      <c r="A112" s="211" t="s">
        <v>73</v>
      </c>
      <c r="B112" s="218" t="s">
        <v>227</v>
      </c>
    </row>
    <row r="113" spans="1:2" ht="24" x14ac:dyDescent="0.2">
      <c r="A113" s="211" t="s">
        <v>264</v>
      </c>
      <c r="B113" s="218" t="s">
        <v>273</v>
      </c>
    </row>
    <row r="114" spans="1:2" ht="24" x14ac:dyDescent="0.2">
      <c r="A114" s="211" t="s">
        <v>269</v>
      </c>
      <c r="B114" s="218" t="s">
        <v>274</v>
      </c>
    </row>
    <row r="115" spans="1:2" ht="24" x14ac:dyDescent="0.2">
      <c r="A115" s="211" t="s">
        <v>265</v>
      </c>
      <c r="B115" s="218" t="s">
        <v>275</v>
      </c>
    </row>
  </sheetData>
  <sheetProtection algorithmName="SHA-512" hashValue="pcdo6WOsE+1/hsngjKMc5q32ZVoZSsyKvn8UC5bX3Nn87sr3E+T0VVZHwFB8/wD5siOLskraWjugLKRlnf02WA==" saltValue="eD21MWyhheJKQuUGxzKRnA==" spinCount="100000" sheet="1" objects="1" scenarios="1"/>
  <mergeCells count="8">
    <mergeCell ref="A56:B56"/>
    <mergeCell ref="A98:A100"/>
    <mergeCell ref="A3:B3"/>
    <mergeCell ref="A38:B38"/>
    <mergeCell ref="A43:B43"/>
    <mergeCell ref="A48:B48"/>
    <mergeCell ref="A91:A96"/>
    <mergeCell ref="A24:A29"/>
  </mergeCells>
  <hyperlinks>
    <hyperlink ref="B10" r:id="rId1" display="jcpote@sena.edu.co"/>
    <hyperlink ref="B41" r:id="rId2" display="jcpote@sena.edu.co"/>
  </hyperlinks>
  <pageMargins left="0.70866141732283472" right="0.35433070866141736" top="0.74803149606299213" bottom="0.74803149606299213" header="0.31496062992125984" footer="0.31496062992125984"/>
  <pageSetup scale="70" orientation="portrait" horizontalDpi="1200" verticalDpi="1200"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workbookViewId="0">
      <selection activeCell="E23" sqref="E23"/>
    </sheetView>
  </sheetViews>
  <sheetFormatPr baseColWidth="10" defaultColWidth="11.42578125" defaultRowHeight="15" x14ac:dyDescent="0.25"/>
  <cols>
    <col min="1" max="1" width="9" bestFit="1" customWidth="1"/>
    <col min="2" max="2" width="37.28515625" bestFit="1" customWidth="1"/>
    <col min="3" max="3" width="14" bestFit="1" customWidth="1"/>
  </cols>
  <sheetData>
    <row r="1" spans="1:13" ht="15.75" x14ac:dyDescent="0.25">
      <c r="A1">
        <v>3181962</v>
      </c>
      <c r="B1" t="s">
        <v>228</v>
      </c>
      <c r="C1" s="1">
        <v>147000000</v>
      </c>
      <c r="F1" s="2" t="s">
        <v>8</v>
      </c>
      <c r="G1" s="2" t="s">
        <v>229</v>
      </c>
      <c r="H1" s="2" t="s">
        <v>230</v>
      </c>
      <c r="I1" s="2" t="s">
        <v>231</v>
      </c>
      <c r="J1" s="2" t="s">
        <v>232</v>
      </c>
      <c r="K1" s="2" t="s">
        <v>233</v>
      </c>
      <c r="L1" s="2" t="s">
        <v>234</v>
      </c>
      <c r="M1" s="2" t="s">
        <v>235</v>
      </c>
    </row>
    <row r="2" spans="1:13" x14ac:dyDescent="0.25">
      <c r="A2">
        <v>80082963</v>
      </c>
      <c r="B2" t="s">
        <v>236</v>
      </c>
      <c r="C2" s="1">
        <v>121000000</v>
      </c>
      <c r="F2" s="3" t="s">
        <v>9</v>
      </c>
      <c r="G2" s="3" t="s">
        <v>237</v>
      </c>
      <c r="H2" s="3">
        <v>92</v>
      </c>
      <c r="I2" s="3">
        <v>147000000</v>
      </c>
      <c r="J2" s="3" t="s">
        <v>238</v>
      </c>
      <c r="K2" s="3" t="s">
        <v>239</v>
      </c>
      <c r="L2" s="3">
        <v>3181962</v>
      </c>
      <c r="M2" s="3" t="s">
        <v>228</v>
      </c>
    </row>
    <row r="3" spans="1:13" x14ac:dyDescent="0.25">
      <c r="A3">
        <v>65633630</v>
      </c>
      <c r="B3" t="s">
        <v>240</v>
      </c>
      <c r="C3" s="1">
        <v>134000000</v>
      </c>
      <c r="F3" s="3" t="s">
        <v>9</v>
      </c>
      <c r="G3" s="3" t="s">
        <v>237</v>
      </c>
      <c r="H3" s="3">
        <v>484</v>
      </c>
      <c r="I3" s="3">
        <v>121000000</v>
      </c>
      <c r="J3" s="3" t="s">
        <v>241</v>
      </c>
      <c r="K3" s="3" t="s">
        <v>239</v>
      </c>
      <c r="L3" s="3">
        <v>80082963</v>
      </c>
      <c r="M3" s="3" t="s">
        <v>236</v>
      </c>
    </row>
    <row r="4" spans="1:13" x14ac:dyDescent="0.25">
      <c r="A4">
        <v>52851341</v>
      </c>
      <c r="B4" t="s">
        <v>242</v>
      </c>
      <c r="C4" s="1">
        <v>152000000</v>
      </c>
      <c r="F4" s="3" t="s">
        <v>9</v>
      </c>
      <c r="G4" s="3" t="s">
        <v>237</v>
      </c>
      <c r="H4" s="3">
        <v>489</v>
      </c>
      <c r="I4" s="3">
        <v>134000000</v>
      </c>
      <c r="J4" s="3" t="s">
        <v>243</v>
      </c>
      <c r="K4" s="3" t="s">
        <v>239</v>
      </c>
      <c r="L4" s="3">
        <v>65633630</v>
      </c>
      <c r="M4" s="3" t="s">
        <v>240</v>
      </c>
    </row>
    <row r="5" spans="1:13" x14ac:dyDescent="0.25">
      <c r="A5">
        <v>79148880</v>
      </c>
      <c r="B5" t="s">
        <v>244</v>
      </c>
      <c r="C5" s="1">
        <v>152000000</v>
      </c>
      <c r="F5" s="3" t="s">
        <v>9</v>
      </c>
      <c r="G5" s="3" t="s">
        <v>237</v>
      </c>
      <c r="H5" s="3">
        <v>17</v>
      </c>
      <c r="I5" s="3">
        <v>152000000</v>
      </c>
      <c r="J5" s="3" t="s">
        <v>245</v>
      </c>
      <c r="K5" s="3" t="s">
        <v>239</v>
      </c>
      <c r="L5" s="3">
        <v>52851341</v>
      </c>
      <c r="M5" s="3" t="s">
        <v>242</v>
      </c>
    </row>
    <row r="6" spans="1:13" x14ac:dyDescent="0.25">
      <c r="A6">
        <v>13440761</v>
      </c>
      <c r="B6" t="s">
        <v>246</v>
      </c>
      <c r="C6" s="1">
        <v>148000000</v>
      </c>
      <c r="F6" s="3" t="s">
        <v>9</v>
      </c>
      <c r="G6" s="3" t="s">
        <v>237</v>
      </c>
      <c r="H6" s="3">
        <v>21</v>
      </c>
      <c r="I6" s="3">
        <v>152000000</v>
      </c>
      <c r="J6" s="3" t="s">
        <v>247</v>
      </c>
      <c r="K6" s="3" t="s">
        <v>239</v>
      </c>
      <c r="L6" s="3">
        <v>79148880</v>
      </c>
      <c r="M6" s="3" t="s">
        <v>244</v>
      </c>
    </row>
    <row r="7" spans="1:13" x14ac:dyDescent="0.25">
      <c r="A7">
        <v>51732659</v>
      </c>
      <c r="B7" t="s">
        <v>248</v>
      </c>
      <c r="C7" s="1">
        <v>147000000</v>
      </c>
      <c r="F7" s="3" t="s">
        <v>9</v>
      </c>
      <c r="G7" s="3" t="s">
        <v>237</v>
      </c>
      <c r="H7" s="3">
        <v>18</v>
      </c>
      <c r="I7" s="3">
        <v>148000000</v>
      </c>
      <c r="J7" s="3" t="s">
        <v>249</v>
      </c>
      <c r="K7" s="3" t="s">
        <v>239</v>
      </c>
      <c r="L7" s="3">
        <v>13440761</v>
      </c>
      <c r="M7" s="3" t="s">
        <v>246</v>
      </c>
    </row>
    <row r="8" spans="1:13" x14ac:dyDescent="0.25">
      <c r="A8">
        <v>39152988</v>
      </c>
      <c r="B8" t="s">
        <v>250</v>
      </c>
      <c r="C8" s="1">
        <v>131000000</v>
      </c>
      <c r="F8" s="3" t="s">
        <v>9</v>
      </c>
      <c r="G8" s="3" t="s">
        <v>237</v>
      </c>
      <c r="H8" s="3">
        <v>86</v>
      </c>
      <c r="I8" s="3">
        <v>147000000</v>
      </c>
      <c r="J8" s="3" t="s">
        <v>251</v>
      </c>
      <c r="K8" s="3" t="s">
        <v>239</v>
      </c>
      <c r="L8" s="3">
        <v>51732659</v>
      </c>
      <c r="M8" s="3" t="s">
        <v>248</v>
      </c>
    </row>
    <row r="9" spans="1:13" x14ac:dyDescent="0.25">
      <c r="F9" s="3" t="s">
        <v>252</v>
      </c>
      <c r="G9" s="3" t="s">
        <v>253</v>
      </c>
      <c r="H9" s="3">
        <v>218</v>
      </c>
      <c r="I9" s="3">
        <v>131000000</v>
      </c>
      <c r="J9" s="3" t="s">
        <v>254</v>
      </c>
      <c r="K9" s="3" t="s">
        <v>239</v>
      </c>
      <c r="L9" s="3">
        <v>39152988</v>
      </c>
      <c r="M9" s="3" t="s">
        <v>250</v>
      </c>
    </row>
  </sheetData>
  <sheetProtection algorithmName="SHA-512" hashValue="i1wow410heBvkRnJRP2bFHkzMF8N51zSpJmApq2OT/Z8NteNYHYpBhWzABuUnQSltofHHIolNO/qfcDYTtqcew==" saltValue="yrUMBDs84cfdChnk7bP9uA==" spinCount="100000"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DATOS DE ENTRADA.</vt:lpstr>
      <vt:lpstr>FORMATO</vt:lpstr>
      <vt:lpstr>DESCRIPCIÓN DE CAMPOS</vt:lpstr>
      <vt:lpstr>Hoja1</vt:lpstr>
      <vt:lpstr>FORMATO!Área_de_impresión</vt:lpstr>
    </vt:vector>
  </TitlesOfParts>
  <Company>SENA DIRECCION GENERAL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rdcarvajal</dc:creator>
  <cp:lastModifiedBy>DELL</cp:lastModifiedBy>
  <cp:revision/>
  <cp:lastPrinted>2020-02-17T05:41:16Z</cp:lastPrinted>
  <dcterms:created xsi:type="dcterms:W3CDTF">2010-02-01T17:19:11Z</dcterms:created>
  <dcterms:modified xsi:type="dcterms:W3CDTF">2020-03-23T17:34:17Z</dcterms:modified>
</cp:coreProperties>
</file>