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A&amp;R RODCOMEX SAS\LICITACIONES\SECOP II\2025\DICIEMBRE\04 COFAC - BACOF\"/>
    </mc:Choice>
  </mc:AlternateContent>
  <bookViews>
    <workbookView xWindow="0" yWindow="0" windowWidth="28800" windowHeight="12480"/>
  </bookViews>
  <sheets>
    <sheet name="OFERTA ECONOMICA LOTE 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1" l="1"/>
  <c r="G36" i="1" s="1"/>
  <c r="H36" i="1" s="1"/>
  <c r="H37" i="1" l="1"/>
  <c r="F27" i="1"/>
  <c r="G27" i="1" s="1"/>
  <c r="F28" i="1"/>
  <c r="G28" i="1" s="1"/>
  <c r="F26" i="1"/>
  <c r="H28" i="1" l="1"/>
  <c r="H27" i="1"/>
  <c r="G26" i="1"/>
  <c r="F15" i="1"/>
  <c r="G15" i="1" s="1"/>
  <c r="F16" i="1"/>
  <c r="G16" i="1" s="1"/>
  <c r="F17" i="1"/>
  <c r="G17" i="1" s="1"/>
  <c r="F18" i="1"/>
  <c r="G18" i="1" s="1"/>
  <c r="F19" i="1"/>
  <c r="G19" i="1" s="1"/>
  <c r="H18" i="1" l="1"/>
  <c r="H17" i="1"/>
  <c r="H16" i="1"/>
  <c r="H15" i="1"/>
  <c r="H26" i="1"/>
  <c r="H19" i="1"/>
  <c r="F14" i="1"/>
  <c r="G14" i="1" s="1"/>
  <c r="F13" i="1"/>
  <c r="G13" i="1" s="1"/>
  <c r="F12" i="1"/>
  <c r="G12" i="1" s="1"/>
  <c r="F11" i="1"/>
  <c r="G11" i="1" s="1"/>
  <c r="F10" i="1"/>
  <c r="G10" i="1" s="1"/>
  <c r="H14" i="1" l="1"/>
  <c r="H13" i="1"/>
  <c r="H12" i="1"/>
  <c r="H29" i="1"/>
  <c r="H10" i="1"/>
  <c r="H11" i="1"/>
  <c r="H20" i="1" l="1"/>
</calcChain>
</file>

<file path=xl/comments1.xml><?xml version="1.0" encoding="utf-8"?>
<comments xmlns="http://schemas.openxmlformats.org/spreadsheetml/2006/main">
  <authors>
    <author>Nuevo</author>
  </authors>
  <commentList>
    <comment ref="H20" authorId="0" shapeId="0">
      <text>
        <r>
          <rPr>
            <b/>
            <sz val="9"/>
            <color indexed="81"/>
            <rFont val="Tahoma"/>
            <family val="2"/>
          </rPr>
          <t>IMPORTANTE</t>
        </r>
        <r>
          <rPr>
            <sz val="9"/>
            <color indexed="81"/>
            <rFont val="Tahoma"/>
            <family val="2"/>
          </rPr>
          <t xml:space="preserve">
Recuerde no exceder el valor total del presupuesto indicado</t>
        </r>
      </text>
    </comment>
    <comment ref="H29" authorId="0" shapeId="0">
      <text>
        <r>
          <rPr>
            <b/>
            <sz val="9"/>
            <color indexed="81"/>
            <rFont val="Tahoma"/>
            <family val="2"/>
          </rPr>
          <t>IMPORTANTE</t>
        </r>
        <r>
          <rPr>
            <sz val="9"/>
            <color indexed="81"/>
            <rFont val="Tahoma"/>
            <family val="2"/>
          </rPr>
          <t xml:space="preserve">
Recuerde no exceder el valor total del presupuesto indicado</t>
        </r>
      </text>
    </comment>
    <comment ref="H37" authorId="0" shapeId="0">
      <text>
        <r>
          <rPr>
            <b/>
            <sz val="9"/>
            <color indexed="81"/>
            <rFont val="Tahoma"/>
            <family val="2"/>
          </rPr>
          <t>IMPORTANTE</t>
        </r>
        <r>
          <rPr>
            <sz val="9"/>
            <color indexed="81"/>
            <rFont val="Tahoma"/>
            <family val="2"/>
          </rPr>
          <t xml:space="preserve">
Recuerde no exceder el valor total del presupuesto indicado</t>
        </r>
      </text>
    </comment>
  </commentList>
</comments>
</file>

<file path=xl/sharedStrings.xml><?xml version="1.0" encoding="utf-8"?>
<sst xmlns="http://schemas.openxmlformats.org/spreadsheetml/2006/main" count="58" uniqueCount="39">
  <si>
    <t xml:space="preserve">ANEXO DE OFERTA ECONÓMICA
LOTE 2 GRUPO AÉREO DEL CASANARE (GACAS) – YOPAL (CASANARE) </t>
  </si>
  <si>
    <r>
      <rPr>
        <b/>
        <sz val="11"/>
        <color theme="1"/>
        <rFont val="Arial"/>
        <family val="2"/>
      </rPr>
      <t xml:space="preserve">OBJETO A CONTRATAR: </t>
    </r>
    <r>
      <rPr>
        <sz val="11"/>
        <color theme="1"/>
        <rFont val="Arial"/>
        <family val="2"/>
      </rPr>
      <t xml:space="preserve">Mantenimiento, Recarga, Reparación y Adquisición de los Extintores de la BACOF, los Grupos Aéreos GAORI, GACAS, GAAMA y la EPFAC de la Fuerza Aeroespacial Colombiana.   
</t>
    </r>
  </si>
  <si>
    <t>MANTENIMIENTO 
PRESUPUESTO OFICIAL TOTAL HASTA POR $6.000.000,00
(02-02-02-008-007-01-1)</t>
  </si>
  <si>
    <t>PRODUCTO</t>
  </si>
  <si>
    <t>ESPECIFICACIONES TÉCNICAS</t>
  </si>
  <si>
    <t>CANT.</t>
  </si>
  <si>
    <t xml:space="preserve"> VALOR UNITARIO ANTES DE IVA </t>
  </si>
  <si>
    <t xml:space="preserve"> IVA 19% </t>
  </si>
  <si>
    <t>VALOR UNITARIO INCLUIDO IVA</t>
  </si>
  <si>
    <t>VALOR TOTAL INCLUIDO IVA</t>
  </si>
  <si>
    <t>EXTINTOR ABC PORTÁTIL POLVO QUÍMICO SECO 5 LIBRAS</t>
  </si>
  <si>
    <t>Mantenimiento según Item1</t>
  </si>
  <si>
    <t>EXTINTOR ABC PORTÁTIL POLVO QUÍMICO SECO 10 LIBRAS</t>
  </si>
  <si>
    <t>Mantenimiento según Item 2</t>
  </si>
  <si>
    <t>EXTINTOR ABC PORTÁTIL POLVO QUÍMICO SECO 20 LIBRAS</t>
  </si>
  <si>
    <t>Mantenimiento según Item 3</t>
  </si>
  <si>
    <t>EXTINTOR ABC PORTÁTIL POLVO QUÍMICO SECO 30 LIBRAS</t>
  </si>
  <si>
    <t>Mantenimiento según Item 4</t>
  </si>
  <si>
    <t>EXTINTOR ABC TIPO SATÉLITE POLVO QUÍMICO SECO 150 LIBRAS</t>
  </si>
  <si>
    <t>Mantenimiento según Item 5</t>
  </si>
  <si>
    <t>EXTINTOR CO2 10 LIBRAS</t>
  </si>
  <si>
    <t>Mantenimiento según Item 6</t>
  </si>
  <si>
    <t>EXTINTOR CO2 20 LIBRAS</t>
  </si>
  <si>
    <t>Mantenimiento según Item 7</t>
  </si>
  <si>
    <t>EXTINTOR CO2 50 LIBRAS</t>
  </si>
  <si>
    <t>Mantenimiento según Item 8</t>
  </si>
  <si>
    <t>EXTINTOR TIPO K 6 LITROS</t>
  </si>
  <si>
    <t>Mantenimiento según Item 9</t>
  </si>
  <si>
    <t>EXTINTOR AGUA 2.5 GALONES</t>
  </si>
  <si>
    <t>Mantenimiento según Item 10</t>
  </si>
  <si>
    <t>TOTAL</t>
  </si>
  <si>
    <t xml:space="preserve">ADQUISICIÓN 
PRESUPUESTO OFICIAL TOTAL HASTA POR $2.000.000,00
(02-01-01-004-003-09) </t>
  </si>
  <si>
    <t>EXTINTOR POLVO QUÍMICO SECO CLASE ABC PORTÁTIL DE 10 LIBRAS</t>
  </si>
  <si>
    <t>según especificaciones técnicas</t>
  </si>
  <si>
    <t>EXTINTOR POLVO QUÍMICO SECO CLASE ABC PORTÁTIL DE 20 LIBRAS</t>
  </si>
  <si>
    <t>EXTINTOR CO2 DE 20 LIBRAS</t>
  </si>
  <si>
    <t xml:space="preserve">ADQUISICIÓN 
PRESUPUESTO OFICIAL TOTAL HASTA POR $4.000.000,00
(02-02-01-002-007) </t>
  </si>
  <si>
    <t>FORROS DE EXTINTOR</t>
  </si>
  <si>
    <r>
      <rPr>
        <b/>
        <sz val="11"/>
        <color theme="1"/>
        <rFont val="Arial"/>
        <family val="2"/>
      </rPr>
      <t>CAUSALES DE RECHAZO: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Nota 1:</t>
    </r>
    <r>
      <rPr>
        <sz val="11"/>
        <color theme="1"/>
        <rFont val="Arial"/>
        <family val="2"/>
      </rPr>
      <t xml:space="preserve"> No presentar el anexo FORMATO OFERTA ECONÓMICA correspondiente al lote que se presente el oferente. 
</t>
    </r>
    <r>
      <rPr>
        <b/>
        <sz val="11"/>
        <color theme="1"/>
        <rFont val="Arial"/>
        <family val="2"/>
      </rPr>
      <t xml:space="preserve">Nota 2: </t>
    </r>
    <r>
      <rPr>
        <sz val="11"/>
        <color theme="1"/>
        <rFont val="Arial"/>
        <family val="2"/>
      </rPr>
      <t xml:space="preserve">Superar el valor del rubro tanto para mantenimiento como para adquisicion asignado para cada uno de los lotes.  
</t>
    </r>
    <r>
      <rPr>
        <b/>
        <sz val="11"/>
        <color theme="1"/>
        <rFont val="Arial"/>
        <family val="2"/>
      </rPr>
      <t xml:space="preserve">Nota 3: </t>
    </r>
    <r>
      <rPr>
        <sz val="11"/>
        <color theme="1"/>
        <rFont val="Arial"/>
        <family val="2"/>
      </rPr>
      <t xml:space="preserve">No ofertar algún ITEM u ofertarlo en cero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</si>
</sst>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\ #,##0.00;[Red]\-&quot;$&quot;\ #,##0.00"/>
  </numFmts>
  <fonts count="9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8" fontId="6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8" fontId="6" fillId="0" borderId="6" xfId="0" applyNumberFormat="1" applyFont="1" applyBorder="1" applyAlignment="1">
      <alignment horizontal="center" vertical="center" wrapText="1"/>
    </xf>
    <xf numFmtId="8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8" fontId="6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A8CDC"/>
      <color rgb="FFD0EBB3"/>
      <color rgb="FF8BFF8B"/>
      <color rgb="FF00FF00"/>
      <color rgb="FF9BFF9B"/>
      <color rgb="FF7CD7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H50"/>
  <sheetViews>
    <sheetView showGridLines="0" tabSelected="1" zoomScale="85" zoomScaleNormal="85" workbookViewId="0">
      <selection activeCell="G40" sqref="G40"/>
    </sheetView>
  </sheetViews>
  <sheetFormatPr baseColWidth="10" defaultColWidth="11.42578125" defaultRowHeight="14.25" x14ac:dyDescent="0.2"/>
  <cols>
    <col min="1" max="1" width="2.140625" style="1" customWidth="1"/>
    <col min="2" max="2" width="45.7109375" style="1" customWidth="1"/>
    <col min="3" max="3" width="27" style="1" customWidth="1"/>
    <col min="4" max="4" width="6.28515625" style="1" customWidth="1"/>
    <col min="5" max="5" width="19" style="1" customWidth="1"/>
    <col min="6" max="6" width="14.85546875" style="1" customWidth="1"/>
    <col min="7" max="7" width="18.7109375" style="1" customWidth="1"/>
    <col min="8" max="8" width="13.7109375" style="1" bestFit="1" customWidth="1"/>
    <col min="9" max="9" width="8" style="1" customWidth="1"/>
    <col min="10" max="16384" width="11.42578125" style="1"/>
  </cols>
  <sheetData>
    <row r="2" spans="2:8" x14ac:dyDescent="0.2">
      <c r="B2" s="17" t="s">
        <v>0</v>
      </c>
      <c r="C2" s="18"/>
      <c r="D2" s="18"/>
      <c r="E2" s="18"/>
      <c r="F2" s="18"/>
      <c r="G2" s="18"/>
      <c r="H2" s="18"/>
    </row>
    <row r="3" spans="2:8" x14ac:dyDescent="0.2">
      <c r="B3" s="18"/>
      <c r="C3" s="18"/>
      <c r="D3" s="18"/>
      <c r="E3" s="18"/>
      <c r="F3" s="18"/>
      <c r="G3" s="18"/>
      <c r="H3" s="18"/>
    </row>
    <row r="4" spans="2:8" ht="38.25" customHeight="1" x14ac:dyDescent="0.2">
      <c r="B4" s="18"/>
      <c r="C4" s="18"/>
      <c r="D4" s="18"/>
      <c r="E4" s="18"/>
      <c r="F4" s="18"/>
      <c r="G4" s="18"/>
      <c r="H4" s="18"/>
    </row>
    <row r="5" spans="2:8" x14ac:dyDescent="0.2">
      <c r="B5" s="2"/>
      <c r="C5" s="2"/>
      <c r="D5" s="2"/>
      <c r="E5" s="2"/>
      <c r="F5" s="2"/>
      <c r="G5" s="2"/>
      <c r="H5" s="2"/>
    </row>
    <row r="6" spans="2:8" ht="52.5" customHeight="1" x14ac:dyDescent="0.2">
      <c r="B6" s="19" t="s">
        <v>1</v>
      </c>
      <c r="C6" s="20"/>
      <c r="D6" s="20"/>
      <c r="E6" s="20"/>
      <c r="F6" s="20"/>
      <c r="G6" s="20"/>
      <c r="H6" s="20"/>
    </row>
    <row r="8" spans="2:8" ht="62.25" customHeight="1" x14ac:dyDescent="0.2">
      <c r="B8" s="24" t="s">
        <v>2</v>
      </c>
      <c r="C8" s="25"/>
      <c r="D8" s="25"/>
      <c r="E8" s="25"/>
      <c r="F8" s="25"/>
      <c r="G8" s="25"/>
      <c r="H8" s="26"/>
    </row>
    <row r="9" spans="2:8" ht="30" customHeight="1" x14ac:dyDescent="0.2">
      <c r="B9" s="3" t="s">
        <v>3</v>
      </c>
      <c r="C9" s="3" t="s">
        <v>4</v>
      </c>
      <c r="D9" s="3" t="s">
        <v>5</v>
      </c>
      <c r="E9" s="3" t="s">
        <v>6</v>
      </c>
      <c r="F9" s="3" t="s">
        <v>7</v>
      </c>
      <c r="G9" s="3" t="s">
        <v>8</v>
      </c>
      <c r="H9" s="3" t="s">
        <v>9</v>
      </c>
    </row>
    <row r="10" spans="2:8" ht="25.5" x14ac:dyDescent="0.2">
      <c r="B10" s="13" t="s">
        <v>10</v>
      </c>
      <c r="C10" s="13" t="s">
        <v>11</v>
      </c>
      <c r="D10" s="14">
        <v>6</v>
      </c>
      <c r="E10" s="6">
        <v>10850</v>
      </c>
      <c r="F10" s="6">
        <f t="shared" ref="F10:F14" si="0">ROUND(E10*0.19,2)</f>
        <v>2061.5</v>
      </c>
      <c r="G10" s="6">
        <f t="shared" ref="G10:G14" si="1">ROUND(F10+E10,2)</f>
        <v>12911.5</v>
      </c>
      <c r="H10" s="6">
        <f>ROUND(G10*D10,2)</f>
        <v>77469</v>
      </c>
    </row>
    <row r="11" spans="2:8" ht="25.5" x14ac:dyDescent="0.2">
      <c r="B11" s="13" t="s">
        <v>12</v>
      </c>
      <c r="C11" s="13" t="s">
        <v>13</v>
      </c>
      <c r="D11" s="14">
        <v>23</v>
      </c>
      <c r="E11" s="6">
        <v>14540</v>
      </c>
      <c r="F11" s="6">
        <f t="shared" si="0"/>
        <v>2762.6</v>
      </c>
      <c r="G11" s="6">
        <f t="shared" si="1"/>
        <v>17302.599999999999</v>
      </c>
      <c r="H11" s="6">
        <f t="shared" ref="H11:H19" si="2">ROUND(G11*D11,2)</f>
        <v>397959.8</v>
      </c>
    </row>
    <row r="12" spans="2:8" ht="26.25" customHeight="1" x14ac:dyDescent="0.2">
      <c r="B12" s="13" t="s">
        <v>14</v>
      </c>
      <c r="C12" s="13" t="s">
        <v>15</v>
      </c>
      <c r="D12" s="14">
        <v>47</v>
      </c>
      <c r="E12" s="6">
        <v>19970</v>
      </c>
      <c r="F12" s="6">
        <f t="shared" si="0"/>
        <v>3794.3</v>
      </c>
      <c r="G12" s="6">
        <f t="shared" si="1"/>
        <v>23764.3</v>
      </c>
      <c r="H12" s="6">
        <f t="shared" si="2"/>
        <v>1116922.1000000001</v>
      </c>
    </row>
    <row r="13" spans="2:8" ht="25.5" x14ac:dyDescent="0.2">
      <c r="B13" s="13" t="s">
        <v>16</v>
      </c>
      <c r="C13" s="13" t="s">
        <v>17</v>
      </c>
      <c r="D13" s="14">
        <v>11</v>
      </c>
      <c r="E13" s="6">
        <v>27850</v>
      </c>
      <c r="F13" s="6">
        <f t="shared" si="0"/>
        <v>5291.5</v>
      </c>
      <c r="G13" s="6">
        <f t="shared" si="1"/>
        <v>33141.5</v>
      </c>
      <c r="H13" s="6">
        <f t="shared" si="2"/>
        <v>364556.5</v>
      </c>
    </row>
    <row r="14" spans="2:8" ht="25.5" x14ac:dyDescent="0.2">
      <c r="B14" s="13" t="s">
        <v>18</v>
      </c>
      <c r="C14" s="13" t="s">
        <v>19</v>
      </c>
      <c r="D14" s="14">
        <v>3</v>
      </c>
      <c r="E14" s="6">
        <v>177480</v>
      </c>
      <c r="F14" s="6">
        <f t="shared" si="0"/>
        <v>33721.199999999997</v>
      </c>
      <c r="G14" s="6">
        <f t="shared" si="1"/>
        <v>211201.2</v>
      </c>
      <c r="H14" s="6">
        <f t="shared" si="2"/>
        <v>633603.6</v>
      </c>
    </row>
    <row r="15" spans="2:8" x14ac:dyDescent="0.2">
      <c r="B15" s="13" t="s">
        <v>20</v>
      </c>
      <c r="C15" s="13" t="s">
        <v>21</v>
      </c>
      <c r="D15" s="14">
        <v>4</v>
      </c>
      <c r="E15" s="6">
        <v>51760</v>
      </c>
      <c r="F15" s="6">
        <f t="shared" ref="F15:F19" si="3">ROUND(E15*0.19,2)</f>
        <v>9834.4</v>
      </c>
      <c r="G15" s="6">
        <f t="shared" ref="G15:G19" si="4">ROUND(F15+E15,2)</f>
        <v>61594.400000000001</v>
      </c>
      <c r="H15" s="6">
        <f t="shared" si="2"/>
        <v>246377.60000000001</v>
      </c>
    </row>
    <row r="16" spans="2:8" x14ac:dyDescent="0.2">
      <c r="B16" s="13" t="s">
        <v>22</v>
      </c>
      <c r="C16" s="13" t="s">
        <v>23</v>
      </c>
      <c r="D16" s="14">
        <v>10</v>
      </c>
      <c r="E16" s="6">
        <v>41170</v>
      </c>
      <c r="F16" s="6">
        <f t="shared" si="3"/>
        <v>7822.3</v>
      </c>
      <c r="G16" s="6">
        <f t="shared" si="4"/>
        <v>48992.3</v>
      </c>
      <c r="H16" s="6">
        <f t="shared" si="2"/>
        <v>489923</v>
      </c>
    </row>
    <row r="17" spans="2:8" x14ac:dyDescent="0.2">
      <c r="B17" s="13" t="s">
        <v>24</v>
      </c>
      <c r="C17" s="13" t="s">
        <v>25</v>
      </c>
      <c r="D17" s="14">
        <v>4</v>
      </c>
      <c r="E17" s="6">
        <v>103530</v>
      </c>
      <c r="F17" s="6">
        <f t="shared" si="3"/>
        <v>19670.7</v>
      </c>
      <c r="G17" s="6">
        <f t="shared" si="4"/>
        <v>123200.7</v>
      </c>
      <c r="H17" s="6">
        <f t="shared" si="2"/>
        <v>492802.8</v>
      </c>
    </row>
    <row r="18" spans="2:8" x14ac:dyDescent="0.2">
      <c r="B18" s="13" t="s">
        <v>26</v>
      </c>
      <c r="C18" s="13" t="s">
        <v>27</v>
      </c>
      <c r="D18" s="14">
        <v>4</v>
      </c>
      <c r="E18" s="6">
        <v>137550</v>
      </c>
      <c r="F18" s="6">
        <f t="shared" si="3"/>
        <v>26134.5</v>
      </c>
      <c r="G18" s="6">
        <f t="shared" si="4"/>
        <v>163684.5</v>
      </c>
      <c r="H18" s="6">
        <f t="shared" si="2"/>
        <v>654738</v>
      </c>
    </row>
    <row r="19" spans="2:8" x14ac:dyDescent="0.2">
      <c r="B19" s="13" t="s">
        <v>28</v>
      </c>
      <c r="C19" s="13" t="s">
        <v>29</v>
      </c>
      <c r="D19" s="14">
        <v>5</v>
      </c>
      <c r="E19" s="6">
        <v>28840</v>
      </c>
      <c r="F19" s="6">
        <f t="shared" si="3"/>
        <v>5479.6</v>
      </c>
      <c r="G19" s="6">
        <f t="shared" si="4"/>
        <v>34319.599999999999</v>
      </c>
      <c r="H19" s="6">
        <f t="shared" si="2"/>
        <v>171598</v>
      </c>
    </row>
    <row r="20" spans="2:8" x14ac:dyDescent="0.2">
      <c r="B20" s="21" t="s">
        <v>30</v>
      </c>
      <c r="C20" s="22"/>
      <c r="D20" s="23"/>
      <c r="E20" s="7"/>
      <c r="F20" s="8"/>
      <c r="G20" s="9"/>
      <c r="H20" s="10">
        <f>SUM(H10:H19)</f>
        <v>4645950.4000000004</v>
      </c>
    </row>
    <row r="21" spans="2:8" x14ac:dyDescent="0.2">
      <c r="B21" s="11"/>
      <c r="C21" s="11"/>
      <c r="D21" s="11"/>
      <c r="E21" s="12"/>
      <c r="F21" s="12"/>
      <c r="G21" s="12"/>
      <c r="H21" s="12"/>
    </row>
    <row r="22" spans="2:8" x14ac:dyDescent="0.2">
      <c r="B22" s="11"/>
      <c r="C22" s="11"/>
      <c r="D22" s="11"/>
      <c r="E22" s="12"/>
      <c r="F22" s="12"/>
      <c r="G22" s="12"/>
      <c r="H22" s="12"/>
    </row>
    <row r="23" spans="2:8" x14ac:dyDescent="0.2">
      <c r="B23" s="11"/>
      <c r="C23" s="11"/>
      <c r="D23" s="11"/>
      <c r="E23" s="12"/>
      <c r="F23" s="12"/>
      <c r="G23" s="12"/>
      <c r="H23" s="12"/>
    </row>
    <row r="24" spans="2:8" ht="60.75" customHeight="1" x14ac:dyDescent="0.2">
      <c r="B24" s="24" t="s">
        <v>31</v>
      </c>
      <c r="C24" s="25"/>
      <c r="D24" s="25"/>
      <c r="E24" s="25"/>
      <c r="F24" s="25"/>
      <c r="G24" s="25"/>
      <c r="H24" s="26"/>
    </row>
    <row r="25" spans="2:8" ht="43.5" customHeight="1" x14ac:dyDescent="0.2">
      <c r="B25" s="3" t="s">
        <v>3</v>
      </c>
      <c r="C25" s="3" t="s">
        <v>4</v>
      </c>
      <c r="D25" s="3" t="s">
        <v>5</v>
      </c>
      <c r="E25" s="3" t="s">
        <v>6</v>
      </c>
      <c r="F25" s="3" t="s">
        <v>7</v>
      </c>
      <c r="G25" s="3" t="s">
        <v>8</v>
      </c>
      <c r="H25" s="3" t="s">
        <v>9</v>
      </c>
    </row>
    <row r="26" spans="2:8" ht="25.5" x14ac:dyDescent="0.2">
      <c r="B26" s="4" t="s">
        <v>32</v>
      </c>
      <c r="C26" s="4" t="s">
        <v>33</v>
      </c>
      <c r="D26" s="5">
        <v>5</v>
      </c>
      <c r="E26" s="6">
        <v>54400</v>
      </c>
      <c r="F26" s="6">
        <f>ROUND(E26*0.19,2)</f>
        <v>10336</v>
      </c>
      <c r="G26" s="6">
        <f t="shared" ref="G26:G28" si="5">ROUND(F26+E26,2)</f>
        <v>64736</v>
      </c>
      <c r="H26" s="6">
        <f>ROUND(G26*D26,2)</f>
        <v>323680</v>
      </c>
    </row>
    <row r="27" spans="2:8" ht="25.5" x14ac:dyDescent="0.2">
      <c r="B27" s="4" t="s">
        <v>34</v>
      </c>
      <c r="C27" s="4" t="s">
        <v>33</v>
      </c>
      <c r="D27" s="5">
        <v>5</v>
      </c>
      <c r="E27" s="6">
        <v>84150</v>
      </c>
      <c r="F27" s="6">
        <f t="shared" ref="F27:F28" si="6">ROUND(E27*0.19,2)</f>
        <v>15988.5</v>
      </c>
      <c r="G27" s="6">
        <f t="shared" si="5"/>
        <v>100138.5</v>
      </c>
      <c r="H27" s="6">
        <f t="shared" ref="H27:H28" si="7">ROUND(G27*D27,2)</f>
        <v>500692.5</v>
      </c>
    </row>
    <row r="28" spans="2:8" ht="25.5" x14ac:dyDescent="0.2">
      <c r="B28" s="4" t="s">
        <v>35</v>
      </c>
      <c r="C28" s="4" t="s">
        <v>33</v>
      </c>
      <c r="D28" s="5">
        <v>2</v>
      </c>
      <c r="E28" s="6">
        <v>386500</v>
      </c>
      <c r="F28" s="6">
        <f t="shared" si="6"/>
        <v>73435</v>
      </c>
      <c r="G28" s="6">
        <f t="shared" si="5"/>
        <v>459935</v>
      </c>
      <c r="H28" s="6">
        <f t="shared" si="7"/>
        <v>919870</v>
      </c>
    </row>
    <row r="29" spans="2:8" x14ac:dyDescent="0.2">
      <c r="B29" s="21" t="s">
        <v>30</v>
      </c>
      <c r="C29" s="22"/>
      <c r="D29" s="23"/>
      <c r="E29" s="7"/>
      <c r="F29" s="8"/>
      <c r="G29" s="9"/>
      <c r="H29" s="10">
        <f>SUM(H26:H28)</f>
        <v>1744242.5</v>
      </c>
    </row>
    <row r="34" spans="2:8" ht="66.75" customHeight="1" x14ac:dyDescent="0.2">
      <c r="B34" s="24" t="s">
        <v>36</v>
      </c>
      <c r="C34" s="25"/>
      <c r="D34" s="25"/>
      <c r="E34" s="25"/>
      <c r="F34" s="25"/>
      <c r="G34" s="25"/>
      <c r="H34" s="26"/>
    </row>
    <row r="35" spans="2:8" ht="38.25" x14ac:dyDescent="0.2">
      <c r="B35" s="3" t="s">
        <v>3</v>
      </c>
      <c r="C35" s="3" t="s">
        <v>4</v>
      </c>
      <c r="D35" s="3" t="s">
        <v>5</v>
      </c>
      <c r="E35" s="3" t="s">
        <v>6</v>
      </c>
      <c r="F35" s="3" t="s">
        <v>7</v>
      </c>
      <c r="G35" s="3" t="s">
        <v>8</v>
      </c>
      <c r="H35" s="3" t="s">
        <v>9</v>
      </c>
    </row>
    <row r="36" spans="2:8" ht="25.5" x14ac:dyDescent="0.2">
      <c r="B36" s="4" t="s">
        <v>37</v>
      </c>
      <c r="C36" s="4" t="s">
        <v>33</v>
      </c>
      <c r="D36" s="5">
        <v>50</v>
      </c>
      <c r="E36" s="6">
        <v>55250</v>
      </c>
      <c r="F36" s="6">
        <f t="shared" ref="F36" si="8">ROUND(E36*0.19,2)</f>
        <v>10497.5</v>
      </c>
      <c r="G36" s="6">
        <f t="shared" ref="G36" si="9">ROUND(F36+E36,2)</f>
        <v>65747.5</v>
      </c>
      <c r="H36" s="6">
        <f t="shared" ref="H36" si="10">ROUND(G36*D36,2)</f>
        <v>3287375</v>
      </c>
    </row>
    <row r="37" spans="2:8" x14ac:dyDescent="0.2">
      <c r="B37" s="21" t="s">
        <v>30</v>
      </c>
      <c r="C37" s="22"/>
      <c r="D37" s="23"/>
      <c r="E37" s="7"/>
      <c r="F37" s="8"/>
      <c r="G37" s="9"/>
      <c r="H37" s="10">
        <f>SUM(H36:H36)</f>
        <v>3287375</v>
      </c>
    </row>
    <row r="42" spans="2:8" x14ac:dyDescent="0.2">
      <c r="B42" s="15" t="s">
        <v>38</v>
      </c>
      <c r="C42" s="16"/>
      <c r="D42" s="16"/>
      <c r="E42" s="16"/>
      <c r="F42" s="16"/>
      <c r="G42" s="16"/>
      <c r="H42" s="16"/>
    </row>
    <row r="43" spans="2:8" x14ac:dyDescent="0.2">
      <c r="B43" s="16"/>
      <c r="C43" s="16"/>
      <c r="D43" s="16"/>
      <c r="E43" s="16"/>
      <c r="F43" s="16"/>
      <c r="G43" s="16"/>
      <c r="H43" s="16"/>
    </row>
    <row r="44" spans="2:8" x14ac:dyDescent="0.2">
      <c r="B44" s="16"/>
      <c r="C44" s="16"/>
      <c r="D44" s="16"/>
      <c r="E44" s="16"/>
      <c r="F44" s="16"/>
      <c r="G44" s="16"/>
      <c r="H44" s="16"/>
    </row>
    <row r="45" spans="2:8" x14ac:dyDescent="0.2">
      <c r="B45" s="16"/>
      <c r="C45" s="16"/>
      <c r="D45" s="16"/>
      <c r="E45" s="16"/>
      <c r="F45" s="16"/>
      <c r="G45" s="16"/>
      <c r="H45" s="16"/>
    </row>
    <row r="46" spans="2:8" x14ac:dyDescent="0.2">
      <c r="B46" s="16"/>
      <c r="C46" s="16"/>
      <c r="D46" s="16"/>
      <c r="E46" s="16"/>
      <c r="F46" s="16"/>
      <c r="G46" s="16"/>
      <c r="H46" s="16"/>
    </row>
    <row r="47" spans="2:8" x14ac:dyDescent="0.2">
      <c r="B47" s="16"/>
      <c r="C47" s="16"/>
      <c r="D47" s="16"/>
      <c r="E47" s="16"/>
      <c r="F47" s="16"/>
      <c r="G47" s="16"/>
      <c r="H47" s="16"/>
    </row>
    <row r="48" spans="2:8" x14ac:dyDescent="0.2">
      <c r="B48" s="16"/>
      <c r="C48" s="16"/>
      <c r="D48" s="16"/>
      <c r="E48" s="16"/>
      <c r="F48" s="16"/>
      <c r="G48" s="16"/>
      <c r="H48" s="16"/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</sheetData>
  <mergeCells count="9">
    <mergeCell ref="B42:H50"/>
    <mergeCell ref="B2:H4"/>
    <mergeCell ref="B6:H6"/>
    <mergeCell ref="B29:D29"/>
    <mergeCell ref="B20:D20"/>
    <mergeCell ref="B8:H8"/>
    <mergeCell ref="B24:H24"/>
    <mergeCell ref="B34:H34"/>
    <mergeCell ref="B37:D37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A23D202678F45B0F3133B78F18B23" ma:contentTypeVersion="14" ma:contentTypeDescription="Create a new document." ma:contentTypeScope="" ma:versionID="63888428202d8ff38502dfb83ea6440a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1d965df8b6af7c9ffedb3611174390ee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00A3442-571A-405A-97BC-D4E712A4836E}">
  <ds:schemaRefs>
    <ds:schemaRef ds:uri="http://purl.org/dc/elements/1.1/"/>
    <ds:schemaRef ds:uri="http://schemas.microsoft.com/office/2006/metadata/properties"/>
    <ds:schemaRef ds:uri="b3a234e1-f235-437e-a56c-73cd49416da0"/>
    <ds:schemaRef ds:uri="http://purl.org/dc/terms/"/>
    <ds:schemaRef ds:uri="d6f4999f-b50e-4126-9026-f7ca597c91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926FFF6-D1E1-4731-9D15-15A370D7A6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f4999f-b50e-4126-9026-f7ca597c9131"/>
    <ds:schemaRef ds:uri="b3a234e1-f235-437e-a56c-73cd49416d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CFA31B-5D31-4A21-8AC5-F16C92E7CB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LOTE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TE. ERNESTO ANDRES RINCON MACHADO</dc:creator>
  <cp:keywords/>
  <dc:description/>
  <cp:lastModifiedBy>USUARIO</cp:lastModifiedBy>
  <cp:revision/>
  <dcterms:created xsi:type="dcterms:W3CDTF">2024-04-17T16:37:51Z</dcterms:created>
  <dcterms:modified xsi:type="dcterms:W3CDTF">2025-12-11T12:40:34Z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MediaServiceImageTags">
    <vt:lpwstr/>
  </property>
</Properties>
</file>