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mc:AlternateContent xmlns:mc="http://schemas.openxmlformats.org/markup-compatibility/2006">
    <mc:Choice Requires="x15">
      <x15ac:absPath xmlns:x15ac="http://schemas.microsoft.com/office/spreadsheetml/2010/11/ac" url="C:\Users\eamayap\Downloads\"/>
    </mc:Choice>
  </mc:AlternateContent>
  <xr:revisionPtr revIDLastSave="0" documentId="13_ncr:1_{80F76443-AC66-4278-AE18-50F1AB85C4C7}" xr6:coauthVersionLast="47" xr6:coauthVersionMax="47" xr10:uidLastSave="{00000000-0000-0000-0000-000000000000}"/>
  <bookViews>
    <workbookView xWindow="-120" yWindow="-120" windowWidth="20730" windowHeight="11040" activeTab="1" xr2:uid="{00000000-000D-0000-FFFF-FFFF00000000}"/>
  </bookViews>
  <sheets>
    <sheet name="INSTRUCCIONES" sheetId="6" r:id="rId1"/>
    <sheet name="FORMATO GIL-F-029" sheetId="9" r:id="rId2"/>
    <sheet name="LISTAS" sheetId="4" state="hidden" r:id="rId3"/>
    <sheet name="LISTADO PCI's" sheetId="3" state="hidden" r:id="rId4"/>
  </sheets>
  <externalReferences>
    <externalReference r:id="rId5"/>
    <externalReference r:id="rId6"/>
    <externalReference r:id="rId7"/>
  </externalReferences>
  <definedNames>
    <definedName name="_xlnm._FilterDatabase" localSheetId="1" hidden="1">'FORMATO GIL-F-029'!#REF!</definedName>
    <definedName name="_xlnm._FilterDatabase" localSheetId="3" hidden="1">'LISTADO PCI''s'!$B$1:$D$152</definedName>
    <definedName name="NOM_BPIN">'[1]RUBROS X BPIN '!$A$2:$D$338</definedName>
    <definedName name="regionales">[2]regionales!$A$1:$B$34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6" i="9" l="1"/>
  <c r="M61" i="9" l="1"/>
  <c r="M62" i="9"/>
  <c r="A152" i="3"/>
  <c r="A151" i="3"/>
  <c r="A150" i="3"/>
  <c r="A149" i="3"/>
  <c r="A148" i="3"/>
  <c r="A147" i="3"/>
  <c r="A146" i="3"/>
  <c r="A145" i="3"/>
  <c r="A144" i="3"/>
  <c r="A143" i="3"/>
  <c r="A142" i="3"/>
  <c r="A141" i="3"/>
  <c r="A140" i="3"/>
  <c r="A139" i="3"/>
  <c r="A138" i="3"/>
  <c r="A137" i="3"/>
  <c r="A136" i="3"/>
  <c r="A135" i="3"/>
  <c r="A134" i="3"/>
  <c r="A133" i="3"/>
  <c r="A132" i="3"/>
  <c r="A131" i="3"/>
  <c r="A130" i="3"/>
  <c r="A129" i="3"/>
  <c r="A128" i="3"/>
  <c r="A127" i="3"/>
  <c r="A126" i="3"/>
  <c r="A125" i="3"/>
  <c r="A124" i="3"/>
  <c r="A123" i="3"/>
  <c r="A122" i="3"/>
  <c r="A121" i="3"/>
  <c r="A120" i="3"/>
  <c r="A119" i="3"/>
  <c r="A118" i="3"/>
  <c r="A117" i="3"/>
  <c r="A116" i="3"/>
  <c r="A115" i="3"/>
  <c r="A114" i="3"/>
  <c r="A113" i="3"/>
  <c r="A112" i="3"/>
  <c r="A111" i="3"/>
  <c r="A110" i="3"/>
  <c r="A109" i="3"/>
  <c r="A108" i="3"/>
  <c r="A107" i="3"/>
  <c r="A106" i="3"/>
  <c r="A105" i="3"/>
  <c r="A104" i="3"/>
  <c r="A103" i="3"/>
  <c r="A102" i="3"/>
  <c r="A101" i="3"/>
  <c r="A100" i="3"/>
  <c r="A99" i="3"/>
  <c r="A98" i="3"/>
  <c r="A97" i="3"/>
  <c r="A96" i="3"/>
  <c r="A95" i="3"/>
  <c r="A94" i="3"/>
  <c r="A93" i="3"/>
  <c r="A92" i="3"/>
  <c r="A91" i="3"/>
  <c r="A90" i="3"/>
  <c r="A89" i="3"/>
  <c r="A88" i="3"/>
  <c r="A87" i="3"/>
  <c r="A86" i="3"/>
  <c r="A85" i="3"/>
  <c r="A84" i="3"/>
  <c r="A83" i="3"/>
  <c r="A82" i="3"/>
  <c r="A81" i="3"/>
  <c r="A80" i="3"/>
  <c r="A79" i="3"/>
  <c r="A78" i="3"/>
  <c r="A77" i="3"/>
  <c r="A76" i="3"/>
  <c r="A75" i="3"/>
  <c r="A74" i="3"/>
  <c r="A73" i="3"/>
  <c r="A72" i="3"/>
  <c r="A71" i="3"/>
  <c r="A70" i="3"/>
  <c r="A69" i="3"/>
  <c r="A68" i="3"/>
  <c r="A67" i="3"/>
  <c r="A66" i="3"/>
  <c r="A65" i="3"/>
  <c r="A64" i="3"/>
  <c r="A63" i="3"/>
  <c r="A62" i="3"/>
  <c r="A61" i="3"/>
  <c r="A60" i="3"/>
  <c r="A59" i="3"/>
  <c r="A58" i="3"/>
  <c r="A57" i="3"/>
  <c r="A56" i="3"/>
  <c r="A55" i="3"/>
  <c r="A54" i="3"/>
  <c r="A53" i="3"/>
  <c r="A52" i="3"/>
  <c r="A51" i="3"/>
  <c r="A50" i="3"/>
  <c r="A49" i="3"/>
  <c r="A48" i="3"/>
  <c r="A47" i="3"/>
  <c r="A46" i="3"/>
  <c r="A45" i="3"/>
  <c r="A44" i="3"/>
  <c r="A43" i="3"/>
  <c r="A42" i="3"/>
  <c r="A41" i="3"/>
  <c r="A40" i="3"/>
  <c r="A39" i="3"/>
  <c r="A38" i="3"/>
  <c r="A37" i="3"/>
  <c r="A36" i="3"/>
  <c r="A35" i="3"/>
  <c r="A34" i="3"/>
  <c r="A33" i="3"/>
  <c r="A32" i="3"/>
  <c r="A31" i="3"/>
  <c r="A30" i="3"/>
  <c r="A29" i="3"/>
  <c r="A28" i="3"/>
  <c r="A27" i="3"/>
  <c r="A26" i="3"/>
  <c r="A25" i="3"/>
  <c r="A24" i="3"/>
  <c r="A23" i="3"/>
  <c r="A22" i="3"/>
  <c r="A21" i="3"/>
  <c r="A20" i="3"/>
  <c r="A19" i="3"/>
  <c r="A18" i="3"/>
  <c r="A17" i="3"/>
  <c r="A16" i="3"/>
  <c r="A15" i="3"/>
  <c r="A14" i="3"/>
  <c r="A13" i="3"/>
  <c r="A12" i="3"/>
  <c r="A11" i="3"/>
  <c r="A10" i="3"/>
  <c r="A9" i="3"/>
  <c r="A8" i="3"/>
  <c r="A7" i="3"/>
  <c r="A6" i="3"/>
  <c r="A5" i="3"/>
  <c r="A4" i="3"/>
  <c r="A3" i="3"/>
  <c r="A2" i="3"/>
  <c r="G99" i="9"/>
  <c r="D99" i="9"/>
  <c r="H98" i="9"/>
  <c r="I98" i="9" s="1"/>
  <c r="H97" i="9"/>
  <c r="I97" i="9" s="1"/>
  <c r="L90" i="9"/>
  <c r="K90" i="9"/>
  <c r="J90" i="9"/>
  <c r="I90" i="9"/>
  <c r="H90" i="9"/>
  <c r="G90" i="9"/>
  <c r="F90" i="9"/>
  <c r="L78" i="9"/>
  <c r="K78" i="9"/>
  <c r="E78" i="9"/>
  <c r="M77" i="9"/>
  <c r="G77" i="9"/>
  <c r="M76" i="9"/>
  <c r="G76" i="9"/>
  <c r="M75" i="9"/>
  <c r="M78" i="9" s="1"/>
  <c r="G75" i="9"/>
  <c r="M74" i="9"/>
  <c r="G74" i="9"/>
  <c r="M73" i="9"/>
  <c r="G73" i="9"/>
  <c r="M72" i="9"/>
  <c r="G72" i="9"/>
  <c r="G78" i="9" s="1"/>
  <c r="I46" i="9" s="1"/>
  <c r="O69" i="9"/>
  <c r="L69" i="9"/>
  <c r="K69" i="9"/>
  <c r="J69" i="9"/>
  <c r="F69" i="9"/>
  <c r="D69" i="9"/>
  <c r="G67" i="9"/>
  <c r="O66" i="9"/>
  <c r="M65" i="9"/>
  <c r="N65" i="9" s="1"/>
  <c r="M64" i="9"/>
  <c r="N64" i="9" s="1"/>
  <c r="M63" i="9"/>
  <c r="I61" i="9"/>
  <c r="H56" i="9"/>
  <c r="G56" i="9"/>
  <c r="J55" i="9"/>
  <c r="K55" i="9" s="1"/>
  <c r="I55" i="9"/>
  <c r="M54" i="9"/>
  <c r="K54" i="9"/>
  <c r="J54" i="9"/>
  <c r="I54" i="9"/>
  <c r="J53" i="9"/>
  <c r="K53" i="9" s="1"/>
  <c r="I53" i="9"/>
  <c r="J52" i="9"/>
  <c r="M52" i="9" s="1"/>
  <c r="I47" i="9"/>
  <c r="E42" i="9"/>
  <c r="D42" i="9"/>
  <c r="I41" i="9"/>
  <c r="F41" i="9"/>
  <c r="F42" i="9" s="1"/>
  <c r="F40" i="9"/>
  <c r="G40" i="9" s="1"/>
  <c r="I40" i="9" s="1"/>
  <c r="E38" i="9"/>
  <c r="D38" i="9"/>
  <c r="G37" i="9"/>
  <c r="I37" i="9" s="1"/>
  <c r="F37" i="9"/>
  <c r="F36" i="9"/>
  <c r="G36" i="9" s="1"/>
  <c r="I36" i="9" s="1"/>
  <c r="H17" i="9"/>
  <c r="H11" i="9"/>
  <c r="I42" i="9" l="1"/>
  <c r="M66" i="9"/>
  <c r="M67" i="9" s="1"/>
  <c r="H99" i="9"/>
  <c r="I99" i="9" s="1"/>
  <c r="M53" i="9"/>
  <c r="M55" i="9"/>
  <c r="O67" i="9"/>
  <c r="N63" i="9"/>
  <c r="I38" i="9"/>
  <c r="I43" i="9" s="1"/>
  <c r="I44" i="9" s="1"/>
  <c r="I73" i="9" s="1"/>
  <c r="J73" i="9" s="1"/>
  <c r="F44" i="9"/>
  <c r="N61" i="9"/>
  <c r="N62" i="9"/>
  <c r="K52" i="9"/>
  <c r="J56" i="9"/>
  <c r="J57" i="9" s="1"/>
  <c r="H57" i="9"/>
  <c r="F38" i="9"/>
  <c r="F43" i="9" s="1"/>
  <c r="F48" i="9" s="1"/>
  <c r="H46" i="9" l="1"/>
  <c r="I72" i="9"/>
  <c r="J72" i="9" s="1"/>
  <c r="I75" i="9"/>
  <c r="J75" i="9" s="1"/>
  <c r="I77" i="9"/>
  <c r="J77" i="9" s="1"/>
  <c r="I48" i="9"/>
  <c r="H48" i="9" s="1"/>
  <c r="H47" i="9"/>
  <c r="H44" i="9" s="1"/>
  <c r="I76" i="9"/>
  <c r="J76" i="9" s="1"/>
  <c r="I74" i="9"/>
  <c r="J74" i="9" s="1"/>
  <c r="N66" i="9"/>
  <c r="F77" i="9"/>
  <c r="F72" i="9"/>
  <c r="F75" i="9"/>
  <c r="M68" i="9"/>
  <c r="N68" i="9" s="1"/>
  <c r="C48" i="9"/>
  <c r="F45" i="9"/>
  <c r="F73" i="9"/>
  <c r="F76" i="9"/>
  <c r="F74" i="9"/>
  <c r="F78" i="9" l="1"/>
  <c r="N67" i="9" s="1"/>
  <c r="E69"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Exkardymion</author>
  </authors>
  <commentList>
    <comment ref="H26" authorId="0" shapeId="0" xr:uid="{00000000-0006-0000-0100-000001000000}">
      <text>
        <r>
          <rPr>
            <b/>
            <sz val="9"/>
            <rFont val="Tahoma"/>
            <family val="2"/>
          </rPr>
          <t>user:</t>
        </r>
        <r>
          <rPr>
            <sz val="9"/>
            <rFont val="Tahoma"/>
            <family val="2"/>
          </rPr>
          <t xml:space="preserve">
las fechas deben colocarse según las acciones administrativas</t>
        </r>
      </text>
    </comment>
  </commentList>
</comments>
</file>

<file path=xl/sharedStrings.xml><?xml version="1.0" encoding="utf-8"?>
<sst xmlns="http://schemas.openxmlformats.org/spreadsheetml/2006/main" count="1288" uniqueCount="735">
  <si>
    <r>
      <rPr>
        <sz val="11"/>
        <color theme="1"/>
        <rFont val="Calibri"/>
        <family val="2"/>
        <scheme val="minor"/>
      </rPr>
      <t xml:space="preserve">Código: 
</t>
    </r>
    <r>
      <rPr>
        <sz val="11"/>
        <rFont val="Calibri"/>
        <family val="2"/>
        <scheme val="minor"/>
      </rPr>
      <t>GIL-F-029</t>
    </r>
  </si>
  <si>
    <t>Versión: 10</t>
  </si>
  <si>
    <t>PROCESO</t>
  </si>
  <si>
    <t>GESTION DE INFRAESTRUCTURA Y LOGISTICA</t>
  </si>
  <si>
    <t>NOMBRE DEL FORMATO</t>
  </si>
  <si>
    <t>FORMATO CERTIFICACIÓN CONTRATO PARA INTERVENCIONES A INMUEBLES</t>
  </si>
  <si>
    <t>CLASIFICACIÓN DE LA INFORMACIÓN</t>
  </si>
  <si>
    <t xml:space="preserve">Pública  </t>
  </si>
  <si>
    <t>Pública Clasificada</t>
  </si>
  <si>
    <t>Pública Reservada</t>
  </si>
  <si>
    <t>INSTRUCCIONES PARA EL DILIGENCIAMIENTO DEL FORMATO</t>
  </si>
  <si>
    <t>NO IMPRIMIR</t>
  </si>
  <si>
    <t xml:space="preserve">1. Generalidades </t>
  </si>
  <si>
    <t>Este formato debe diligenciarse para cada uno de los pagos a realizar por concepto de obras que intervengan bienes inmuebles y debe ser entregado junto con los demás documentos necesarios para el trámite del pago.</t>
  </si>
  <si>
    <t>La responsabilidad del diligenciamiento de este formato está en cabeza del supervisor designado por la Entidad con apoyo del profesional homólogo del grupo de construcciones.</t>
  </si>
  <si>
    <t>2. Instrucciones para diligenciar las casillas</t>
  </si>
  <si>
    <t>DATOS GENERALES DEL CONTRATO</t>
  </si>
  <si>
    <t>NOMBRE DE LA CASILLA</t>
  </si>
  <si>
    <t>INSTRUCCIONES</t>
  </si>
  <si>
    <t>TENER EN CUENTA</t>
  </si>
  <si>
    <t>CONTRATO No.</t>
  </si>
  <si>
    <t>Número del contrato objeto del pago</t>
  </si>
  <si>
    <t>No de SECOP ll</t>
  </si>
  <si>
    <t>FECHA SUSCRIPCIÓN</t>
  </si>
  <si>
    <t xml:space="preserve">Fecha de suscripción del contrato </t>
  </si>
  <si>
    <t>SECOP ll</t>
  </si>
  <si>
    <t>CONTRATO DERIVADO</t>
  </si>
  <si>
    <t>NUMERO INTERNO DEL CONVENIO Y/O PATRIMONIO AUTONOMO</t>
  </si>
  <si>
    <t>FECHA SUSCRIPCIÓN CONTRATO DERIVADO</t>
  </si>
  <si>
    <t>REGIONAL O CENTRO DE FORMACIÓN DE EJECUCIÓN PRESUPUESTAL</t>
  </si>
  <si>
    <t>Seleccione de la lista la Regional o Centro de Formación que suscribió el contrato (Ordenador del Gasto)</t>
  </si>
  <si>
    <t>POSICIÓN CATÁLOGO INSITUCIONAL REGIONAL O CENTRO DE FORMACIÓN</t>
  </si>
  <si>
    <r>
      <rPr>
        <sz val="11"/>
        <color rgb="FF000000"/>
        <rFont val="Calibri"/>
        <family val="2"/>
        <scheme val="minor"/>
      </rPr>
      <t>Se carga automáticamente. Campo formulado, de acuerdo al campo Regional o Centro de formación de ejecución presupuestal,</t>
    </r>
    <r>
      <rPr>
        <b/>
        <u/>
        <sz val="11"/>
        <color rgb="FF000000"/>
        <rFont val="Calibri"/>
        <family val="2"/>
        <scheme val="minor"/>
      </rPr>
      <t xml:space="preserve"> POR FAVOR NO MODIFICAR</t>
    </r>
  </si>
  <si>
    <t>CONTRATISTA</t>
  </si>
  <si>
    <t>Nombre o Razón Social del Contratista</t>
  </si>
  <si>
    <t>NIT</t>
  </si>
  <si>
    <t>Número de identificación de la persona jurídica o en caso de personas naturales número de cédula.</t>
  </si>
  <si>
    <t>OBJETO:</t>
  </si>
  <si>
    <t>Detalle el objeto del contrato suscrito</t>
  </si>
  <si>
    <t>LINK DEL CONTRATO EN SECOP II</t>
  </si>
  <si>
    <t>Ingresar el link de secopdonde esta la informacion del contrato</t>
  </si>
  <si>
    <t xml:space="preserve">REPRESENTANTE LEGAL </t>
  </si>
  <si>
    <t>Nombre del representante legal de la persona jurídica</t>
  </si>
  <si>
    <t>CONCEPTO DEL CONTRATO</t>
  </si>
  <si>
    <t xml:space="preserve">Conceptos por default  de ACTVIDADES DE ESTUDIOS Y DISEÑOS y ACTIVIDADES DE CONSTRUCCION
</t>
  </si>
  <si>
    <t>Si el pago que esta relacionando incluye mas de un concepto, se debe diligenciar en formatos diferentes. Por ejemplo: Contratar las adecuaciones y el mantenimiento de la fachada principal (debe diligencirase un formato GIL-F-029 para registrar el pago que corresponde a adecuacion o mejora y otro formato GIL-F-029 para registrar el pago que corresponde a mantenimiento)</t>
  </si>
  <si>
    <t>ORDENADOR DEL GASTO</t>
  </si>
  <si>
    <t>Nombre del ordenador del gasto que autoriza el pago.</t>
  </si>
  <si>
    <t xml:space="preserve">CONTRATO No </t>
  </si>
  <si>
    <t>Número del contrato de interventoría.</t>
  </si>
  <si>
    <t>FECHA DE INICIO</t>
  </si>
  <si>
    <t>Fecha de inicio del contrato.</t>
  </si>
  <si>
    <t>FECHA ESTIMADA DE TERMINACIÓN</t>
  </si>
  <si>
    <t>Fecha en la cual se espera terminar y recibir la obra por parte del SENA.</t>
  </si>
  <si>
    <t>REGIONAL DONDE SE REALIZA EL PROYECTO O INVERSIÓN</t>
  </si>
  <si>
    <t>Seleccione de la lista el nombre de la Regional a la cual pertenece el bien inmueble objeto de la intervención</t>
  </si>
  <si>
    <t>POSICION CATALOGO INSITUCIONAL REGIONAL O CENTRO DE FORMACIÓN</t>
  </si>
  <si>
    <r>
      <rPr>
        <sz val="11"/>
        <color rgb="FF000000"/>
        <rFont val="Calibri"/>
        <family val="2"/>
        <scheme val="minor"/>
      </rPr>
      <t xml:space="preserve">Campo formulado, de acuerdo al campo Regional donde se realiza el proyecto o inversión, </t>
    </r>
    <r>
      <rPr>
        <b/>
        <u/>
        <sz val="11"/>
        <color rgb="FF000000"/>
        <rFont val="Calibri"/>
        <family val="2"/>
        <scheme val="minor"/>
      </rPr>
      <t>POR FAVOR NO MODIFICAR.</t>
    </r>
  </si>
  <si>
    <t>CENTRO DONDE SE UBICA EL PROYECTO O INVERSIÓN</t>
  </si>
  <si>
    <t>Por favor ingresar el nombre del centro al cual pertenece el inmueble objeto de la intervención</t>
  </si>
  <si>
    <t>ESTADO DE TENENCIA</t>
  </si>
  <si>
    <t>Seleccionar de la lista de acuerdo al estado de tenencia del inmueble objeto de la intervención.</t>
  </si>
  <si>
    <t>DIRECCIÓN DEL INMUEBLE</t>
  </si>
  <si>
    <t>Ingrese la dirección del bien inmueble objeto de la intervención tal como se muestra en el ultimo avalúo realizado a este.</t>
  </si>
  <si>
    <t>CIUDAD</t>
  </si>
  <si>
    <t>Ciudad donde ubica el bien inmueble objeto de la intervención.</t>
  </si>
  <si>
    <t>CARGO</t>
  </si>
  <si>
    <t>Cargo que ostenta el administrador del gasto.</t>
  </si>
  <si>
    <t>UNIDAD ADMNISTRATIVA RESPONSABLE DE ORDENAR EL GASTO</t>
  </si>
  <si>
    <t>Dependencia a la cual pertenece el ordenador del gasto.</t>
  </si>
  <si>
    <t>DIRECTOR DE INTERVENTORÍA</t>
  </si>
  <si>
    <t>Nombre de la persona delegada como director de la interventoría.</t>
  </si>
  <si>
    <t>SUPERVISIÓN SENA</t>
  </si>
  <si>
    <t>Nombre del supervisor asignado por la Entidad.</t>
  </si>
  <si>
    <t>APOYO SUPERVISIÓN</t>
  </si>
  <si>
    <t>Nombre del profesional homólogo de construcciones asignado como apoyo a la supervisión (en caso de haberlo).</t>
  </si>
  <si>
    <t>ACTUACIONES   ADMINISTRATIVAS</t>
  </si>
  <si>
    <t>TIPO DE ACTUACIONES ADMINISTRATIVO</t>
  </si>
  <si>
    <t>Ingrese el tipo de actuación administrativa que modifica el contrato tales como Otrosíes, Actas de suspensión entre otros.</t>
  </si>
  <si>
    <t>FECHA</t>
  </si>
  <si>
    <t>Fecha en la cual se suscribe el acto administrativo modificatorio.</t>
  </si>
  <si>
    <t>NO. REFERENCIA SECOP  II</t>
  </si>
  <si>
    <t>CONCEPTO</t>
  </si>
  <si>
    <t>Breve descripción del concepto del acto administrativo modificatorio.</t>
  </si>
  <si>
    <t>VALOR DEL CONTRATO</t>
  </si>
  <si>
    <t>Detalle el concepto de acuerdo al contrato si corresponde a Estudios o Diseños en caso de ser contratados junto con la obra o si corresponde a la obra como tal u otros conceptos que se puedan contratar como parte del contrato.</t>
  </si>
  <si>
    <t>VALOR ANTES DE IVA</t>
  </si>
  <si>
    <t>Valor de cada concepto antes de IVA</t>
  </si>
  <si>
    <t>IVA</t>
  </si>
  <si>
    <t>Valor de IVA generado por cada concepto</t>
  </si>
  <si>
    <t>VALOR TOTAL IVA INCLUIDO</t>
  </si>
  <si>
    <t>Valor total del contrato sumatoria de los conceptos.</t>
  </si>
  <si>
    <t>ANTICIPO  DISCRIMINADO</t>
  </si>
  <si>
    <t>Valor del anticipo pactado por cada uno de los conceptos contenidos en el contrato.</t>
  </si>
  <si>
    <t>VALOR</t>
  </si>
  <si>
    <t>Valor del anticipo</t>
  </si>
  <si>
    <t>PORCENTAJE (%)</t>
  </si>
  <si>
    <t>Representacion porcentual del valor del anticipo del valor total con IVA incluido</t>
  </si>
  <si>
    <t>TOTAL ANTICIPO</t>
  </si>
  <si>
    <t>Valor total del anticipo convenido.</t>
  </si>
  <si>
    <t>VALOR TOTAL DEL CONTRATO</t>
  </si>
  <si>
    <t>Valor total del contrato sin IVA, con IVA, y total incluido IVA</t>
  </si>
  <si>
    <t>cada monto se coloca en las respectivas columnas de VALOR ANTES DE IVA, IVA, VALOR TOTAL IVA INCLUIDO</t>
  </si>
  <si>
    <t>VALOR TOTAL ANTICIPO</t>
  </si>
  <si>
    <t>Suma de los anticipos</t>
  </si>
  <si>
    <t>Nombre de las actuaciones administrativas de modificación financiera del contrato.</t>
  </si>
  <si>
    <t>Valor de la o las actuaciones administrativas antes de IVA</t>
  </si>
  <si>
    <t>IVA generado por las actuaciones</t>
  </si>
  <si>
    <t>Suma de valor sin IVA y el IVA generado</t>
  </si>
  <si>
    <t>Porcentaje del valor del anticipo del valor de la actuacion administrativa</t>
  </si>
  <si>
    <t>Valor total del anticipo</t>
  </si>
  <si>
    <t>SUBTOTAL ADICIONES</t>
  </si>
  <si>
    <t>Subtotales de las adiciones sin IVA, con IVA, y total incluido IVA</t>
  </si>
  <si>
    <t>SUBTOTAL ADICIONES ANTICIPO</t>
  </si>
  <si>
    <t>Suma de total de anticipos</t>
  </si>
  <si>
    <t>VALOR TOTAL CONTRATO  =  VR INICIAL  +  ADICIONES</t>
  </si>
  <si>
    <t>Suma de valor total y adiciones del contrato</t>
  </si>
  <si>
    <t>VALOR TOTAL ACUMULADO</t>
  </si>
  <si>
    <t>Valor total anticipo + subtotal adiciones anticipo</t>
  </si>
  <si>
    <t>% AVANCE FINANCIERO</t>
  </si>
  <si>
    <t>Valor de la modificación realizada al contrato por medio del acto administrativo.</t>
  </si>
  <si>
    <t>TOTAL PAGADO</t>
  </si>
  <si>
    <t>Valor porcentual de :Valor contabilizado / valor total del contrato</t>
  </si>
  <si>
    <t>SALDO EN TRAMITE DE PAGO</t>
  </si>
  <si>
    <t>Valor porcentual de : saldos en tramite de pago / valor del contrato</t>
  </si>
  <si>
    <t>SALDO POR PAGAR</t>
  </si>
  <si>
    <t>valor porcentual: saldo por pagar/valor del contrato</t>
  </si>
  <si>
    <t>DATOS CONTABLES</t>
  </si>
  <si>
    <t>valor total del IVA: suma de IVA del contrato y las adiciones
valor contrato sin IVA: valor total contrato- valor total del IVA</t>
  </si>
  <si>
    <t>VR TOTAL ANTICIPO</t>
  </si>
  <si>
    <t>Sumatoria de valor amortizado, saldo tramite x amortizar, saldo por amortizar en porcentaje</t>
  </si>
  <si>
    <t>TOTAL AMORTIZADO</t>
  </si>
  <si>
    <t xml:space="preserve">Monto amortizado / valor total del anticipo acumulado </t>
  </si>
  <si>
    <t>SALDO  TRAMITE X AMORTIZAR</t>
  </si>
  <si>
    <t xml:space="preserve">Saldo en tramite por amortizar/ valor total del anticipo acumulado </t>
  </si>
  <si>
    <t>SALDO POR AMORTIZAR</t>
  </si>
  <si>
    <t>Saldo por amortizar / valor total del anticipo acumulado, el valor en numero viene de tomar el valor total del anticipo- el total amortizado- saldo en tramite por amortizar</t>
  </si>
  <si>
    <t>INFORMACIÓN PRESUPUESTAL</t>
  </si>
  <si>
    <t>VIGENCIA</t>
  </si>
  <si>
    <t>Año de vigencia presupuestal</t>
  </si>
  <si>
    <t>No. COMPROMISO</t>
  </si>
  <si>
    <t>Número del registro presupuestal del compromiso asignado al contrato.</t>
  </si>
  <si>
    <t>Si tiene mas de un Registro Presupuestal, por favor relacionarlo uno por cada fila.</t>
  </si>
  <si>
    <t>RUBRO PRESUPUESTAL</t>
  </si>
  <si>
    <t>Rubro presupuestal afectado</t>
  </si>
  <si>
    <t>FUENTE</t>
  </si>
  <si>
    <t>Fuente de origen de los recursos</t>
  </si>
  <si>
    <t>VALOR TOTAL</t>
  </si>
  <si>
    <t>Valor total del Rubro presupuestal afectado</t>
  </si>
  <si>
    <t>VALOR PAGADO</t>
  </si>
  <si>
    <t>Valor pagado egistrado en el seguimiento financiero</t>
  </si>
  <si>
    <t>% PAGADO</t>
  </si>
  <si>
    <t>Valor total/ valor pagado</t>
  </si>
  <si>
    <t>SALDO X PAGAR</t>
  </si>
  <si>
    <t>Valor total - valor pagado</t>
  </si>
  <si>
    <t>% POR PAGAR</t>
  </si>
  <si>
    <t>Saldo por pagar/valor total</t>
  </si>
  <si>
    <t xml:space="preserve">ESTADO </t>
  </si>
  <si>
    <t>Estado del Compromiso</t>
  </si>
  <si>
    <t>SALDO PERDIDA APROPIACION / POR OBLIGAR</t>
  </si>
  <si>
    <t>saldos por pagar</t>
  </si>
  <si>
    <t>FACTURA - CORTE O PAGO A REALIZAR</t>
  </si>
  <si>
    <t xml:space="preserve">En este campo estan listados los campos: Pago de Acta de contrato, Factura, Tipo de Pago, Fecha de Factura </t>
  </si>
  <si>
    <t>PAGO  ACTA No 26 CONTRATO No</t>
  </si>
  <si>
    <t>Numero del acta de la cual se este realizando el pago</t>
  </si>
  <si>
    <t>FACTURA No.</t>
  </si>
  <si>
    <t>Detalle el número de la factura a pagar.</t>
  </si>
  <si>
    <t>TIPO DE PAGO</t>
  </si>
  <si>
    <t>Seleccione de la lista desplegable el tipo de pago a realizar si es anticipo, parcial o final.</t>
  </si>
  <si>
    <t>FECHA FACTURA</t>
  </si>
  <si>
    <t>Indique la fecha de expedición de la factura objeto de pago.</t>
  </si>
  <si>
    <t>CONCEPTO DEL PAGO</t>
  </si>
  <si>
    <t>Celda con formula automatica, NO CAMBIAR.</t>
  </si>
  <si>
    <t>DETALLE</t>
  </si>
  <si>
    <t xml:space="preserve">Este campo tiene los espacios para Pago de Acta de contrato, Factura, Tipo de Pago, Fecha de Factura </t>
  </si>
  <si>
    <t>DETALLE DE LA FACTURA</t>
  </si>
  <si>
    <t>En este campo estan listados los campos: Valor del acta, Valor Administracion, Utilidad, IVA, Subtotal sin IVA, sub total con IVA, Amortizacion y total a pagar</t>
  </si>
  <si>
    <t>VALOR DEL ACTA</t>
  </si>
  <si>
    <t>Monto del acta en mencion en el documento</t>
  </si>
  <si>
    <t>VALOR ADMINISTRACION</t>
  </si>
  <si>
    <t xml:space="preserve">Porcentaje del valor de administracion y valor en numeros </t>
  </si>
  <si>
    <t>UTILIDAD</t>
  </si>
  <si>
    <t xml:space="preserve">Porcentaje de Utilidad y valor en numeros </t>
  </si>
  <si>
    <t>Detalle el valor del IVA contenido en la factura.</t>
  </si>
  <si>
    <t>SUBTOTAL SIN IVA</t>
  </si>
  <si>
    <t>Indique el valor total de la factura, valor antes de IVA sumado con el valor de IVA.</t>
  </si>
  <si>
    <t>SUB TOTAL CON IVA</t>
  </si>
  <si>
    <t>Valor subtotal con IVA</t>
  </si>
  <si>
    <t xml:space="preserve">AMORTIZACION </t>
  </si>
  <si>
    <t>Porcentaje total amortizado de los anticipos convenidos y desembolsados en el contrato, campo formulado por favor no modificar.</t>
  </si>
  <si>
    <t>TOTAL A PAGAR</t>
  </si>
  <si>
    <t>VALOR NETO A PAGAR</t>
  </si>
  <si>
    <t>Diferencia el entre el valor total de la factura y el valor a amortizar.</t>
  </si>
  <si>
    <t>CUENTA CONTABLE A AFECTAR</t>
  </si>
  <si>
    <t>Corresponde al código contable a afectar al momento del pago de acuerdo con el concepto del pago asignado, campo formulado por favor no modificar.</t>
  </si>
  <si>
    <t xml:space="preserve">INFORMES EN TRAMITE DE PAGO </t>
  </si>
  <si>
    <t>acta parcial de obra en tramite de pago</t>
  </si>
  <si>
    <t>valor del acta entramite antes de IVA</t>
  </si>
  <si>
    <t>VALOR IVA</t>
  </si>
  <si>
    <t xml:space="preserve">valor del IVA </t>
  </si>
  <si>
    <t>VALOR ACTAS DE AVANCE</t>
  </si>
  <si>
    <t>Valor relacionado con el acta en tramite</t>
  </si>
  <si>
    <t>% AVANCE DE OBRA</t>
  </si>
  <si>
    <t>valor del acta de avance/valor total de la información presupuestal</t>
  </si>
  <si>
    <t xml:space="preserve">AMORTIZACION DEL ANTICIPO </t>
  </si>
  <si>
    <t>VALOR EN TRAMITE DE PAGO</t>
  </si>
  <si>
    <t>sumatoria de montos y porcentajes de avance</t>
  </si>
  <si>
    <t>TOTAL EJECUTADO</t>
  </si>
  <si>
    <t>suma del historico de montos yporecentajes calculados con los valores entramite de pago</t>
  </si>
  <si>
    <t>SALDO POR EJECUTAR</t>
  </si>
  <si>
    <t>monto ejecutado - monto total del contrato en valores y dividido para calcular porcentaje</t>
  </si>
  <si>
    <t xml:space="preserve">CONTROL DE LA SUPERVISIÓN CONSTRUCCIONES - SEGUIMIENTO FINANCIERO </t>
  </si>
  <si>
    <t>Listado de pago de actas</t>
  </si>
  <si>
    <t>NUMERO DE FACTURA</t>
  </si>
  <si>
    <t>numero de la factura que soporta el pago</t>
  </si>
  <si>
    <t>Seleccionar entre amortizacion y avance de obra</t>
  </si>
  <si>
    <t>VALOR ACTAS DE AVANCE FACTURA</t>
  </si>
  <si>
    <t>monto de las actas de avance de obra</t>
  </si>
  <si>
    <t>Valor del acta/monto total del proyecto</t>
  </si>
  <si>
    <t>Monto de amortizacion del anticipo</t>
  </si>
  <si>
    <t>% AMORTIZACION X PAGO</t>
  </si>
  <si>
    <t>amortizacion del anticipo/valor de acta de avance de factura</t>
  </si>
  <si>
    <t xml:space="preserve">Saldo por amortizar del (los) anticipo (s) realizados al contratista, valor total de los anticipos- amortizacion del anticipo </t>
  </si>
  <si>
    <t>% X AMORTIZAR</t>
  </si>
  <si>
    <t>valor total anticipo / saldo por amortizar</t>
  </si>
  <si>
    <t>VALOR ANTES DE  IVA</t>
  </si>
  <si>
    <t>Monto antes de IVA del anticipo</t>
  </si>
  <si>
    <t>Valor de IVA generado en el anticipo</t>
  </si>
  <si>
    <t>VALOR TOTAL = A NETO PAGADO</t>
  </si>
  <si>
    <t>Suma de valor antes de IVA y valor de IVA</t>
  </si>
  <si>
    <t>NO. COMPROMISO</t>
  </si>
  <si>
    <t>Numero de compromiso relacionado con el anticipo</t>
  </si>
  <si>
    <t>OBLIGACION</t>
  </si>
  <si>
    <t>Numero de obligaciones generadas para el pago del anticipo</t>
  </si>
  <si>
    <t>ORDEN DE PAGO / # OBLIGACIÓN</t>
  </si>
  <si>
    <t>Numero de ordenes de pago generadas para realizar el pago del anticipo</t>
  </si>
  <si>
    <t>Fecha de registro del pago del anticipo</t>
  </si>
  <si>
    <t>TOTAL CONTABILIZADO</t>
  </si>
  <si>
    <t>Sumatorias de los amcpos anteriores</t>
  </si>
  <si>
    <t>MOBILIARIO</t>
  </si>
  <si>
    <t>NÚMERO NOTA DE ENTRADA ALMACÉN</t>
  </si>
  <si>
    <t>Número de la nota de entrada a almacén generada para el caso de los contratos que incluyan mobiliario dentro de sus especificaciones.</t>
  </si>
  <si>
    <t>FECHA NOTA DE ENTRADA ALMACEN</t>
  </si>
  <si>
    <t>Fecha en la cual se generó la nota de entrada al almacén de los bienes muebles recibidos producto del contrato.</t>
  </si>
  <si>
    <t>TIPO DE NOTA DE ENTRADA</t>
  </si>
  <si>
    <t>Seleccione de la lista el tipo de nota de entrada generada por los bienes recibidos en el contrato, ya sean bienes de control administrativo o bienes devolutivos, esta información se encuentra contenida en dicha nota de entrada.</t>
  </si>
  <si>
    <t>VALOR NOTA DE ENTRADA</t>
  </si>
  <si>
    <t>Valor por el cual se generó la nota de entrada al almacén.</t>
  </si>
  <si>
    <t>FIRMAS</t>
  </si>
  <si>
    <t>Firmas de cada uno de los que intervienen en la elaboración del formato.</t>
  </si>
  <si>
    <t>SUPERVISOR</t>
  </si>
  <si>
    <t>Nombre del supervisor del contrato asignado por la Entidad.</t>
  </si>
  <si>
    <t>CEDULA DE CIUDADANIA</t>
  </si>
  <si>
    <t>Número de cedula de ciudadanía del supervisor del contrato.</t>
  </si>
  <si>
    <t>PROFESIONAL DE APOYO</t>
  </si>
  <si>
    <t>Número de cedula de ciudadanía profesional homólogo de construcciones asignado como apoyo a la supervisión.</t>
  </si>
  <si>
    <t>CONSTRUCCIONES NUEVAS O NUEVOS COMPONENTES</t>
  </si>
  <si>
    <t>NOMBRE COMPONENTE</t>
  </si>
  <si>
    <t>Nombre del (los) componente (s), si producto de la intervención realizada al bien inmueble, se obtienen distintos componentes, por favor indicar su nombre, se debe relacionar individualmente por fila cada uno de ellos.</t>
  </si>
  <si>
    <t>ÁREA m2</t>
  </si>
  <si>
    <t>Indique el área en metros cuadrados de cada uno de los componentes producto de las obras realizadas.</t>
  </si>
  <si>
    <t>VALOR SIN IVA DE CONSTRUCCIONES, ADICIÓN O MEJORA A COMPONENTE</t>
  </si>
  <si>
    <t>Valor antes de IVA de dicho componente.</t>
  </si>
  <si>
    <t>Valor del IVA incurrido en cada componente.</t>
  </si>
  <si>
    <t>VALOR EDIFICACION O ELEMENTO CONSTRUIDO</t>
  </si>
  <si>
    <t>Valor total de cada componente, sumatoria de la columna "VALOR SIN IVA DE CONSTRUCCIONES, ADICIÓN O MEJORA A COMPONENTE" e "IVA".</t>
  </si>
  <si>
    <t>HISTÓRICO DE PAGOS / PAGO PENDIENTE O EN TRAMITE</t>
  </si>
  <si>
    <t>Corresponde al concepto pagado ya sea anticipos, actas o informes de avance de obra con su respectivo número.</t>
  </si>
  <si>
    <t xml:space="preserve">VALOR ACTAS DE AVANCE </t>
  </si>
  <si>
    <t>Valor correspondiente a cada pago realizado.</t>
  </si>
  <si>
    <t>% AVANCE EJECUCION DE OBRA</t>
  </si>
  <si>
    <t>Porcentaje de avance de ejecucion acuerdo con el cronograma de obra, este debe ser actualizado cada vez que sea necesario.</t>
  </si>
  <si>
    <t>% AVANCE EJECUCION FINANCIERA</t>
  </si>
  <si>
    <t>Porcentaje de avance de obra afectado con el pago realizado.</t>
  </si>
  <si>
    <t>Valor amortizado por cada anticipo que se haya presentado afectado en dicho pago.</t>
  </si>
  <si>
    <t xml:space="preserve">NETO PAGADO </t>
  </si>
  <si>
    <t>Valor neto pagado teniendo en cuenta el anticipo amortizado.</t>
  </si>
  <si>
    <t>Saldo por amortizar del (los) anticipo (s) realizados al contratista.</t>
  </si>
  <si>
    <t>PAGO PENDIENTE O EN TRÁMITE</t>
  </si>
  <si>
    <t>Se refiere al pago actual que se encuentra en trámite o si por el contrario se requiere este formato como informe se debe relacionar los pagos que se encuentren pendientes realizar al contratista.</t>
  </si>
  <si>
    <t>CONTROL CONTABLE</t>
  </si>
  <si>
    <t>Corresponde al concepto pagado ya sea anticipos, actas o informes de avance de obra con su respectivo número, campo formulado por favor no modificar.</t>
  </si>
  <si>
    <t>Corresponde al valor facturado por concepto de IVA por el contratista.</t>
  </si>
  <si>
    <t>VALOR SIN IVA</t>
  </si>
  <si>
    <t>Corresponde al valor facturado antes de IVA por el contratista.</t>
  </si>
  <si>
    <r>
      <rPr>
        <sz val="11"/>
        <color rgb="FF000000"/>
        <rFont val="Calibri"/>
        <family val="2"/>
        <scheme val="minor"/>
      </rPr>
      <t xml:space="preserve">Corresponde a la sumatoria de los campos "VALOR IVA" y "VALOR SIN IVA", campo formulado. </t>
    </r>
    <r>
      <rPr>
        <b/>
        <u/>
        <sz val="11"/>
        <color rgb="FF000000"/>
        <rFont val="Calibri"/>
        <family val="2"/>
        <scheme val="minor"/>
      </rPr>
      <t>POR FAVOR NO MODIFICAR.</t>
    </r>
  </si>
  <si>
    <t>Corresponde al número de compromiso presupuestal afectado en el pago realizado.</t>
  </si>
  <si>
    <t>Corresponde al número generado por el sistema SIIF para los pagos, cabe aclarar que para el caso de que el pago corresponda a un anticipo, se debe relacionar la orden de pago generada y para el caso de que el pago corresponda a un pago de avance de obra normal, se debe relacionar el numero de la obligación contable.</t>
  </si>
  <si>
    <t>Fecha en la cual se generó la orden de pago u obligación presupuestal.</t>
  </si>
  <si>
    <t>RELACIÓN DE COMPONENTES BIENES INMUEBLES OBJETO DE CONSTRUCCIÓN, ADICION O MEJORA</t>
  </si>
  <si>
    <t>¿COMPONENTE NUEVO?</t>
  </si>
  <si>
    <t>Seleccione "SI" o "NO", según corresponda si el producto del contrato.</t>
  </si>
  <si>
    <t>Corresponde a un componente nuevo o no para el bien inmueble.</t>
  </si>
  <si>
    <t>¿INCREMENTA LA CAPACIDAD PRODUCTIVA Y EFICIENCIA OPERATIVA DEL INMUEBLE?, Y/O 
¿MEJORA LA CALIDAD DE LOS PRODUCTOS Y SERVICIOS?, Y/O 
¿REDUCE SIGNIFICATIVAMENTE LOS COSTOS?</t>
  </si>
  <si>
    <t>Seleccione "SI", si la respuesta es positiva a alguna de las 3 preguntas propuestas o "NO" si por el contario la respuesta es negativa a alguna de estas, recuerde que si la respuesta es "NO" lo mas probable es que estemos frente a un mantenimiento.</t>
  </si>
  <si>
    <t>¿OBRA TERMINADA Y EN CONDICIONES DE USO?</t>
  </si>
  <si>
    <t>Responda "SI" o "NO" según sea el caso para la obra contratada.</t>
  </si>
  <si>
    <t>¿AUMENTA VIDA ÚTIL?</t>
  </si>
  <si>
    <t>Responda "SI" o "NO" teniendo en cuenta si la obra realizada afecta la vida útil de la totalidad del bien inmueble objeto de la intervención.</t>
  </si>
  <si>
    <t>AUMENTO DE VIDA ÚTIL (MESES)</t>
  </si>
  <si>
    <t>En caso de ser positiva la respuesta a la pregunta anterior indique la cantidad de meses en las cuales aumenta la obra la vida útil a la totalidad del bien inmueble, puede soportarse en el profesional homologo del grupo de construcciones para esta respuesta.</t>
  </si>
  <si>
    <t>¿INCLUYE ENTREGA DE BIENES MUEBLES?</t>
  </si>
  <si>
    <t>Responda "SI" o "NO" según sea el caso para el contrato.</t>
  </si>
  <si>
    <t>¿ENTREGADO A SATISFACCIÓN?</t>
  </si>
  <si>
    <t>FECHA ENTREGA Y/O RECIBO A SATISFACCION</t>
  </si>
  <si>
    <t>Indique la fecha en la cual se recibió la obra en caso de haberse terminado.</t>
  </si>
  <si>
    <r>
      <rPr>
        <b/>
        <sz val="11"/>
        <color rgb="FF000000"/>
        <rFont val="Calibri"/>
        <family val="2"/>
      </rPr>
      <t>ÁREA CONSTRUIDA Y TERMINADA M</t>
    </r>
    <r>
      <rPr>
        <b/>
        <vertAlign val="superscript"/>
        <sz val="11"/>
        <color rgb="FF000000"/>
        <rFont val="Calibri"/>
        <family val="2"/>
      </rPr>
      <t>2</t>
    </r>
  </si>
  <si>
    <t>Indique en metros cuadrados el área de la obra producto del contrato.</t>
  </si>
  <si>
    <t>FECHA DILIGENCIAMIENTO</t>
  </si>
  <si>
    <t xml:space="preserve">CONTRATO PRINCIPAL </t>
  </si>
  <si>
    <t>N.A</t>
  </si>
  <si>
    <t>CENTRO BIOTECNOLOGICO DEL CARIBE</t>
  </si>
  <si>
    <t>POSICIÓN CATÁLOGO INSTITUCIONAL REGIONAL O CENTRO DE FORMACIÓN</t>
  </si>
  <si>
    <t>MANTENIMIENTO Y/O REPARACIONES</t>
  </si>
  <si>
    <t xml:space="preserve">incluir lista de despliefue para multiples regionales o centros </t>
  </si>
  <si>
    <t>INCLUIR LISTA DESPEGABLE</t>
  </si>
  <si>
    <t>JOSE PEÑA CACERES</t>
  </si>
  <si>
    <t xml:space="preserve">SUBDIRECTOR ( E ) </t>
  </si>
  <si>
    <t>UNIDAD ADMINISTRATIVA RESPONSABLE DE ORDENAR EL GASTO</t>
  </si>
  <si>
    <t>36-02-00-020-911410</t>
  </si>
  <si>
    <t>DEPARTAMENTO / CIUDAD / MUNICIPIO  EXENTO DE IVA?</t>
  </si>
  <si>
    <t>NO</t>
  </si>
  <si>
    <t>SUPERVISIÓN DESIGNADO DEL SENA</t>
  </si>
  <si>
    <t xml:space="preserve">INTERVENTORIA </t>
  </si>
  <si>
    <t>ACTUACIONES  ADMINISTRATIVAS</t>
  </si>
  <si>
    <t>VALOR TOTAL ANTICIPO ACUMULADO</t>
  </si>
  <si>
    <t>VALOR TOTAL DEL IVA</t>
  </si>
  <si>
    <t>VALOR CONTRATO SIN IVA</t>
  </si>
  <si>
    <t>PROPIO</t>
  </si>
  <si>
    <t>EN EJECUCIÓN</t>
  </si>
  <si>
    <t>TOTAL</t>
  </si>
  <si>
    <t>% EJECUCIÓN</t>
  </si>
  <si>
    <t>CUENTA CONTABLE AFECTAR</t>
  </si>
  <si>
    <t xml:space="preserve">DETALLE </t>
  </si>
  <si>
    <t>VALOR ACTA XX</t>
  </si>
  <si>
    <t>UNICO PAGO</t>
  </si>
  <si>
    <t>obligacion</t>
  </si>
  <si>
    <t>orden de pago</t>
  </si>
  <si>
    <t>TIPO DE NOTA DE ENTRADA ALMACEN</t>
  </si>
  <si>
    <t>VALOR NOTA DE ENTRADA ALMACEN</t>
  </si>
  <si>
    <t>¿INCREMENTA LA CAP. PRODUCTIVA Y EFICIENCIA OPERATIVA DEL INMUEBLE?, Y/O 
¿MEJORA LA CALIDAD DE LOS PRODUCTOS Y SERVICIOS?, Y/O 
¿REDUCE SIGNIFICATIVAMENTE LOS COSTOS?</t>
  </si>
  <si>
    <t>SE ELIMINÓ AREA CONSTRUIDA M2</t>
  </si>
  <si>
    <t xml:space="preserve">REGIONAL DONDE SE REALIZA EL PROYECTO </t>
  </si>
  <si>
    <t xml:space="preserve">POSICION CATALOGO INSITUCIONAL REGIONAL </t>
  </si>
  <si>
    <t>DIRECCION DEL INMUEBLE</t>
  </si>
  <si>
    <t>CUIDAD</t>
  </si>
  <si>
    <t>VALOR RECONOCIDO</t>
  </si>
  <si>
    <t xml:space="preserve">CESAR CENTRO BIOTECNOLOGICO DEL CARIBE </t>
  </si>
  <si>
    <t xml:space="preserve">KILOMETRO 7 VIA A LA PAZ </t>
  </si>
  <si>
    <t>VALLEDUPAR</t>
  </si>
  <si>
    <t>SI</t>
  </si>
  <si>
    <t>SUBTOTAL</t>
  </si>
  <si>
    <t xml:space="preserve">OBSERVACIONES: </t>
  </si>
  <si>
    <t>COMO SUPERVISOR  DEL CONTRATO DE LA REFERENCIA, CERTIFICO QUE LA INFORMACIÓN CONTENIDA EN EL PRESENTE INFORME HA SIDO VERIFICADA Y CONFIRMADA, Y RECOMIENDO AUTORIZAR EL DESEMBOLSO REQUERIDO.</t>
  </si>
  <si>
    <t>FIRMAS:</t>
  </si>
  <si>
    <t>SUPERVISOR (NOMBRE)</t>
  </si>
  <si>
    <t>PROFESIONAL APOYO TECNICO  (NOMBRE)</t>
  </si>
  <si>
    <t>REVISION FINACIERA (NOMBRE)</t>
  </si>
  <si>
    <t>COORDINACION (NOMBRE)</t>
  </si>
  <si>
    <t>ANTICIPO</t>
  </si>
  <si>
    <t>PARCIAL</t>
  </si>
  <si>
    <t>DETALLE DEL VALOR A DSEMBOLSAR</t>
  </si>
  <si>
    <t>cuenta contable</t>
  </si>
  <si>
    <t>FINAL</t>
  </si>
  <si>
    <t>BIENES EN ADMINISTRACIÓN</t>
  </si>
  <si>
    <t>BIENES DEVOLUTIVOS</t>
  </si>
  <si>
    <t>PROPIO EN USO</t>
  </si>
  <si>
    <t>ADECUACIONES</t>
  </si>
  <si>
    <t>PROPIO NO EXPLOTADO</t>
  </si>
  <si>
    <t>ACTUACIONES ADMINISTRATIVAS</t>
  </si>
  <si>
    <t>ESTUDIOS TECNICOS Y/O DISEÑOS</t>
  </si>
  <si>
    <t>PROPIO EN CONSTRUCCION</t>
  </si>
  <si>
    <t>ADICIÓN</t>
  </si>
  <si>
    <t>LICENCIAS Y OTROS PAGOS AL MUNICIPIO</t>
  </si>
  <si>
    <t>PROPIO ENTREGADO EN COMODATO</t>
  </si>
  <si>
    <t>PRORROGA</t>
  </si>
  <si>
    <t>INTERVENTORIA</t>
  </si>
  <si>
    <t>RECIBIDO EN COMODATO</t>
  </si>
  <si>
    <t>ADICIÓN Y PRORROGA</t>
  </si>
  <si>
    <t>CONSTRUCCION</t>
  </si>
  <si>
    <t xml:space="preserve">SUSPENSIÓN </t>
  </si>
  <si>
    <t>ESTUDIOS TECNICOS Y/O DISEÑOS Y CONSTRUCCIÓN</t>
  </si>
  <si>
    <t>MODIFICACIÓN</t>
  </si>
  <si>
    <t>Estados del RP</t>
  </si>
  <si>
    <t>EJECUTADO</t>
  </si>
  <si>
    <t>VALOR DEL CONTRATO/ CONCEPTO</t>
  </si>
  <si>
    <t xml:space="preserve">PERDIDA DE APROPACIÓN </t>
  </si>
  <si>
    <t>Notas</t>
  </si>
  <si>
    <t>NOTA DE ENTRADA</t>
  </si>
  <si>
    <t>NOTA DE SALIDA</t>
  </si>
  <si>
    <t>LIQUIDACIÓN</t>
  </si>
  <si>
    <t>AMORTIZACION</t>
  </si>
  <si>
    <t>AVANCE DE OBRA</t>
  </si>
  <si>
    <t>CENTRO REG CONCATENADO</t>
  </si>
  <si>
    <t>REGIONAL</t>
  </si>
  <si>
    <t>PCI</t>
  </si>
  <si>
    <t>Descripción</t>
  </si>
  <si>
    <t>DIRECCIÓN GENERAL</t>
  </si>
  <si>
    <t>36-02-00-001-0000</t>
  </si>
  <si>
    <t>SENA GESTION GENERAL</t>
  </si>
  <si>
    <t>ANTIOQUIA</t>
  </si>
  <si>
    <t>36-02-00-005-000000</t>
  </si>
  <si>
    <t>SENA REGIONAL ANTIOQUIA  DIRECCION REGIONAL</t>
  </si>
  <si>
    <t>36-02-00-005-910110</t>
  </si>
  <si>
    <t>CENTRO DE LOS RECURSOS NATURALES RENOVA</t>
  </si>
  <si>
    <t>ATLÁNTICO</t>
  </si>
  <si>
    <t>36-02-00-005-912710</t>
  </si>
  <si>
    <t>CENTRO DE FORMACION PROFESIONAL MINERO AMBIENTAL  ANTIOQUIA</t>
  </si>
  <si>
    <t>DISTRITO CAPITAL</t>
  </si>
  <si>
    <t>36-02-00-005-920110</t>
  </si>
  <si>
    <t>CENTRO DE DISEÑO Y MANUFACTURA DE CUERO</t>
  </si>
  <si>
    <t>BOLÍVAR</t>
  </si>
  <si>
    <t>36-02-00-005-920210</t>
  </si>
  <si>
    <t>CENTRO DE FORMACIÓN EN DISEÑO CONFECCIÓ</t>
  </si>
  <si>
    <t>BOYACÁ</t>
  </si>
  <si>
    <t>36-02-00-005-920310</t>
  </si>
  <si>
    <t>CENTRO PARA EL DESARROLLO DEL HABITAT Y</t>
  </si>
  <si>
    <t>CALDAS</t>
  </si>
  <si>
    <t>36-02-00-005-920410</t>
  </si>
  <si>
    <t xml:space="preserve">CENTRO DE TECNOLOGÍA DE LA MANUFACTURA </t>
  </si>
  <si>
    <t>CAQUETÁ</t>
  </si>
  <si>
    <t>36-02-00-005-920510</t>
  </si>
  <si>
    <t>CENTRO  TECNOLOGICO DEL MOBILIARIO</t>
  </si>
  <si>
    <t>CAUCA</t>
  </si>
  <si>
    <t>36-02-00-005-920610</t>
  </si>
  <si>
    <t>CENTRO TECNOLOGICO DE GESTION INDUSTRIAL</t>
  </si>
  <si>
    <t>CESAR</t>
  </si>
  <si>
    <t>36-02-00-005-930110</t>
  </si>
  <si>
    <t>CENTRO DE COMERCIO</t>
  </si>
  <si>
    <t>CÓRDOBA</t>
  </si>
  <si>
    <t>36-02-00-005-940110</t>
  </si>
  <si>
    <t>CENTRO DE SERVICIOS DE SALUD</t>
  </si>
  <si>
    <t>CUNDINAMARCA</t>
  </si>
  <si>
    <t>36-02-00-005-940210</t>
  </si>
  <si>
    <t>CENTRO DE SERVICIOS Y GESTION EMPRESARIAL</t>
  </si>
  <si>
    <t>CHOCÓ</t>
  </si>
  <si>
    <t>36-02-00-005-950110</t>
  </si>
  <si>
    <t>COMPLEJO TECNOLOGICO PARA LA GESTION AG</t>
  </si>
  <si>
    <t>HUILA</t>
  </si>
  <si>
    <t>36-02-00-005-950210</t>
  </si>
  <si>
    <t>COMPLEJO TECNOLOGICO MINERO AGROEMPRESA</t>
  </si>
  <si>
    <t>LA GUAJIRA</t>
  </si>
  <si>
    <t>36-02-00-005-950310</t>
  </si>
  <si>
    <t>CENTRO DE LA INNOVACION, LA AGROINDUSTR</t>
  </si>
  <si>
    <t>MAGDALENA</t>
  </si>
  <si>
    <t>36-02-00-005-950410</t>
  </si>
  <si>
    <t>COMPLEJO TECNOLOGICO AGROINDUSTRIAL. PE</t>
  </si>
  <si>
    <t>META</t>
  </si>
  <si>
    <t>36-02-00-005-954910</t>
  </si>
  <si>
    <t>CTRO COMPLEJO TECNO TURISTICO AGROIN.</t>
  </si>
  <si>
    <t>NARIÑO</t>
  </si>
  <si>
    <t>36-02-00-008-000000</t>
  </si>
  <si>
    <t>SENA REGIONAL ATLANTICO DIRECCION REGIONAL</t>
  </si>
  <si>
    <t>NORTE DE SANTANDER</t>
  </si>
  <si>
    <t>36-02-00-008-910310</t>
  </si>
  <si>
    <t>CENTRO PARA EL DESARROLLO AGROECOLOGICO Y AGROINDUSTRIAL</t>
  </si>
  <si>
    <t>QUINDIO</t>
  </si>
  <si>
    <t>36-02-00-008-920710</t>
  </si>
  <si>
    <t>CENTRO NACIONAL COLOMBO ALEMAN</t>
  </si>
  <si>
    <t>RISARALDA</t>
  </si>
  <si>
    <t>36-02-00-008-920810</t>
  </si>
  <si>
    <t>CENTRO INDUSTRIAL Y DE AVIACION</t>
  </si>
  <si>
    <t>SANTANDER</t>
  </si>
  <si>
    <t>36-02-00-008-930210</t>
  </si>
  <si>
    <t>CENTRO DE COMERCIO Y SERVICIOS</t>
  </si>
  <si>
    <t>SUCRE</t>
  </si>
  <si>
    <t>36-02-00-011-000000</t>
  </si>
  <si>
    <t>SENA REGIONAL BOGOTA DISTRITO DIRECCION REGIONAL</t>
  </si>
  <si>
    <t>TOLIMA</t>
  </si>
  <si>
    <t>36-02-00-011-920910</t>
  </si>
  <si>
    <t>CENTRO DE TECNOLOGIAS PARA LA CONSTRUCCION</t>
  </si>
  <si>
    <t>VALLE DEL CAUCA</t>
  </si>
  <si>
    <t>36-02-00-011-921010</t>
  </si>
  <si>
    <t>CENTRO DE ELECTRICIDAD Y ELECTRONICA</t>
  </si>
  <si>
    <t>ARAUCA</t>
  </si>
  <si>
    <t>36-02-00-011-921110</t>
  </si>
  <si>
    <t>CENTRO DE GESTION INDUSTRIAL</t>
  </si>
  <si>
    <t>CASANARE</t>
  </si>
  <si>
    <t>36-02-00-011-921210</t>
  </si>
  <si>
    <t>CENTRO DE MANUFACTURA EN TEXTILES Y CUERO</t>
  </si>
  <si>
    <t>PUTUMAYO</t>
  </si>
  <si>
    <t>36-02-00-011-921310</t>
  </si>
  <si>
    <t>CENTRO DE TECNOLOGIAS DEL  TRANSPORTE</t>
  </si>
  <si>
    <t>SAN ANDRES Y PROVIDENCIA</t>
  </si>
  <si>
    <t>36-02-00-011-921410</t>
  </si>
  <si>
    <t>CENTRO METALMECANICO</t>
  </si>
  <si>
    <t>AMAZONAS</t>
  </si>
  <si>
    <t>36-02-00-011-921510</t>
  </si>
  <si>
    <t>CENTRO DE MATERIALES Y ENSAYOS</t>
  </si>
  <si>
    <t>GUAINÍA</t>
  </si>
  <si>
    <t>36-02-00-011-921610</t>
  </si>
  <si>
    <t>CENTRO DE DISEÑO Y  METROLOGIA</t>
  </si>
  <si>
    <t>GUAVIARE</t>
  </si>
  <si>
    <t>36-02-00-011-921710</t>
  </si>
  <si>
    <t>CENTRO PARA LA INDUSTRIA DE LA COMUNICACIÓN</t>
  </si>
  <si>
    <t>VAUPÉS</t>
  </si>
  <si>
    <t>36-02-00-011-930310</t>
  </si>
  <si>
    <t>CENTRO DE GESTION DE MERCADOS, LOGISTICO</t>
  </si>
  <si>
    <t>VICHADA</t>
  </si>
  <si>
    <t>36-02-00-011-940310</t>
  </si>
  <si>
    <t>CENTRO DE FORMACION DE TALENTO HUMANO E</t>
  </si>
  <si>
    <t>36-02-00-011-940410</t>
  </si>
  <si>
    <t>CENTRO DE GESTION ADMINISTRATIVA</t>
  </si>
  <si>
    <t>36-02-00-011-940510</t>
  </si>
  <si>
    <t>CENTRO DE SERV. FINANCIEROS</t>
  </si>
  <si>
    <t>36-02-00-011-940610</t>
  </si>
  <si>
    <t>CENTRO NACIONAL DE HOTELERIA. TURISMO Y</t>
  </si>
  <si>
    <t>36-02-00-011-950810</t>
  </si>
  <si>
    <t>CENTRO DE FORMACION Y ACTIVIDAD FISICA Y CULTURA</t>
  </si>
  <si>
    <t>36-02-00-013-000000</t>
  </si>
  <si>
    <t>SENA REGIONAL BOLIVAR DIRECCION REGIONAL</t>
  </si>
  <si>
    <t>36-02-00-013-910410</t>
  </si>
  <si>
    <t>CENTRO AGROEMPRESARIAL Y MINERO</t>
  </si>
  <si>
    <t>36-02-00-013-910510</t>
  </si>
  <si>
    <t>CENTRO NAUTICO ACUICOLA Y PESQUERO</t>
  </si>
  <si>
    <t>36-02-00-013-921810</t>
  </si>
  <si>
    <t>CENTRO PARA LA INDUSTRIA PETROQUIMICA</t>
  </si>
  <si>
    <t>36-02-00-013-930410</t>
  </si>
  <si>
    <t>36-02-00-015-000000</t>
  </si>
  <si>
    <t>SENA REGIONAL  BOYACA DIRECCION REGIONAL</t>
  </si>
  <si>
    <t>36-02-00-015-911010</t>
  </si>
  <si>
    <t>CENTRO DE DESARROLLO AGROPECUARIO Y AGR</t>
  </si>
  <si>
    <t>36-02-00-015-911110</t>
  </si>
  <si>
    <t>CENTRO  MINERO</t>
  </si>
  <si>
    <t>36-02-00-015-930510</t>
  </si>
  <si>
    <t>CENTRO DE GESTION ADMINISTRATIVA Y FORT</t>
  </si>
  <si>
    <t>36-02-00-015-951410</t>
  </si>
  <si>
    <t>CENTRO INDUSTRIAL DE MANTENIMIENTO Y MA</t>
  </si>
  <si>
    <t>36-02-00-017-000000</t>
  </si>
  <si>
    <t>SENA REGIONAL CALDAS DIRECCION REGIONAL</t>
  </si>
  <si>
    <t>36-02-00-017-911210</t>
  </si>
  <si>
    <t>CENTRO PARA LA FORMACION CAFETERA</t>
  </si>
  <si>
    <t>36-02-00-017-921910</t>
  </si>
  <si>
    <t>CENTRO DE AUTOMATIZACION INDUSTRIAL</t>
  </si>
  <si>
    <t>36-02-00-017-922010</t>
  </si>
  <si>
    <t xml:space="preserve">CENTRO DE PROCESOS INDUSTRIALES </t>
  </si>
  <si>
    <t>36-02-00-017-930610</t>
  </si>
  <si>
    <t>CENTRO DE COMERCIO Y SERV.</t>
  </si>
  <si>
    <t>36-02-00-017-951510</t>
  </si>
  <si>
    <t>CENTRO PECUARIO Y AGROEMPRESARIAL</t>
  </si>
  <si>
    <t>36-02-00-018-000000</t>
  </si>
  <si>
    <t>SENA REGIONAL CAQUETA  DIRECCION REGIONAL</t>
  </si>
  <si>
    <t>36-02-00-018-951610</t>
  </si>
  <si>
    <t>CENTRO TECNOLOGICO DE LA AMAZONIA</t>
  </si>
  <si>
    <t>36-02-00-019-000000</t>
  </si>
  <si>
    <t>SENA REGIONAL CAUCA  DIRECCION REGIONAL</t>
  </si>
  <si>
    <t>36-02-00-019-911310</t>
  </si>
  <si>
    <t>CENTRO AGROPECUARIO</t>
  </si>
  <si>
    <t>36-02-00-019-922110</t>
  </si>
  <si>
    <t>C.DE TELEINFORMATICA Y PRODUCCION INDUST</t>
  </si>
  <si>
    <t>36-02-00-019-930710</t>
  </si>
  <si>
    <t>36-02-00-020-000000</t>
  </si>
  <si>
    <t>SENA REGIONAL CESAR  DIRECCION REGIONAL</t>
  </si>
  <si>
    <t>36-02-00-020-952010</t>
  </si>
  <si>
    <t>CENTRO AGROEMPRESARIAL</t>
  </si>
  <si>
    <t>36-02-00-020-952110</t>
  </si>
  <si>
    <t>CENTRO DE OPERACIÓN Y MANTENIMIENTO MIN</t>
  </si>
  <si>
    <t>36-02-00-023-000000</t>
  </si>
  <si>
    <t>SENA REGIONAL CORDOBA  DIRECCION REGIONAL</t>
  </si>
  <si>
    <t>36-02-00-023-911510</t>
  </si>
  <si>
    <t>CENTRO AGROPECUARIO Y DE BIOTECNOLOGIA EL PORVENIR</t>
  </si>
  <si>
    <t>36-02-00-023-952310</t>
  </si>
  <si>
    <t>CENTRO DE COMERCIO  INDUSTRIA Y TURISMO</t>
  </si>
  <si>
    <t>36-02-00-025-000000</t>
  </si>
  <si>
    <t>SENA REGIONAL CUNDINAMARCA  DIRECCION REGIONAL</t>
  </si>
  <si>
    <t>36-02-00-025-923210</t>
  </si>
  <si>
    <t>CENTRO INDUSTRIAL Y DESARROLLO EMPRESARIAL</t>
  </si>
  <si>
    <t>36-02-00-025-950910</t>
  </si>
  <si>
    <t>CENTRO DE DESARROLLO AGROINDUSTRIAL Y E</t>
  </si>
  <si>
    <t>36-02-00-025-951010</t>
  </si>
  <si>
    <t>CENTRO  AGROECOLOGICO Y EMPRESARIAL</t>
  </si>
  <si>
    <t>36-02-00-025-951110</t>
  </si>
  <si>
    <t>CENTRO DE LA TECNOLOGIA DEL DISEÑO Y LA</t>
  </si>
  <si>
    <t>36-02-00-025-951210</t>
  </si>
  <si>
    <t>CENTRO DE BIOTECNOLOGIA AGROPECUARIA</t>
  </si>
  <si>
    <t>36-02-00-025-951310</t>
  </si>
  <si>
    <t>CENTRO DE DESARROLLO AGROEMPRESARIALCUNDINAMARCA</t>
  </si>
  <si>
    <t>36-02-00-027-000000</t>
  </si>
  <si>
    <t>SENA REGIONAL CHOCO  DIRECCION REGIONAL</t>
  </si>
  <si>
    <t>36-02-00-027-952210</t>
  </si>
  <si>
    <t>CENTRO DE RECURSOS NATURALES. INDUSTRIA</t>
  </si>
  <si>
    <t>36-02-00-041-000000</t>
  </si>
  <si>
    <t>SENA REGIONAL HUILA  DIRECCION REGIONAL</t>
  </si>
  <si>
    <t>36-02-00-041-911610</t>
  </si>
  <si>
    <t>CENTRO DE FORMACION AGROINDUSTRIAL</t>
  </si>
  <si>
    <t>36-02-00-041-952510</t>
  </si>
  <si>
    <t>CENTRO AGROEMPRESARIAL Y DESARROLLO PEC</t>
  </si>
  <si>
    <t>36-02-00-041-952610</t>
  </si>
  <si>
    <t xml:space="preserve">CENTRO DE DESARROLLO AGROEMPRESARIAL Y </t>
  </si>
  <si>
    <t>36-02-00-041-952710</t>
  </si>
  <si>
    <t>CENTRO DE LA INDUSTRIA LA EMPRESA Y LO</t>
  </si>
  <si>
    <t>36-02-00-041-952810</t>
  </si>
  <si>
    <t>CENTRO DE GESTION Y DESARROLLO SOSTENIB</t>
  </si>
  <si>
    <t>36-02-00-044-000000</t>
  </si>
  <si>
    <t>SENA REGIONAL GUAJIRA  DIRECCION REGIONAL</t>
  </si>
  <si>
    <t>36-02-00-044-922210</t>
  </si>
  <si>
    <t>CENTRO INDUSTRIAL Y DE ENERGIAS ALTERNA</t>
  </si>
  <si>
    <t>36-02-00-044-952410</t>
  </si>
  <si>
    <t>CENTRO AGROEMPRESARIAL Y ACUICOLA</t>
  </si>
  <si>
    <t>36-02-00-047-000000</t>
  </si>
  <si>
    <t>SENA REGIONAL MAGDALENA  DIRECCION REGIONAL</t>
  </si>
  <si>
    <t>36-02-00-047-911810</t>
  </si>
  <si>
    <t>CENTRO ACUICOLA Y AGROINDUSTRIAL DE GAIRA</t>
  </si>
  <si>
    <t>36-02-00-047-952910</t>
  </si>
  <si>
    <t>CENTRO DE LOGISTICA Y PROMOCION ECOTURI</t>
  </si>
  <si>
    <t>36-02-00-050-000000</t>
  </si>
  <si>
    <t>SENA REGIONAL META  DIRECCION REGIONAL</t>
  </si>
  <si>
    <t>36-02-00-050-911710</t>
  </si>
  <si>
    <t>CENTRO AGROINDUSTRIAL DEL META</t>
  </si>
  <si>
    <t>36-02-00-050-953210</t>
  </si>
  <si>
    <t>CENTRO DE INDUSTRIA Y SERV. DEL META</t>
  </si>
  <si>
    <t>36-02-00-052-000000</t>
  </si>
  <si>
    <t>SENA REGIONAL NARIÑO  DIRECCION REGIONAL</t>
  </si>
  <si>
    <t>36-02-00-052-953410</t>
  </si>
  <si>
    <t>CENTRO SUR COLOMBIANO DE LOGÍSTICA INTE</t>
  </si>
  <si>
    <t>36-02-00-052-953510</t>
  </si>
  <si>
    <t xml:space="preserve">CENTRO AGROINDUSTRIAL Y PESQUERO DE LA </t>
  </si>
  <si>
    <t>36-02-00-052-953610</t>
  </si>
  <si>
    <t>CENTRO INTERNACIONAL DE PRODUCCIÓN LIMP</t>
  </si>
  <si>
    <t>36-02-00-054-000000</t>
  </si>
  <si>
    <t>SENA REGIONAL NTE.SANTANDER  DIRECCION REGIONAL</t>
  </si>
  <si>
    <t>36-02-00-054-911910</t>
  </si>
  <si>
    <t>CENTRO ATENCION SECTOR AGROPECUARIO</t>
  </si>
  <si>
    <t>36-02-00-054-953710</t>
  </si>
  <si>
    <t>36-02-00-063-000000</t>
  </si>
  <si>
    <t>SENA REGIONAL QUINDIO  DIRECCION REGIONAL</t>
  </si>
  <si>
    <t>36-02-00-063-912010</t>
  </si>
  <si>
    <t>CENTRO AGROINDUSTRIAL</t>
  </si>
  <si>
    <t>36-02-00-063-923110</t>
  </si>
  <si>
    <t>CENTRO PARA EL DESARROLLO TECNOLÓGICO D</t>
  </si>
  <si>
    <t>36-02-00-063-953810</t>
  </si>
  <si>
    <t>CENTRO DE COMERCIO INDUSTRIA Y TURISMO</t>
  </si>
  <si>
    <t>36-02-00-066-000000</t>
  </si>
  <si>
    <t>SENA REGIONAL RISARALDA  DIRECCION REGIONAL</t>
  </si>
  <si>
    <t>36-02-00-066-912110</t>
  </si>
  <si>
    <t>36-02-00-066-922310</t>
  </si>
  <si>
    <t>C.DE DISEÑO E INNOVACION  TECNOLÓGICA IN</t>
  </si>
  <si>
    <t>36-02-00-066-930810</t>
  </si>
  <si>
    <t>36-02-00-068-000000</t>
  </si>
  <si>
    <t>SENA REGIONAL SANTANDER  DIRECCION REGIONAL</t>
  </si>
  <si>
    <t>36-02-00-068-912210</t>
  </si>
  <si>
    <t>36-02-00-068-922410</t>
  </si>
  <si>
    <t>CENTRO INDUSTRIAL DE MANTENIMIENTO INTE</t>
  </si>
  <si>
    <t>36-02-00-068-922510</t>
  </si>
  <si>
    <t>CENTRO INDUSTRIAL DEL DISEÑO Y LA MANUFACTURASANTANDER</t>
  </si>
  <si>
    <t>36-02-00-068-930910</t>
  </si>
  <si>
    <t>C.DE SERVICIOS EMPRESARIALES Y TURISTICO</t>
  </si>
  <si>
    <t>36-02-00-068-954010</t>
  </si>
  <si>
    <t>CENTRO INDUSTRIAL Y DEL DESARROLLO TECN</t>
  </si>
  <si>
    <t>36-02-00-068-954110</t>
  </si>
  <si>
    <t xml:space="preserve">CENTRO AGROTURISTICO  </t>
  </si>
  <si>
    <t>36-02-00-068-954510</t>
  </si>
  <si>
    <t>CENTRO AGROEMPRESARIAL Y TURISTICO DE LOS ANDES</t>
  </si>
  <si>
    <t>36-02-00-068-954610</t>
  </si>
  <si>
    <t>CENTRO DE GESTION AGROEMPRESARIAL DEL ORIENTE</t>
  </si>
  <si>
    <t>36-02-00-070-000000</t>
  </si>
  <si>
    <t>SENA REGIONAL SUCRE  DIRECCION REGIONAL</t>
  </si>
  <si>
    <t>36-02-00-070-954210</t>
  </si>
  <si>
    <t xml:space="preserve">CENTRO DE LA INNOVACION LA TECNOLOGIA </t>
  </si>
  <si>
    <t>36-02-00-073-000000</t>
  </si>
  <si>
    <t>SENA REGIONAL TOLIMA  DIRECCION REGIONAL</t>
  </si>
  <si>
    <t>36-02-00-073-912310</t>
  </si>
  <si>
    <t>CENTRO AGROPECUARIO LA GRANJA</t>
  </si>
  <si>
    <t>36-02-00-073-922610</t>
  </si>
  <si>
    <t>CENTRO DE INDUSTRIA Y CONSTRUCCION</t>
  </si>
  <si>
    <t>36-02-00-073-931010</t>
  </si>
  <si>
    <t>36-02-00-076-000000</t>
  </si>
  <si>
    <t>SENA REGIONAL VALLE  DIRECCION REGIONAL</t>
  </si>
  <si>
    <t>36-02-00-076-912410</t>
  </si>
  <si>
    <t>CENTRO AGROPECUARIO DE BUGA</t>
  </si>
  <si>
    <t>36-02-00-076-912510</t>
  </si>
  <si>
    <t>CENTRO LATINOAMERICANO DE ESPECIES MENO</t>
  </si>
  <si>
    <t>36-02-00-076-912610</t>
  </si>
  <si>
    <t>CENTRO NAUTICO PESQUERO DE BUENAVENTURA</t>
  </si>
  <si>
    <t>36-02-00-076-922710</t>
  </si>
  <si>
    <t>CENTRO DE ELECTRICIDAD Y AUTOMATIZACION</t>
  </si>
  <si>
    <t>36-02-00-076-922810</t>
  </si>
  <si>
    <t>CENTRO DE LA CONSTRUCCION</t>
  </si>
  <si>
    <t>36-02-00-076-922910</t>
  </si>
  <si>
    <t>CENTRO DE DISEÑO TECNOLOGICO INDUSTRIAL</t>
  </si>
  <si>
    <t>36-02-00-076-923010</t>
  </si>
  <si>
    <t>CENTRO NACIONAL DE ASISTENCIA TECNICA A</t>
  </si>
  <si>
    <t>36-02-00-076-931110</t>
  </si>
  <si>
    <t>CENTRO DE GESTION TECNOLÓGICA DE SERV.</t>
  </si>
  <si>
    <t>36-02-00-076-954310</t>
  </si>
  <si>
    <t>CENTRO DE TECNOLOGIAS AGROINDUSTRIALES</t>
  </si>
  <si>
    <t>36-02-00-076-954410</t>
  </si>
  <si>
    <t>CENTRO DE BIOTECNOLOGIA INDUSTRIAL</t>
  </si>
  <si>
    <t>36-02-00-081-000000</t>
  </si>
  <si>
    <t>SENA REGIONAL ARAUCA  DIRECCION REGIONAL</t>
  </si>
  <si>
    <t>36-02-00-081-953010</t>
  </si>
  <si>
    <t>CENTRO DE GESTION Y DESARROLLO AGROINDU</t>
  </si>
  <si>
    <t>36-02-00-085-000000</t>
  </si>
  <si>
    <t>SENA REGIONAL CASANARES  DIRECCION REGIONAL</t>
  </si>
  <si>
    <t>36-02-00-085-951910</t>
  </si>
  <si>
    <t>CENTRO AGROINDUSTRIAL Y FORTALECIMIENTO</t>
  </si>
  <si>
    <t>36-02-00-086-000000</t>
  </si>
  <si>
    <t>SENA REGIONAL PUTUMAYO  DIRECCION REGIONAL</t>
  </si>
  <si>
    <t>36-02-00-086-951810</t>
  </si>
  <si>
    <t>CENTRO AGROFORESTAL Y ACUICOLA ARAPAIMA</t>
  </si>
  <si>
    <t>36-02-00-088-000000</t>
  </si>
  <si>
    <t>SENA REGIONAL SAN ANDRES  DIRECCION REGIONAL</t>
  </si>
  <si>
    <t>36-02-00-088-953910</t>
  </si>
  <si>
    <t>CENTRO DE FORMACION TURISTICA GENTE DE</t>
  </si>
  <si>
    <t>36-02-00-091-000000</t>
  </si>
  <si>
    <t>SENA REGIONAL AMAZONAS  DIRECCION REGIONAL</t>
  </si>
  <si>
    <t>36-02-00-091-951710</t>
  </si>
  <si>
    <t>CENTRO  PARA LA BIODIVERSIDAD Y EL TURI</t>
  </si>
  <si>
    <t>36-02-00-094-000000</t>
  </si>
  <si>
    <t>SENA REGIONAL GUAINIA  DIRECCION REGIONAL</t>
  </si>
  <si>
    <t>36-02-00-094-954710</t>
  </si>
  <si>
    <t>CENTRO AMBIENTAL Y ECOTURISTICO DEL NOR</t>
  </si>
  <si>
    <t>36-02-00-095-000000</t>
  </si>
  <si>
    <t>SENA REGIONAL GUAVIARE  DIRECCION REGIONAL</t>
  </si>
  <si>
    <t>36-02-00-095-953310</t>
  </si>
  <si>
    <t>CENTRO DE DESARROLLO AGROINDUSTRIAL, TU</t>
  </si>
  <si>
    <t>36-02-00-097-000000</t>
  </si>
  <si>
    <t>SENA REGIONAL VAUPES  DIRECCION REGIONAL</t>
  </si>
  <si>
    <t>36-02-00-097-954810</t>
  </si>
  <si>
    <t>CENTRO AGROPECUARIO Y DE SERV. AMBIENTA</t>
  </si>
  <si>
    <t>36-02-00-099-000000</t>
  </si>
  <si>
    <t>SENA REGIONAL VICHADA  DIRECCION REGIONAL</t>
  </si>
  <si>
    <t>36-02-00-099-953110</t>
  </si>
  <si>
    <t xml:space="preserve">CENTRO DE PRODUCCIÓN Y TRANSFORMACION A </t>
  </si>
  <si>
    <t>CO1.PCCNTR.7978732</t>
  </si>
  <si>
    <t>GRUPO EMPRESARIAL DMG</t>
  </si>
  <si>
    <t>CONTRATAR LA FUMIGACIÓN, CONTROL DE ROEDORES, PLAGAS Y VECTORES DEL CENTRO BIOTECNOLÓGICO DEL CARIBE - CBC Y LAS SEDES DE CHIRIGUANÁ Y CHIMICHAGUA CESAR</t>
  </si>
  <si>
    <t>DAVID MARIO GUERRA OLIVEROS</t>
  </si>
  <si>
    <t>EDILFRETH AMAYA PERALTA</t>
  </si>
  <si>
    <t>C-3699-1300-15-53105B-3699016-02</t>
  </si>
  <si>
    <t xml:space="preserve">Primera cuenta </t>
  </si>
  <si>
    <t>77194487</t>
  </si>
  <si>
    <t xml:space="preserve"> FEV 244</t>
  </si>
  <si>
    <t>PAGO 001</t>
  </si>
  <si>
    <t>PAGO FACTURA FEV 244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</si>
</sst>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quot;$&quot;\ #,##0.00;[Red]\-&quot;$&quot;\ #,##0.00"/>
    <numFmt numFmtId="44" formatCode="_-&quot;$&quot;\ * #,##0.00_-;\-&quot;$&quot;\ * #,##0.00_-;_-&quot;$&quot;\ * &quot;-&quot;??_-;_-@_-"/>
    <numFmt numFmtId="43" formatCode="_-* #,##0.00_-;\-* #,##0.00_-;_-* &quot;-&quot;??_-;_-@_-"/>
    <numFmt numFmtId="164" formatCode="_-* #,##0\ _€_-;\-* #,##0\ _€_-;_-* &quot;-&quot;??\ _€_-;_-@"/>
    <numFmt numFmtId="165" formatCode="_-* #,##0.00\ _€_-;\-* #,##0.00\ _€_-;_-* &quot;-&quot;??\ _€_-;_-@"/>
    <numFmt numFmtId="166" formatCode="_-* #,##0\ _€_-;\-* #,##0\ _€_-;_-* &quot;-&quot;??\ _€_-;_-@_-"/>
    <numFmt numFmtId="167" formatCode="0.0000000000%"/>
    <numFmt numFmtId="168" formatCode="&quot;$&quot;\ #,##0.00"/>
    <numFmt numFmtId="169" formatCode="[$$-240A]\ #,##0.00"/>
    <numFmt numFmtId="170" formatCode="0.0000%"/>
    <numFmt numFmtId="171" formatCode="yyyy\-mm\-dd"/>
    <numFmt numFmtId="172" formatCode="_-&quot;$&quot;\ * #,##0_-;\-&quot;$&quot;\ * #,##0_-;_-&quot;$&quot;\ * &quot;-&quot;??_-;_-@_-"/>
  </numFmts>
  <fonts count="48">
    <font>
      <sz val="11"/>
      <color rgb="FF000000"/>
      <name val="Calibri"/>
      <charset val="134"/>
    </font>
    <font>
      <sz val="11"/>
      <color theme="1"/>
      <name val="Calibri"/>
      <family val="2"/>
      <scheme val="minor"/>
    </font>
    <font>
      <sz val="11"/>
      <color theme="1"/>
      <name val="Calibri"/>
      <family val="2"/>
      <scheme val="minor"/>
    </font>
    <font>
      <b/>
      <sz val="11"/>
      <name val="Calibri"/>
      <family val="2"/>
      <scheme val="minor"/>
    </font>
    <font>
      <b/>
      <sz val="10"/>
      <name val="Calibri"/>
      <family val="2"/>
    </font>
    <font>
      <sz val="10"/>
      <color rgb="FF000000"/>
      <name val="Calibri"/>
      <family val="2"/>
    </font>
    <font>
      <sz val="10"/>
      <name val="Calibri"/>
      <family val="2"/>
    </font>
    <font>
      <sz val="10"/>
      <color theme="1"/>
      <name val="Calibri"/>
      <family val="2"/>
    </font>
    <font>
      <b/>
      <sz val="12"/>
      <color rgb="FF000000"/>
      <name val="Calibri"/>
      <family val="2"/>
    </font>
    <font>
      <b/>
      <sz val="14"/>
      <color rgb="FF000000"/>
      <name val="Calibri"/>
      <family val="2"/>
    </font>
    <font>
      <b/>
      <sz val="11"/>
      <color rgb="FF000000"/>
      <name val="Calibri"/>
      <family val="2"/>
    </font>
    <font>
      <sz val="11"/>
      <color rgb="FFFF0000"/>
      <name val="Calibri"/>
      <family val="2"/>
    </font>
    <font>
      <sz val="10"/>
      <color theme="1"/>
      <name val="Calibri"/>
      <family val="2"/>
      <scheme val="minor"/>
    </font>
    <font>
      <sz val="12"/>
      <color theme="1"/>
      <name val="Calibri"/>
      <family val="2"/>
      <scheme val="minor"/>
    </font>
    <font>
      <b/>
      <sz val="11"/>
      <color theme="1"/>
      <name val="Calibri"/>
      <family val="2"/>
      <scheme val="minor"/>
    </font>
    <font>
      <b/>
      <sz val="11"/>
      <color rgb="FFFF0000"/>
      <name val="Calibri"/>
      <family val="2"/>
      <scheme val="minor"/>
    </font>
    <font>
      <b/>
      <sz val="11"/>
      <color theme="0"/>
      <name val="Calibri"/>
      <family val="2"/>
      <scheme val="minor"/>
    </font>
    <font>
      <b/>
      <sz val="12"/>
      <color rgb="FF000000"/>
      <name val="Calibri"/>
      <family val="2"/>
      <scheme val="minor"/>
    </font>
    <font>
      <b/>
      <sz val="14"/>
      <color theme="0"/>
      <name val="Arial"/>
      <family val="2"/>
    </font>
    <font>
      <sz val="12"/>
      <color rgb="FF000000"/>
      <name val="Calibri"/>
      <family val="2"/>
      <scheme val="minor"/>
    </font>
    <font>
      <u/>
      <sz val="11"/>
      <color theme="10"/>
      <name val="Calibri"/>
      <family val="2"/>
    </font>
    <font>
      <b/>
      <sz val="10"/>
      <color rgb="FF000000"/>
      <name val="Calibri"/>
      <family val="2"/>
      <scheme val="minor"/>
    </font>
    <font>
      <b/>
      <sz val="11"/>
      <color rgb="FF000000"/>
      <name val="Calibri"/>
      <family val="2"/>
      <scheme val="minor"/>
    </font>
    <font>
      <sz val="16"/>
      <color theme="1"/>
      <name val="Calibri"/>
      <family val="2"/>
      <scheme val="minor"/>
    </font>
    <font>
      <sz val="11"/>
      <name val="Calibri"/>
      <family val="2"/>
      <scheme val="minor"/>
    </font>
    <font>
      <sz val="11"/>
      <color rgb="FF000000"/>
      <name val="Calibri"/>
      <family val="2"/>
      <scheme val="minor"/>
    </font>
    <font>
      <b/>
      <sz val="10"/>
      <color theme="1"/>
      <name val="Calibri"/>
      <family val="2"/>
      <scheme val="minor"/>
    </font>
    <font>
      <b/>
      <sz val="16"/>
      <color theme="0"/>
      <name val="Calibri"/>
      <family val="2"/>
      <scheme val="minor"/>
    </font>
    <font>
      <sz val="8"/>
      <color theme="1"/>
      <name val="Calibri"/>
      <family val="2"/>
      <scheme val="minor"/>
    </font>
    <font>
      <sz val="11"/>
      <name val="Calibri"/>
      <family val="2"/>
    </font>
    <font>
      <b/>
      <sz val="10"/>
      <color rgb="FF000000"/>
      <name val="Calibri"/>
      <family val="2"/>
    </font>
    <font>
      <sz val="11"/>
      <color theme="1"/>
      <name val="Calibri"/>
      <family val="2"/>
    </font>
    <font>
      <sz val="11"/>
      <color theme="0"/>
      <name val="Calibri"/>
      <family val="2"/>
      <scheme val="minor"/>
    </font>
    <font>
      <sz val="11"/>
      <color rgb="FF9C5700"/>
      <name val="Calibri"/>
      <family val="2"/>
      <scheme val="minor"/>
    </font>
    <font>
      <sz val="9"/>
      <name val="Calibri"/>
      <family val="2"/>
      <scheme val="minor"/>
    </font>
    <font>
      <sz val="12"/>
      <name val="Calibri"/>
      <family val="2"/>
      <scheme val="minor"/>
    </font>
    <font>
      <b/>
      <sz val="12"/>
      <color theme="1"/>
      <name val="Calibri"/>
      <family val="2"/>
      <scheme val="minor"/>
    </font>
    <font>
      <sz val="10"/>
      <color rgb="FF000000"/>
      <name val="Calibri"/>
      <family val="2"/>
      <scheme val="minor"/>
    </font>
    <font>
      <b/>
      <sz val="11"/>
      <color theme="0"/>
      <name val="Arial"/>
      <family val="2"/>
    </font>
    <font>
      <b/>
      <sz val="12"/>
      <name val="Calibri"/>
      <family val="2"/>
      <scheme val="minor"/>
    </font>
    <font>
      <b/>
      <sz val="12"/>
      <color theme="0"/>
      <name val="Calibri"/>
      <family val="2"/>
      <scheme val="minor"/>
    </font>
    <font>
      <sz val="12"/>
      <color theme="0"/>
      <name val="Calibri"/>
      <family val="2"/>
      <scheme val="minor"/>
    </font>
    <font>
      <b/>
      <u/>
      <sz val="11"/>
      <color rgb="FF000000"/>
      <name val="Calibri"/>
      <family val="2"/>
      <scheme val="minor"/>
    </font>
    <font>
      <b/>
      <vertAlign val="superscript"/>
      <sz val="11"/>
      <color rgb="FF000000"/>
      <name val="Calibri"/>
      <family val="2"/>
    </font>
    <font>
      <b/>
      <sz val="9"/>
      <name val="Tahoma"/>
      <family val="2"/>
    </font>
    <font>
      <sz val="9"/>
      <name val="Tahoma"/>
      <family val="2"/>
    </font>
    <font>
      <sz val="11"/>
      <color rgb="FF000000"/>
      <name val="Calibri"/>
      <family val="2"/>
    </font>
    <font>
      <sz val="11"/>
      <color rgb="FF000000"/>
      <name val="Calibri"/>
      <family val="2"/>
    </font>
  </fonts>
  <fills count="22">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9" tint="0.79992065187536243"/>
        <bgColor indexed="64"/>
      </patternFill>
    </fill>
    <fill>
      <patternFill patternType="solid">
        <fgColor rgb="FFFF0000"/>
        <bgColor indexed="64"/>
      </patternFill>
    </fill>
    <fill>
      <patternFill patternType="solid">
        <fgColor theme="1"/>
        <bgColor indexed="64"/>
      </patternFill>
    </fill>
    <fill>
      <patternFill patternType="solid">
        <fgColor rgb="FF575757"/>
        <bgColor indexed="64"/>
      </patternFill>
    </fill>
    <fill>
      <patternFill patternType="solid">
        <fgColor rgb="FFFFFFFF"/>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3743705557422"/>
        <bgColor indexed="64"/>
      </patternFill>
    </fill>
    <fill>
      <patternFill patternType="solid">
        <fgColor rgb="FFF8F8D8"/>
        <bgColor indexed="64"/>
      </patternFill>
    </fill>
    <fill>
      <patternFill patternType="solid">
        <fgColor theme="5" tint="0.79992065187536243"/>
        <bgColor indexed="64"/>
      </patternFill>
    </fill>
    <fill>
      <patternFill patternType="solid">
        <fgColor theme="2" tint="-9.9978637043366805E-2"/>
        <bgColor indexed="64"/>
      </patternFill>
    </fill>
    <fill>
      <patternFill patternType="solid">
        <fgColor theme="2"/>
        <bgColor indexed="64"/>
      </patternFill>
    </fill>
    <fill>
      <patternFill patternType="solid">
        <fgColor rgb="FF00B050"/>
        <bgColor indexed="64"/>
      </patternFill>
    </fill>
    <fill>
      <patternFill patternType="solid">
        <fgColor rgb="FFFFFF00"/>
        <bgColor indexed="64"/>
      </patternFill>
    </fill>
    <fill>
      <patternFill patternType="solid">
        <fgColor rgb="FFFFEB9C"/>
        <bgColor indexed="64"/>
      </patternFill>
    </fill>
    <fill>
      <patternFill patternType="solid">
        <fgColor theme="0" tint="-0.14993743705557422"/>
        <bgColor rgb="FFD8D8D8"/>
      </patternFill>
    </fill>
    <fill>
      <patternFill patternType="solid">
        <fgColor theme="0" tint="-0.34998626667073579"/>
        <bgColor indexed="64"/>
      </patternFill>
    </fill>
    <fill>
      <patternFill patternType="solid">
        <fgColor rgb="FFFFC000"/>
        <bgColor indexed="64"/>
      </patternFill>
    </fill>
  </fills>
  <borders count="58">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thin">
        <color auto="1"/>
      </left>
      <right/>
      <top/>
      <bottom/>
      <diagonal/>
    </border>
    <border>
      <left style="medium">
        <color auto="1"/>
      </left>
      <right/>
      <top/>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bottom/>
      <diagonal/>
    </border>
    <border>
      <left style="thin">
        <color auto="1"/>
      </left>
      <right/>
      <top/>
      <bottom style="thin">
        <color auto="1"/>
      </bottom>
      <diagonal/>
    </border>
    <border>
      <left/>
      <right style="thin">
        <color auto="1"/>
      </right>
      <top style="thin">
        <color auto="1"/>
      </top>
      <bottom style="thin">
        <color auto="1"/>
      </bottom>
      <diagonal/>
    </border>
    <border>
      <left/>
      <right style="medium">
        <color auto="1"/>
      </right>
      <top/>
      <bottom/>
      <diagonal/>
    </border>
    <border>
      <left style="thin">
        <color auto="1"/>
      </left>
      <right style="medium">
        <color auto="1"/>
      </right>
      <top style="medium">
        <color auto="1"/>
      </top>
      <bottom/>
      <diagonal/>
    </border>
    <border>
      <left style="thin">
        <color auto="1"/>
      </left>
      <right style="medium">
        <color auto="1"/>
      </right>
      <top/>
      <bottom style="medium">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medium">
        <color auto="1"/>
      </left>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top style="medium">
        <color auto="1"/>
      </top>
      <bottom/>
      <diagonal/>
    </border>
    <border>
      <left/>
      <right/>
      <top style="medium">
        <color auto="1"/>
      </top>
      <bottom/>
      <diagonal/>
    </border>
    <border>
      <left/>
      <right style="thin">
        <color auto="1"/>
      </right>
      <top style="medium">
        <color auto="1"/>
      </top>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style="thin">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diagonal/>
    </border>
    <border>
      <left style="medium">
        <color auto="1"/>
      </left>
      <right/>
      <top/>
      <bottom style="thin">
        <color auto="1"/>
      </bottom>
      <diagonal/>
    </border>
    <border>
      <left style="medium">
        <color auto="1"/>
      </left>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thin">
        <color auto="1"/>
      </top>
      <bottom style="thin">
        <color auto="1"/>
      </bottom>
      <diagonal/>
    </border>
    <border>
      <left/>
      <right style="medium">
        <color auto="1"/>
      </right>
      <top style="medium">
        <color auto="1"/>
      </top>
      <bottom style="medium">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auto="1"/>
      </left>
      <right style="medium">
        <color auto="1"/>
      </right>
      <top style="medium">
        <color auto="1"/>
      </top>
      <bottom style="medium">
        <color auto="1"/>
      </bottom>
      <diagonal/>
    </border>
    <border>
      <left/>
      <right style="medium">
        <color auto="1"/>
      </right>
      <top style="thin">
        <color auto="1"/>
      </top>
      <bottom style="medium">
        <color auto="1"/>
      </bottom>
      <diagonal/>
    </border>
  </borders>
  <cellStyleXfs count="14">
    <xf numFmtId="0" fontId="0" fillId="0" borderId="0"/>
    <xf numFmtId="43" fontId="46" fillId="0" borderId="0" applyFont="0" applyFill="0" applyBorder="0" applyAlignment="0" applyProtection="0"/>
    <xf numFmtId="0" fontId="20" fillId="0" borderId="0" applyNumberFormat="0" applyFill="0" applyBorder="0" applyAlignment="0" applyProtection="0"/>
    <xf numFmtId="0" fontId="33" fillId="18"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44" fontId="47" fillId="0" borderId="0" applyFont="0" applyFill="0" applyBorder="0" applyAlignment="0" applyProtection="0"/>
  </cellStyleXfs>
  <cellXfs count="514">
    <xf numFmtId="0" fontId="0" fillId="0" borderId="0" xfId="0"/>
    <xf numFmtId="0" fontId="2" fillId="0" borderId="0" xfId="8"/>
    <xf numFmtId="0" fontId="2" fillId="2" borderId="0" xfId="8" applyFill="1"/>
    <xf numFmtId="0" fontId="3" fillId="3" borderId="1" xfId="8" applyFont="1" applyFill="1" applyBorder="1" applyAlignment="1">
      <alignment vertical="center"/>
    </xf>
    <xf numFmtId="0" fontId="3" fillId="3" borderId="1" xfId="8" applyFont="1" applyFill="1" applyBorder="1" applyAlignment="1">
      <alignment horizontal="center" vertical="center"/>
    </xf>
    <xf numFmtId="0" fontId="4" fillId="3" borderId="1" xfId="8" applyFont="1" applyFill="1" applyBorder="1" applyAlignment="1">
      <alignment horizontal="center" vertical="center" wrapText="1"/>
    </xf>
    <xf numFmtId="0" fontId="2" fillId="0" borderId="1" xfId="8" applyBorder="1"/>
    <xf numFmtId="0" fontId="5" fillId="2" borderId="1" xfId="8" applyFont="1" applyFill="1" applyBorder="1" applyAlignment="1">
      <alignment vertical="center"/>
    </xf>
    <xf numFmtId="0" fontId="5" fillId="0" borderId="1" xfId="8" applyFont="1" applyBorder="1" applyAlignment="1">
      <alignment vertical="center"/>
    </xf>
    <xf numFmtId="0" fontId="2" fillId="2" borderId="1" xfId="8" applyFill="1" applyBorder="1"/>
    <xf numFmtId="0" fontId="6" fillId="2" borderId="1" xfId="8" applyFont="1" applyFill="1" applyBorder="1" applyAlignment="1">
      <alignment vertical="center"/>
    </xf>
    <xf numFmtId="0" fontId="7" fillId="2" borderId="1" xfId="8" applyFont="1" applyFill="1" applyBorder="1" applyAlignment="1">
      <alignment vertical="center"/>
    </xf>
    <xf numFmtId="0" fontId="7" fillId="0" borderId="1" xfId="8" applyFont="1" applyBorder="1" applyAlignment="1">
      <alignment vertical="center"/>
    </xf>
    <xf numFmtId="0" fontId="0" fillId="0" borderId="0" xfId="0" applyAlignment="1">
      <alignment horizontal="center" vertical="center"/>
    </xf>
    <xf numFmtId="0" fontId="0" fillId="0" borderId="0" xfId="0" applyAlignment="1">
      <alignment vertical="center"/>
    </xf>
    <xf numFmtId="164" fontId="0" fillId="0" borderId="0" xfId="0" applyNumberFormat="1" applyAlignment="1">
      <alignment horizontal="center" vertical="center"/>
    </xf>
    <xf numFmtId="164" fontId="0" fillId="0" borderId="0" xfId="0" applyNumberFormat="1" applyAlignment="1">
      <alignment vertical="center"/>
    </xf>
    <xf numFmtId="164" fontId="0" fillId="4" borderId="2" xfId="0" applyNumberFormat="1" applyFill="1" applyBorder="1" applyAlignment="1">
      <alignment horizontal="center" vertical="center"/>
    </xf>
    <xf numFmtId="0" fontId="0" fillId="0" borderId="0" xfId="0" applyAlignment="1">
      <alignment horizontal="center" vertical="center" wrapText="1"/>
    </xf>
    <xf numFmtId="164" fontId="0" fillId="4" borderId="3" xfId="0" applyNumberFormat="1" applyFill="1" applyBorder="1" applyAlignment="1">
      <alignment horizontal="center" vertical="center"/>
    </xf>
    <xf numFmtId="0" fontId="8" fillId="0" borderId="0" xfId="0" applyFont="1" applyAlignment="1">
      <alignment horizontal="center" vertical="center"/>
    </xf>
    <xf numFmtId="0" fontId="8" fillId="0" borderId="0" xfId="0" applyFont="1" applyAlignment="1">
      <alignment vertical="center"/>
    </xf>
    <xf numFmtId="0" fontId="9" fillId="2" borderId="0" xfId="0" applyFont="1" applyFill="1" applyAlignment="1">
      <alignment vertical="center"/>
    </xf>
    <xf numFmtId="1" fontId="10" fillId="0" borderId="0" xfId="0" applyNumberFormat="1" applyFont="1" applyAlignment="1">
      <alignment horizontal="center" vertical="center"/>
    </xf>
    <xf numFmtId="164" fontId="10" fillId="0" borderId="0" xfId="0" applyNumberFormat="1" applyFont="1" applyAlignment="1">
      <alignment horizontal="center" vertical="center"/>
    </xf>
    <xf numFmtId="164" fontId="0" fillId="4" borderId="4" xfId="0" applyNumberFormat="1" applyFill="1" applyBorder="1" applyAlignment="1">
      <alignment horizontal="center" vertical="center"/>
    </xf>
    <xf numFmtId="0" fontId="0" fillId="0" borderId="0" xfId="0" applyAlignment="1">
      <alignment horizontal="left" vertical="center"/>
    </xf>
    <xf numFmtId="164" fontId="10" fillId="0" borderId="0" xfId="0" applyNumberFormat="1" applyFont="1" applyAlignment="1">
      <alignment horizontal="left" vertical="center"/>
    </xf>
    <xf numFmtId="164" fontId="0" fillId="0" borderId="0" xfId="0" applyNumberFormat="1" applyAlignment="1">
      <alignment horizontal="left" vertical="center" wrapText="1"/>
    </xf>
    <xf numFmtId="164" fontId="11" fillId="0" borderId="0" xfId="0" applyNumberFormat="1" applyFont="1" applyAlignment="1">
      <alignment horizontal="left" vertical="center" wrapText="1"/>
    </xf>
    <xf numFmtId="164" fontId="0" fillId="0" borderId="0" xfId="0" applyNumberFormat="1" applyAlignment="1">
      <alignment horizontal="left" vertical="center"/>
    </xf>
    <xf numFmtId="165" fontId="0" fillId="0" borderId="0" xfId="0" applyNumberFormat="1" applyAlignment="1">
      <alignment horizontal="left" vertical="center"/>
    </xf>
    <xf numFmtId="43" fontId="0" fillId="0" borderId="0" xfId="0" applyNumberFormat="1" applyAlignment="1">
      <alignment vertical="center"/>
    </xf>
    <xf numFmtId="4" fontId="0" fillId="0" borderId="0" xfId="0" applyNumberFormat="1" applyAlignment="1">
      <alignment vertical="center"/>
    </xf>
    <xf numFmtId="0" fontId="2" fillId="0" borderId="0" xfId="0" applyFont="1"/>
    <xf numFmtId="0" fontId="2" fillId="0" borderId="0" xfId="10" applyAlignment="1">
      <alignment vertical="center"/>
    </xf>
    <xf numFmtId="0" fontId="2" fillId="5" borderId="0" xfId="10" applyFill="1" applyAlignment="1">
      <alignment vertical="center"/>
    </xf>
    <xf numFmtId="10" fontId="0" fillId="0" borderId="0" xfId="12" applyNumberFormat="1" applyFont="1" applyAlignment="1">
      <alignment horizontal="center" vertical="center"/>
    </xf>
    <xf numFmtId="0" fontId="12" fillId="0" borderId="0" xfId="10" applyFont="1"/>
    <xf numFmtId="0" fontId="13" fillId="0" borderId="0" xfId="10" applyFont="1"/>
    <xf numFmtId="0" fontId="2" fillId="5" borderId="0" xfId="10" applyFill="1"/>
    <xf numFmtId="0" fontId="2" fillId="0" borderId="0" xfId="10" applyAlignment="1">
      <alignment horizontal="center"/>
    </xf>
    <xf numFmtId="0" fontId="14" fillId="0" borderId="0" xfId="10" applyFont="1" applyAlignment="1">
      <alignment vertical="center"/>
    </xf>
    <xf numFmtId="0" fontId="2" fillId="0" borderId="0" xfId="10"/>
    <xf numFmtId="44" fontId="2" fillId="0" borderId="0" xfId="10" applyNumberFormat="1"/>
    <xf numFmtId="9" fontId="0" fillId="0" borderId="0" xfId="12" applyFont="1"/>
    <xf numFmtId="40" fontId="2" fillId="0" borderId="0" xfId="10" applyNumberFormat="1"/>
    <xf numFmtId="0" fontId="15" fillId="0" borderId="5" xfId="0" applyFont="1" applyBorder="1" applyAlignment="1">
      <alignment vertical="center" wrapText="1"/>
    </xf>
    <xf numFmtId="0" fontId="3" fillId="0" borderId="5" xfId="0" applyFont="1" applyBorder="1" applyAlignment="1">
      <alignment vertical="center" wrapText="1"/>
    </xf>
    <xf numFmtId="0" fontId="3" fillId="0" borderId="0" xfId="0" applyFont="1" applyAlignment="1">
      <alignment vertical="center" wrapText="1"/>
    </xf>
    <xf numFmtId="164" fontId="2" fillId="0" borderId="0" xfId="10" applyNumberFormat="1" applyAlignment="1">
      <alignment vertical="center"/>
    </xf>
    <xf numFmtId="164" fontId="17" fillId="2" borderId="1" xfId="10" applyNumberFormat="1" applyFont="1" applyFill="1" applyBorder="1" applyAlignment="1">
      <alignment horizontal="left" vertical="center" wrapText="1"/>
    </xf>
    <xf numFmtId="164" fontId="17" fillId="2" borderId="1" xfId="10" applyNumberFormat="1" applyFont="1" applyFill="1" applyBorder="1" applyAlignment="1">
      <alignment horizontal="left" vertical="center"/>
    </xf>
    <xf numFmtId="164" fontId="19" fillId="0" borderId="1" xfId="10" applyNumberFormat="1" applyFont="1" applyBorder="1" applyAlignment="1">
      <alignment horizontal="center" vertical="center" wrapText="1"/>
    </xf>
    <xf numFmtId="164" fontId="2" fillId="5" borderId="0" xfId="10" applyNumberFormat="1" applyFill="1" applyAlignment="1">
      <alignment vertical="center"/>
    </xf>
    <xf numFmtId="164" fontId="17" fillId="5" borderId="1" xfId="10" applyNumberFormat="1" applyFont="1" applyFill="1" applyBorder="1" applyAlignment="1">
      <alignment horizontal="left" vertical="center" wrapText="1"/>
    </xf>
    <xf numFmtId="164" fontId="17" fillId="5" borderId="1" xfId="10" applyNumberFormat="1" applyFont="1" applyFill="1" applyBorder="1" applyAlignment="1">
      <alignment vertical="center" wrapText="1"/>
    </xf>
    <xf numFmtId="164" fontId="21" fillId="0" borderId="1" xfId="10" applyNumberFormat="1" applyFont="1" applyBorder="1" applyAlignment="1">
      <alignment vertical="center" wrapText="1"/>
    </xf>
    <xf numFmtId="164" fontId="17" fillId="0" borderId="1" xfId="10" applyNumberFormat="1" applyFont="1" applyBorder="1" applyAlignment="1">
      <alignment horizontal="left" vertical="center"/>
    </xf>
    <xf numFmtId="0" fontId="17" fillId="5" borderId="1" xfId="10" applyFont="1" applyFill="1" applyBorder="1" applyAlignment="1">
      <alignment vertical="center" wrapText="1"/>
    </xf>
    <xf numFmtId="164" fontId="17" fillId="0" borderId="1" xfId="10" applyNumberFormat="1" applyFont="1" applyBorder="1" applyAlignment="1">
      <alignment vertical="center" wrapText="1"/>
    </xf>
    <xf numFmtId="0" fontId="22" fillId="2" borderId="6" xfId="10" applyFont="1" applyFill="1" applyBorder="1" applyAlignment="1">
      <alignment horizontal="left" vertical="center" wrapText="1"/>
    </xf>
    <xf numFmtId="0" fontId="22" fillId="2" borderId="0" xfId="10" applyFont="1" applyFill="1" applyAlignment="1">
      <alignment horizontal="left" vertical="center" wrapText="1"/>
    </xf>
    <xf numFmtId="164" fontId="22" fillId="0" borderId="0" xfId="10" applyNumberFormat="1" applyFont="1" applyAlignment="1">
      <alignment vertical="center"/>
    </xf>
    <xf numFmtId="164" fontId="22" fillId="0" borderId="0" xfId="10" applyNumberFormat="1" applyFont="1" applyAlignment="1">
      <alignment horizontal="center" vertical="center"/>
    </xf>
    <xf numFmtId="0" fontId="17" fillId="2" borderId="7" xfId="10" applyFont="1" applyFill="1" applyBorder="1" applyAlignment="1">
      <alignment horizontal="center" vertical="center"/>
    </xf>
    <xf numFmtId="14" fontId="19" fillId="2" borderId="10" xfId="10" applyNumberFormat="1" applyFont="1" applyFill="1" applyBorder="1" applyAlignment="1">
      <alignment vertical="center" wrapText="1"/>
    </xf>
    <xf numFmtId="14" fontId="19" fillId="8" borderId="1" xfId="10" applyNumberFormat="1" applyFont="1" applyFill="1" applyBorder="1" applyAlignment="1">
      <alignment vertical="center" wrapText="1"/>
    </xf>
    <xf numFmtId="0" fontId="23" fillId="0" borderId="0" xfId="10" applyFont="1" applyAlignment="1">
      <alignment vertical="center" textRotation="90"/>
    </xf>
    <xf numFmtId="0" fontId="22" fillId="10" borderId="1" xfId="10" applyFont="1" applyFill="1" applyBorder="1" applyAlignment="1">
      <alignment horizontal="center" vertical="center" wrapText="1"/>
    </xf>
    <xf numFmtId="44" fontId="22" fillId="10" borderId="1" xfId="10" applyNumberFormat="1" applyFont="1" applyFill="1" applyBorder="1" applyAlignment="1">
      <alignment horizontal="center" vertical="center" wrapText="1"/>
    </xf>
    <xf numFmtId="164" fontId="22" fillId="10" borderId="1" xfId="10" applyNumberFormat="1" applyFont="1" applyFill="1" applyBorder="1" applyAlignment="1">
      <alignment horizontal="center" vertical="center" wrapText="1"/>
    </xf>
    <xf numFmtId="44" fontId="25" fillId="0" borderId="1" xfId="7" applyFont="1" applyBorder="1" applyAlignment="1">
      <alignment horizontal="left" vertical="center" shrinkToFit="1"/>
    </xf>
    <xf numFmtId="44" fontId="25" fillId="0" borderId="1" xfId="7" applyFont="1" applyFill="1" applyBorder="1" applyAlignment="1">
      <alignment horizontal="left" vertical="center" shrinkToFit="1"/>
    </xf>
    <xf numFmtId="44" fontId="25" fillId="2" borderId="1" xfId="7" applyFont="1" applyFill="1" applyBorder="1" applyAlignment="1">
      <alignment vertical="center" wrapText="1"/>
    </xf>
    <xf numFmtId="10" fontId="25" fillId="0" borderId="1" xfId="10" applyNumberFormat="1" applyFont="1" applyBorder="1" applyAlignment="1">
      <alignment horizontal="center" vertical="center" wrapText="1"/>
    </xf>
    <xf numFmtId="164" fontId="22" fillId="11" borderId="1" xfId="10" applyNumberFormat="1" applyFont="1" applyFill="1" applyBorder="1" applyAlignment="1">
      <alignment vertical="center"/>
    </xf>
    <xf numFmtId="44" fontId="22" fillId="11" borderId="1" xfId="10" applyNumberFormat="1" applyFont="1" applyFill="1" applyBorder="1" applyAlignment="1">
      <alignment vertical="center" wrapText="1"/>
    </xf>
    <xf numFmtId="164" fontId="22" fillId="11" borderId="1" xfId="10" applyNumberFormat="1" applyFont="1" applyFill="1" applyBorder="1" applyAlignment="1">
      <alignment vertical="center" wrapText="1"/>
    </xf>
    <xf numFmtId="44" fontId="22" fillId="11" borderId="1" xfId="7" applyFont="1" applyFill="1" applyBorder="1" applyAlignment="1">
      <alignment vertical="center" wrapText="1"/>
    </xf>
    <xf numFmtId="9" fontId="22" fillId="11" borderId="1" xfId="12" applyFont="1" applyFill="1" applyBorder="1" applyAlignment="1">
      <alignment horizontal="right" vertical="center" wrapText="1"/>
    </xf>
    <xf numFmtId="44" fontId="21" fillId="10" borderId="1" xfId="10" applyNumberFormat="1" applyFont="1" applyFill="1" applyBorder="1" applyAlignment="1">
      <alignment horizontal="center" vertical="center" wrapText="1"/>
    </xf>
    <xf numFmtId="0" fontId="24" fillId="0" borderId="1" xfId="10" applyFont="1" applyBorder="1" applyAlignment="1">
      <alignment horizontal="left" vertical="center" wrapText="1"/>
    </xf>
    <xf numFmtId="44" fontId="25" fillId="0" borderId="1" xfId="7" applyFont="1" applyBorder="1" applyAlignment="1">
      <alignment horizontal="right" vertical="center" shrinkToFit="1"/>
    </xf>
    <xf numFmtId="44" fontId="25" fillId="0" borderId="1" xfId="7" applyFont="1" applyBorder="1" applyAlignment="1">
      <alignment horizontal="left" vertical="center" wrapText="1"/>
    </xf>
    <xf numFmtId="164" fontId="22" fillId="0" borderId="1" xfId="10" applyNumberFormat="1" applyFont="1" applyBorder="1" applyAlignment="1">
      <alignment horizontal="left" vertical="center" wrapText="1"/>
    </xf>
    <xf numFmtId="44" fontId="22" fillId="0" borderId="1" xfId="7" applyFont="1" applyBorder="1" applyAlignment="1">
      <alignment vertical="center" wrapText="1"/>
    </xf>
    <xf numFmtId="44" fontId="17" fillId="11" borderId="1" xfId="7" applyFont="1" applyFill="1" applyBorder="1" applyAlignment="1">
      <alignment horizontal="center" vertical="center" wrapText="1"/>
    </xf>
    <xf numFmtId="164" fontId="22" fillId="0" borderId="1" xfId="10" applyNumberFormat="1" applyFont="1" applyBorder="1" applyAlignment="1">
      <alignment vertical="center" wrapText="1"/>
    </xf>
    <xf numFmtId="44" fontId="22" fillId="3" borderId="1" xfId="7" applyFont="1" applyFill="1" applyBorder="1" applyAlignment="1">
      <alignment horizontal="center" vertical="center" wrapText="1"/>
    </xf>
    <xf numFmtId="10" fontId="2" fillId="0" borderId="1" xfId="10" applyNumberFormat="1" applyBorder="1" applyAlignment="1">
      <alignment horizontal="center" vertical="center"/>
    </xf>
    <xf numFmtId="0" fontId="14" fillId="4" borderId="1" xfId="10" applyFont="1" applyFill="1" applyBorder="1" applyAlignment="1">
      <alignment vertical="center"/>
    </xf>
    <xf numFmtId="10" fontId="2" fillId="4" borderId="1" xfId="12" applyNumberFormat="1" applyFont="1" applyFill="1" applyBorder="1" applyAlignment="1">
      <alignment horizontal="center" vertical="center"/>
    </xf>
    <xf numFmtId="0" fontId="14" fillId="4" borderId="1" xfId="10" applyFont="1" applyFill="1" applyBorder="1" applyAlignment="1">
      <alignment horizontal="right" vertical="center"/>
    </xf>
    <xf numFmtId="44" fontId="2" fillId="4" borderId="1" xfId="10" applyNumberFormat="1" applyFill="1" applyBorder="1"/>
    <xf numFmtId="0" fontId="26" fillId="4" borderId="1" xfId="10" applyFont="1" applyFill="1" applyBorder="1" applyAlignment="1">
      <alignment horizontal="left" vertical="center"/>
    </xf>
    <xf numFmtId="10" fontId="0" fillId="4" borderId="1" xfId="12" applyNumberFormat="1" applyFont="1" applyFill="1" applyBorder="1" applyAlignment="1">
      <alignment horizontal="center" vertical="center"/>
    </xf>
    <xf numFmtId="0" fontId="26" fillId="12" borderId="1" xfId="10" applyFont="1" applyFill="1" applyBorder="1" applyAlignment="1">
      <alignment vertical="center"/>
    </xf>
    <xf numFmtId="10" fontId="2" fillId="12" borderId="1" xfId="12" applyNumberFormat="1" applyFont="1" applyFill="1" applyBorder="1" applyAlignment="1">
      <alignment horizontal="center" vertical="center"/>
    </xf>
    <xf numFmtId="0" fontId="14" fillId="12" borderId="1" xfId="10" applyFont="1" applyFill="1" applyBorder="1" applyAlignment="1">
      <alignment horizontal="right" vertical="center"/>
    </xf>
    <xf numFmtId="44" fontId="2" fillId="12" borderId="1" xfId="10" applyNumberFormat="1" applyFill="1" applyBorder="1"/>
    <xf numFmtId="0" fontId="26" fillId="12" borderId="1" xfId="10" applyFont="1" applyFill="1" applyBorder="1" applyAlignment="1">
      <alignment horizontal="left" vertical="center"/>
    </xf>
    <xf numFmtId="10" fontId="0" fillId="12" borderId="1" xfId="12" applyNumberFormat="1" applyFont="1" applyFill="1" applyBorder="1" applyAlignment="1">
      <alignment horizontal="center" vertical="center"/>
    </xf>
    <xf numFmtId="0" fontId="14" fillId="13" borderId="1" xfId="10" applyFont="1" applyFill="1" applyBorder="1" applyAlignment="1">
      <alignment vertical="center"/>
    </xf>
    <xf numFmtId="10" fontId="2" fillId="13" borderId="1" xfId="12" applyNumberFormat="1" applyFont="1" applyFill="1" applyBorder="1" applyAlignment="1">
      <alignment horizontal="center" vertical="center"/>
    </xf>
    <xf numFmtId="0" fontId="14" fillId="13" borderId="1" xfId="10" applyFont="1" applyFill="1" applyBorder="1" applyAlignment="1">
      <alignment horizontal="right" vertical="center"/>
    </xf>
    <xf numFmtId="44" fontId="2" fillId="13" borderId="1" xfId="10" applyNumberFormat="1" applyFill="1" applyBorder="1"/>
    <xf numFmtId="0" fontId="26" fillId="13" borderId="1" xfId="10" applyFont="1" applyFill="1" applyBorder="1" applyAlignment="1">
      <alignment horizontal="left" vertical="center"/>
    </xf>
    <xf numFmtId="167" fontId="0" fillId="13" borderId="1" xfId="12" applyNumberFormat="1" applyFont="1" applyFill="1" applyBorder="1" applyAlignment="1">
      <alignment horizontal="center" vertical="center"/>
    </xf>
    <xf numFmtId="44" fontId="26" fillId="14" borderId="1" xfId="10" applyNumberFormat="1" applyFont="1" applyFill="1" applyBorder="1" applyAlignment="1">
      <alignment horizontal="center" vertical="center"/>
    </xf>
    <xf numFmtId="0" fontId="2" fillId="0" borderId="1" xfId="10" applyBorder="1" applyAlignment="1">
      <alignment horizontal="center" vertical="center"/>
    </xf>
    <xf numFmtId="14" fontId="2" fillId="0" borderId="1" xfId="10" applyNumberFormat="1" applyBorder="1" applyAlignment="1">
      <alignment horizontal="center" vertical="center"/>
    </xf>
    <xf numFmtId="1" fontId="2" fillId="0" borderId="1" xfId="10" applyNumberFormat="1" applyBorder="1" applyAlignment="1">
      <alignment horizontal="center" vertical="center"/>
    </xf>
    <xf numFmtId="8" fontId="2" fillId="0" borderId="1" xfId="10" applyNumberFormat="1" applyBorder="1" applyAlignment="1">
      <alignment vertical="center"/>
    </xf>
    <xf numFmtId="168" fontId="2" fillId="0" borderId="1" xfId="10" applyNumberFormat="1" applyBorder="1" applyAlignment="1">
      <alignment vertical="center"/>
    </xf>
    <xf numFmtId="1" fontId="28" fillId="0" borderId="1" xfId="10" applyNumberFormat="1" applyFont="1" applyBorder="1" applyAlignment="1">
      <alignment vertical="center"/>
    </xf>
    <xf numFmtId="8" fontId="2" fillId="0" borderId="1" xfId="10" applyNumberFormat="1" applyBorder="1"/>
    <xf numFmtId="1" fontId="2" fillId="0" borderId="1" xfId="10" applyNumberFormat="1" applyBorder="1" applyAlignment="1">
      <alignment horizontal="center"/>
    </xf>
    <xf numFmtId="44" fontId="14" fillId="15" borderId="1" xfId="10" applyNumberFormat="1" applyFont="1" applyFill="1" applyBorder="1" applyAlignment="1">
      <alignment horizontal="right" vertical="center"/>
    </xf>
    <xf numFmtId="8" fontId="14" fillId="15" borderId="1" xfId="10" applyNumberFormat="1" applyFont="1" applyFill="1" applyBorder="1" applyAlignment="1">
      <alignment vertical="center"/>
    </xf>
    <xf numFmtId="8" fontId="14" fillId="15" borderId="11" xfId="10" applyNumberFormat="1" applyFont="1" applyFill="1" applyBorder="1" applyAlignment="1">
      <alignment horizontal="center" vertical="center"/>
    </xf>
    <xf numFmtId="10" fontId="14" fillId="15" borderId="1" xfId="12" applyNumberFormat="1" applyFont="1" applyFill="1" applyBorder="1" applyAlignment="1">
      <alignment horizontal="center" vertical="center"/>
    </xf>
    <xf numFmtId="10" fontId="14" fillId="15" borderId="11" xfId="12" applyNumberFormat="1" applyFont="1" applyFill="1" applyBorder="1" applyAlignment="1">
      <alignment horizontal="center" vertical="center"/>
    </xf>
    <xf numFmtId="44" fontId="14" fillId="0" borderId="0" xfId="10" applyNumberFormat="1" applyFont="1" applyAlignment="1">
      <alignment horizontal="right" vertical="center"/>
    </xf>
    <xf numFmtId="10" fontId="14" fillId="0" borderId="0" xfId="12" applyNumberFormat="1" applyFont="1" applyFill="1" applyBorder="1" applyAlignment="1">
      <alignment horizontal="center" vertical="center"/>
    </xf>
    <xf numFmtId="164" fontId="10" fillId="0" borderId="10" xfId="10" applyNumberFormat="1" applyFont="1" applyBorder="1" applyAlignment="1">
      <alignment horizontal="right" vertical="center" wrapText="1"/>
    </xf>
    <xf numFmtId="0" fontId="2" fillId="0" borderId="10" xfId="10" applyBorder="1" applyAlignment="1">
      <alignment vertical="center" wrapText="1"/>
    </xf>
    <xf numFmtId="44" fontId="0" fillId="0" borderId="10" xfId="7" applyFont="1" applyFill="1" applyBorder="1" applyAlignment="1">
      <alignment vertical="center"/>
    </xf>
    <xf numFmtId="0" fontId="30" fillId="0" borderId="1" xfId="10" applyFont="1" applyBorder="1" applyAlignment="1">
      <alignment horizontal="right" vertical="center" wrapText="1"/>
    </xf>
    <xf numFmtId="10" fontId="2" fillId="0" borderId="1" xfId="10" applyNumberFormat="1" applyBorder="1" applyAlignment="1">
      <alignment vertical="center" wrapText="1"/>
    </xf>
    <xf numFmtId="44" fontId="0" fillId="0" borderId="1" xfId="7" applyFont="1" applyFill="1" applyBorder="1" applyAlignment="1">
      <alignment vertical="center" wrapText="1"/>
    </xf>
    <xf numFmtId="0" fontId="10" fillId="0" borderId="1" xfId="10" applyFont="1" applyBorder="1" applyAlignment="1">
      <alignment horizontal="right" vertical="center"/>
    </xf>
    <xf numFmtId="9" fontId="2" fillId="0" borderId="1" xfId="10" applyNumberFormat="1" applyBorder="1" applyAlignment="1">
      <alignment vertical="center" wrapText="1"/>
    </xf>
    <xf numFmtId="164" fontId="10" fillId="0" borderId="1" xfId="10" applyNumberFormat="1" applyFont="1" applyBorder="1" applyAlignment="1">
      <alignment horizontal="righ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164" fontId="10" fillId="0" borderId="0" xfId="10" applyNumberFormat="1" applyFont="1" applyAlignment="1">
      <alignment horizontal="center" vertical="center"/>
    </xf>
    <xf numFmtId="164" fontId="10" fillId="0" borderId="0" xfId="10" applyNumberFormat="1" applyFont="1" applyAlignment="1">
      <alignment horizontal="left" vertical="center"/>
    </xf>
    <xf numFmtId="164" fontId="10" fillId="5" borderId="0" xfId="10" applyNumberFormat="1" applyFont="1" applyFill="1" applyAlignment="1">
      <alignment horizontal="center" vertical="center"/>
    </xf>
    <xf numFmtId="164" fontId="22" fillId="0" borderId="20" xfId="10" applyNumberFormat="1" applyFont="1" applyBorder="1" applyAlignment="1">
      <alignment horizontal="center" vertical="center"/>
    </xf>
    <xf numFmtId="44" fontId="14" fillId="0" borderId="0" xfId="10" applyNumberFormat="1" applyFont="1" applyAlignment="1">
      <alignment vertical="center"/>
    </xf>
    <xf numFmtId="44" fontId="14" fillId="0" borderId="0" xfId="10" applyNumberFormat="1" applyFont="1" applyAlignment="1">
      <alignment horizontal="center" vertical="center"/>
    </xf>
    <xf numFmtId="0" fontId="2" fillId="0" borderId="0" xfId="10" applyAlignment="1">
      <alignment horizontal="center" vertical="center"/>
    </xf>
    <xf numFmtId="1" fontId="2" fillId="0" borderId="0" xfId="10" applyNumberFormat="1"/>
    <xf numFmtId="1" fontId="2" fillId="0" borderId="0" xfId="10" applyNumberFormat="1" applyAlignment="1">
      <alignment vertical="top" wrapText="1"/>
    </xf>
    <xf numFmtId="8" fontId="2" fillId="0" borderId="0" xfId="10" applyNumberFormat="1"/>
    <xf numFmtId="44" fontId="19" fillId="2" borderId="1" xfId="5" applyNumberFormat="1" applyFont="1" applyFill="1" applyBorder="1" applyAlignment="1">
      <alignment vertical="center" wrapText="1"/>
    </xf>
    <xf numFmtId="44" fontId="22" fillId="14" borderId="1" xfId="7" applyFont="1" applyFill="1" applyBorder="1" applyAlignment="1">
      <alignment vertical="center" wrapText="1"/>
    </xf>
    <xf numFmtId="8" fontId="14" fillId="0" borderId="0" xfId="10" applyNumberFormat="1" applyFont="1" applyAlignment="1">
      <alignment vertical="center"/>
    </xf>
    <xf numFmtId="44" fontId="24" fillId="0" borderId="1" xfId="7" applyFont="1" applyFill="1" applyBorder="1" applyAlignment="1">
      <alignment horizontal="right" vertical="center" wrapText="1"/>
    </xf>
    <xf numFmtId="44" fontId="14" fillId="0" borderId="1" xfId="10" applyNumberFormat="1" applyFont="1" applyBorder="1"/>
    <xf numFmtId="40" fontId="26" fillId="14" borderId="1" xfId="10" applyNumberFormat="1" applyFont="1" applyFill="1" applyBorder="1" applyAlignment="1">
      <alignment horizontal="center" vertical="center"/>
    </xf>
    <xf numFmtId="0" fontId="21" fillId="11" borderId="1" xfId="10" applyFont="1" applyFill="1" applyBorder="1" applyAlignment="1">
      <alignment horizontal="center" vertical="center" wrapText="1"/>
    </xf>
    <xf numFmtId="9" fontId="12" fillId="0" borderId="0" xfId="12" applyFont="1"/>
    <xf numFmtId="40" fontId="12" fillId="0" borderId="0" xfId="10" applyNumberFormat="1" applyFont="1"/>
    <xf numFmtId="10" fontId="0" fillId="0" borderId="1" xfId="12" applyNumberFormat="1" applyFont="1" applyBorder="1" applyAlignment="1">
      <alignment horizontal="center" vertical="center"/>
    </xf>
    <xf numFmtId="10" fontId="0" fillId="0" borderId="1" xfId="12" applyNumberFormat="1" applyFont="1" applyBorder="1" applyAlignment="1">
      <alignment vertical="center"/>
    </xf>
    <xf numFmtId="0" fontId="12" fillId="16" borderId="1" xfId="10" applyFont="1" applyFill="1" applyBorder="1" applyAlignment="1">
      <alignment vertical="center" wrapText="1"/>
    </xf>
    <xf numFmtId="8" fontId="2" fillId="0" borderId="1" xfId="10" applyNumberFormat="1" applyBorder="1" applyAlignment="1">
      <alignment vertical="center" wrapText="1"/>
    </xf>
    <xf numFmtId="9" fontId="0" fillId="0" borderId="0" xfId="12" applyFont="1" applyAlignment="1">
      <alignment vertical="center"/>
    </xf>
    <xf numFmtId="40" fontId="2" fillId="0" borderId="0" xfId="10" applyNumberFormat="1" applyAlignment="1">
      <alignment vertical="center"/>
    </xf>
    <xf numFmtId="44" fontId="2" fillId="0" borderId="1" xfId="10" applyNumberFormat="1" applyBorder="1" applyAlignment="1">
      <alignment vertical="center" wrapText="1"/>
    </xf>
    <xf numFmtId="169" fontId="2" fillId="0" borderId="1" xfId="10" applyNumberFormat="1" applyBorder="1" applyAlignment="1">
      <alignment vertical="center" wrapText="1"/>
    </xf>
    <xf numFmtId="8" fontId="14" fillId="15" borderId="19" xfId="10" applyNumberFormat="1" applyFont="1" applyFill="1" applyBorder="1" applyAlignment="1">
      <alignment horizontal="center" vertical="center"/>
    </xf>
    <xf numFmtId="10" fontId="14" fillId="15" borderId="19" xfId="12" applyNumberFormat="1" applyFont="1" applyFill="1" applyBorder="1" applyAlignment="1">
      <alignment horizontal="center" vertical="center"/>
    </xf>
    <xf numFmtId="0" fontId="14" fillId="11" borderId="1" xfId="10" applyFont="1" applyFill="1" applyBorder="1" applyAlignment="1">
      <alignment horizontal="center" vertical="center"/>
    </xf>
    <xf numFmtId="9" fontId="0" fillId="0" borderId="0" xfId="12" applyFont="1" applyFill="1"/>
    <xf numFmtId="0" fontId="2" fillId="0" borderId="1" xfId="10" applyBorder="1" applyAlignment="1">
      <alignment vertical="center"/>
    </xf>
    <xf numFmtId="44" fontId="2" fillId="0" borderId="1" xfId="10" applyNumberFormat="1" applyBorder="1" applyAlignment="1">
      <alignment vertical="center"/>
    </xf>
    <xf numFmtId="169" fontId="2" fillId="0" borderId="1" xfId="10" applyNumberFormat="1" applyBorder="1" applyAlignment="1">
      <alignment vertical="center"/>
    </xf>
    <xf numFmtId="10" fontId="0" fillId="0" borderId="0" xfId="12" applyNumberFormat="1" applyFont="1" applyFill="1"/>
    <xf numFmtId="0" fontId="2" fillId="0" borderId="1" xfId="10" applyBorder="1"/>
    <xf numFmtId="10" fontId="12" fillId="0" borderId="0" xfId="12" applyNumberFormat="1" applyFont="1" applyAlignment="1">
      <alignment horizontal="center" vertical="center"/>
    </xf>
    <xf numFmtId="40" fontId="14" fillId="0" borderId="0" xfId="10" applyNumberFormat="1" applyFont="1" applyAlignment="1">
      <alignment horizontal="center" vertical="center"/>
    </xf>
    <xf numFmtId="40" fontId="31" fillId="0" borderId="0" xfId="10" applyNumberFormat="1" applyFont="1"/>
    <xf numFmtId="44" fontId="0" fillId="0" borderId="0" xfId="7" applyFont="1" applyAlignment="1">
      <alignment horizontal="center" vertical="center"/>
    </xf>
    <xf numFmtId="0" fontId="2" fillId="0" borderId="1" xfId="10" applyBorder="1" applyAlignment="1">
      <alignment vertical="center" wrapText="1"/>
    </xf>
    <xf numFmtId="170" fontId="0" fillId="0" borderId="1" xfId="12" applyNumberFormat="1" applyFont="1" applyFill="1" applyBorder="1" applyAlignment="1">
      <alignment vertical="center" wrapText="1"/>
    </xf>
    <xf numFmtId="44" fontId="8" fillId="0" borderId="1" xfId="7" applyFont="1" applyFill="1" applyBorder="1" applyAlignment="1">
      <alignment vertical="center" wrapText="1"/>
    </xf>
    <xf numFmtId="0" fontId="32" fillId="0" borderId="0" xfId="10" applyFont="1"/>
    <xf numFmtId="44" fontId="33" fillId="18" borderId="0" xfId="3" applyNumberFormat="1"/>
    <xf numFmtId="10" fontId="33" fillId="18" borderId="0" xfId="3" applyNumberFormat="1"/>
    <xf numFmtId="0" fontId="2" fillId="0" borderId="0" xfId="10" applyAlignment="1">
      <alignment vertical="center" wrapText="1"/>
    </xf>
    <xf numFmtId="164" fontId="21" fillId="19" borderId="1" xfId="10" applyNumberFormat="1" applyFont="1" applyFill="1" applyBorder="1" applyAlignment="1">
      <alignment horizontal="center" vertical="center" wrapText="1"/>
    </xf>
    <xf numFmtId="9" fontId="21" fillId="19" borderId="1" xfId="12" applyFont="1" applyFill="1" applyBorder="1" applyAlignment="1">
      <alignment horizontal="center" vertical="center" wrapText="1"/>
    </xf>
    <xf numFmtId="0" fontId="34" fillId="0" borderId="1" xfId="10" applyFont="1" applyBorder="1" applyAlignment="1">
      <alignment vertical="center" wrapText="1"/>
    </xf>
    <xf numFmtId="0" fontId="35" fillId="0" borderId="1" xfId="10" applyFont="1" applyBorder="1" applyAlignment="1">
      <alignment vertical="center" wrapText="1"/>
    </xf>
    <xf numFmtId="44" fontId="36" fillId="11" borderId="1" xfId="10" applyNumberFormat="1" applyFont="1" applyFill="1" applyBorder="1" applyAlignment="1">
      <alignment vertical="center"/>
    </xf>
    <xf numFmtId="10" fontId="36" fillId="11" borderId="1" xfId="10" applyNumberFormat="1" applyFont="1" applyFill="1" applyBorder="1" applyAlignment="1">
      <alignment horizontal="center" vertical="center"/>
    </xf>
    <xf numFmtId="169" fontId="36" fillId="11" borderId="1" xfId="10" applyNumberFormat="1" applyFont="1" applyFill="1" applyBorder="1" applyAlignment="1">
      <alignment vertical="center"/>
    </xf>
    <xf numFmtId="10" fontId="36" fillId="11" borderId="1" xfId="12" applyNumberFormat="1" applyFont="1" applyFill="1" applyBorder="1" applyAlignment="1">
      <alignment vertical="center"/>
    </xf>
    <xf numFmtId="43" fontId="17" fillId="2" borderId="29" xfId="5" applyFont="1" applyFill="1" applyBorder="1" applyAlignment="1">
      <alignment horizontal="center" vertical="center" wrapText="1"/>
    </xf>
    <xf numFmtId="164" fontId="25" fillId="0" borderId="33" xfId="10" applyNumberFormat="1" applyFont="1" applyBorder="1" applyAlignment="1">
      <alignment vertical="center"/>
    </xf>
    <xf numFmtId="164" fontId="25" fillId="0" borderId="39" xfId="10" applyNumberFormat="1" applyFont="1" applyBorder="1" applyAlignment="1">
      <alignment vertical="center"/>
    </xf>
    <xf numFmtId="164" fontId="25" fillId="0" borderId="40" xfId="10" applyNumberFormat="1" applyFont="1" applyBorder="1" applyAlignment="1">
      <alignment vertical="center"/>
    </xf>
    <xf numFmtId="0" fontId="25" fillId="5" borderId="1" xfId="0" applyFont="1" applyFill="1" applyBorder="1" applyAlignment="1">
      <alignment vertical="center" wrapText="1"/>
    </xf>
    <xf numFmtId="0" fontId="25" fillId="5" borderId="1" xfId="0" applyFont="1" applyFill="1" applyBorder="1" applyAlignment="1">
      <alignment horizontal="center" vertical="center" wrapText="1"/>
    </xf>
    <xf numFmtId="0" fontId="25" fillId="5" borderId="24" xfId="0" applyFont="1" applyFill="1" applyBorder="1" applyAlignment="1">
      <alignment vertical="center" wrapText="1"/>
    </xf>
    <xf numFmtId="0" fontId="25" fillId="5" borderId="24" xfId="0" applyFont="1" applyFill="1" applyBorder="1" applyAlignment="1">
      <alignment horizontal="center" vertical="center" wrapText="1"/>
    </xf>
    <xf numFmtId="0" fontId="38" fillId="7"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0" fontId="25" fillId="2" borderId="1" xfId="0" applyFont="1" applyFill="1" applyBorder="1" applyAlignment="1">
      <alignment horizontal="center" vertical="center" wrapText="1"/>
    </xf>
    <xf numFmtId="0" fontId="25" fillId="2" borderId="1" xfId="0" applyFont="1" applyFill="1" applyBorder="1" applyAlignment="1">
      <alignment vertical="center" wrapText="1"/>
    </xf>
    <xf numFmtId="0" fontId="0" fillId="0" borderId="1" xfId="0" applyBorder="1" applyAlignment="1">
      <alignment vertical="center"/>
    </xf>
    <xf numFmtId="164" fontId="17" fillId="5" borderId="46" xfId="0" applyNumberFormat="1" applyFont="1" applyFill="1" applyBorder="1" applyAlignment="1">
      <alignment horizontal="center" vertical="center" wrapText="1"/>
    </xf>
    <xf numFmtId="169" fontId="25" fillId="5" borderId="10" xfId="0" applyNumberFormat="1" applyFont="1" applyFill="1" applyBorder="1" applyAlignment="1">
      <alignment vertical="center"/>
    </xf>
    <xf numFmtId="169" fontId="25" fillId="5" borderId="41" xfId="0" applyNumberFormat="1" applyFont="1" applyFill="1" applyBorder="1" applyAlignment="1">
      <alignment vertical="center"/>
    </xf>
    <xf numFmtId="164" fontId="2" fillId="0" borderId="0" xfId="10" applyNumberFormat="1"/>
    <xf numFmtId="164" fontId="25" fillId="0" borderId="6" xfId="10" applyNumberFormat="1" applyFont="1" applyBorder="1" applyAlignment="1">
      <alignment vertical="center"/>
    </xf>
    <xf numFmtId="164" fontId="25" fillId="0" borderId="0" xfId="10" applyNumberFormat="1" applyFont="1" applyAlignment="1">
      <alignment vertical="center"/>
    </xf>
    <xf numFmtId="164" fontId="25" fillId="0" borderId="0" xfId="10" applyNumberFormat="1" applyFont="1" applyAlignment="1">
      <alignment horizontal="center" vertical="center"/>
    </xf>
    <xf numFmtId="0" fontId="14" fillId="11" borderId="1" xfId="10" applyFont="1" applyFill="1" applyBorder="1" applyAlignment="1">
      <alignment vertical="center"/>
    </xf>
    <xf numFmtId="0" fontId="2" fillId="11" borderId="1" xfId="10" applyFill="1" applyBorder="1" applyAlignment="1">
      <alignment vertical="center"/>
    </xf>
    <xf numFmtId="44" fontId="2" fillId="11" borderId="1" xfId="10" applyNumberFormat="1" applyFill="1" applyBorder="1" applyAlignment="1">
      <alignment vertical="center"/>
    </xf>
    <xf numFmtId="10" fontId="0" fillId="11" borderId="1" xfId="12" applyNumberFormat="1" applyFont="1" applyFill="1" applyBorder="1" applyAlignment="1">
      <alignment horizontal="center" vertical="center"/>
    </xf>
    <xf numFmtId="169" fontId="2" fillId="11" borderId="1" xfId="10" applyNumberFormat="1" applyFill="1" applyBorder="1" applyAlignment="1">
      <alignment vertical="center"/>
    </xf>
    <xf numFmtId="164" fontId="14" fillId="0" borderId="1" xfId="10" applyNumberFormat="1" applyFont="1" applyBorder="1" applyAlignment="1">
      <alignment vertical="center"/>
    </xf>
    <xf numFmtId="0" fontId="14" fillId="20" borderId="1" xfId="10" applyFont="1" applyFill="1" applyBorder="1" applyAlignment="1">
      <alignment vertical="center"/>
    </xf>
    <xf numFmtId="44" fontId="14" fillId="20" borderId="1" xfId="10" applyNumberFormat="1" applyFont="1" applyFill="1" applyBorder="1" applyAlignment="1">
      <alignment vertical="center"/>
    </xf>
    <xf numFmtId="10" fontId="14" fillId="20" borderId="1" xfId="12" applyNumberFormat="1" applyFont="1" applyFill="1" applyBorder="1" applyAlignment="1">
      <alignment horizontal="center" vertical="center"/>
    </xf>
    <xf numFmtId="9" fontId="32" fillId="0" borderId="0" xfId="12" applyFont="1"/>
    <xf numFmtId="40" fontId="33" fillId="18" borderId="0" xfId="3" applyNumberFormat="1"/>
    <xf numFmtId="40" fontId="32" fillId="0" borderId="0" xfId="10" applyNumberFormat="1" applyFont="1"/>
    <xf numFmtId="40" fontId="21" fillId="19" borderId="1" xfId="10" applyNumberFormat="1" applyFont="1" applyFill="1" applyBorder="1" applyAlignment="1">
      <alignment horizontal="center" vertical="center" wrapText="1"/>
    </xf>
    <xf numFmtId="10" fontId="26" fillId="11" borderId="1" xfId="12" applyNumberFormat="1" applyFont="1" applyFill="1" applyBorder="1" applyAlignment="1">
      <alignment horizontal="center" vertical="center" wrapText="1"/>
    </xf>
    <xf numFmtId="44" fontId="21" fillId="19" borderId="1" xfId="10" applyNumberFormat="1" applyFont="1" applyFill="1" applyBorder="1" applyAlignment="1">
      <alignment horizontal="center" vertical="center" wrapText="1"/>
    </xf>
    <xf numFmtId="40" fontId="2" fillId="0" borderId="1" xfId="10" applyNumberFormat="1" applyBorder="1" applyAlignment="1">
      <alignment vertical="center"/>
    </xf>
    <xf numFmtId="164" fontId="19" fillId="0" borderId="1" xfId="10" applyNumberFormat="1" applyFont="1" applyBorder="1" applyAlignment="1">
      <alignment vertical="center" wrapText="1"/>
    </xf>
    <xf numFmtId="44" fontId="19" fillId="0" borderId="1" xfId="10" applyNumberFormat="1" applyFont="1" applyBorder="1" applyAlignment="1">
      <alignment horizontal="center" vertical="center" wrapText="1"/>
    </xf>
    <xf numFmtId="44" fontId="35" fillId="0" borderId="1" xfId="7" applyFont="1" applyBorder="1" applyAlignment="1">
      <alignment vertical="center" shrinkToFit="1"/>
    </xf>
    <xf numFmtId="0" fontId="19" fillId="0" borderId="1" xfId="10" applyFont="1" applyBorder="1" applyAlignment="1">
      <alignment horizontal="center" vertical="center" wrapText="1"/>
    </xf>
    <xf numFmtId="44" fontId="35" fillId="0" borderId="1" xfId="7" applyFont="1" applyBorder="1" applyAlignment="1">
      <alignment horizontal="left" vertical="center" wrapText="1"/>
    </xf>
    <xf numFmtId="0" fontId="19" fillId="2" borderId="1" xfId="10" applyFont="1" applyFill="1" applyBorder="1" applyAlignment="1">
      <alignment horizontal="center" vertical="center" wrapText="1"/>
    </xf>
    <xf numFmtId="0" fontId="19" fillId="0" borderId="1" xfId="10" applyFont="1" applyBorder="1" applyAlignment="1">
      <alignment horizontal="right" vertical="center" wrapText="1"/>
    </xf>
    <xf numFmtId="44" fontId="35" fillId="0" borderId="1" xfId="7" applyFont="1" applyBorder="1" applyAlignment="1">
      <alignment horizontal="left" vertical="center" shrinkToFit="1"/>
    </xf>
    <xf numFmtId="44" fontId="19" fillId="0" borderId="1" xfId="7" applyFont="1" applyBorder="1" applyAlignment="1">
      <alignment vertical="center" shrinkToFit="1"/>
    </xf>
    <xf numFmtId="40" fontId="36" fillId="11" borderId="1" xfId="10" applyNumberFormat="1" applyFont="1" applyFill="1" applyBorder="1" applyAlignment="1">
      <alignment vertical="center"/>
    </xf>
    <xf numFmtId="10" fontId="36" fillId="11" borderId="1" xfId="12" applyNumberFormat="1" applyFont="1" applyFill="1" applyBorder="1" applyAlignment="1">
      <alignment horizontal="center" vertical="center"/>
    </xf>
    <xf numFmtId="44" fontId="17" fillId="11" borderId="1" xfId="7" applyFont="1" applyFill="1" applyBorder="1" applyAlignment="1">
      <alignment vertical="center" wrapText="1"/>
    </xf>
    <xf numFmtId="44" fontId="17" fillId="11" borderId="1" xfId="10" applyNumberFormat="1" applyFont="1" applyFill="1" applyBorder="1" applyAlignment="1">
      <alignment horizontal="center" vertical="center" wrapText="1"/>
    </xf>
    <xf numFmtId="0" fontId="17" fillId="11" borderId="1" xfId="10" applyFont="1" applyFill="1" applyBorder="1" applyAlignment="1">
      <alignment horizontal="center" vertical="center" wrapText="1"/>
    </xf>
    <xf numFmtId="0" fontId="25" fillId="5" borderId="53" xfId="0" applyFont="1" applyFill="1" applyBorder="1" applyAlignment="1">
      <alignment vertical="center" wrapText="1"/>
    </xf>
    <xf numFmtId="164" fontId="10" fillId="5" borderId="0" xfId="0" applyNumberFormat="1" applyFont="1" applyFill="1" applyAlignment="1">
      <alignment horizontal="center" vertical="center"/>
    </xf>
    <xf numFmtId="9" fontId="0" fillId="5" borderId="0" xfId="12" applyFont="1" applyFill="1"/>
    <xf numFmtId="40" fontId="2" fillId="5" borderId="0" xfId="10" applyNumberFormat="1" applyFill="1"/>
    <xf numFmtId="14" fontId="25" fillId="5" borderId="53" xfId="0" applyNumberFormat="1" applyFont="1" applyFill="1" applyBorder="1" applyAlignment="1">
      <alignment vertical="center" wrapText="1"/>
    </xf>
    <xf numFmtId="40" fontId="2" fillId="0" borderId="0" xfId="10" applyNumberFormat="1" applyAlignment="1">
      <alignment horizontal="center"/>
    </xf>
    <xf numFmtId="164" fontId="10" fillId="0" borderId="1" xfId="0" applyNumberFormat="1" applyFont="1" applyBorder="1" applyAlignment="1">
      <alignment horizontal="center" vertical="center"/>
    </xf>
    <xf numFmtId="14" fontId="2" fillId="0" borderId="1" xfId="10" applyNumberFormat="1" applyBorder="1"/>
    <xf numFmtId="9" fontId="0" fillId="0" borderId="1" xfId="12" applyFont="1" applyBorder="1"/>
    <xf numFmtId="0" fontId="25" fillId="0" borderId="1" xfId="0" applyFont="1" applyBorder="1" applyAlignment="1">
      <alignment vertical="center"/>
    </xf>
    <xf numFmtId="164" fontId="17" fillId="5" borderId="56" xfId="0" applyNumberFormat="1" applyFont="1" applyFill="1" applyBorder="1" applyAlignment="1">
      <alignment horizontal="center" vertical="center" wrapText="1"/>
    </xf>
    <xf numFmtId="169" fontId="25" fillId="5" borderId="53" xfId="0" applyNumberFormat="1" applyFont="1" applyFill="1" applyBorder="1" applyAlignment="1">
      <alignment vertical="center"/>
    </xf>
    <xf numFmtId="169" fontId="25" fillId="5" borderId="52" xfId="0" applyNumberFormat="1" applyFont="1" applyFill="1" applyBorder="1" applyAlignment="1">
      <alignment vertical="center"/>
    </xf>
    <xf numFmtId="0" fontId="10" fillId="0" borderId="0" xfId="10" applyFont="1" applyAlignment="1">
      <alignment horizontal="left" vertical="center"/>
    </xf>
    <xf numFmtId="164" fontId="14" fillId="0" borderId="0" xfId="10" applyNumberFormat="1" applyFont="1" applyAlignment="1">
      <alignment vertical="center"/>
    </xf>
    <xf numFmtId="164" fontId="25" fillId="0" borderId="20" xfId="10" applyNumberFormat="1" applyFont="1" applyBorder="1" applyAlignment="1">
      <alignment horizontal="center" vertical="center"/>
    </xf>
    <xf numFmtId="0" fontId="10" fillId="0" borderId="0" xfId="0" applyFont="1" applyAlignment="1">
      <alignment vertical="center"/>
    </xf>
    <xf numFmtId="14" fontId="19" fillId="0" borderId="1" xfId="10" applyNumberFormat="1" applyFont="1" applyBorder="1" applyAlignment="1">
      <alignment horizontal="center" vertical="center" wrapText="1"/>
    </xf>
    <xf numFmtId="14" fontId="19" fillId="0" borderId="1" xfId="10" applyNumberFormat="1" applyFont="1" applyBorder="1" applyAlignment="1">
      <alignment horizontal="right" vertical="center" wrapText="1"/>
    </xf>
    <xf numFmtId="171" fontId="17" fillId="11" borderId="1" xfId="10" applyNumberFormat="1" applyFont="1" applyFill="1" applyBorder="1" applyAlignment="1">
      <alignment horizontal="center" vertical="center" wrapText="1"/>
    </xf>
    <xf numFmtId="9" fontId="13" fillId="0" borderId="0" xfId="12" applyFont="1"/>
    <xf numFmtId="10" fontId="13" fillId="0" borderId="0" xfId="12" applyNumberFormat="1" applyFont="1" applyAlignment="1">
      <alignment horizontal="center" vertical="center"/>
    </xf>
    <xf numFmtId="10" fontId="0" fillId="5" borderId="0" xfId="12" applyNumberFormat="1" applyFont="1" applyFill="1" applyAlignment="1">
      <alignment horizontal="center" vertical="center"/>
    </xf>
    <xf numFmtId="9" fontId="0" fillId="0" borderId="0" xfId="12" applyFont="1" applyAlignment="1">
      <alignment horizontal="center"/>
    </xf>
    <xf numFmtId="40" fontId="14" fillId="0" borderId="0" xfId="10" applyNumberFormat="1" applyFont="1" applyAlignment="1">
      <alignment vertical="center"/>
    </xf>
    <xf numFmtId="10" fontId="0" fillId="0" borderId="0" xfId="12" applyNumberFormat="1" applyFont="1" applyFill="1" applyBorder="1" applyAlignment="1">
      <alignment horizontal="center" vertical="center"/>
    </xf>
    <xf numFmtId="0" fontId="25" fillId="5" borderId="0" xfId="0" applyFont="1" applyFill="1" applyAlignment="1">
      <alignment vertical="center"/>
    </xf>
    <xf numFmtId="0" fontId="25" fillId="0" borderId="1" xfId="0" applyFont="1" applyBorder="1" applyAlignment="1">
      <alignment horizontal="center" vertical="center" wrapText="1"/>
    </xf>
    <xf numFmtId="0" fontId="25" fillId="21" borderId="0" xfId="0" applyFont="1" applyFill="1" applyAlignment="1">
      <alignment vertical="center"/>
    </xf>
    <xf numFmtId="0" fontId="24" fillId="0" borderId="0" xfId="0" applyFont="1" applyAlignment="1">
      <alignment vertical="center"/>
    </xf>
    <xf numFmtId="0" fontId="25" fillId="0" borderId="0" xfId="0" applyFont="1" applyAlignment="1">
      <alignment vertical="center"/>
    </xf>
    <xf numFmtId="0" fontId="40" fillId="7" borderId="42" xfId="0" applyFont="1" applyFill="1" applyBorder="1" applyAlignment="1">
      <alignment horizontal="center" vertical="center"/>
    </xf>
    <xf numFmtId="0" fontId="22" fillId="0" borderId="42" xfId="0" applyFont="1" applyBorder="1" applyAlignment="1">
      <alignment vertical="center" wrapText="1"/>
    </xf>
    <xf numFmtId="0" fontId="25" fillId="0" borderId="12" xfId="0" applyFont="1" applyBorder="1" applyAlignment="1">
      <alignment horizontal="center" vertical="center" wrapText="1"/>
    </xf>
    <xf numFmtId="0" fontId="22" fillId="17" borderId="42" xfId="0" applyFont="1" applyFill="1" applyBorder="1" applyAlignment="1">
      <alignment vertical="center" wrapText="1"/>
    </xf>
    <xf numFmtId="0" fontId="22" fillId="5" borderId="42" xfId="0" applyFont="1" applyFill="1" applyBorder="1" applyAlignment="1">
      <alignment vertical="center" wrapText="1"/>
    </xf>
    <xf numFmtId="0" fontId="25" fillId="0" borderId="12" xfId="0" applyFont="1" applyBorder="1" applyAlignment="1">
      <alignment horizontal="left" vertical="center" wrapText="1"/>
    </xf>
    <xf numFmtId="0" fontId="2" fillId="2" borderId="0" xfId="0" applyFont="1" applyFill="1"/>
    <xf numFmtId="0" fontId="41" fillId="0" borderId="0" xfId="0" applyFont="1" applyAlignment="1">
      <alignment horizontal="center" vertical="center"/>
    </xf>
    <xf numFmtId="0" fontId="22" fillId="0" borderId="1" xfId="0" applyFont="1" applyBorder="1" applyAlignment="1">
      <alignment vertical="center" wrapText="1"/>
    </xf>
    <xf numFmtId="0" fontId="10" fillId="0" borderId="42" xfId="0" applyFont="1" applyBorder="1" applyAlignment="1">
      <alignment vertical="center" wrapText="1"/>
    </xf>
    <xf numFmtId="0" fontId="10" fillId="0" borderId="40" xfId="0" applyFont="1" applyBorder="1" applyAlignment="1">
      <alignment vertical="center" wrapText="1"/>
    </xf>
    <xf numFmtId="0" fontId="10" fillId="0" borderId="28" xfId="0" applyFont="1" applyBorder="1" applyAlignment="1">
      <alignment vertical="center" wrapText="1"/>
    </xf>
    <xf numFmtId="164" fontId="39" fillId="2" borderId="1" xfId="0" applyNumberFormat="1" applyFont="1" applyFill="1" applyBorder="1" applyAlignment="1">
      <alignment vertical="center" wrapText="1"/>
    </xf>
    <xf numFmtId="0" fontId="17" fillId="2" borderId="1" xfId="0" applyFont="1" applyFill="1" applyBorder="1" applyAlignment="1">
      <alignment horizontal="left" vertical="center" wrapText="1"/>
    </xf>
    <xf numFmtId="0" fontId="25" fillId="0" borderId="0" xfId="0" applyFont="1" applyAlignment="1">
      <alignment horizontal="justify" vertical="center"/>
    </xf>
    <xf numFmtId="3" fontId="14" fillId="4" borderId="1" xfId="10" applyNumberFormat="1" applyFont="1" applyFill="1" applyBorder="1" applyAlignment="1">
      <alignment horizontal="right" vertical="center"/>
    </xf>
    <xf numFmtId="3" fontId="14" fillId="12" borderId="1" xfId="10" applyNumberFormat="1" applyFont="1" applyFill="1" applyBorder="1" applyAlignment="1">
      <alignment horizontal="right" vertical="center"/>
    </xf>
    <xf numFmtId="1" fontId="2" fillId="0" borderId="1" xfId="10" applyNumberFormat="1" applyBorder="1" applyAlignment="1">
      <alignment vertical="center"/>
    </xf>
    <xf numFmtId="172" fontId="0" fillId="0" borderId="1" xfId="13" applyNumberFormat="1" applyFont="1" applyBorder="1"/>
    <xf numFmtId="44" fontId="0" fillId="0" borderId="1" xfId="7" applyFont="1" applyFill="1" applyBorder="1" applyAlignment="1">
      <alignment horizontal="right" vertical="center" wrapText="1"/>
    </xf>
    <xf numFmtId="44" fontId="0" fillId="0" borderId="1" xfId="13" applyFont="1" applyFill="1" applyBorder="1" applyAlignment="1">
      <alignment horizontal="right" vertical="center" wrapText="1"/>
    </xf>
    <xf numFmtId="0" fontId="16" fillId="6" borderId="5" xfId="0" applyFont="1" applyFill="1" applyBorder="1" applyAlignment="1">
      <alignment horizontal="center" vertical="center" wrapText="1"/>
    </xf>
    <xf numFmtId="0" fontId="16" fillId="6" borderId="0" xfId="0" applyFont="1" applyFill="1" applyAlignment="1">
      <alignment horizontal="center" vertical="center" wrapText="1"/>
    </xf>
    <xf numFmtId="0" fontId="3"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14" fillId="0" borderId="1" xfId="0" applyFont="1" applyBorder="1" applyAlignment="1">
      <alignment horizontal="center" vertical="center"/>
    </xf>
    <xf numFmtId="0" fontId="39" fillId="0" borderId="42" xfId="0" applyFont="1" applyBorder="1" applyAlignment="1">
      <alignment horizontal="center" vertical="center" wrapText="1"/>
    </xf>
    <xf numFmtId="0" fontId="39" fillId="0" borderId="1" xfId="0" applyFont="1" applyBorder="1" applyAlignment="1">
      <alignment horizontal="center" vertical="center" wrapText="1"/>
    </xf>
    <xf numFmtId="0" fontId="39" fillId="0" borderId="53" xfId="0" applyFont="1" applyBorder="1" applyAlignment="1">
      <alignment horizontal="center" vertical="center" wrapText="1"/>
    </xf>
    <xf numFmtId="0" fontId="40" fillId="7" borderId="42" xfId="0" applyFont="1" applyFill="1" applyBorder="1" applyAlignment="1">
      <alignment horizontal="center" vertical="center"/>
    </xf>
    <xf numFmtId="0" fontId="40" fillId="7" borderId="1" xfId="0" applyFont="1" applyFill="1" applyBorder="1" applyAlignment="1">
      <alignment horizontal="center" vertical="center"/>
    </xf>
    <xf numFmtId="0" fontId="40" fillId="7" borderId="53" xfId="0" applyFont="1" applyFill="1" applyBorder="1" applyAlignment="1">
      <alignment horizontal="center" vertical="center"/>
    </xf>
    <xf numFmtId="0" fontId="35" fillId="0" borderId="42" xfId="0" applyFont="1" applyBorder="1" applyAlignment="1">
      <alignment horizontal="left" vertical="center" wrapText="1"/>
    </xf>
    <xf numFmtId="0" fontId="39" fillId="0" borderId="1" xfId="0" applyFont="1" applyBorder="1" applyAlignment="1">
      <alignment horizontal="left" vertical="center" wrapText="1"/>
    </xf>
    <xf numFmtId="0" fontId="39" fillId="0" borderId="53" xfId="0" applyFont="1" applyBorder="1" applyAlignment="1">
      <alignment horizontal="left" vertical="center" wrapText="1"/>
    </xf>
    <xf numFmtId="0" fontId="40" fillId="0" borderId="42" xfId="0" applyFont="1" applyBorder="1" applyAlignment="1">
      <alignment horizontal="center" vertical="center"/>
    </xf>
    <xf numFmtId="0" fontId="40" fillId="0" borderId="1" xfId="0" applyFont="1" applyBorder="1" applyAlignment="1">
      <alignment horizontal="center" vertical="center"/>
    </xf>
    <xf numFmtId="0" fontId="40" fillId="0" borderId="53" xfId="0" applyFont="1" applyBorder="1" applyAlignment="1">
      <alignment horizontal="center" vertical="center"/>
    </xf>
    <xf numFmtId="0" fontId="40" fillId="7" borderId="28" xfId="0" applyFont="1" applyFill="1" applyBorder="1" applyAlignment="1">
      <alignment horizontal="center" vertical="center"/>
    </xf>
    <xf numFmtId="0" fontId="40" fillId="7" borderId="12" xfId="0" applyFont="1" applyFill="1" applyBorder="1" applyAlignment="1">
      <alignment horizontal="center" vertical="center"/>
    </xf>
    <xf numFmtId="0" fontId="40" fillId="7" borderId="49" xfId="0" applyFont="1" applyFill="1" applyBorder="1" applyAlignment="1">
      <alignment horizontal="center" vertical="center"/>
    </xf>
    <xf numFmtId="0" fontId="25" fillId="0" borderId="1" xfId="0" applyFont="1" applyBorder="1" applyAlignment="1">
      <alignment horizontal="left" vertical="center" wrapText="1"/>
    </xf>
    <xf numFmtId="0" fontId="25" fillId="0" borderId="53" xfId="0" applyFont="1" applyBorder="1" applyAlignment="1">
      <alignment horizontal="left" vertical="center" wrapText="1"/>
    </xf>
    <xf numFmtId="0" fontId="25" fillId="0" borderId="11"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49" xfId="0" applyFont="1" applyBorder="1" applyAlignment="1">
      <alignment horizontal="center" vertical="center" wrapText="1"/>
    </xf>
    <xf numFmtId="0" fontId="19" fillId="0" borderId="12" xfId="10" applyFont="1" applyBorder="1" applyAlignment="1">
      <alignment horizontal="left" vertical="center" wrapText="1"/>
    </xf>
    <xf numFmtId="0" fontId="19" fillId="0" borderId="19" xfId="10" applyFont="1" applyBorder="1" applyAlignment="1">
      <alignment horizontal="left" vertical="center" wrapText="1"/>
    </xf>
    <xf numFmtId="0" fontId="25" fillId="17" borderId="1" xfId="0" applyFont="1" applyFill="1" applyBorder="1" applyAlignment="1">
      <alignment horizontal="left" vertical="center" wrapText="1"/>
    </xf>
    <xf numFmtId="0" fontId="25" fillId="17" borderId="53" xfId="0" applyFont="1" applyFill="1" applyBorder="1" applyAlignment="1">
      <alignment horizontal="left" vertical="center" wrapText="1"/>
    </xf>
    <xf numFmtId="0" fontId="25" fillId="5" borderId="1" xfId="0" applyFont="1" applyFill="1" applyBorder="1" applyAlignment="1">
      <alignment horizontal="left" vertical="center" wrapText="1"/>
    </xf>
    <xf numFmtId="0" fontId="25" fillId="5" borderId="53" xfId="0" applyFont="1" applyFill="1" applyBorder="1" applyAlignment="1">
      <alignment horizontal="left" vertical="center" wrapText="1"/>
    </xf>
    <xf numFmtId="0" fontId="25" fillId="0" borderId="11" xfId="0" applyFont="1" applyBorder="1" applyAlignment="1">
      <alignment horizontal="left" vertical="center" wrapText="1"/>
    </xf>
    <xf numFmtId="0" fontId="25" fillId="0" borderId="12" xfId="0" applyFont="1" applyBorder="1" applyAlignment="1">
      <alignment horizontal="left" vertical="center" wrapText="1"/>
    </xf>
    <xf numFmtId="0" fontId="25" fillId="0" borderId="19" xfId="0" applyFont="1" applyBorder="1" applyAlignment="1">
      <alignment horizontal="left" vertical="center" wrapText="1"/>
    </xf>
    <xf numFmtId="0" fontId="25" fillId="0" borderId="49" xfId="0" applyFont="1" applyBorder="1" applyAlignment="1">
      <alignment horizontal="left" vertical="center" wrapText="1"/>
    </xf>
    <xf numFmtId="0" fontId="25" fillId="0" borderId="1" xfId="0" applyFont="1" applyBorder="1" applyAlignment="1">
      <alignment horizontal="center" vertical="center" wrapText="1"/>
    </xf>
    <xf numFmtId="0" fontId="25" fillId="0" borderId="1" xfId="0" applyFont="1" applyBorder="1" applyAlignment="1">
      <alignment horizontal="left" vertical="center"/>
    </xf>
    <xf numFmtId="0" fontId="25" fillId="0" borderId="1" xfId="0" applyFont="1" applyBorder="1" applyAlignment="1">
      <alignment horizontal="center" vertical="center"/>
    </xf>
    <xf numFmtId="0" fontId="25" fillId="0" borderId="11" xfId="0" applyFont="1" applyBorder="1" applyAlignment="1">
      <alignment horizontal="left" vertical="center"/>
    </xf>
    <xf numFmtId="0" fontId="25" fillId="0" borderId="12" xfId="0" applyFont="1" applyBorder="1" applyAlignment="1">
      <alignment horizontal="left" vertical="center"/>
    </xf>
    <xf numFmtId="0" fontId="25" fillId="0" borderId="19" xfId="0" applyFont="1" applyBorder="1" applyAlignment="1">
      <alignment horizontal="left" vertical="center"/>
    </xf>
    <xf numFmtId="0" fontId="25" fillId="0" borderId="11" xfId="0" applyFont="1" applyBorder="1" applyAlignment="1">
      <alignment horizontal="center" vertical="center"/>
    </xf>
    <xf numFmtId="0" fontId="25" fillId="0" borderId="12" xfId="0" applyFont="1" applyBorder="1" applyAlignment="1">
      <alignment horizontal="center" vertical="center"/>
    </xf>
    <xf numFmtId="0" fontId="25" fillId="0" borderId="19" xfId="0" applyFont="1" applyBorder="1" applyAlignment="1">
      <alignment horizontal="center" vertical="center"/>
    </xf>
    <xf numFmtId="0" fontId="13" fillId="0" borderId="11" xfId="0" applyFont="1" applyBorder="1" applyAlignment="1">
      <alignment horizontal="left" vertical="center"/>
    </xf>
    <xf numFmtId="0" fontId="13" fillId="0" borderId="12" xfId="0" applyFont="1" applyBorder="1" applyAlignment="1">
      <alignment horizontal="left" vertical="center"/>
    </xf>
    <xf numFmtId="0" fontId="13" fillId="0" borderId="19" xfId="0" applyFont="1" applyBorder="1" applyAlignment="1">
      <alignment horizontal="left" vertical="center"/>
    </xf>
    <xf numFmtId="0" fontId="13" fillId="0" borderId="11" xfId="0" applyFont="1" applyBorder="1" applyAlignment="1">
      <alignment horizontal="center" vertical="center"/>
    </xf>
    <xf numFmtId="0" fontId="13" fillId="0" borderId="12" xfId="0" applyFont="1" applyBorder="1" applyAlignment="1">
      <alignment horizontal="center" vertical="center"/>
    </xf>
    <xf numFmtId="0" fontId="13" fillId="0" borderId="49" xfId="0" applyFont="1" applyBorder="1" applyAlignment="1">
      <alignment horizontal="center" vertical="center"/>
    </xf>
    <xf numFmtId="0" fontId="25" fillId="0" borderId="25"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54" xfId="0" applyFont="1" applyBorder="1" applyAlignment="1">
      <alignment horizontal="center" vertical="center" wrapText="1"/>
    </xf>
    <xf numFmtId="0" fontId="25" fillId="0" borderId="15" xfId="0" applyFont="1" applyBorder="1" applyAlignment="1">
      <alignment horizontal="left" vertical="center" wrapText="1"/>
    </xf>
    <xf numFmtId="0" fontId="25" fillId="0" borderId="16" xfId="0" applyFont="1" applyBorder="1" applyAlignment="1">
      <alignment horizontal="left" vertical="center" wrapText="1"/>
    </xf>
    <xf numFmtId="0" fontId="25" fillId="0" borderId="14" xfId="0" applyFont="1" applyBorder="1" applyAlignment="1">
      <alignment horizontal="left" vertical="center" wrapText="1"/>
    </xf>
    <xf numFmtId="0" fontId="25" fillId="0" borderId="57" xfId="0" applyFont="1" applyBorder="1" applyAlignment="1">
      <alignment horizontal="left"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9" xfId="0" applyFont="1" applyBorder="1" applyAlignment="1">
      <alignment horizontal="left"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49"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0" xfId="0" applyFont="1" applyAlignment="1">
      <alignment horizontal="center" vertical="center" wrapText="1"/>
    </xf>
    <xf numFmtId="0" fontId="15" fillId="0" borderId="17" xfId="0" applyFont="1" applyBorder="1" applyAlignment="1">
      <alignment horizontal="center" vertical="center" wrapText="1"/>
    </xf>
    <xf numFmtId="0" fontId="16" fillId="6" borderId="1" xfId="0" applyFont="1" applyFill="1" applyBorder="1" applyAlignment="1">
      <alignment horizontal="center" vertical="center" wrapText="1"/>
    </xf>
    <xf numFmtId="0" fontId="3" fillId="0" borderId="1" xfId="0" applyFont="1" applyBorder="1" applyAlignment="1">
      <alignment horizontal="left" vertical="center" wrapText="1"/>
    </xf>
    <xf numFmtId="164" fontId="17" fillId="0" borderId="1" xfId="10" applyNumberFormat="1" applyFont="1" applyBorder="1" applyAlignment="1">
      <alignment horizontal="left" vertical="center" wrapText="1"/>
    </xf>
    <xf numFmtId="14" fontId="14" fillId="0" borderId="1" xfId="5" applyNumberFormat="1" applyFont="1" applyFill="1" applyBorder="1" applyAlignment="1">
      <alignment horizontal="center" vertical="center"/>
    </xf>
    <xf numFmtId="0" fontId="18" fillId="7" borderId="1" xfId="10" applyFont="1" applyFill="1" applyBorder="1" applyAlignment="1">
      <alignment horizontal="center" vertical="center" wrapText="1"/>
    </xf>
    <xf numFmtId="0" fontId="17" fillId="0" borderId="1" xfId="10" applyFont="1" applyBorder="1" applyAlignment="1">
      <alignment horizontal="left" vertical="center" wrapText="1"/>
    </xf>
    <xf numFmtId="164" fontId="19" fillId="0" borderId="1" xfId="10" applyNumberFormat="1" applyFont="1" applyBorder="1" applyAlignment="1">
      <alignment vertical="center"/>
    </xf>
    <xf numFmtId="14" fontId="19" fillId="0" borderId="1" xfId="10" applyNumberFormat="1" applyFont="1" applyBorder="1" applyAlignment="1">
      <alignment horizontal="center" vertical="center"/>
    </xf>
    <xf numFmtId="164" fontId="19" fillId="0" borderId="1" xfId="10" applyNumberFormat="1" applyFont="1" applyBorder="1" applyAlignment="1">
      <alignment horizontal="center" vertical="center"/>
    </xf>
    <xf numFmtId="0" fontId="17" fillId="2" borderId="1" xfId="10" applyFont="1" applyFill="1" applyBorder="1" applyAlignment="1">
      <alignment vertical="center" wrapText="1"/>
    </xf>
    <xf numFmtId="0" fontId="17" fillId="2" borderId="1" xfId="10" applyFont="1" applyFill="1" applyBorder="1" applyAlignment="1">
      <alignment horizontal="left" vertical="center" wrapText="1"/>
    </xf>
    <xf numFmtId="0" fontId="19" fillId="0" borderId="1" xfId="10" applyFont="1" applyBorder="1" applyAlignment="1">
      <alignment horizontal="left" wrapText="1"/>
    </xf>
    <xf numFmtId="164" fontId="20" fillId="0" borderId="1" xfId="2" applyNumberFormat="1" applyBorder="1" applyAlignment="1">
      <alignment horizontal="center" vertical="center" wrapText="1"/>
    </xf>
    <xf numFmtId="164" fontId="19" fillId="0" borderId="1" xfId="10" applyNumberFormat="1" applyFont="1" applyBorder="1" applyAlignment="1">
      <alignment horizontal="center" vertical="center" wrapText="1"/>
    </xf>
    <xf numFmtId="164" fontId="19" fillId="0" borderId="1" xfId="10" applyNumberFormat="1" applyFont="1" applyBorder="1" applyAlignment="1">
      <alignment horizontal="left" vertical="center"/>
    </xf>
    <xf numFmtId="0" fontId="17" fillId="0" borderId="1" xfId="10" applyFont="1" applyBorder="1" applyAlignment="1">
      <alignment horizontal="center" vertical="center" wrapText="1"/>
    </xf>
    <xf numFmtId="0" fontId="17" fillId="5" borderId="1" xfId="10" applyFont="1" applyFill="1" applyBorder="1" applyAlignment="1">
      <alignment horizontal="left" vertical="center" wrapText="1"/>
    </xf>
    <xf numFmtId="164" fontId="19" fillId="5" borderId="1" xfId="10" applyNumberFormat="1" applyFont="1" applyFill="1" applyBorder="1" applyAlignment="1">
      <alignment vertical="center"/>
    </xf>
    <xf numFmtId="166" fontId="13" fillId="5" borderId="1" xfId="5" applyNumberFormat="1" applyFont="1" applyFill="1" applyBorder="1" applyAlignment="1">
      <alignment horizontal="center" vertical="center" wrapText="1"/>
    </xf>
    <xf numFmtId="0" fontId="19" fillId="5" borderId="1" xfId="10" applyFont="1" applyFill="1" applyBorder="1" applyAlignment="1">
      <alignment horizontal="center" vertical="center"/>
    </xf>
    <xf numFmtId="166" fontId="13" fillId="0" borderId="1" xfId="5" applyNumberFormat="1" applyFont="1" applyFill="1" applyBorder="1" applyAlignment="1">
      <alignment horizontal="center" vertical="center" wrapText="1"/>
    </xf>
    <xf numFmtId="164" fontId="19" fillId="5" borderId="1" xfId="10" applyNumberFormat="1" applyFont="1" applyFill="1" applyBorder="1" applyAlignment="1">
      <alignment horizontal="left" vertical="center"/>
    </xf>
    <xf numFmtId="14" fontId="19" fillId="0" borderId="1" xfId="10" applyNumberFormat="1" applyFont="1" applyBorder="1" applyAlignment="1">
      <alignment vertical="center"/>
    </xf>
    <xf numFmtId="0" fontId="18" fillId="7" borderId="7" xfId="10" applyFont="1" applyFill="1" applyBorder="1" applyAlignment="1">
      <alignment horizontal="center" vertical="center" wrapText="1"/>
    </xf>
    <xf numFmtId="0" fontId="17" fillId="2" borderId="7" xfId="10" applyFont="1" applyFill="1" applyBorder="1" applyAlignment="1">
      <alignment horizontal="center" vertical="center"/>
    </xf>
    <xf numFmtId="0" fontId="2" fillId="0" borderId="8" xfId="10" applyBorder="1" applyAlignment="1">
      <alignment horizontal="center" vertical="center"/>
    </xf>
    <xf numFmtId="0" fontId="2" fillId="0" borderId="9" xfId="10" applyBorder="1" applyAlignment="1">
      <alignment horizontal="center" vertical="center"/>
    </xf>
    <xf numFmtId="0" fontId="19" fillId="2" borderId="10" xfId="10" applyFont="1" applyFill="1" applyBorder="1" applyAlignment="1">
      <alignment horizontal="center" vertical="center" wrapText="1"/>
    </xf>
    <xf numFmtId="0" fontId="19" fillId="2" borderId="1" xfId="10" applyFont="1" applyFill="1" applyBorder="1" applyAlignment="1">
      <alignment horizontal="left" vertical="center" wrapText="1"/>
    </xf>
    <xf numFmtId="0" fontId="19" fillId="8" borderId="1" xfId="10" applyFont="1" applyFill="1" applyBorder="1" applyAlignment="1">
      <alignment horizontal="center" vertical="center" wrapText="1"/>
    </xf>
    <xf numFmtId="0" fontId="18" fillId="9" borderId="1" xfId="10" applyFont="1" applyFill="1" applyBorder="1" applyAlignment="1">
      <alignment horizontal="center" vertical="center" wrapText="1"/>
    </xf>
    <xf numFmtId="164" fontId="22" fillId="10" borderId="1" xfId="10" applyNumberFormat="1" applyFont="1" applyFill="1" applyBorder="1" applyAlignment="1">
      <alignment horizontal="center" vertical="center" wrapText="1"/>
    </xf>
    <xf numFmtId="0" fontId="24" fillId="0" borderId="1" xfId="10" applyFont="1" applyBorder="1" applyAlignment="1">
      <alignment horizontal="center" vertical="center" wrapText="1"/>
    </xf>
    <xf numFmtId="164" fontId="22" fillId="0" borderId="1" xfId="10" applyNumberFormat="1" applyFont="1" applyBorder="1" applyAlignment="1">
      <alignment horizontal="center" vertical="center" wrapText="1"/>
    </xf>
    <xf numFmtId="164" fontId="17" fillId="11" borderId="1" xfId="10" applyNumberFormat="1" applyFont="1" applyFill="1" applyBorder="1" applyAlignment="1">
      <alignment horizontal="center" vertical="center" wrapText="1"/>
    </xf>
    <xf numFmtId="44" fontId="27" fillId="9" borderId="11" xfId="10" applyNumberFormat="1" applyFont="1" applyFill="1" applyBorder="1" applyAlignment="1">
      <alignment horizontal="center" vertical="center"/>
    </xf>
    <xf numFmtId="44" fontId="27" fillId="9" borderId="12" xfId="10" applyNumberFormat="1" applyFont="1" applyFill="1" applyBorder="1" applyAlignment="1">
      <alignment horizontal="center" vertical="center"/>
    </xf>
    <xf numFmtId="44" fontId="27" fillId="9" borderId="19" xfId="10" applyNumberFormat="1" applyFont="1" applyFill="1" applyBorder="1" applyAlignment="1">
      <alignment horizontal="center" vertical="center"/>
    </xf>
    <xf numFmtId="0" fontId="14" fillId="0" borderId="13" xfId="10" applyFont="1" applyBorder="1" applyAlignment="1">
      <alignment horizontal="center" vertical="center"/>
    </xf>
    <xf numFmtId="0" fontId="14" fillId="0" borderId="14" xfId="10" applyFont="1" applyBorder="1" applyAlignment="1">
      <alignment horizontal="center" vertical="center"/>
    </xf>
    <xf numFmtId="44" fontId="14" fillId="0" borderId="15" xfId="10" applyNumberFormat="1" applyFont="1" applyBorder="1" applyAlignment="1">
      <alignment horizontal="center" vertical="center"/>
    </xf>
    <xf numFmtId="44" fontId="14" fillId="0" borderId="14" xfId="10" applyNumberFormat="1" applyFont="1" applyBorder="1" applyAlignment="1">
      <alignment horizontal="center" vertical="center"/>
    </xf>
    <xf numFmtId="0" fontId="14" fillId="0" borderId="15" xfId="10" applyFont="1" applyBorder="1" applyAlignment="1">
      <alignment horizontal="center" vertical="center"/>
    </xf>
    <xf numFmtId="0" fontId="14" fillId="0" borderId="16" xfId="10" applyFont="1" applyBorder="1" applyAlignment="1">
      <alignment horizontal="center" vertical="center"/>
    </xf>
    <xf numFmtId="0" fontId="17" fillId="0" borderId="11" xfId="10" applyFont="1" applyBorder="1" applyAlignment="1">
      <alignment horizontal="center" vertical="center" wrapText="1"/>
    </xf>
    <xf numFmtId="0" fontId="17" fillId="0" borderId="19" xfId="10" applyFont="1" applyBorder="1" applyAlignment="1">
      <alignment horizontal="center" vertical="center" wrapText="1"/>
    </xf>
    <xf numFmtId="0" fontId="29" fillId="0" borderId="11" xfId="10" applyFont="1" applyBorder="1" applyAlignment="1">
      <alignment horizontal="center" vertical="center" wrapText="1"/>
    </xf>
    <xf numFmtId="0" fontId="29" fillId="0" borderId="19" xfId="10" applyFont="1" applyBorder="1" applyAlignment="1">
      <alignment horizontal="center" vertical="center" wrapText="1"/>
    </xf>
    <xf numFmtId="14" fontId="10" fillId="0" borderId="11" xfId="10" applyNumberFormat="1" applyFont="1" applyBorder="1" applyAlignment="1">
      <alignment horizontal="center" vertical="center"/>
    </xf>
    <xf numFmtId="14" fontId="10" fillId="0" borderId="19" xfId="10" applyNumberFormat="1" applyFont="1" applyBorder="1" applyAlignment="1">
      <alignment horizontal="center" vertical="center"/>
    </xf>
    <xf numFmtId="164" fontId="8" fillId="0" borderId="11" xfId="10" applyNumberFormat="1" applyFont="1" applyBorder="1" applyAlignment="1">
      <alignment horizontal="center" vertical="center" wrapText="1"/>
    </xf>
    <xf numFmtId="164" fontId="8" fillId="0" borderId="19" xfId="10" applyNumberFormat="1" applyFont="1" applyBorder="1" applyAlignment="1">
      <alignment horizontal="center" vertical="center" wrapText="1"/>
    </xf>
    <xf numFmtId="164" fontId="17" fillId="11" borderId="1" xfId="10" applyNumberFormat="1" applyFont="1" applyFill="1" applyBorder="1" applyAlignment="1">
      <alignment vertical="center" wrapText="1"/>
    </xf>
    <xf numFmtId="0" fontId="37" fillId="5" borderId="42" xfId="0" applyFont="1" applyFill="1" applyBorder="1" applyAlignment="1">
      <alignment horizontal="left" vertical="center" wrapText="1"/>
    </xf>
    <xf numFmtId="0" fontId="37" fillId="5" borderId="1" xfId="0" applyFont="1" applyFill="1" applyBorder="1" applyAlignment="1">
      <alignment horizontal="left" vertical="center" wrapText="1"/>
    </xf>
    <xf numFmtId="0" fontId="25" fillId="5" borderId="11" xfId="0" applyFont="1" applyFill="1" applyBorder="1" applyAlignment="1">
      <alignment horizontal="center" vertical="center" wrapText="1"/>
    </xf>
    <xf numFmtId="0" fontId="25" fillId="5" borderId="19" xfId="0" applyFont="1" applyFill="1" applyBorder="1" applyAlignment="1">
      <alignment horizontal="center" vertical="center" wrapText="1"/>
    </xf>
    <xf numFmtId="0" fontId="25" fillId="5" borderId="43" xfId="0" applyFont="1" applyFill="1" applyBorder="1" applyAlignment="1">
      <alignment horizontal="left" vertical="center" wrapText="1"/>
    </xf>
    <xf numFmtId="0" fontId="25" fillId="5" borderId="24" xfId="0" applyFont="1" applyFill="1" applyBorder="1" applyAlignment="1">
      <alignment horizontal="left" vertical="center" wrapText="1"/>
    </xf>
    <xf numFmtId="0" fontId="25" fillId="5" borderId="25" xfId="0" applyFont="1" applyFill="1" applyBorder="1" applyAlignment="1">
      <alignment horizontal="center" vertical="center" wrapText="1"/>
    </xf>
    <xf numFmtId="0" fontId="25" fillId="5" borderId="27" xfId="0" applyFont="1" applyFill="1" applyBorder="1" applyAlignment="1">
      <alignment horizontal="center" vertical="center" wrapText="1"/>
    </xf>
    <xf numFmtId="0" fontId="25" fillId="5" borderId="54" xfId="0" applyFont="1" applyFill="1" applyBorder="1" applyAlignment="1">
      <alignment horizontal="center" vertical="center" wrapText="1"/>
    </xf>
    <xf numFmtId="0" fontId="18" fillId="7" borderId="28" xfId="10" applyFont="1" applyFill="1" applyBorder="1" applyAlignment="1">
      <alignment horizontal="center" vertical="center" wrapText="1"/>
    </xf>
    <xf numFmtId="0" fontId="18" fillId="7" borderId="12" xfId="10" applyFont="1" applyFill="1" applyBorder="1" applyAlignment="1">
      <alignment horizontal="center" vertical="center" wrapText="1"/>
    </xf>
    <xf numFmtId="0" fontId="18" fillId="7" borderId="49" xfId="10" applyFont="1" applyFill="1" applyBorder="1" applyAlignment="1">
      <alignment horizontal="center" vertical="center" wrapText="1"/>
    </xf>
    <xf numFmtId="43" fontId="17" fillId="2" borderId="30" xfId="5" applyFont="1" applyFill="1" applyBorder="1" applyAlignment="1">
      <alignment horizontal="center" vertical="center" wrapText="1"/>
    </xf>
    <xf numFmtId="43" fontId="17" fillId="2" borderId="31" xfId="5" applyFont="1" applyFill="1" applyBorder="1" applyAlignment="1">
      <alignment horizontal="center" vertical="center" wrapText="1"/>
    </xf>
    <xf numFmtId="43" fontId="17" fillId="2" borderId="32" xfId="5" applyFont="1" applyFill="1" applyBorder="1" applyAlignment="1">
      <alignment horizontal="center" vertical="center" wrapText="1"/>
    </xf>
    <xf numFmtId="0" fontId="17" fillId="0" borderId="30" xfId="10" applyFont="1" applyBorder="1" applyAlignment="1">
      <alignment horizontal="center" vertical="center" wrapText="1"/>
    </xf>
    <xf numFmtId="0" fontId="17" fillId="0" borderId="32" xfId="10" applyFont="1" applyBorder="1" applyAlignment="1">
      <alignment horizontal="center" vertical="center" wrapText="1"/>
    </xf>
    <xf numFmtId="0" fontId="17" fillId="2" borderId="30" xfId="10" applyFont="1" applyFill="1" applyBorder="1" applyAlignment="1">
      <alignment horizontal="center" vertical="center" wrapText="1"/>
    </xf>
    <xf numFmtId="0" fontId="17" fillId="2" borderId="50" xfId="10" applyFont="1" applyFill="1" applyBorder="1" applyAlignment="1">
      <alignment horizontal="center" vertical="center" wrapText="1"/>
    </xf>
    <xf numFmtId="14" fontId="25" fillId="0" borderId="34" xfId="10" applyNumberFormat="1" applyFont="1" applyBorder="1" applyAlignment="1">
      <alignment horizontal="center" vertical="center"/>
    </xf>
    <xf numFmtId="14" fontId="25" fillId="0" borderId="35" xfId="10" applyNumberFormat="1" applyFont="1" applyBorder="1" applyAlignment="1">
      <alignment horizontal="center" vertical="center"/>
    </xf>
    <xf numFmtId="14" fontId="25" fillId="0" borderId="36" xfId="10" applyNumberFormat="1" applyFont="1" applyBorder="1" applyAlignment="1">
      <alignment horizontal="center" vertical="center"/>
    </xf>
    <xf numFmtId="164" fontId="25" fillId="0" borderId="37" xfId="10" applyNumberFormat="1" applyFont="1" applyBorder="1" applyAlignment="1">
      <alignment vertical="center"/>
    </xf>
    <xf numFmtId="164" fontId="25" fillId="0" borderId="38" xfId="10" applyNumberFormat="1" applyFont="1" applyBorder="1" applyAlignment="1">
      <alignment vertical="center"/>
    </xf>
    <xf numFmtId="164" fontId="25" fillId="0" borderId="10" xfId="10" applyNumberFormat="1" applyFont="1" applyBorder="1" applyAlignment="1">
      <alignment vertical="center"/>
    </xf>
    <xf numFmtId="164" fontId="25" fillId="0" borderId="51" xfId="10" applyNumberFormat="1" applyFont="1" applyBorder="1" applyAlignment="1">
      <alignment vertical="center"/>
    </xf>
    <xf numFmtId="14" fontId="25" fillId="0" borderId="1" xfId="10" applyNumberFormat="1" applyFont="1" applyBorder="1" applyAlignment="1">
      <alignment horizontal="center" vertical="center"/>
    </xf>
    <xf numFmtId="164" fontId="25" fillId="0" borderId="11" xfId="10" applyNumberFormat="1" applyFont="1" applyBorder="1" applyAlignment="1">
      <alignment vertical="center"/>
    </xf>
    <xf numFmtId="164" fontId="25" fillId="0" borderId="19" xfId="10" applyNumberFormat="1" applyFont="1" applyBorder="1" applyAlignment="1">
      <alignment vertical="center"/>
    </xf>
    <xf numFmtId="164" fontId="39" fillId="0" borderId="1" xfId="10" applyNumberFormat="1" applyFont="1" applyBorder="1" applyAlignment="1">
      <alignment horizontal="center" vertical="center" wrapText="1"/>
    </xf>
    <xf numFmtId="164" fontId="19" fillId="0" borderId="1" xfId="10" applyNumberFormat="1" applyFont="1" applyBorder="1" applyAlignment="1">
      <alignment horizontal="center" vertical="top" wrapText="1"/>
    </xf>
    <xf numFmtId="164" fontId="19" fillId="0" borderId="11" xfId="10" applyNumberFormat="1" applyFont="1" applyBorder="1" applyAlignment="1">
      <alignment horizontal="center" vertical="top" wrapText="1"/>
    </xf>
    <xf numFmtId="164" fontId="19" fillId="0" borderId="12" xfId="10" applyNumberFormat="1" applyFont="1" applyBorder="1" applyAlignment="1">
      <alignment horizontal="center" vertical="top" wrapText="1"/>
    </xf>
    <xf numFmtId="164" fontId="19" fillId="0" borderId="19" xfId="10" applyNumberFormat="1" applyFont="1" applyBorder="1" applyAlignment="1">
      <alignment horizontal="center" vertical="top" wrapText="1"/>
    </xf>
    <xf numFmtId="164" fontId="39" fillId="11" borderId="1" xfId="10" applyNumberFormat="1" applyFont="1" applyFill="1" applyBorder="1" applyAlignment="1">
      <alignment horizontal="left" vertical="center"/>
    </xf>
    <xf numFmtId="164" fontId="39" fillId="11" borderId="1" xfId="10" applyNumberFormat="1" applyFont="1" applyFill="1" applyBorder="1" applyAlignment="1">
      <alignment horizontal="left" vertical="center" wrapText="1"/>
    </xf>
    <xf numFmtId="164" fontId="39" fillId="0" borderId="1" xfId="10" applyNumberFormat="1" applyFont="1" applyBorder="1" applyAlignment="1">
      <alignment vertical="center"/>
    </xf>
    <xf numFmtId="49" fontId="39" fillId="0" borderId="1" xfId="10" applyNumberFormat="1" applyFont="1" applyBorder="1" applyAlignment="1">
      <alignment horizontal="center" vertical="center"/>
    </xf>
    <xf numFmtId="0" fontId="17" fillId="0" borderId="24" xfId="10" applyFont="1" applyBorder="1" applyAlignment="1">
      <alignment horizontal="center" vertical="center" wrapText="1"/>
    </xf>
    <xf numFmtId="0" fontId="17" fillId="0" borderId="23" xfId="10" applyFont="1" applyBorder="1" applyAlignment="1">
      <alignment horizontal="center" vertical="center" wrapText="1"/>
    </xf>
    <xf numFmtId="0" fontId="17" fillId="0" borderId="10" xfId="10" applyFont="1" applyBorder="1" applyAlignment="1">
      <alignment horizontal="center" vertical="center" wrapText="1"/>
    </xf>
    <xf numFmtId="164" fontId="17" fillId="11" borderId="24" xfId="10" applyNumberFormat="1" applyFont="1" applyFill="1" applyBorder="1" applyAlignment="1">
      <alignment horizontal="center" vertical="center" wrapText="1"/>
    </xf>
    <xf numFmtId="164" fontId="17" fillId="11" borderId="10" xfId="10" applyNumberFormat="1" applyFont="1" applyFill="1" applyBorder="1" applyAlignment="1">
      <alignment horizontal="center" vertical="center" wrapText="1"/>
    </xf>
    <xf numFmtId="44" fontId="22" fillId="10" borderId="1" xfId="10" applyNumberFormat="1" applyFont="1" applyFill="1" applyBorder="1" applyAlignment="1">
      <alignment horizontal="center" vertical="center" wrapText="1"/>
    </xf>
    <xf numFmtId="165" fontId="22" fillId="0" borderId="1" xfId="10" applyNumberFormat="1" applyFont="1" applyBorder="1" applyAlignment="1">
      <alignment horizontal="center" vertical="center" wrapText="1"/>
    </xf>
    <xf numFmtId="10" fontId="2" fillId="0" borderId="1" xfId="10" applyNumberFormat="1" applyBorder="1" applyAlignment="1">
      <alignment horizontal="center" vertical="center"/>
    </xf>
    <xf numFmtId="44" fontId="22" fillId="0" borderId="1" xfId="7" applyFont="1" applyFill="1" applyBorder="1" applyAlignment="1">
      <alignment horizontal="center" vertical="center" wrapText="1"/>
    </xf>
    <xf numFmtId="10" fontId="14" fillId="17" borderId="21" xfId="12" applyNumberFormat="1" applyFont="1" applyFill="1" applyBorder="1" applyAlignment="1">
      <alignment horizontal="center" vertical="center" wrapText="1"/>
    </xf>
    <xf numFmtId="10" fontId="14" fillId="17" borderId="22" xfId="12" applyNumberFormat="1" applyFont="1" applyFill="1" applyBorder="1" applyAlignment="1">
      <alignment horizontal="center" vertical="center" wrapText="1"/>
    </xf>
    <xf numFmtId="1" fontId="14" fillId="17" borderId="23" xfId="1" applyNumberFormat="1" applyFont="1" applyFill="1" applyBorder="1" applyAlignment="1">
      <alignment horizontal="center" vertical="center"/>
    </xf>
    <xf numFmtId="49" fontId="39" fillId="0" borderId="1" xfId="10" applyNumberFormat="1" applyFont="1" applyBorder="1" applyAlignment="1">
      <alignment horizontal="left" vertical="center"/>
    </xf>
    <xf numFmtId="0" fontId="15" fillId="0" borderId="1" xfId="0" applyFont="1" applyBorder="1" applyAlignment="1">
      <alignment horizontal="center" vertical="center" wrapText="1"/>
    </xf>
    <xf numFmtId="0" fontId="17" fillId="0" borderId="25" xfId="10" applyFont="1" applyBorder="1" applyAlignment="1">
      <alignment horizontal="center" vertical="center" wrapText="1"/>
    </xf>
    <xf numFmtId="0" fontId="17" fillId="0" borderId="26" xfId="10" applyFont="1" applyBorder="1" applyAlignment="1">
      <alignment horizontal="center" vertical="center" wrapText="1"/>
    </xf>
    <xf numFmtId="0" fontId="17" fillId="0" borderId="27" xfId="10" applyFont="1" applyBorder="1" applyAlignment="1">
      <alignment horizontal="center" vertical="center" wrapText="1"/>
    </xf>
    <xf numFmtId="0" fontId="17" fillId="0" borderId="5" xfId="10" applyFont="1" applyBorder="1" applyAlignment="1">
      <alignment horizontal="center" vertical="center" wrapText="1"/>
    </xf>
    <xf numFmtId="0" fontId="17" fillId="0" borderId="0" xfId="10" applyFont="1" applyAlignment="1">
      <alignment horizontal="center" vertical="center" wrapText="1"/>
    </xf>
    <xf numFmtId="0" fontId="17" fillId="0" borderId="17" xfId="10" applyFont="1" applyBorder="1" applyAlignment="1">
      <alignment horizontal="center" vertical="center" wrapText="1"/>
    </xf>
    <xf numFmtId="0" fontId="17" fillId="0" borderId="18" xfId="10" applyFont="1" applyBorder="1" applyAlignment="1">
      <alignment horizontal="center" vertical="center" wrapText="1"/>
    </xf>
    <xf numFmtId="0" fontId="17" fillId="0" borderId="8" xfId="10" applyFont="1" applyBorder="1" applyAlignment="1">
      <alignment horizontal="center" vertical="center" wrapText="1"/>
    </xf>
    <xf numFmtId="0" fontId="17" fillId="0" borderId="9" xfId="10" applyFont="1" applyBorder="1" applyAlignment="1">
      <alignment horizontal="center" vertical="center" wrapText="1"/>
    </xf>
    <xf numFmtId="0" fontId="29" fillId="0" borderId="5" xfId="10" applyFont="1" applyBorder="1" applyAlignment="1">
      <alignment horizontal="center" vertical="center" wrapText="1"/>
    </xf>
    <xf numFmtId="0" fontId="29" fillId="0" borderId="17" xfId="10" applyFont="1" applyBorder="1" applyAlignment="1">
      <alignment horizontal="center" vertical="center" wrapText="1"/>
    </xf>
    <xf numFmtId="0" fontId="29" fillId="0" borderId="18" xfId="10" applyFont="1" applyBorder="1" applyAlignment="1">
      <alignment horizontal="center" vertical="center" wrapText="1"/>
    </xf>
    <xf numFmtId="0" fontId="29" fillId="0" borderId="9" xfId="10" applyFont="1" applyBorder="1" applyAlignment="1">
      <alignment horizontal="center" vertical="center" wrapText="1"/>
    </xf>
    <xf numFmtId="0" fontId="22" fillId="2" borderId="1" xfId="10" applyFont="1" applyFill="1" applyBorder="1" applyAlignment="1">
      <alignment horizontal="center" vertical="center" wrapText="1"/>
    </xf>
    <xf numFmtId="0" fontId="22" fillId="10" borderId="1" xfId="10" applyFont="1" applyFill="1" applyBorder="1" applyAlignment="1">
      <alignment horizontal="center" vertical="center" wrapText="1"/>
    </xf>
    <xf numFmtId="0" fontId="18" fillId="5" borderId="44" xfId="0" applyFont="1" applyFill="1" applyBorder="1" applyAlignment="1">
      <alignment horizontal="center" vertical="center" wrapText="1"/>
    </xf>
    <xf numFmtId="0" fontId="18" fillId="5" borderId="8" xfId="0" applyFont="1" applyFill="1" applyBorder="1" applyAlignment="1">
      <alignment horizontal="center" vertical="center" wrapText="1"/>
    </xf>
    <xf numFmtId="0" fontId="18" fillId="5" borderId="55" xfId="0" applyFont="1" applyFill="1" applyBorder="1" applyAlignment="1">
      <alignment horizontal="center" vertical="center" wrapText="1"/>
    </xf>
    <xf numFmtId="164" fontId="17" fillId="5" borderId="45" xfId="0" applyNumberFormat="1" applyFont="1" applyFill="1" applyBorder="1" applyAlignment="1">
      <alignment horizontal="center" vertical="center" wrapText="1"/>
    </xf>
    <xf numFmtId="164" fontId="17" fillId="5" borderId="32" xfId="0" applyNumberFormat="1" applyFont="1" applyFill="1" applyBorder="1" applyAlignment="1">
      <alignment horizontal="center" vertical="center" wrapText="1"/>
    </xf>
    <xf numFmtId="164" fontId="17" fillId="5" borderId="30" xfId="0" applyNumberFormat="1" applyFont="1" applyFill="1" applyBorder="1" applyAlignment="1">
      <alignment horizontal="center" vertical="center" wrapText="1"/>
    </xf>
    <xf numFmtId="164" fontId="17" fillId="5" borderId="31" xfId="0" applyNumberFormat="1" applyFont="1" applyFill="1" applyBorder="1" applyAlignment="1">
      <alignment horizontal="center" vertical="center" wrapText="1"/>
    </xf>
    <xf numFmtId="164" fontId="25" fillId="5" borderId="47" xfId="0" applyNumberFormat="1" applyFont="1" applyFill="1" applyBorder="1" applyAlignment="1">
      <alignment horizontal="left" vertical="center"/>
    </xf>
    <xf numFmtId="164" fontId="25" fillId="5" borderId="38" xfId="0" applyNumberFormat="1" applyFont="1" applyFill="1" applyBorder="1" applyAlignment="1">
      <alignment horizontal="left" vertical="center"/>
    </xf>
    <xf numFmtId="43" fontId="25" fillId="5" borderId="37" xfId="1" applyFont="1" applyFill="1" applyBorder="1" applyAlignment="1">
      <alignment vertical="center"/>
    </xf>
    <xf numFmtId="43" fontId="25" fillId="5" borderId="48" xfId="1" applyFont="1" applyFill="1" applyBorder="1" applyAlignment="1">
      <alignment vertical="center"/>
    </xf>
    <xf numFmtId="43" fontId="25" fillId="5" borderId="38" xfId="1" applyFont="1" applyFill="1" applyBorder="1" applyAlignment="1">
      <alignment vertical="center"/>
    </xf>
    <xf numFmtId="164" fontId="25" fillId="5" borderId="28" xfId="0" applyNumberFormat="1" applyFont="1" applyFill="1" applyBorder="1" applyAlignment="1">
      <alignment horizontal="left" vertical="center"/>
    </xf>
    <xf numFmtId="164" fontId="25" fillId="5" borderId="19" xfId="0" applyNumberFormat="1" applyFont="1" applyFill="1" applyBorder="1" applyAlignment="1">
      <alignment horizontal="left" vertical="center"/>
    </xf>
    <xf numFmtId="43" fontId="25" fillId="5" borderId="11" xfId="1" applyFont="1" applyFill="1" applyBorder="1" applyAlignment="1">
      <alignment vertical="center"/>
    </xf>
    <xf numFmtId="43" fontId="25" fillId="5" borderId="12" xfId="1" applyFont="1" applyFill="1" applyBorder="1" applyAlignment="1">
      <alignment vertical="center"/>
    </xf>
    <xf numFmtId="43" fontId="25" fillId="5" borderId="19" xfId="1" applyFont="1" applyFill="1" applyBorder="1" applyAlignment="1">
      <alignment vertical="center"/>
    </xf>
    <xf numFmtId="164" fontId="25" fillId="5" borderId="13" xfId="0" applyNumberFormat="1" applyFont="1" applyFill="1" applyBorder="1" applyAlignment="1">
      <alignment vertical="center"/>
    </xf>
    <xf numFmtId="164" fontId="25" fillId="5" borderId="14" xfId="0" applyNumberFormat="1" applyFont="1" applyFill="1" applyBorder="1" applyAlignment="1">
      <alignment vertical="center"/>
    </xf>
    <xf numFmtId="43" fontId="25" fillId="5" borderId="15" xfId="1" applyFont="1" applyFill="1" applyBorder="1" applyAlignment="1">
      <alignment vertical="center"/>
    </xf>
    <xf numFmtId="43" fontId="25" fillId="5" borderId="16" xfId="1" applyFont="1" applyFill="1" applyBorder="1" applyAlignment="1">
      <alignment vertical="center"/>
    </xf>
    <xf numFmtId="43" fontId="25" fillId="5" borderId="14" xfId="1" applyFont="1" applyFill="1" applyBorder="1" applyAlignment="1">
      <alignment vertical="center"/>
    </xf>
    <xf numFmtId="14" fontId="25" fillId="0" borderId="15" xfId="10" applyNumberFormat="1" applyFont="1" applyBorder="1" applyAlignment="1">
      <alignment horizontal="center" vertical="center"/>
    </xf>
    <xf numFmtId="14" fontId="25" fillId="0" borderId="16" xfId="10" applyNumberFormat="1" applyFont="1" applyBorder="1" applyAlignment="1">
      <alignment horizontal="center" vertical="center"/>
    </xf>
    <xf numFmtId="14" fontId="25" fillId="0" borderId="14" xfId="10" applyNumberFormat="1" applyFont="1" applyBorder="1" applyAlignment="1">
      <alignment horizontal="center" vertical="center"/>
    </xf>
    <xf numFmtId="164" fontId="25" fillId="0" borderId="15" xfId="10" applyNumberFormat="1" applyFont="1" applyBorder="1" applyAlignment="1">
      <alignment vertical="center"/>
    </xf>
    <xf numFmtId="164" fontId="25" fillId="0" borderId="14" xfId="10" applyNumberFormat="1" applyFont="1" applyBorder="1" applyAlignment="1">
      <alignment vertical="center"/>
    </xf>
    <xf numFmtId="164" fontId="25" fillId="0" borderId="41" xfId="10" applyNumberFormat="1" applyFont="1" applyBorder="1" applyAlignment="1">
      <alignment vertical="center"/>
    </xf>
    <xf numFmtId="164" fontId="25" fillId="0" borderId="52" xfId="10" applyNumberFormat="1" applyFont="1" applyBorder="1" applyAlignment="1">
      <alignment vertical="center"/>
    </xf>
    <xf numFmtId="0" fontId="18" fillId="7" borderId="28" xfId="0" applyFont="1" applyFill="1" applyBorder="1" applyAlignment="1">
      <alignment horizontal="center" vertical="center" wrapText="1"/>
    </xf>
    <xf numFmtId="0" fontId="18" fillId="7" borderId="12" xfId="0" applyFont="1" applyFill="1" applyBorder="1" applyAlignment="1">
      <alignment horizontal="center" vertical="center" wrapText="1"/>
    </xf>
    <xf numFmtId="0" fontId="18" fillId="7" borderId="49" xfId="0" applyFont="1" applyFill="1" applyBorder="1" applyAlignment="1">
      <alignment horizontal="center" vertical="center" wrapText="1"/>
    </xf>
    <xf numFmtId="0" fontId="25" fillId="5" borderId="42" xfId="0" applyFont="1" applyFill="1" applyBorder="1" applyAlignment="1">
      <alignment horizontal="left" vertical="center" wrapText="1"/>
    </xf>
  </cellXfs>
  <cellStyles count="14">
    <cellStyle name="Hipervínculo" xfId="2" builtinId="8"/>
    <cellStyle name="Millares" xfId="1" builtinId="3"/>
    <cellStyle name="Millares 2" xfId="4" xr:uid="{00000000-0005-0000-0000-000031000000}"/>
    <cellStyle name="Millares 2 2" xfId="5" xr:uid="{00000000-0005-0000-0000-000032000000}"/>
    <cellStyle name="Moneda" xfId="13" builtinId="4"/>
    <cellStyle name="Moneda 2" xfId="6" xr:uid="{00000000-0005-0000-0000-000033000000}"/>
    <cellStyle name="Moneda 2 2" xfId="7" xr:uid="{00000000-0005-0000-0000-000034000000}"/>
    <cellStyle name="Neutral" xfId="3" builtinId="28"/>
    <cellStyle name="Normal" xfId="0" builtinId="0"/>
    <cellStyle name="Normal 2" xfId="8" xr:uid="{00000000-0005-0000-0000-000035000000}"/>
    <cellStyle name="Normal 3" xfId="9" xr:uid="{00000000-0005-0000-0000-000036000000}"/>
    <cellStyle name="Normal 3 2" xfId="10" xr:uid="{00000000-0005-0000-0000-000037000000}"/>
    <cellStyle name="Porcentaje 2" xfId="11" xr:uid="{00000000-0005-0000-0000-000038000000}"/>
    <cellStyle name="Porcentaje 2 2" xfId="12" xr:uid="{00000000-0005-0000-0000-000039000000}"/>
  </cellStyles>
  <dxfs count="3">
    <dxf>
      <font>
        <color theme="1"/>
      </font>
      <fill>
        <patternFill patternType="solid">
          <bgColor rgb="FF00B050"/>
        </patternFill>
      </fill>
    </dxf>
    <dxf>
      <font>
        <color auto="1"/>
      </font>
      <fill>
        <patternFill patternType="solid">
          <bgColor rgb="FFFFFF00"/>
        </patternFill>
      </fill>
    </dxf>
    <dxf>
      <fill>
        <patternFill patternType="solid">
          <bgColor theme="5"/>
        </patternFill>
      </fill>
    </dxf>
  </dxfs>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calcChain" Target="calcChain.xml"/><Relationship Id="rId5" Type="http://schemas.openxmlformats.org/officeDocument/2006/relationships/externalLink" Target="externalLinks/externalLink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8</xdr:row>
      <xdr:rowOff>0</xdr:rowOff>
    </xdr:from>
    <xdr:to>
      <xdr:col>2</xdr:col>
      <xdr:colOff>952500</xdr:colOff>
      <xdr:row>12</xdr:row>
      <xdr:rowOff>377831</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rcRect/>
        <a:stretch>
          <a:fillRect/>
        </a:stretch>
      </xdr:blipFill>
      <xdr:spPr>
        <a:xfrm>
          <a:off x="4448175" y="2624455"/>
          <a:ext cx="0" cy="1501775"/>
        </a:xfrm>
        <a:prstGeom prst="rect">
          <a:avLst/>
        </a:prstGeom>
      </xdr:spPr>
    </xdr:pic>
    <xdr:clientData/>
  </xdr:twoCellAnchor>
  <xdr:twoCellAnchor editAs="oneCell">
    <xdr:from>
      <xdr:col>2</xdr:col>
      <xdr:colOff>1061085</xdr:colOff>
      <xdr:row>0</xdr:row>
      <xdr:rowOff>36195</xdr:rowOff>
    </xdr:from>
    <xdr:to>
      <xdr:col>3</xdr:col>
      <xdr:colOff>439457</xdr:colOff>
      <xdr:row>2</xdr:row>
      <xdr:rowOff>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rcRect/>
        <a:stretch>
          <a:fillRect/>
        </a:stretch>
      </xdr:blipFill>
      <xdr:spPr>
        <a:xfrm>
          <a:off x="4556760" y="36195"/>
          <a:ext cx="664210" cy="652145"/>
        </a:xfrm>
        <a:prstGeom prst="rect">
          <a:avLst/>
        </a:prstGeom>
      </xdr:spPr>
    </xdr:pic>
    <xdr:clientData/>
  </xdr:twoCellAnchor>
  <xdr:twoCellAnchor>
    <xdr:from>
      <xdr:col>9</xdr:col>
      <xdr:colOff>611505</xdr:colOff>
      <xdr:row>7</xdr:row>
      <xdr:rowOff>37624</xdr:rowOff>
    </xdr:from>
    <xdr:to>
      <xdr:col>9</xdr:col>
      <xdr:colOff>870585</xdr:colOff>
      <xdr:row>7</xdr:row>
      <xdr:rowOff>289084</xdr:rowOff>
    </xdr:to>
    <xdr:sp macro="" textlink="">
      <xdr:nvSpPr>
        <xdr:cNvPr id="5" name="Cuadro de texto 1">
          <a:extLst>
            <a:ext uri="{FF2B5EF4-FFF2-40B4-BE49-F238E27FC236}">
              <a16:creationId xmlns:a16="http://schemas.microsoft.com/office/drawing/2014/main" id="{00000000-0008-0000-0000-000005000000}"/>
            </a:ext>
          </a:extLst>
        </xdr:cNvPr>
        <xdr:cNvSpPr txBox="1"/>
      </xdr:nvSpPr>
      <xdr:spPr>
        <a:xfrm>
          <a:off x="9593580" y="2280920"/>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832236</xdr:colOff>
      <xdr:row>7</xdr:row>
      <xdr:rowOff>87589</xdr:rowOff>
    </xdr:from>
    <xdr:to>
      <xdr:col>5</xdr:col>
      <xdr:colOff>184536</xdr:colOff>
      <xdr:row>7</xdr:row>
      <xdr:rowOff>339049</xdr:rowOff>
    </xdr:to>
    <xdr:sp macro="" textlink="">
      <xdr:nvSpPr>
        <xdr:cNvPr id="6" name="Cuadro de texto 1">
          <a:extLst>
            <a:ext uri="{FF2B5EF4-FFF2-40B4-BE49-F238E27FC236}">
              <a16:creationId xmlns:a16="http://schemas.microsoft.com/office/drawing/2014/main" id="{00000000-0008-0000-0000-000006000000}"/>
            </a:ext>
          </a:extLst>
        </xdr:cNvPr>
        <xdr:cNvSpPr txBox="1"/>
      </xdr:nvSpPr>
      <xdr:spPr>
        <a:xfrm>
          <a:off x="6451600" y="2330450"/>
          <a:ext cx="19050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0</xdr:col>
      <xdr:colOff>2448339</xdr:colOff>
      <xdr:row>7</xdr:row>
      <xdr:rowOff>46382</xdr:rowOff>
    </xdr:from>
    <xdr:to>
      <xdr:col>1</xdr:col>
      <xdr:colOff>246159</xdr:colOff>
      <xdr:row>7</xdr:row>
      <xdr:rowOff>297842</xdr:rowOff>
    </xdr:to>
    <xdr:sp macro="" textlink="">
      <xdr:nvSpPr>
        <xdr:cNvPr id="7" name="Cuadro de texto 1">
          <a:extLst>
            <a:ext uri="{FF2B5EF4-FFF2-40B4-BE49-F238E27FC236}">
              <a16:creationId xmlns:a16="http://schemas.microsoft.com/office/drawing/2014/main" id="{00000000-0008-0000-0000-000007000000}"/>
            </a:ext>
          </a:extLst>
        </xdr:cNvPr>
        <xdr:cNvSpPr txBox="1"/>
      </xdr:nvSpPr>
      <xdr:spPr>
        <a:xfrm>
          <a:off x="2390775" y="2289810"/>
          <a:ext cx="245745"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1912732</xdr:colOff>
      <xdr:row>0</xdr:row>
      <xdr:rowOff>45160</xdr:rowOff>
    </xdr:from>
    <xdr:to>
      <xdr:col>5</xdr:col>
      <xdr:colOff>0</xdr:colOff>
      <xdr:row>1</xdr:row>
      <xdr:rowOff>481905</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rcRect/>
        <a:stretch>
          <a:fillRect/>
        </a:stretch>
      </xdr:blipFill>
      <xdr:spPr>
        <a:xfrm>
          <a:off x="6484620" y="45085"/>
          <a:ext cx="706755" cy="826770"/>
        </a:xfrm>
        <a:prstGeom prst="rect">
          <a:avLst/>
        </a:prstGeom>
      </xdr:spPr>
    </xdr:pic>
    <xdr:clientData/>
  </xdr:twoCellAnchor>
  <xdr:twoCellAnchor>
    <xdr:from>
      <xdr:col>8</xdr:col>
      <xdr:colOff>468069</xdr:colOff>
      <xdr:row>5</xdr:row>
      <xdr:rowOff>55553</xdr:rowOff>
    </xdr:from>
    <xdr:to>
      <xdr:col>8</xdr:col>
      <xdr:colOff>727149</xdr:colOff>
      <xdr:row>5</xdr:row>
      <xdr:rowOff>307013</xdr:rowOff>
    </xdr:to>
    <xdr:sp macro="" textlink="">
      <xdr:nvSpPr>
        <xdr:cNvPr id="4" name="Cuadro de texto 1">
          <a:extLst>
            <a:ext uri="{FF2B5EF4-FFF2-40B4-BE49-F238E27FC236}">
              <a16:creationId xmlns:a16="http://schemas.microsoft.com/office/drawing/2014/main" id="{00000000-0008-0000-0100-000004000000}"/>
            </a:ext>
          </a:extLst>
        </xdr:cNvPr>
        <xdr:cNvSpPr txBox="1"/>
      </xdr:nvSpPr>
      <xdr:spPr>
        <a:xfrm>
          <a:off x="12136120" y="1931670"/>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433969</xdr:colOff>
      <xdr:row>5</xdr:row>
      <xdr:rowOff>73276</xdr:rowOff>
    </xdr:from>
    <xdr:to>
      <xdr:col>3</xdr:col>
      <xdr:colOff>676464</xdr:colOff>
      <xdr:row>5</xdr:row>
      <xdr:rowOff>324736</xdr:rowOff>
    </xdr:to>
    <xdr:sp macro="" textlink="">
      <xdr:nvSpPr>
        <xdr:cNvPr id="6" name="Cuadro de texto 1">
          <a:extLst>
            <a:ext uri="{FF2B5EF4-FFF2-40B4-BE49-F238E27FC236}">
              <a16:creationId xmlns:a16="http://schemas.microsoft.com/office/drawing/2014/main" id="{00000000-0008-0000-0100-000006000000}"/>
            </a:ext>
          </a:extLst>
        </xdr:cNvPr>
        <xdr:cNvSpPr txBox="1"/>
      </xdr:nvSpPr>
      <xdr:spPr>
        <a:xfrm>
          <a:off x="3481705" y="1949450"/>
          <a:ext cx="24257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1230070</xdr:colOff>
      <xdr:row>5</xdr:row>
      <xdr:rowOff>46589</xdr:rowOff>
    </xdr:from>
    <xdr:to>
      <xdr:col>5</xdr:col>
      <xdr:colOff>1489150</xdr:colOff>
      <xdr:row>5</xdr:row>
      <xdr:rowOff>298049</xdr:rowOff>
    </xdr:to>
    <xdr:sp macro="" textlink="">
      <xdr:nvSpPr>
        <xdr:cNvPr id="7" name="Cuadro de texto 1">
          <a:extLst>
            <a:ext uri="{FF2B5EF4-FFF2-40B4-BE49-F238E27FC236}">
              <a16:creationId xmlns:a16="http://schemas.microsoft.com/office/drawing/2014/main" id="{00000000-0008-0000-0100-000007000000}"/>
            </a:ext>
          </a:extLst>
        </xdr:cNvPr>
        <xdr:cNvSpPr txBox="1"/>
      </xdr:nvSpPr>
      <xdr:spPr>
        <a:xfrm>
          <a:off x="8421370" y="1922780"/>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746126</xdr:colOff>
      <xdr:row>13</xdr:row>
      <xdr:rowOff>31750</xdr:rowOff>
    </xdr:from>
    <xdr:to>
      <xdr:col>8</xdr:col>
      <xdr:colOff>142875</xdr:colOff>
      <xdr:row>13</xdr:row>
      <xdr:rowOff>476250</xdr:rowOff>
    </xdr:to>
    <xdr:sp macro="" textlink="">
      <xdr:nvSpPr>
        <xdr:cNvPr id="2" name="CuadroTexto 1">
          <a:extLst>
            <a:ext uri="{FF2B5EF4-FFF2-40B4-BE49-F238E27FC236}">
              <a16:creationId xmlns:a16="http://schemas.microsoft.com/office/drawing/2014/main" id="{00000000-0008-0000-0100-000002000000}"/>
            </a:ext>
          </a:extLst>
        </xdr:cNvPr>
        <xdr:cNvSpPr txBox="1"/>
      </xdr:nvSpPr>
      <xdr:spPr>
        <a:xfrm>
          <a:off x="3794125" y="5240020"/>
          <a:ext cx="8016875" cy="44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0" i="0">
              <a:solidFill>
                <a:schemeClr val="dk1"/>
              </a:solidFill>
              <a:effectLst/>
              <a:latin typeface="+mn-lt"/>
              <a:ea typeface="+mn-ea"/>
              <a:cs typeface="+mn-cs"/>
            </a:rPr>
            <a:t>https://community.secop.gov.co/Public/Tendering/ContractNoticePhases/View?PPI=CO1.PPI.39454381&amp;isFromPublicArea=True&amp;isModal=False</a:t>
          </a:r>
          <a:endParaRPr lang="es-CO" sz="1100"/>
        </a:p>
      </xdr:txBody>
    </xdr:sp>
    <xdr:clientData/>
  </xdr:twoCellAnchor>
  <xdr:twoCellAnchor editAs="oneCell">
    <xdr:from>
      <xdr:col>3</xdr:col>
      <xdr:colOff>294410</xdr:colOff>
      <xdr:row>103</xdr:row>
      <xdr:rowOff>94330</xdr:rowOff>
    </xdr:from>
    <xdr:to>
      <xdr:col>4</xdr:col>
      <xdr:colOff>1194956</xdr:colOff>
      <xdr:row>107</xdr:row>
      <xdr:rowOff>99544</xdr:rowOff>
    </xdr:to>
    <xdr:pic>
      <xdr:nvPicPr>
        <xdr:cNvPr id="9" name="Imagen 8">
          <a:extLst>
            <a:ext uri="{FF2B5EF4-FFF2-40B4-BE49-F238E27FC236}">
              <a16:creationId xmlns:a16="http://schemas.microsoft.com/office/drawing/2014/main" id="{2C90EC70-99CD-4D2A-8C53-92313EC8B7F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42410" y="27145330"/>
          <a:ext cx="2424546" cy="116553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sena4-my.sharepoint.com/Users/laldanac/AppData/Local/Microsoft/Windows/INetCache/Content.Outlook/L9R9AHB3/GIL-F-029%20propuesto%20comite%20de%20Construccio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Hoja3"/>
      <sheetName val="Hoja1"/>
      <sheetName val="INSTRUCCIONES DILIGENCIAMIENTO"/>
    </sheetNames>
    <sheetDataSet>
      <sheetData sheetId="0"/>
      <sheetData sheetId="1"/>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GIL-F-029 AJUSTADO RF"/>
      <sheetName val="INSTRUCCIONES"/>
      <sheetName val="FORMATO GIL-F-029"/>
      <sheetName val="LISTAS"/>
      <sheetName val="LISTADO PCI's"/>
    </sheetNames>
    <sheetDataSet>
      <sheetData sheetId="0"/>
      <sheetData sheetId="1"/>
      <sheetData sheetId="2"/>
      <sheetData sheetId="3"/>
      <sheetData sheetId="4">
        <row r="1">
          <cell r="B1" t="str">
            <v>REGIONAL</v>
          </cell>
          <cell r="C1" t="str">
            <v>PCI</v>
          </cell>
        </row>
        <row r="2">
          <cell r="B2" t="str">
            <v>DIRECCIÓN GENERAL</v>
          </cell>
          <cell r="C2" t="str">
            <v>36-02-00-001-0000</v>
          </cell>
        </row>
        <row r="3">
          <cell r="B3" t="str">
            <v>ANTIOQUIA</v>
          </cell>
          <cell r="C3" t="str">
            <v>36-02-00-005-000000</v>
          </cell>
        </row>
        <row r="4">
          <cell r="B4" t="str">
            <v>ANTIOQUIA</v>
          </cell>
          <cell r="C4" t="str">
            <v>36-02-00-005-910110</v>
          </cell>
        </row>
        <row r="5">
          <cell r="B5" t="str">
            <v>ANTIOQUIA</v>
          </cell>
          <cell r="C5" t="str">
            <v>36-02-00-005-912710</v>
          </cell>
        </row>
        <row r="6">
          <cell r="B6" t="str">
            <v>ANTIOQUIA</v>
          </cell>
          <cell r="C6" t="str">
            <v>36-02-00-005-920110</v>
          </cell>
        </row>
        <row r="7">
          <cell r="B7" t="str">
            <v>ANTIOQUIA</v>
          </cell>
          <cell r="C7" t="str">
            <v>36-02-00-005-920210</v>
          </cell>
        </row>
        <row r="8">
          <cell r="B8" t="str">
            <v>ANTIOQUIA</v>
          </cell>
          <cell r="C8" t="str">
            <v>36-02-00-005-920310</v>
          </cell>
        </row>
        <row r="9">
          <cell r="B9" t="str">
            <v>ANTIOQUIA</v>
          </cell>
          <cell r="C9" t="str">
            <v>36-02-00-005-920410</v>
          </cell>
        </row>
        <row r="10">
          <cell r="B10" t="str">
            <v>ANTIOQUIA</v>
          </cell>
          <cell r="C10" t="str">
            <v>36-02-00-005-920510</v>
          </cell>
        </row>
        <row r="11">
          <cell r="B11" t="str">
            <v>ANTIOQUIA</v>
          </cell>
          <cell r="C11" t="str">
            <v>36-02-00-005-920610</v>
          </cell>
        </row>
        <row r="12">
          <cell r="B12" t="str">
            <v>ANTIOQUIA</v>
          </cell>
          <cell r="C12" t="str">
            <v>36-02-00-005-930110</v>
          </cell>
        </row>
        <row r="13">
          <cell r="B13" t="str">
            <v>ANTIOQUIA</v>
          </cell>
          <cell r="C13" t="str">
            <v>36-02-00-005-940110</v>
          </cell>
        </row>
        <row r="14">
          <cell r="B14" t="str">
            <v>ANTIOQUIA</v>
          </cell>
          <cell r="C14" t="str">
            <v>36-02-00-005-940210</v>
          </cell>
        </row>
        <row r="15">
          <cell r="B15" t="str">
            <v>ANTIOQUIA</v>
          </cell>
          <cell r="C15" t="str">
            <v>36-02-00-005-950110</v>
          </cell>
        </row>
        <row r="16">
          <cell r="B16" t="str">
            <v>ANTIOQUIA</v>
          </cell>
          <cell r="C16" t="str">
            <v>36-02-00-005-950210</v>
          </cell>
        </row>
        <row r="17">
          <cell r="B17" t="str">
            <v>ANTIOQUIA</v>
          </cell>
          <cell r="C17" t="str">
            <v>36-02-00-005-950310</v>
          </cell>
        </row>
        <row r="18">
          <cell r="B18" t="str">
            <v>ANTIOQUIA</v>
          </cell>
          <cell r="C18" t="str">
            <v>36-02-00-005-950410</v>
          </cell>
        </row>
        <row r="19">
          <cell r="B19" t="str">
            <v>ANTIOQUIA</v>
          </cell>
          <cell r="C19" t="str">
            <v>36-02-00-005-954910</v>
          </cell>
        </row>
        <row r="20">
          <cell r="B20" t="str">
            <v>ATLÁNTICO</v>
          </cell>
          <cell r="C20" t="str">
            <v>36-02-00-008-000000</v>
          </cell>
        </row>
        <row r="21">
          <cell r="B21" t="str">
            <v>ATLÁNTICO</v>
          </cell>
          <cell r="C21" t="str">
            <v>36-02-00-008-910310</v>
          </cell>
        </row>
        <row r="22">
          <cell r="B22" t="str">
            <v>ATLÁNTICO</v>
          </cell>
          <cell r="C22" t="str">
            <v>36-02-00-008-920710</v>
          </cell>
        </row>
        <row r="23">
          <cell r="B23" t="str">
            <v>ATLÁNTICO</v>
          </cell>
          <cell r="C23" t="str">
            <v>36-02-00-008-920810</v>
          </cell>
        </row>
        <row r="24">
          <cell r="B24" t="str">
            <v>ATLÁNTICO</v>
          </cell>
          <cell r="C24" t="str">
            <v>36-02-00-008-930210</v>
          </cell>
        </row>
        <row r="25">
          <cell r="B25" t="str">
            <v>DISTRITO CAPITAL</v>
          </cell>
          <cell r="C25" t="str">
            <v>36-02-00-011-000000</v>
          </cell>
        </row>
        <row r="26">
          <cell r="B26" t="str">
            <v>DISTRITO CAPITAL</v>
          </cell>
          <cell r="C26" t="str">
            <v>36-02-00-011-920910</v>
          </cell>
        </row>
        <row r="27">
          <cell r="B27" t="str">
            <v>DISTRITO CAPITAL</v>
          </cell>
          <cell r="C27" t="str">
            <v>36-02-00-011-921010</v>
          </cell>
        </row>
        <row r="28">
          <cell r="B28" t="str">
            <v>DISTRITO CAPITAL</v>
          </cell>
          <cell r="C28" t="str">
            <v>36-02-00-011-921110</v>
          </cell>
        </row>
        <row r="29">
          <cell r="B29" t="str">
            <v>DISTRITO CAPITAL</v>
          </cell>
          <cell r="C29" t="str">
            <v>36-02-00-011-921210</v>
          </cell>
        </row>
        <row r="30">
          <cell r="B30" t="str">
            <v>DISTRITO CAPITAL</v>
          </cell>
          <cell r="C30" t="str">
            <v>36-02-00-011-921310</v>
          </cell>
        </row>
        <row r="31">
          <cell r="B31" t="str">
            <v>DISTRITO CAPITAL</v>
          </cell>
          <cell r="C31" t="str">
            <v>36-02-00-011-921410</v>
          </cell>
        </row>
        <row r="32">
          <cell r="B32" t="str">
            <v>DISTRITO CAPITAL</v>
          </cell>
          <cell r="C32" t="str">
            <v>36-02-00-011-921510</v>
          </cell>
        </row>
        <row r="33">
          <cell r="B33" t="str">
            <v>DISTRITO CAPITAL</v>
          </cell>
          <cell r="C33" t="str">
            <v>36-02-00-011-921610</v>
          </cell>
        </row>
        <row r="34">
          <cell r="B34" t="str">
            <v>DISTRITO CAPITAL</v>
          </cell>
          <cell r="C34" t="str">
            <v>36-02-00-011-921710</v>
          </cell>
        </row>
        <row r="35">
          <cell r="B35" t="str">
            <v>DISTRITO CAPITAL</v>
          </cell>
          <cell r="C35" t="str">
            <v>36-02-00-011-930310</v>
          </cell>
        </row>
        <row r="36">
          <cell r="B36" t="str">
            <v>DISTRITO CAPITAL</v>
          </cell>
          <cell r="C36" t="str">
            <v>36-02-00-011-940310</v>
          </cell>
        </row>
        <row r="37">
          <cell r="B37" t="str">
            <v>DISTRITO CAPITAL</v>
          </cell>
          <cell r="C37" t="str">
            <v>36-02-00-011-940410</v>
          </cell>
        </row>
        <row r="38">
          <cell r="B38" t="str">
            <v>DISTRITO CAPITAL</v>
          </cell>
          <cell r="C38" t="str">
            <v>36-02-00-011-940510</v>
          </cell>
        </row>
        <row r="39">
          <cell r="B39" t="str">
            <v>DISTRITO CAPITAL</v>
          </cell>
          <cell r="C39" t="str">
            <v>36-02-00-011-940610</v>
          </cell>
        </row>
        <row r="40">
          <cell r="B40" t="str">
            <v>DISTRITO CAPITAL</v>
          </cell>
          <cell r="C40" t="str">
            <v>36-02-00-011-950810</v>
          </cell>
        </row>
        <row r="41">
          <cell r="B41" t="str">
            <v>BOLÍVAR</v>
          </cell>
          <cell r="C41" t="str">
            <v>36-02-00-013-000000</v>
          </cell>
        </row>
        <row r="42">
          <cell r="B42" t="str">
            <v>BOLÍVAR</v>
          </cell>
          <cell r="C42" t="str">
            <v>36-02-00-013-910410</v>
          </cell>
        </row>
        <row r="43">
          <cell r="B43" t="str">
            <v>BOLÍVAR</v>
          </cell>
          <cell r="C43" t="str">
            <v>36-02-00-013-910510</v>
          </cell>
        </row>
        <row r="44">
          <cell r="B44" t="str">
            <v>BOLÍVAR</v>
          </cell>
          <cell r="C44" t="str">
            <v>36-02-00-013-921810</v>
          </cell>
        </row>
        <row r="45">
          <cell r="B45" t="str">
            <v>BOLÍVAR</v>
          </cell>
          <cell r="C45" t="str">
            <v>36-02-00-013-930410</v>
          </cell>
        </row>
        <row r="46">
          <cell r="B46" t="str">
            <v>BOYACÁ</v>
          </cell>
          <cell r="C46" t="str">
            <v>36-02-00-015-000000</v>
          </cell>
        </row>
        <row r="47">
          <cell r="B47" t="str">
            <v>BOYACÁ</v>
          </cell>
          <cell r="C47" t="str">
            <v>36-02-00-015-911010</v>
          </cell>
        </row>
        <row r="48">
          <cell r="B48" t="str">
            <v>BOYACÁ</v>
          </cell>
          <cell r="C48" t="str">
            <v>36-02-00-015-911110</v>
          </cell>
        </row>
        <row r="49">
          <cell r="B49" t="str">
            <v>BOYACÁ</v>
          </cell>
          <cell r="C49" t="str">
            <v>36-02-00-015-930510</v>
          </cell>
        </row>
        <row r="50">
          <cell r="B50" t="str">
            <v>BOYACÁ</v>
          </cell>
          <cell r="C50" t="str">
            <v>36-02-00-015-951410</v>
          </cell>
        </row>
        <row r="51">
          <cell r="B51" t="str">
            <v>CALDAS</v>
          </cell>
          <cell r="C51" t="str">
            <v>36-02-00-017-000000</v>
          </cell>
        </row>
        <row r="52">
          <cell r="B52" t="str">
            <v>CALDAS</v>
          </cell>
          <cell r="C52" t="str">
            <v>36-02-00-017-911210</v>
          </cell>
        </row>
        <row r="53">
          <cell r="B53" t="str">
            <v>CALDAS</v>
          </cell>
          <cell r="C53" t="str">
            <v>36-02-00-017-921910</v>
          </cell>
        </row>
        <row r="54">
          <cell r="B54" t="str">
            <v>CALDAS</v>
          </cell>
          <cell r="C54" t="str">
            <v>36-02-00-017-922010</v>
          </cell>
        </row>
        <row r="55">
          <cell r="B55" t="str">
            <v>CALDAS</v>
          </cell>
          <cell r="C55" t="str">
            <v>36-02-00-017-930610</v>
          </cell>
        </row>
        <row r="56">
          <cell r="B56" t="str">
            <v>CALDAS</v>
          </cell>
          <cell r="C56" t="str">
            <v>36-02-00-017-951510</v>
          </cell>
        </row>
        <row r="57">
          <cell r="B57" t="str">
            <v>CAQUETÁ</v>
          </cell>
          <cell r="C57" t="str">
            <v>36-02-00-018-000000</v>
          </cell>
        </row>
        <row r="58">
          <cell r="B58" t="str">
            <v>CAQUETÁ</v>
          </cell>
          <cell r="C58" t="str">
            <v>36-02-00-018-951610</v>
          </cell>
        </row>
        <row r="59">
          <cell r="B59" t="str">
            <v>CAUCA</v>
          </cell>
          <cell r="C59" t="str">
            <v>36-02-00-019-000000</v>
          </cell>
        </row>
        <row r="60">
          <cell r="B60" t="str">
            <v>CAUCA</v>
          </cell>
          <cell r="C60" t="str">
            <v>36-02-00-019-911310</v>
          </cell>
        </row>
        <row r="61">
          <cell r="B61" t="str">
            <v>CAUCA</v>
          </cell>
          <cell r="C61" t="str">
            <v>36-02-00-019-922110</v>
          </cell>
        </row>
        <row r="62">
          <cell r="B62" t="str">
            <v>CAUCA</v>
          </cell>
          <cell r="C62" t="str">
            <v>36-02-00-019-930710</v>
          </cell>
        </row>
        <row r="63">
          <cell r="B63" t="str">
            <v>CESAR</v>
          </cell>
          <cell r="C63" t="str">
            <v>36-02-00-020-000000</v>
          </cell>
        </row>
        <row r="64">
          <cell r="B64" t="str">
            <v>CESAR</v>
          </cell>
          <cell r="C64" t="str">
            <v>36-02-00-020-911410</v>
          </cell>
        </row>
        <row r="65">
          <cell r="B65" t="str">
            <v>CESAR</v>
          </cell>
          <cell r="C65" t="str">
            <v>36-02-00-020-952010</v>
          </cell>
        </row>
        <row r="66">
          <cell r="B66" t="str">
            <v>CESAR</v>
          </cell>
          <cell r="C66" t="str">
            <v>36-02-00-020-952110</v>
          </cell>
        </row>
        <row r="67">
          <cell r="B67" t="str">
            <v>CÓRDOBA</v>
          </cell>
          <cell r="C67" t="str">
            <v>36-02-00-023-000000</v>
          </cell>
        </row>
        <row r="68">
          <cell r="B68" t="str">
            <v>CÓRDOBA</v>
          </cell>
          <cell r="C68" t="str">
            <v>36-02-00-023-911510</v>
          </cell>
        </row>
        <row r="69">
          <cell r="B69" t="str">
            <v>CÓRDOBA</v>
          </cell>
          <cell r="C69" t="str">
            <v>36-02-00-023-952310</v>
          </cell>
        </row>
        <row r="70">
          <cell r="B70" t="str">
            <v>CUNDINAMARCA</v>
          </cell>
          <cell r="C70" t="str">
            <v>36-02-00-025-000000</v>
          </cell>
        </row>
        <row r="71">
          <cell r="B71" t="str">
            <v>CUNDINAMARCA</v>
          </cell>
          <cell r="C71" t="str">
            <v>36-02-00-025-923210</v>
          </cell>
        </row>
        <row r="72">
          <cell r="B72" t="str">
            <v>CUNDINAMARCA</v>
          </cell>
          <cell r="C72" t="str">
            <v>36-02-00-025-950910</v>
          </cell>
        </row>
        <row r="73">
          <cell r="B73" t="str">
            <v>CUNDINAMARCA</v>
          </cell>
          <cell r="C73" t="str">
            <v>36-02-00-025-951010</v>
          </cell>
        </row>
        <row r="74">
          <cell r="B74" t="str">
            <v>CUNDINAMARCA</v>
          </cell>
          <cell r="C74" t="str">
            <v>36-02-00-025-951110</v>
          </cell>
        </row>
        <row r="75">
          <cell r="B75" t="str">
            <v>CUNDINAMARCA</v>
          </cell>
          <cell r="C75" t="str">
            <v>36-02-00-025-951210</v>
          </cell>
        </row>
        <row r="76">
          <cell r="B76" t="str">
            <v>CUNDINAMARCA</v>
          </cell>
          <cell r="C76" t="str">
            <v>36-02-00-025-951310</v>
          </cell>
        </row>
        <row r="77">
          <cell r="B77" t="str">
            <v>CHOCÓ</v>
          </cell>
          <cell r="C77" t="str">
            <v>36-02-00-027-000000</v>
          </cell>
        </row>
        <row r="78">
          <cell r="B78" t="str">
            <v>CHOCÓ</v>
          </cell>
          <cell r="C78" t="str">
            <v>36-02-00-027-952210</v>
          </cell>
        </row>
        <row r="79">
          <cell r="B79" t="str">
            <v>HUILA</v>
          </cell>
          <cell r="C79" t="str">
            <v>36-02-00-041-000000</v>
          </cell>
        </row>
        <row r="80">
          <cell r="B80" t="str">
            <v>HUILA</v>
          </cell>
          <cell r="C80" t="str">
            <v>36-02-00-041-911610</v>
          </cell>
        </row>
        <row r="81">
          <cell r="B81" t="str">
            <v>HUILA</v>
          </cell>
          <cell r="C81" t="str">
            <v>36-02-00-041-952510</v>
          </cell>
        </row>
        <row r="82">
          <cell r="B82" t="str">
            <v>HUILA</v>
          </cell>
          <cell r="C82" t="str">
            <v>36-02-00-041-952610</v>
          </cell>
        </row>
        <row r="83">
          <cell r="B83" t="str">
            <v>HUILA</v>
          </cell>
          <cell r="C83" t="str">
            <v>36-02-00-041-952710</v>
          </cell>
        </row>
        <row r="84">
          <cell r="B84" t="str">
            <v>HUILA</v>
          </cell>
          <cell r="C84" t="str">
            <v>36-02-00-041-952810</v>
          </cell>
        </row>
        <row r="85">
          <cell r="B85" t="str">
            <v>LA GUAJIRA</v>
          </cell>
          <cell r="C85" t="str">
            <v>36-02-00-044-000000</v>
          </cell>
        </row>
        <row r="86">
          <cell r="B86" t="str">
            <v>LA GUAJIRA</v>
          </cell>
          <cell r="C86" t="str">
            <v>36-02-00-044-922210</v>
          </cell>
        </row>
        <row r="87">
          <cell r="B87" t="str">
            <v>LA GUAJIRA</v>
          </cell>
          <cell r="C87" t="str">
            <v>36-02-00-044-952410</v>
          </cell>
        </row>
        <row r="88">
          <cell r="B88" t="str">
            <v>MAGDALENA</v>
          </cell>
          <cell r="C88" t="str">
            <v>36-02-00-047-000000</v>
          </cell>
        </row>
        <row r="89">
          <cell r="B89" t="str">
            <v>MAGDALENA</v>
          </cell>
          <cell r="C89" t="str">
            <v>36-02-00-047-911810</v>
          </cell>
        </row>
        <row r="90">
          <cell r="B90" t="str">
            <v>MAGDALENA</v>
          </cell>
          <cell r="C90" t="str">
            <v>36-02-00-047-952910</v>
          </cell>
        </row>
        <row r="91">
          <cell r="B91" t="str">
            <v>META</v>
          </cell>
          <cell r="C91" t="str">
            <v>36-02-00-050-000000</v>
          </cell>
        </row>
        <row r="92">
          <cell r="B92" t="str">
            <v>META</v>
          </cell>
          <cell r="C92" t="str">
            <v>36-02-00-050-911710</v>
          </cell>
        </row>
        <row r="93">
          <cell r="B93" t="str">
            <v>META</v>
          </cell>
          <cell r="C93" t="str">
            <v>36-02-00-050-953210</v>
          </cell>
        </row>
        <row r="94">
          <cell r="B94" t="str">
            <v>NARIÑO</v>
          </cell>
          <cell r="C94" t="str">
            <v>36-02-00-052-000000</v>
          </cell>
        </row>
        <row r="95">
          <cell r="B95" t="str">
            <v>NARIÑO</v>
          </cell>
          <cell r="C95" t="str">
            <v>36-02-00-052-953410</v>
          </cell>
        </row>
        <row r="96">
          <cell r="B96" t="str">
            <v>NARIÑO</v>
          </cell>
          <cell r="C96" t="str">
            <v>36-02-00-052-953510</v>
          </cell>
        </row>
        <row r="97">
          <cell r="B97" t="str">
            <v>NARIÑO</v>
          </cell>
          <cell r="C97" t="str">
            <v>36-02-00-052-953610</v>
          </cell>
        </row>
        <row r="98">
          <cell r="B98" t="str">
            <v>NORTE DE SANTANDER</v>
          </cell>
          <cell r="C98" t="str">
            <v>36-02-00-054-000000</v>
          </cell>
        </row>
        <row r="99">
          <cell r="B99" t="str">
            <v>NORTE DE SANTANDER</v>
          </cell>
          <cell r="C99" t="str">
            <v>36-02-00-054-911910</v>
          </cell>
        </row>
        <row r="100">
          <cell r="B100" t="str">
            <v>NORTE DE SANTANDER</v>
          </cell>
          <cell r="C100" t="str">
            <v>36-02-00-054-953710</v>
          </cell>
        </row>
        <row r="101">
          <cell r="B101" t="str">
            <v>QUINDIO</v>
          </cell>
          <cell r="C101" t="str">
            <v>36-02-00-063-000000</v>
          </cell>
        </row>
        <row r="102">
          <cell r="B102" t="str">
            <v>QUINDIO</v>
          </cell>
          <cell r="C102" t="str">
            <v>36-02-00-063-912010</v>
          </cell>
        </row>
        <row r="103">
          <cell r="B103" t="str">
            <v>QUINDIO</v>
          </cell>
          <cell r="C103" t="str">
            <v>36-02-00-063-923110</v>
          </cell>
        </row>
        <row r="104">
          <cell r="B104" t="str">
            <v>QUINDIO</v>
          </cell>
          <cell r="C104" t="str">
            <v>36-02-00-063-953810</v>
          </cell>
        </row>
        <row r="105">
          <cell r="B105" t="str">
            <v>RISARALDA</v>
          </cell>
          <cell r="C105" t="str">
            <v>36-02-00-066-000000</v>
          </cell>
        </row>
        <row r="106">
          <cell r="B106" t="str">
            <v>RISARALDA</v>
          </cell>
          <cell r="C106" t="str">
            <v>36-02-00-066-912110</v>
          </cell>
        </row>
        <row r="107">
          <cell r="B107" t="str">
            <v>RISARALDA</v>
          </cell>
          <cell r="C107" t="str">
            <v>36-02-00-066-922310</v>
          </cell>
        </row>
        <row r="108">
          <cell r="B108" t="str">
            <v>RISARALDA</v>
          </cell>
          <cell r="C108" t="str">
            <v>36-02-00-066-930810</v>
          </cell>
        </row>
        <row r="109">
          <cell r="B109" t="str">
            <v>SANTANDER</v>
          </cell>
          <cell r="C109" t="str">
            <v>36-02-00-068-000000</v>
          </cell>
        </row>
        <row r="110">
          <cell r="B110" t="str">
            <v>SANTANDER</v>
          </cell>
          <cell r="C110" t="str">
            <v>36-02-00-068-912210</v>
          </cell>
        </row>
        <row r="111">
          <cell r="B111" t="str">
            <v>SANTANDER</v>
          </cell>
          <cell r="C111" t="str">
            <v>36-02-00-068-922410</v>
          </cell>
        </row>
        <row r="112">
          <cell r="B112" t="str">
            <v>SANTANDER</v>
          </cell>
          <cell r="C112" t="str">
            <v>36-02-00-068-922510</v>
          </cell>
        </row>
        <row r="113">
          <cell r="B113" t="str">
            <v>SANTANDER</v>
          </cell>
          <cell r="C113" t="str">
            <v>36-02-00-068-930910</v>
          </cell>
        </row>
        <row r="114">
          <cell r="B114" t="str">
            <v>SANTANDER</v>
          </cell>
          <cell r="C114" t="str">
            <v>36-02-00-068-954010</v>
          </cell>
        </row>
        <row r="115">
          <cell r="B115" t="str">
            <v>SANTANDER</v>
          </cell>
          <cell r="C115" t="str">
            <v>36-02-00-068-954110</v>
          </cell>
        </row>
        <row r="116">
          <cell r="B116" t="str">
            <v>SANTANDER</v>
          </cell>
          <cell r="C116" t="str">
            <v>36-02-00-068-954510</v>
          </cell>
        </row>
        <row r="117">
          <cell r="B117" t="str">
            <v>SANTANDER</v>
          </cell>
          <cell r="C117" t="str">
            <v>36-02-00-068-954610</v>
          </cell>
        </row>
        <row r="118">
          <cell r="B118" t="str">
            <v>SUCRE</v>
          </cell>
          <cell r="C118" t="str">
            <v>36-02-00-070-000000</v>
          </cell>
        </row>
        <row r="119">
          <cell r="B119" t="str">
            <v>SUCRE</v>
          </cell>
          <cell r="C119" t="str">
            <v>36-02-00-070-954210</v>
          </cell>
        </row>
        <row r="120">
          <cell r="B120" t="str">
            <v>TOLIMA</v>
          </cell>
          <cell r="C120" t="str">
            <v>36-02-00-073-000000</v>
          </cell>
        </row>
        <row r="121">
          <cell r="B121" t="str">
            <v>TOLIMA</v>
          </cell>
          <cell r="C121" t="str">
            <v>36-02-00-073-912310</v>
          </cell>
        </row>
        <row r="122">
          <cell r="B122" t="str">
            <v>TOLIMA</v>
          </cell>
          <cell r="C122" t="str">
            <v>36-02-00-073-922610</v>
          </cell>
        </row>
        <row r="123">
          <cell r="B123" t="str">
            <v>TOLIMA</v>
          </cell>
          <cell r="C123" t="str">
            <v>36-02-00-073-931010</v>
          </cell>
        </row>
        <row r="124">
          <cell r="B124" t="str">
            <v>VALLE DEL CAUCA</v>
          </cell>
          <cell r="C124" t="str">
            <v>36-02-00-076-000000</v>
          </cell>
        </row>
        <row r="125">
          <cell r="B125" t="str">
            <v>VALLE DEL CAUCA</v>
          </cell>
          <cell r="C125" t="str">
            <v>36-02-00-076-912410</v>
          </cell>
        </row>
        <row r="126">
          <cell r="B126" t="str">
            <v>VALLE DEL CAUCA</v>
          </cell>
          <cell r="C126" t="str">
            <v>36-02-00-076-912510</v>
          </cell>
        </row>
        <row r="127">
          <cell r="B127" t="str">
            <v>VALLE DEL CAUCA</v>
          </cell>
          <cell r="C127" t="str">
            <v>36-02-00-076-912610</v>
          </cell>
        </row>
        <row r="128">
          <cell r="B128" t="str">
            <v>VALLE DEL CAUCA</v>
          </cell>
          <cell r="C128" t="str">
            <v>36-02-00-076-922710</v>
          </cell>
        </row>
        <row r="129">
          <cell r="B129" t="str">
            <v>VALLE DEL CAUCA</v>
          </cell>
          <cell r="C129" t="str">
            <v>36-02-00-076-922810</v>
          </cell>
        </row>
        <row r="130">
          <cell r="B130" t="str">
            <v>VALLE DEL CAUCA</v>
          </cell>
          <cell r="C130" t="str">
            <v>36-02-00-076-922910</v>
          </cell>
        </row>
        <row r="131">
          <cell r="B131" t="str">
            <v>VALLE DEL CAUCA</v>
          </cell>
          <cell r="C131" t="str">
            <v>36-02-00-076-923010</v>
          </cell>
        </row>
        <row r="132">
          <cell r="B132" t="str">
            <v>VALLE DEL CAUCA</v>
          </cell>
          <cell r="C132" t="str">
            <v>36-02-00-076-931110</v>
          </cell>
        </row>
        <row r="133">
          <cell r="B133" t="str">
            <v>VALLE DEL CAUCA</v>
          </cell>
          <cell r="C133" t="str">
            <v>36-02-00-076-954310</v>
          </cell>
        </row>
        <row r="134">
          <cell r="B134" t="str">
            <v>VALLE DEL CAUCA</v>
          </cell>
          <cell r="C134" t="str">
            <v>36-02-00-076-954410</v>
          </cell>
        </row>
        <row r="135">
          <cell r="B135" t="str">
            <v>ARAUCA</v>
          </cell>
          <cell r="C135" t="str">
            <v>36-02-00-081-000000</v>
          </cell>
        </row>
        <row r="136">
          <cell r="B136" t="str">
            <v>ARAUCA</v>
          </cell>
          <cell r="C136" t="str">
            <v>36-02-00-081-953010</v>
          </cell>
        </row>
        <row r="137">
          <cell r="B137" t="str">
            <v>CASANARE</v>
          </cell>
          <cell r="C137" t="str">
            <v>36-02-00-085-000000</v>
          </cell>
        </row>
        <row r="138">
          <cell r="B138" t="str">
            <v>CASANARE</v>
          </cell>
          <cell r="C138" t="str">
            <v>36-02-00-085-951910</v>
          </cell>
        </row>
        <row r="139">
          <cell r="B139" t="str">
            <v>PUTUMAYO</v>
          </cell>
          <cell r="C139" t="str">
            <v>36-02-00-086-000000</v>
          </cell>
        </row>
        <row r="140">
          <cell r="B140" t="str">
            <v>PUTUMAYO</v>
          </cell>
          <cell r="C140" t="str">
            <v>36-02-00-086-951810</v>
          </cell>
        </row>
        <row r="141">
          <cell r="B141" t="str">
            <v>SAN ANDRES Y PROVIDENCIA</v>
          </cell>
          <cell r="C141" t="str">
            <v>36-02-00-088-000000</v>
          </cell>
        </row>
        <row r="142">
          <cell r="B142" t="str">
            <v>SAN ANDRES Y PROVIDENCIA</v>
          </cell>
          <cell r="C142" t="str">
            <v>36-02-00-088-953910</v>
          </cell>
        </row>
        <row r="143">
          <cell r="B143" t="str">
            <v>AMAZONAS</v>
          </cell>
          <cell r="C143" t="str">
            <v>36-02-00-091-000000</v>
          </cell>
        </row>
        <row r="144">
          <cell r="B144" t="str">
            <v>AMAZONAS</v>
          </cell>
          <cell r="C144" t="str">
            <v>36-02-00-091-951710</v>
          </cell>
        </row>
        <row r="145">
          <cell r="B145" t="str">
            <v>GUAINÍA</v>
          </cell>
          <cell r="C145" t="str">
            <v>36-02-00-094-000000</v>
          </cell>
        </row>
        <row r="146">
          <cell r="B146" t="str">
            <v>GUAINÍA</v>
          </cell>
          <cell r="C146" t="str">
            <v>36-02-00-094-954710</v>
          </cell>
        </row>
        <row r="147">
          <cell r="B147" t="str">
            <v>GUAVIARE</v>
          </cell>
          <cell r="C147" t="str">
            <v>36-02-00-095-000000</v>
          </cell>
        </row>
        <row r="148">
          <cell r="B148" t="str">
            <v>GUAVIARE</v>
          </cell>
          <cell r="C148" t="str">
            <v>36-02-00-095-953310</v>
          </cell>
        </row>
        <row r="149">
          <cell r="B149" t="str">
            <v>VAUPÉS</v>
          </cell>
          <cell r="C149" t="str">
            <v>36-02-00-097-000000</v>
          </cell>
        </row>
        <row r="150">
          <cell r="B150" t="str">
            <v>VAUPÉS</v>
          </cell>
          <cell r="C150" t="str">
            <v>36-02-00-097-954810</v>
          </cell>
        </row>
        <row r="151">
          <cell r="B151" t="str">
            <v>VICHADA</v>
          </cell>
          <cell r="C151" t="str">
            <v>36-02-00-099-000000</v>
          </cell>
        </row>
        <row r="152">
          <cell r="B152" t="str">
            <v>VICHADA</v>
          </cell>
          <cell r="C152" t="str">
            <v>36-02-00-099-953110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40"/>
  <sheetViews>
    <sheetView view="pageBreakPreview" topLeftCell="A122" zoomScaleNormal="100" workbookViewId="0">
      <selection activeCell="B142" sqref="B142:F142"/>
    </sheetView>
  </sheetViews>
  <sheetFormatPr baseColWidth="10" defaultColWidth="0" defaultRowHeight="15" customHeight="1" zeroHeight="1"/>
  <cols>
    <col min="1" max="1" width="35.85546875" style="271" customWidth="1"/>
    <col min="2" max="2" width="16.5703125" style="271" customWidth="1"/>
    <col min="3" max="3" width="19.28515625" style="271" customWidth="1"/>
    <col min="4" max="5" width="12.5703125" style="271" customWidth="1"/>
    <col min="6" max="6" width="6.42578125" style="271" customWidth="1"/>
    <col min="7" max="7" width="9.5703125" style="271" customWidth="1"/>
    <col min="8" max="8" width="9.42578125" style="271" customWidth="1"/>
    <col min="9" max="9" width="12.42578125" style="271" customWidth="1"/>
    <col min="10" max="10" width="15.42578125" style="271" customWidth="1"/>
    <col min="11" max="11" width="12.5703125" style="271" hidden="1" customWidth="1"/>
    <col min="12" max="17" width="0" style="271" hidden="1" customWidth="1"/>
    <col min="18" max="16384" width="12.5703125" style="271" hidden="1"/>
  </cols>
  <sheetData>
    <row r="1" spans="1:14" s="34" customFormat="1" ht="30.75" customHeight="1">
      <c r="A1" s="358"/>
      <c r="B1" s="359"/>
      <c r="C1" s="359"/>
      <c r="D1" s="359"/>
      <c r="E1" s="359"/>
      <c r="F1" s="359"/>
      <c r="G1" s="359"/>
      <c r="H1" s="359"/>
      <c r="I1" s="360"/>
      <c r="J1" s="134" t="s">
        <v>0</v>
      </c>
      <c r="K1" s="278"/>
      <c r="L1" s="278"/>
      <c r="M1" s="278"/>
    </row>
    <row r="2" spans="1:14" s="34" customFormat="1" ht="23.45" customHeight="1">
      <c r="A2" s="358"/>
      <c r="B2" s="359"/>
      <c r="C2" s="359"/>
      <c r="D2" s="359"/>
      <c r="E2" s="359"/>
      <c r="F2" s="359"/>
      <c r="G2" s="359"/>
      <c r="H2" s="359"/>
      <c r="I2" s="360"/>
      <c r="J2" s="135" t="s">
        <v>1</v>
      </c>
      <c r="K2" s="278"/>
      <c r="L2" s="278"/>
      <c r="M2" s="278"/>
    </row>
    <row r="3" spans="1:14" s="34" customFormat="1" ht="20.45" customHeight="1">
      <c r="A3" s="293" t="s">
        <v>2</v>
      </c>
      <c r="B3" s="294"/>
      <c r="C3" s="294"/>
      <c r="D3" s="294"/>
      <c r="E3" s="294"/>
      <c r="F3" s="294"/>
      <c r="G3" s="294"/>
      <c r="H3" s="294"/>
      <c r="I3" s="294"/>
      <c r="J3" s="294"/>
      <c r="K3" s="278"/>
      <c r="L3" s="278"/>
      <c r="M3" s="278"/>
    </row>
    <row r="4" spans="1:14" s="34" customFormat="1" ht="25.5" customHeight="1">
      <c r="A4" s="295" t="s">
        <v>3</v>
      </c>
      <c r="B4" s="296"/>
      <c r="C4" s="296"/>
      <c r="D4" s="296"/>
      <c r="E4" s="296"/>
      <c r="F4" s="296"/>
      <c r="G4" s="296"/>
      <c r="H4" s="296"/>
      <c r="I4" s="296"/>
      <c r="J4" s="296"/>
      <c r="K4" s="278"/>
      <c r="L4" s="278"/>
      <c r="M4" s="278"/>
    </row>
    <row r="5" spans="1:14" s="34" customFormat="1" ht="25.5" customHeight="1">
      <c r="A5" s="293" t="s">
        <v>4</v>
      </c>
      <c r="B5" s="294"/>
      <c r="C5" s="294"/>
      <c r="D5" s="294"/>
      <c r="E5" s="294"/>
      <c r="F5" s="294"/>
      <c r="G5" s="294"/>
      <c r="H5" s="294"/>
      <c r="I5" s="294"/>
      <c r="J5" s="294"/>
      <c r="K5" s="278"/>
      <c r="L5" s="278"/>
      <c r="M5" s="278"/>
    </row>
    <row r="6" spans="1:14" s="34" customFormat="1" ht="25.5" customHeight="1">
      <c r="A6" s="295" t="s">
        <v>5</v>
      </c>
      <c r="B6" s="296"/>
      <c r="C6" s="296"/>
      <c r="D6" s="296"/>
      <c r="E6" s="296"/>
      <c r="F6" s="296"/>
      <c r="G6" s="296"/>
      <c r="H6" s="296"/>
      <c r="I6" s="296"/>
      <c r="J6" s="296"/>
      <c r="K6" s="278"/>
      <c r="L6" s="278"/>
      <c r="M6" s="278"/>
    </row>
    <row r="7" spans="1:14" s="34" customFormat="1" ht="25.5" customHeight="1">
      <c r="A7" s="293" t="s">
        <v>6</v>
      </c>
      <c r="B7" s="294"/>
      <c r="C7" s="294"/>
      <c r="D7" s="294"/>
      <c r="E7" s="294"/>
      <c r="F7" s="294"/>
      <c r="G7" s="294"/>
      <c r="H7" s="294"/>
      <c r="I7" s="294"/>
      <c r="J7" s="294"/>
      <c r="K7" s="278"/>
      <c r="L7" s="278"/>
      <c r="M7" s="278"/>
    </row>
    <row r="8" spans="1:14" s="34" customFormat="1" ht="30" customHeight="1">
      <c r="A8" s="297" t="s">
        <v>7</v>
      </c>
      <c r="B8" s="297"/>
      <c r="C8" s="298" t="s">
        <v>8</v>
      </c>
      <c r="D8" s="298"/>
      <c r="E8" s="298"/>
      <c r="F8" s="298"/>
      <c r="G8" s="297" t="s">
        <v>9</v>
      </c>
      <c r="H8" s="297"/>
      <c r="I8" s="297"/>
      <c r="J8" s="297"/>
      <c r="K8" s="278"/>
      <c r="L8" s="278"/>
      <c r="M8" s="278"/>
      <c r="N8" s="278"/>
    </row>
    <row r="9" spans="1:14" ht="23.25" customHeight="1">
      <c r="A9" s="299" t="s">
        <v>10</v>
      </c>
      <c r="B9" s="300"/>
      <c r="C9" s="300"/>
      <c r="D9" s="300"/>
      <c r="E9" s="300"/>
      <c r="F9" s="300"/>
      <c r="G9" s="300"/>
      <c r="H9" s="300"/>
      <c r="I9" s="300"/>
      <c r="J9" s="301"/>
    </row>
    <row r="10" spans="1:14" ht="15.75">
      <c r="A10" s="299" t="s">
        <v>11</v>
      </c>
      <c r="B10" s="300"/>
      <c r="C10" s="300"/>
      <c r="D10" s="300"/>
      <c r="E10" s="300"/>
      <c r="F10" s="300"/>
      <c r="G10" s="300"/>
      <c r="H10" s="300"/>
      <c r="I10" s="300"/>
      <c r="J10" s="301"/>
    </row>
    <row r="11" spans="1:14" ht="15.75">
      <c r="A11" s="302" t="s">
        <v>12</v>
      </c>
      <c r="B11" s="303"/>
      <c r="C11" s="303"/>
      <c r="D11" s="303"/>
      <c r="E11" s="303"/>
      <c r="F11" s="303"/>
      <c r="G11" s="303"/>
      <c r="H11" s="303"/>
      <c r="I11" s="303"/>
      <c r="J11" s="304"/>
    </row>
    <row r="12" spans="1:14" ht="33.75" customHeight="1">
      <c r="A12" s="305" t="s">
        <v>13</v>
      </c>
      <c r="B12" s="306"/>
      <c r="C12" s="306"/>
      <c r="D12" s="306"/>
      <c r="E12" s="306"/>
      <c r="F12" s="306"/>
      <c r="G12" s="306"/>
      <c r="H12" s="306"/>
      <c r="I12" s="306"/>
      <c r="J12" s="307"/>
    </row>
    <row r="13" spans="1:14" ht="31.5" customHeight="1">
      <c r="A13" s="305" t="s">
        <v>14</v>
      </c>
      <c r="B13" s="306"/>
      <c r="C13" s="306"/>
      <c r="D13" s="306"/>
      <c r="E13" s="306"/>
      <c r="F13" s="306"/>
      <c r="G13" s="306"/>
      <c r="H13" s="306"/>
      <c r="I13" s="306"/>
      <c r="J13" s="307"/>
    </row>
    <row r="14" spans="1:14" ht="15.75">
      <c r="A14" s="302" t="s">
        <v>15</v>
      </c>
      <c r="B14" s="303"/>
      <c r="C14" s="303"/>
      <c r="D14" s="303"/>
      <c r="E14" s="303"/>
      <c r="F14" s="303"/>
      <c r="G14" s="303"/>
      <c r="H14" s="303"/>
      <c r="I14" s="303"/>
      <c r="J14" s="304"/>
    </row>
    <row r="15" spans="1:14" ht="4.5" customHeight="1">
      <c r="A15" s="308"/>
      <c r="B15" s="309"/>
      <c r="C15" s="309"/>
      <c r="D15" s="309"/>
      <c r="E15" s="309"/>
      <c r="F15" s="309"/>
      <c r="G15" s="309"/>
      <c r="H15" s="309"/>
      <c r="I15" s="309"/>
      <c r="J15" s="310"/>
    </row>
    <row r="16" spans="1:14" ht="15.75">
      <c r="A16" s="311" t="s">
        <v>16</v>
      </c>
      <c r="B16" s="312"/>
      <c r="C16" s="312"/>
      <c r="D16" s="312"/>
      <c r="E16" s="312"/>
      <c r="F16" s="312"/>
      <c r="G16" s="312"/>
      <c r="H16" s="312"/>
      <c r="I16" s="312"/>
      <c r="J16" s="313"/>
    </row>
    <row r="17" spans="1:13" ht="15.75">
      <c r="A17" s="272" t="s">
        <v>17</v>
      </c>
      <c r="B17" s="303" t="s">
        <v>18</v>
      </c>
      <c r="C17" s="303"/>
      <c r="D17" s="303"/>
      <c r="E17" s="303"/>
      <c r="F17" s="303"/>
      <c r="G17" s="303" t="s">
        <v>19</v>
      </c>
      <c r="H17" s="303"/>
      <c r="I17" s="303"/>
      <c r="J17" s="304"/>
      <c r="K17" s="279"/>
      <c r="L17" s="279"/>
      <c r="M17" s="279"/>
    </row>
    <row r="18" spans="1:13">
      <c r="A18" s="273" t="s">
        <v>20</v>
      </c>
      <c r="B18" s="314" t="s">
        <v>21</v>
      </c>
      <c r="C18" s="314"/>
      <c r="D18" s="314"/>
      <c r="E18" s="314"/>
      <c r="F18" s="314"/>
      <c r="G18" s="314" t="s">
        <v>22</v>
      </c>
      <c r="H18" s="314"/>
      <c r="I18" s="314"/>
      <c r="J18" s="315"/>
    </row>
    <row r="19" spans="1:13">
      <c r="A19" s="273" t="s">
        <v>23</v>
      </c>
      <c r="B19" s="314" t="s">
        <v>24</v>
      </c>
      <c r="C19" s="314"/>
      <c r="D19" s="314"/>
      <c r="E19" s="314"/>
      <c r="F19" s="314"/>
      <c r="G19" s="314" t="s">
        <v>25</v>
      </c>
      <c r="H19" s="314"/>
      <c r="I19" s="314"/>
      <c r="J19" s="315"/>
    </row>
    <row r="20" spans="1:13">
      <c r="A20" s="273" t="s">
        <v>26</v>
      </c>
      <c r="B20" s="316" t="s">
        <v>27</v>
      </c>
      <c r="C20" s="317"/>
      <c r="D20" s="317"/>
      <c r="E20" s="317"/>
      <c r="F20" s="318"/>
      <c r="G20" s="316"/>
      <c r="H20" s="317"/>
      <c r="I20" s="317"/>
      <c r="J20" s="319"/>
    </row>
    <row r="21" spans="1:13" ht="30">
      <c r="A21" s="273" t="s">
        <v>28</v>
      </c>
      <c r="B21" s="316" t="s">
        <v>27</v>
      </c>
      <c r="C21" s="317"/>
      <c r="D21" s="317"/>
      <c r="E21" s="317"/>
      <c r="F21" s="318"/>
      <c r="G21" s="316"/>
      <c r="H21" s="317"/>
      <c r="I21" s="317"/>
      <c r="J21" s="319"/>
    </row>
    <row r="22" spans="1:13" ht="30">
      <c r="A22" s="273" t="s">
        <v>29</v>
      </c>
      <c r="B22" s="314" t="s">
        <v>30</v>
      </c>
      <c r="C22" s="314"/>
      <c r="D22" s="314"/>
      <c r="E22" s="314"/>
      <c r="F22" s="314"/>
      <c r="G22" s="314"/>
      <c r="H22" s="314"/>
      <c r="I22" s="314"/>
      <c r="J22" s="315"/>
    </row>
    <row r="23" spans="1:13" ht="30">
      <c r="A23" s="273" t="s">
        <v>31</v>
      </c>
      <c r="B23" s="314" t="s">
        <v>32</v>
      </c>
      <c r="C23" s="314"/>
      <c r="D23" s="314"/>
      <c r="E23" s="314"/>
      <c r="F23" s="314"/>
      <c r="G23" s="314"/>
      <c r="H23" s="314"/>
      <c r="I23" s="314"/>
      <c r="J23" s="315"/>
    </row>
    <row r="24" spans="1:13">
      <c r="A24" s="273" t="s">
        <v>33</v>
      </c>
      <c r="B24" s="314" t="s">
        <v>34</v>
      </c>
      <c r="C24" s="314"/>
      <c r="D24" s="314"/>
      <c r="E24" s="314"/>
      <c r="F24" s="314"/>
      <c r="G24" s="314"/>
      <c r="H24" s="314"/>
      <c r="I24" s="314"/>
      <c r="J24" s="315"/>
    </row>
    <row r="25" spans="1:13">
      <c r="A25" s="273" t="s">
        <v>35</v>
      </c>
      <c r="B25" s="314" t="s">
        <v>36</v>
      </c>
      <c r="C25" s="314"/>
      <c r="D25" s="314"/>
      <c r="E25" s="314"/>
      <c r="F25" s="314"/>
      <c r="G25" s="314"/>
      <c r="H25" s="314"/>
      <c r="I25" s="314"/>
      <c r="J25" s="315"/>
    </row>
    <row r="26" spans="1:13">
      <c r="A26" s="273" t="s">
        <v>37</v>
      </c>
      <c r="B26" s="314" t="s">
        <v>38</v>
      </c>
      <c r="C26" s="314"/>
      <c r="D26" s="314"/>
      <c r="E26" s="314"/>
      <c r="F26" s="314"/>
      <c r="G26" s="314"/>
      <c r="H26" s="314"/>
      <c r="I26" s="314"/>
      <c r="J26" s="315"/>
    </row>
    <row r="27" spans="1:13" ht="15.75">
      <c r="A27" s="273" t="s">
        <v>39</v>
      </c>
      <c r="B27" s="320" t="s">
        <v>40</v>
      </c>
      <c r="C27" s="320"/>
      <c r="D27" s="320"/>
      <c r="E27" s="320"/>
      <c r="F27" s="321"/>
      <c r="G27" s="316"/>
      <c r="H27" s="317"/>
      <c r="I27" s="317"/>
      <c r="J27" s="319"/>
    </row>
    <row r="28" spans="1:13">
      <c r="A28" s="273" t="s">
        <v>41</v>
      </c>
      <c r="B28" s="314" t="s">
        <v>42</v>
      </c>
      <c r="C28" s="314"/>
      <c r="D28" s="314"/>
      <c r="E28" s="314"/>
      <c r="F28" s="314"/>
      <c r="G28" s="314"/>
      <c r="H28" s="314"/>
      <c r="I28" s="314"/>
      <c r="J28" s="315"/>
    </row>
    <row r="29" spans="1:13" ht="123" customHeight="1">
      <c r="A29" s="273" t="s">
        <v>43</v>
      </c>
      <c r="B29" s="314" t="s">
        <v>44</v>
      </c>
      <c r="C29" s="314"/>
      <c r="D29" s="314"/>
      <c r="E29" s="314"/>
      <c r="F29" s="314"/>
      <c r="G29" s="314" t="s">
        <v>45</v>
      </c>
      <c r="H29" s="314"/>
      <c r="I29" s="314"/>
      <c r="J29" s="315"/>
    </row>
    <row r="30" spans="1:13" ht="24" customHeight="1">
      <c r="A30" s="273" t="s">
        <v>46</v>
      </c>
      <c r="B30" s="314" t="s">
        <v>47</v>
      </c>
      <c r="C30" s="314"/>
      <c r="D30" s="314"/>
      <c r="E30" s="314"/>
      <c r="F30" s="314"/>
      <c r="G30" s="314"/>
      <c r="H30" s="314"/>
      <c r="I30" s="314"/>
      <c r="J30" s="315"/>
    </row>
    <row r="31" spans="1:13">
      <c r="A31" s="275" t="s">
        <v>48</v>
      </c>
      <c r="B31" s="322" t="s">
        <v>49</v>
      </c>
      <c r="C31" s="322"/>
      <c r="D31" s="322"/>
      <c r="E31" s="322"/>
      <c r="F31" s="322"/>
      <c r="G31" s="322"/>
      <c r="H31" s="322"/>
      <c r="I31" s="322"/>
      <c r="J31" s="323"/>
    </row>
    <row r="32" spans="1:13">
      <c r="A32" s="276" t="s">
        <v>50</v>
      </c>
      <c r="B32" s="324" t="s">
        <v>51</v>
      </c>
      <c r="C32" s="324"/>
      <c r="D32" s="324"/>
      <c r="E32" s="324"/>
      <c r="F32" s="324"/>
      <c r="G32" s="324"/>
      <c r="H32" s="324"/>
      <c r="I32" s="324"/>
      <c r="J32" s="325"/>
    </row>
    <row r="33" spans="1:10">
      <c r="A33" s="276" t="s">
        <v>52</v>
      </c>
      <c r="B33" s="324" t="s">
        <v>53</v>
      </c>
      <c r="C33" s="324"/>
      <c r="D33" s="324"/>
      <c r="E33" s="324"/>
      <c r="F33" s="324"/>
      <c r="G33" s="324"/>
      <c r="H33" s="324"/>
      <c r="I33" s="324"/>
      <c r="J33" s="325"/>
    </row>
    <row r="34" spans="1:10" ht="30" hidden="1">
      <c r="A34" s="275" t="s">
        <v>54</v>
      </c>
      <c r="B34" s="322" t="s">
        <v>55</v>
      </c>
      <c r="C34" s="322"/>
      <c r="D34" s="322"/>
      <c r="E34" s="322"/>
      <c r="F34" s="322"/>
      <c r="G34" s="322"/>
      <c r="H34" s="322"/>
      <c r="I34" s="322"/>
      <c r="J34" s="323"/>
    </row>
    <row r="35" spans="1:10" ht="30" hidden="1">
      <c r="A35" s="275" t="s">
        <v>56</v>
      </c>
      <c r="B35" s="322" t="s">
        <v>57</v>
      </c>
      <c r="C35" s="322"/>
      <c r="D35" s="322"/>
      <c r="E35" s="322"/>
      <c r="F35" s="322"/>
      <c r="G35" s="322"/>
      <c r="H35" s="322"/>
      <c r="I35" s="322"/>
      <c r="J35" s="323"/>
    </row>
    <row r="36" spans="1:10" ht="29.25" hidden="1" customHeight="1">
      <c r="A36" s="275" t="s">
        <v>58</v>
      </c>
      <c r="B36" s="322" t="s">
        <v>59</v>
      </c>
      <c r="C36" s="322"/>
      <c r="D36" s="322"/>
      <c r="E36" s="322"/>
      <c r="F36" s="322"/>
      <c r="G36" s="322"/>
      <c r="H36" s="322"/>
      <c r="I36" s="322"/>
      <c r="J36" s="323"/>
    </row>
    <row r="37" spans="1:10" ht="30.75" hidden="1" customHeight="1">
      <c r="A37" s="275" t="s">
        <v>60</v>
      </c>
      <c r="B37" s="322" t="s">
        <v>61</v>
      </c>
      <c r="C37" s="322"/>
      <c r="D37" s="322"/>
      <c r="E37" s="322"/>
      <c r="F37" s="322"/>
      <c r="G37" s="322"/>
      <c r="H37" s="322"/>
      <c r="I37" s="322"/>
      <c r="J37" s="323"/>
    </row>
    <row r="38" spans="1:10" hidden="1">
      <c r="A38" s="275" t="s">
        <v>62</v>
      </c>
      <c r="B38" s="322" t="s">
        <v>63</v>
      </c>
      <c r="C38" s="322"/>
      <c r="D38" s="322"/>
      <c r="E38" s="322"/>
      <c r="F38" s="322"/>
      <c r="G38" s="322"/>
      <c r="H38" s="322"/>
      <c r="I38" s="322"/>
      <c r="J38" s="323"/>
    </row>
    <row r="39" spans="1:10" hidden="1">
      <c r="A39" s="275" t="s">
        <v>64</v>
      </c>
      <c r="B39" s="322" t="s">
        <v>65</v>
      </c>
      <c r="C39" s="322"/>
      <c r="D39" s="322"/>
      <c r="E39" s="322"/>
      <c r="F39" s="322"/>
      <c r="G39" s="322"/>
      <c r="H39" s="322"/>
      <c r="I39" s="322"/>
      <c r="J39" s="323"/>
    </row>
    <row r="40" spans="1:10" hidden="1">
      <c r="A40" s="275" t="s">
        <v>66</v>
      </c>
      <c r="B40" s="322" t="s">
        <v>67</v>
      </c>
      <c r="C40" s="322"/>
      <c r="D40" s="322"/>
      <c r="E40" s="322"/>
      <c r="F40" s="322"/>
      <c r="G40" s="322"/>
      <c r="H40" s="322"/>
      <c r="I40" s="322"/>
      <c r="J40" s="323"/>
    </row>
    <row r="41" spans="1:10" ht="108" hidden="1" customHeight="1">
      <c r="A41" s="275" t="s">
        <v>68</v>
      </c>
      <c r="B41" s="322" t="s">
        <v>69</v>
      </c>
      <c r="C41" s="322"/>
      <c r="D41" s="322"/>
      <c r="E41" s="322"/>
      <c r="F41" s="322"/>
      <c r="G41" s="322"/>
      <c r="H41" s="322"/>
      <c r="I41" s="322"/>
      <c r="J41" s="323"/>
    </row>
    <row r="42" spans="1:10" hidden="1">
      <c r="A42" s="273" t="s">
        <v>70</v>
      </c>
      <c r="B42" s="326" t="s">
        <v>71</v>
      </c>
      <c r="C42" s="327"/>
      <c r="D42" s="327"/>
      <c r="E42" s="327"/>
      <c r="F42" s="328"/>
      <c r="G42" s="326"/>
      <c r="H42" s="327"/>
      <c r="I42" s="327"/>
      <c r="J42" s="329"/>
    </row>
    <row r="43" spans="1:10" hidden="1">
      <c r="A43" s="273" t="s">
        <v>72</v>
      </c>
      <c r="B43" s="326" t="s">
        <v>73</v>
      </c>
      <c r="C43" s="327"/>
      <c r="D43" s="327"/>
      <c r="E43" s="327"/>
      <c r="F43" s="328"/>
      <c r="G43" s="326"/>
      <c r="H43" s="327"/>
      <c r="I43" s="327"/>
      <c r="J43" s="329"/>
    </row>
    <row r="44" spans="1:10" ht="30.75" hidden="1" customHeight="1">
      <c r="A44" s="273" t="s">
        <v>74</v>
      </c>
      <c r="B44" s="326" t="s">
        <v>75</v>
      </c>
      <c r="C44" s="327"/>
      <c r="D44" s="327"/>
      <c r="E44" s="327"/>
      <c r="F44" s="328"/>
      <c r="G44" s="326"/>
      <c r="H44" s="327"/>
      <c r="I44" s="327"/>
      <c r="J44" s="329"/>
    </row>
    <row r="45" spans="1:10" s="267" customFormat="1"/>
    <row r="46" spans="1:10" s="267" customFormat="1"/>
    <row r="47" spans="1:10" ht="15.75">
      <c r="A47" s="311" t="s">
        <v>76</v>
      </c>
      <c r="B47" s="312"/>
      <c r="C47" s="312"/>
      <c r="D47" s="312"/>
      <c r="E47" s="312"/>
      <c r="F47" s="312"/>
      <c r="G47" s="312"/>
      <c r="H47" s="312"/>
      <c r="I47" s="312"/>
      <c r="J47" s="313"/>
    </row>
    <row r="48" spans="1:10" ht="15.75">
      <c r="A48" s="272" t="s">
        <v>17</v>
      </c>
      <c r="B48" s="303" t="s">
        <v>18</v>
      </c>
      <c r="C48" s="303"/>
      <c r="D48" s="303"/>
      <c r="E48" s="303"/>
      <c r="F48" s="303"/>
      <c r="G48" s="303" t="s">
        <v>19</v>
      </c>
      <c r="H48" s="303"/>
      <c r="I48" s="303"/>
      <c r="J48" s="304"/>
    </row>
    <row r="49" spans="1:10" ht="31.5" customHeight="1">
      <c r="A49" s="273" t="s">
        <v>77</v>
      </c>
      <c r="B49" s="314" t="s">
        <v>78</v>
      </c>
      <c r="C49" s="314"/>
      <c r="D49" s="314"/>
      <c r="E49" s="314"/>
      <c r="F49" s="314"/>
      <c r="G49" s="314"/>
      <c r="H49" s="314"/>
      <c r="I49" s="314"/>
      <c r="J49" s="315"/>
    </row>
    <row r="50" spans="1:10">
      <c r="A50" s="273" t="s">
        <v>79</v>
      </c>
      <c r="B50" s="314" t="s">
        <v>80</v>
      </c>
      <c r="C50" s="314"/>
      <c r="D50" s="314"/>
      <c r="E50" s="314"/>
      <c r="F50" s="314"/>
      <c r="G50" s="314"/>
      <c r="H50" s="314"/>
      <c r="I50" s="314"/>
      <c r="J50" s="315"/>
    </row>
    <row r="51" spans="1:10">
      <c r="A51" s="273" t="s">
        <v>81</v>
      </c>
      <c r="B51" s="314"/>
      <c r="C51" s="314"/>
      <c r="D51" s="314"/>
      <c r="E51" s="314"/>
      <c r="F51" s="314"/>
      <c r="G51" s="314"/>
      <c r="H51" s="314"/>
      <c r="I51" s="314"/>
      <c r="J51" s="315"/>
    </row>
    <row r="52" spans="1:10">
      <c r="A52" s="273" t="s">
        <v>82</v>
      </c>
      <c r="B52" s="314" t="s">
        <v>83</v>
      </c>
      <c r="C52" s="314"/>
      <c r="D52" s="314"/>
      <c r="E52" s="314"/>
      <c r="F52" s="314"/>
      <c r="G52" s="314"/>
      <c r="H52" s="314"/>
      <c r="I52" s="314"/>
      <c r="J52" s="315"/>
    </row>
    <row r="53" spans="1:10" ht="15.75">
      <c r="A53" s="311" t="s">
        <v>84</v>
      </c>
      <c r="B53" s="312"/>
      <c r="C53" s="312"/>
      <c r="D53" s="312"/>
      <c r="E53" s="312"/>
      <c r="F53" s="312"/>
      <c r="G53" s="312"/>
      <c r="H53" s="312"/>
      <c r="I53" s="312"/>
      <c r="J53" s="313"/>
    </row>
    <row r="54" spans="1:10" ht="15.75">
      <c r="A54" s="272" t="s">
        <v>17</v>
      </c>
      <c r="B54" s="303" t="s">
        <v>18</v>
      </c>
      <c r="C54" s="303"/>
      <c r="D54" s="303"/>
      <c r="E54" s="303"/>
      <c r="F54" s="303"/>
      <c r="G54" s="303" t="s">
        <v>19</v>
      </c>
      <c r="H54" s="303"/>
      <c r="I54" s="303"/>
      <c r="J54" s="304"/>
    </row>
    <row r="55" spans="1:10" ht="59.25" customHeight="1">
      <c r="A55" s="273" t="s">
        <v>82</v>
      </c>
      <c r="B55" s="314" t="s">
        <v>85</v>
      </c>
      <c r="C55" s="314"/>
      <c r="D55" s="314"/>
      <c r="E55" s="314"/>
      <c r="F55" s="314"/>
      <c r="G55" s="314"/>
      <c r="H55" s="314"/>
      <c r="I55" s="314"/>
      <c r="J55" s="315"/>
    </row>
    <row r="56" spans="1:10">
      <c r="A56" s="273" t="s">
        <v>86</v>
      </c>
      <c r="B56" s="314" t="s">
        <v>87</v>
      </c>
      <c r="C56" s="314"/>
      <c r="D56" s="314"/>
      <c r="E56" s="314"/>
      <c r="F56" s="314"/>
      <c r="G56" s="314"/>
      <c r="H56" s="314"/>
      <c r="I56" s="314"/>
      <c r="J56" s="315"/>
    </row>
    <row r="57" spans="1:10" ht="15" customHeight="1">
      <c r="A57" s="273" t="s">
        <v>88</v>
      </c>
      <c r="B57" s="314" t="s">
        <v>89</v>
      </c>
      <c r="C57" s="314"/>
      <c r="D57" s="314"/>
      <c r="E57" s="314"/>
      <c r="F57" s="314"/>
      <c r="G57" s="316"/>
      <c r="H57" s="317"/>
      <c r="I57" s="317"/>
      <c r="J57" s="319"/>
    </row>
    <row r="58" spans="1:10">
      <c r="A58" s="273" t="s">
        <v>90</v>
      </c>
      <c r="B58" s="314" t="s">
        <v>91</v>
      </c>
      <c r="C58" s="314"/>
      <c r="D58" s="314"/>
      <c r="E58" s="314"/>
      <c r="F58" s="314"/>
      <c r="G58" s="314"/>
      <c r="H58" s="314"/>
      <c r="I58" s="314"/>
      <c r="J58" s="315"/>
    </row>
    <row r="59" spans="1:10" ht="29.25" customHeight="1">
      <c r="A59" s="273" t="s">
        <v>92</v>
      </c>
      <c r="B59" s="326" t="s">
        <v>93</v>
      </c>
      <c r="C59" s="327"/>
      <c r="D59" s="327"/>
      <c r="E59" s="327"/>
      <c r="F59" s="328"/>
      <c r="G59" s="326"/>
      <c r="H59" s="327"/>
      <c r="I59" s="327"/>
      <c r="J59" s="329"/>
    </row>
    <row r="60" spans="1:10" ht="29.25" customHeight="1">
      <c r="A60" s="273" t="s">
        <v>94</v>
      </c>
      <c r="B60" s="326" t="s">
        <v>95</v>
      </c>
      <c r="C60" s="327"/>
      <c r="D60" s="327"/>
      <c r="E60" s="327"/>
      <c r="F60" s="328"/>
      <c r="G60" s="316"/>
      <c r="H60" s="317"/>
      <c r="I60" s="317"/>
      <c r="J60" s="319"/>
    </row>
    <row r="61" spans="1:10" ht="29.25" customHeight="1">
      <c r="A61" s="273" t="s">
        <v>96</v>
      </c>
      <c r="B61" s="326" t="s">
        <v>97</v>
      </c>
      <c r="C61" s="327"/>
      <c r="D61" s="327"/>
      <c r="E61" s="327"/>
      <c r="F61" s="328"/>
      <c r="G61" s="316"/>
      <c r="H61" s="317"/>
      <c r="I61" s="317"/>
      <c r="J61" s="319"/>
    </row>
    <row r="62" spans="1:10">
      <c r="A62" s="273" t="s">
        <v>98</v>
      </c>
      <c r="B62" s="314" t="s">
        <v>99</v>
      </c>
      <c r="C62" s="314"/>
      <c r="D62" s="314"/>
      <c r="E62" s="314"/>
      <c r="F62" s="314"/>
      <c r="G62" s="314"/>
      <c r="H62" s="314"/>
      <c r="I62" s="314"/>
      <c r="J62" s="315"/>
    </row>
    <row r="63" spans="1:10" ht="28.5" customHeight="1">
      <c r="A63" s="273" t="s">
        <v>100</v>
      </c>
      <c r="B63" s="326" t="s">
        <v>101</v>
      </c>
      <c r="C63" s="327"/>
      <c r="D63" s="327"/>
      <c r="E63" s="327"/>
      <c r="F63" s="328"/>
      <c r="G63" s="316" t="s">
        <v>102</v>
      </c>
      <c r="H63" s="317"/>
      <c r="I63" s="317"/>
      <c r="J63" s="319"/>
    </row>
    <row r="64" spans="1:10" ht="28.5" customHeight="1">
      <c r="A64" s="273" t="s">
        <v>103</v>
      </c>
      <c r="B64" s="326" t="s">
        <v>104</v>
      </c>
      <c r="C64" s="327"/>
      <c r="D64" s="327"/>
      <c r="E64" s="327"/>
      <c r="F64" s="328"/>
      <c r="G64" s="316"/>
      <c r="H64" s="317"/>
      <c r="I64" s="317"/>
      <c r="J64" s="319"/>
    </row>
    <row r="65" spans="1:10">
      <c r="A65" s="273" t="s">
        <v>76</v>
      </c>
      <c r="B65" s="314" t="s">
        <v>105</v>
      </c>
      <c r="C65" s="314"/>
      <c r="D65" s="314"/>
      <c r="E65" s="314"/>
      <c r="F65" s="314"/>
      <c r="G65" s="314"/>
      <c r="H65" s="314"/>
      <c r="I65" s="314"/>
      <c r="J65" s="315"/>
    </row>
    <row r="66" spans="1:10">
      <c r="A66" s="273" t="s">
        <v>86</v>
      </c>
      <c r="B66" s="326" t="s">
        <v>106</v>
      </c>
      <c r="C66" s="327"/>
      <c r="D66" s="327"/>
      <c r="E66" s="327"/>
      <c r="F66" s="328"/>
      <c r="G66" s="316"/>
      <c r="H66" s="317"/>
      <c r="I66" s="317"/>
      <c r="J66" s="319"/>
    </row>
    <row r="67" spans="1:10">
      <c r="A67" s="273" t="s">
        <v>88</v>
      </c>
      <c r="B67" s="326" t="s">
        <v>107</v>
      </c>
      <c r="C67" s="327"/>
      <c r="D67" s="327"/>
      <c r="E67" s="327"/>
      <c r="F67" s="328"/>
      <c r="G67" s="316"/>
      <c r="H67" s="317"/>
      <c r="I67" s="317"/>
      <c r="J67" s="319"/>
    </row>
    <row r="68" spans="1:10">
      <c r="A68" s="273" t="s">
        <v>90</v>
      </c>
      <c r="B68" s="326" t="s">
        <v>108</v>
      </c>
      <c r="C68" s="327"/>
      <c r="D68" s="327"/>
      <c r="E68" s="327"/>
      <c r="F68" s="328"/>
      <c r="G68" s="316"/>
      <c r="H68" s="317"/>
      <c r="I68" s="317"/>
      <c r="J68" s="319"/>
    </row>
    <row r="69" spans="1:10">
      <c r="A69" s="273" t="s">
        <v>94</v>
      </c>
      <c r="B69" s="326" t="s">
        <v>95</v>
      </c>
      <c r="C69" s="327"/>
      <c r="D69" s="327"/>
      <c r="E69" s="327"/>
      <c r="F69" s="328"/>
      <c r="G69" s="316"/>
      <c r="H69" s="317"/>
      <c r="I69" s="317"/>
      <c r="J69" s="319"/>
    </row>
    <row r="70" spans="1:10">
      <c r="A70" s="273" t="s">
        <v>96</v>
      </c>
      <c r="B70" s="326" t="s">
        <v>109</v>
      </c>
      <c r="C70" s="327"/>
      <c r="D70" s="327"/>
      <c r="E70" s="327"/>
      <c r="F70" s="328"/>
      <c r="G70" s="316"/>
      <c r="H70" s="317"/>
      <c r="I70" s="317"/>
      <c r="J70" s="319"/>
    </row>
    <row r="71" spans="1:10">
      <c r="A71" s="273" t="s">
        <v>103</v>
      </c>
      <c r="B71" s="326" t="s">
        <v>110</v>
      </c>
      <c r="C71" s="327"/>
      <c r="D71" s="327"/>
      <c r="E71" s="327"/>
      <c r="F71" s="328"/>
      <c r="G71" s="316"/>
      <c r="H71" s="317"/>
      <c r="I71" s="317"/>
      <c r="J71" s="319"/>
    </row>
    <row r="72" spans="1:10">
      <c r="A72" s="273" t="s">
        <v>111</v>
      </c>
      <c r="B72" s="326" t="s">
        <v>112</v>
      </c>
      <c r="C72" s="327"/>
      <c r="D72" s="327"/>
      <c r="E72" s="327"/>
      <c r="F72" s="328"/>
      <c r="G72" s="316"/>
      <c r="H72" s="317"/>
      <c r="I72" s="317"/>
      <c r="J72" s="319"/>
    </row>
    <row r="73" spans="1:10">
      <c r="A73" s="273" t="s">
        <v>113</v>
      </c>
      <c r="B73" s="326" t="s">
        <v>114</v>
      </c>
      <c r="C73" s="327"/>
      <c r="D73" s="327"/>
      <c r="E73" s="327"/>
      <c r="F73" s="328"/>
      <c r="G73" s="316"/>
      <c r="H73" s="317"/>
      <c r="I73" s="317"/>
      <c r="J73" s="319"/>
    </row>
    <row r="74" spans="1:10" ht="30">
      <c r="A74" s="273" t="s">
        <v>115</v>
      </c>
      <c r="B74" s="314" t="s">
        <v>116</v>
      </c>
      <c r="C74" s="314"/>
      <c r="D74" s="314"/>
      <c r="E74" s="314"/>
      <c r="F74" s="314"/>
      <c r="G74" s="314"/>
      <c r="H74" s="314"/>
      <c r="I74" s="314"/>
      <c r="J74" s="315"/>
    </row>
    <row r="75" spans="1:10">
      <c r="A75" s="273" t="s">
        <v>117</v>
      </c>
      <c r="B75" s="314" t="s">
        <v>118</v>
      </c>
      <c r="C75" s="314"/>
      <c r="D75" s="314"/>
      <c r="E75" s="314"/>
      <c r="F75" s="314"/>
      <c r="G75" s="314"/>
      <c r="H75" s="314"/>
      <c r="I75" s="314"/>
      <c r="J75" s="315"/>
    </row>
    <row r="76" spans="1:10" ht="29.25" customHeight="1">
      <c r="A76" s="280" t="s">
        <v>119</v>
      </c>
      <c r="B76" s="314" t="s">
        <v>120</v>
      </c>
      <c r="C76" s="314"/>
      <c r="D76" s="314"/>
      <c r="E76" s="314"/>
      <c r="F76" s="314"/>
      <c r="G76" s="314"/>
      <c r="H76" s="314"/>
      <c r="I76" s="314"/>
      <c r="J76" s="314"/>
    </row>
    <row r="77" spans="1:10" ht="29.25" customHeight="1">
      <c r="A77" s="280" t="s">
        <v>121</v>
      </c>
      <c r="B77" s="314" t="s">
        <v>122</v>
      </c>
      <c r="C77" s="314"/>
      <c r="D77" s="314"/>
      <c r="E77" s="314"/>
      <c r="F77" s="314"/>
      <c r="G77" s="330"/>
      <c r="H77" s="330"/>
      <c r="I77" s="330"/>
      <c r="J77" s="330"/>
    </row>
    <row r="78" spans="1:10" ht="29.25" customHeight="1">
      <c r="A78" s="280" t="s">
        <v>123</v>
      </c>
      <c r="B78" s="314" t="s">
        <v>124</v>
      </c>
      <c r="C78" s="314"/>
      <c r="D78" s="314"/>
      <c r="E78" s="314"/>
      <c r="F78" s="314"/>
      <c r="G78" s="330"/>
      <c r="H78" s="330"/>
      <c r="I78" s="330"/>
      <c r="J78" s="330"/>
    </row>
    <row r="79" spans="1:10" ht="31.5" customHeight="1">
      <c r="A79" s="280" t="s">
        <v>125</v>
      </c>
      <c r="B79" s="331" t="s">
        <v>126</v>
      </c>
      <c r="C79" s="331"/>
      <c r="D79" s="331"/>
      <c r="E79" s="331"/>
      <c r="F79" s="331"/>
      <c r="G79" s="332"/>
      <c r="H79" s="332"/>
      <c r="I79" s="332"/>
      <c r="J79" s="332"/>
    </row>
    <row r="80" spans="1:10" ht="32.25" customHeight="1">
      <c r="A80" s="273" t="s">
        <v>127</v>
      </c>
      <c r="B80" s="314" t="s">
        <v>128</v>
      </c>
      <c r="C80" s="314"/>
      <c r="D80" s="314"/>
      <c r="E80" s="314"/>
      <c r="F80" s="314"/>
      <c r="G80" s="314"/>
      <c r="H80" s="314"/>
      <c r="I80" s="314"/>
      <c r="J80" s="315"/>
    </row>
    <row r="81" spans="1:10" ht="29.25" customHeight="1">
      <c r="A81" s="280" t="s">
        <v>129</v>
      </c>
      <c r="B81" s="326" t="s">
        <v>130</v>
      </c>
      <c r="C81" s="327"/>
      <c r="D81" s="327"/>
      <c r="E81" s="327"/>
      <c r="F81" s="328"/>
      <c r="G81" s="326"/>
      <c r="H81" s="327"/>
      <c r="I81" s="327"/>
      <c r="J81" s="328"/>
    </row>
    <row r="82" spans="1:10">
      <c r="A82" s="280" t="s">
        <v>131</v>
      </c>
      <c r="B82" s="333" t="s">
        <v>132</v>
      </c>
      <c r="C82" s="334"/>
      <c r="D82" s="334"/>
      <c r="E82" s="334"/>
      <c r="F82" s="335"/>
      <c r="G82" s="336"/>
      <c r="H82" s="337"/>
      <c r="I82" s="337"/>
      <c r="J82" s="338"/>
    </row>
    <row r="83" spans="1:10">
      <c r="A83" s="280" t="s">
        <v>133</v>
      </c>
      <c r="B83" s="333" t="s">
        <v>134</v>
      </c>
      <c r="C83" s="334"/>
      <c r="D83" s="334"/>
      <c r="E83" s="334"/>
      <c r="F83" s="335"/>
      <c r="G83" s="336"/>
      <c r="H83" s="337"/>
      <c r="I83" s="337"/>
      <c r="J83" s="338"/>
    </row>
    <row r="84" spans="1:10">
      <c r="A84" s="280" t="s">
        <v>135</v>
      </c>
      <c r="B84" s="333" t="s">
        <v>136</v>
      </c>
      <c r="C84" s="334"/>
      <c r="D84" s="334"/>
      <c r="E84" s="334"/>
      <c r="F84" s="335"/>
      <c r="G84" s="336"/>
      <c r="H84" s="337"/>
      <c r="I84" s="337"/>
      <c r="J84" s="338"/>
    </row>
    <row r="85" spans="1:10" ht="15.75">
      <c r="A85" s="311" t="s">
        <v>137</v>
      </c>
      <c r="B85" s="312"/>
      <c r="C85" s="312"/>
      <c r="D85" s="312"/>
      <c r="E85" s="312"/>
      <c r="F85" s="312"/>
      <c r="G85" s="312"/>
      <c r="H85" s="312"/>
      <c r="I85" s="312"/>
      <c r="J85" s="313"/>
    </row>
    <row r="86" spans="1:10" ht="15.75">
      <c r="A86" s="272" t="s">
        <v>17</v>
      </c>
      <c r="B86" s="303" t="s">
        <v>18</v>
      </c>
      <c r="C86" s="303"/>
      <c r="D86" s="303"/>
      <c r="E86" s="303"/>
      <c r="F86" s="303"/>
      <c r="G86" s="303" t="s">
        <v>19</v>
      </c>
      <c r="H86" s="303"/>
      <c r="I86" s="303"/>
      <c r="J86" s="304"/>
    </row>
    <row r="87" spans="1:10" ht="15.75">
      <c r="A87" s="280" t="s">
        <v>138</v>
      </c>
      <c r="B87" s="339" t="s">
        <v>139</v>
      </c>
      <c r="C87" s="340"/>
      <c r="D87" s="340"/>
      <c r="E87" s="340"/>
      <c r="F87" s="341"/>
      <c r="G87" s="342"/>
      <c r="H87" s="343"/>
      <c r="I87" s="343"/>
      <c r="J87" s="344"/>
    </row>
    <row r="88" spans="1:10" ht="15.75">
      <c r="A88" s="280" t="s">
        <v>79</v>
      </c>
      <c r="B88" s="339"/>
      <c r="C88" s="340"/>
      <c r="D88" s="340"/>
      <c r="E88" s="340"/>
      <c r="F88" s="341"/>
      <c r="G88" s="342"/>
      <c r="H88" s="343"/>
      <c r="I88" s="343"/>
      <c r="J88" s="343"/>
    </row>
    <row r="89" spans="1:10" ht="15.75">
      <c r="A89" s="280" t="s">
        <v>140</v>
      </c>
      <c r="B89" s="339" t="s">
        <v>141</v>
      </c>
      <c r="C89" s="340"/>
      <c r="D89" s="340"/>
      <c r="E89" s="340"/>
      <c r="F89" s="341"/>
      <c r="G89" s="342" t="s">
        <v>142</v>
      </c>
      <c r="H89" s="343"/>
      <c r="I89" s="343"/>
      <c r="J89" s="343"/>
    </row>
    <row r="90" spans="1:10" ht="15.75">
      <c r="A90" s="280" t="s">
        <v>143</v>
      </c>
      <c r="B90" s="339" t="s">
        <v>144</v>
      </c>
      <c r="C90" s="340"/>
      <c r="D90" s="340"/>
      <c r="E90" s="340"/>
      <c r="F90" s="341"/>
      <c r="G90" s="342"/>
      <c r="H90" s="343"/>
      <c r="I90" s="343"/>
      <c r="J90" s="343"/>
    </row>
    <row r="91" spans="1:10" ht="15.75">
      <c r="A91" s="280" t="s">
        <v>145</v>
      </c>
      <c r="B91" s="339" t="s">
        <v>146</v>
      </c>
      <c r="C91" s="340"/>
      <c r="D91" s="340"/>
      <c r="E91" s="340"/>
      <c r="F91" s="341"/>
      <c r="G91" s="342"/>
      <c r="H91" s="343"/>
      <c r="I91" s="343"/>
      <c r="J91" s="343"/>
    </row>
    <row r="92" spans="1:10" ht="15.75">
      <c r="A92" s="280" t="s">
        <v>147</v>
      </c>
      <c r="B92" s="339" t="s">
        <v>148</v>
      </c>
      <c r="C92" s="340"/>
      <c r="D92" s="340"/>
      <c r="E92" s="340"/>
      <c r="F92" s="341"/>
      <c r="G92" s="342"/>
      <c r="H92" s="343"/>
      <c r="I92" s="343"/>
      <c r="J92" s="343"/>
    </row>
    <row r="93" spans="1:10" ht="15.75">
      <c r="A93" s="280" t="s">
        <v>149</v>
      </c>
      <c r="B93" s="339" t="s">
        <v>150</v>
      </c>
      <c r="C93" s="340"/>
      <c r="D93" s="340"/>
      <c r="E93" s="340"/>
      <c r="F93" s="341"/>
      <c r="G93" s="342"/>
      <c r="H93" s="343"/>
      <c r="I93" s="343"/>
      <c r="J93" s="343"/>
    </row>
    <row r="94" spans="1:10" ht="15.75">
      <c r="A94" s="280" t="s">
        <v>151</v>
      </c>
      <c r="B94" s="339" t="s">
        <v>152</v>
      </c>
      <c r="C94" s="340"/>
      <c r="D94" s="340"/>
      <c r="E94" s="340"/>
      <c r="F94" s="341"/>
      <c r="G94" s="342"/>
      <c r="H94" s="343"/>
      <c r="I94" s="343"/>
      <c r="J94" s="343"/>
    </row>
    <row r="95" spans="1:10" ht="15.75">
      <c r="A95" s="280" t="s">
        <v>153</v>
      </c>
      <c r="B95" s="339" t="s">
        <v>154</v>
      </c>
      <c r="C95" s="340"/>
      <c r="D95" s="340"/>
      <c r="E95" s="340"/>
      <c r="F95" s="341"/>
      <c r="G95" s="342"/>
      <c r="H95" s="343"/>
      <c r="I95" s="343"/>
      <c r="J95" s="343"/>
    </row>
    <row r="96" spans="1:10" ht="15.75">
      <c r="A96" s="280" t="s">
        <v>155</v>
      </c>
      <c r="B96" s="339" t="s">
        <v>156</v>
      </c>
      <c r="C96" s="340"/>
      <c r="D96" s="340"/>
      <c r="E96" s="340"/>
      <c r="F96" s="341"/>
      <c r="G96" s="342"/>
      <c r="H96" s="343"/>
      <c r="I96" s="343"/>
      <c r="J96" s="343"/>
    </row>
    <row r="97" spans="1:10" ht="15.75">
      <c r="A97" s="280" t="s">
        <v>157</v>
      </c>
      <c r="B97" s="339" t="s">
        <v>158</v>
      </c>
      <c r="C97" s="340"/>
      <c r="D97" s="340"/>
      <c r="E97" s="340"/>
      <c r="F97" s="341"/>
      <c r="G97" s="342"/>
      <c r="H97" s="343"/>
      <c r="I97" s="343"/>
      <c r="J97" s="343"/>
    </row>
    <row r="98" spans="1:10" ht="30">
      <c r="A98" s="280" t="s">
        <v>159</v>
      </c>
      <c r="B98" s="339" t="s">
        <v>160</v>
      </c>
      <c r="C98" s="340"/>
      <c r="D98" s="340"/>
      <c r="E98" s="340"/>
      <c r="F98" s="341"/>
      <c r="G98" s="342"/>
      <c r="H98" s="343"/>
      <c r="I98" s="343"/>
      <c r="J98" s="343"/>
    </row>
    <row r="103" spans="1:10" ht="15.75">
      <c r="A103" s="311" t="s">
        <v>161</v>
      </c>
      <c r="B103" s="312"/>
      <c r="C103" s="312"/>
      <c r="D103" s="312"/>
      <c r="E103" s="312"/>
      <c r="F103" s="312"/>
      <c r="G103" s="312"/>
      <c r="H103" s="312"/>
      <c r="I103" s="312"/>
      <c r="J103" s="313"/>
    </row>
    <row r="104" spans="1:10" ht="15.75">
      <c r="A104" s="272" t="s">
        <v>17</v>
      </c>
      <c r="B104" s="303" t="s">
        <v>18</v>
      </c>
      <c r="C104" s="303"/>
      <c r="D104" s="303"/>
      <c r="E104" s="303"/>
      <c r="F104" s="303"/>
      <c r="G104" s="303" t="s">
        <v>19</v>
      </c>
      <c r="H104" s="303"/>
      <c r="I104" s="303"/>
      <c r="J104" s="304"/>
    </row>
    <row r="105" spans="1:10" ht="30" customHeight="1">
      <c r="A105" s="281" t="s">
        <v>82</v>
      </c>
      <c r="B105" s="326" t="s">
        <v>162</v>
      </c>
      <c r="C105" s="327"/>
      <c r="D105" s="327"/>
      <c r="E105" s="327"/>
      <c r="F105" s="328"/>
      <c r="G105" s="316"/>
      <c r="H105" s="317"/>
      <c r="I105" s="317"/>
      <c r="J105" s="319"/>
    </row>
    <row r="106" spans="1:10" ht="15.75" customHeight="1">
      <c r="A106" s="281" t="s">
        <v>163</v>
      </c>
      <c r="B106" s="326" t="s">
        <v>164</v>
      </c>
      <c r="C106" s="327"/>
      <c r="D106" s="327"/>
      <c r="E106" s="327"/>
      <c r="F106" s="328"/>
      <c r="G106" s="316"/>
      <c r="H106" s="317"/>
      <c r="I106" s="317"/>
      <c r="J106" s="319"/>
    </row>
    <row r="107" spans="1:10">
      <c r="A107" s="281" t="s">
        <v>165</v>
      </c>
      <c r="B107" s="326" t="s">
        <v>166</v>
      </c>
      <c r="C107" s="327"/>
      <c r="D107" s="327"/>
      <c r="E107" s="327"/>
      <c r="F107" s="328"/>
      <c r="G107" s="326"/>
      <c r="H107" s="327"/>
      <c r="I107" s="327"/>
      <c r="J107" s="329"/>
    </row>
    <row r="108" spans="1:10" ht="30.75" customHeight="1">
      <c r="A108" s="281" t="s">
        <v>167</v>
      </c>
      <c r="B108" s="326" t="s">
        <v>168</v>
      </c>
      <c r="C108" s="327"/>
      <c r="D108" s="327"/>
      <c r="E108" s="327"/>
      <c r="F108" s="328"/>
      <c r="G108" s="326"/>
      <c r="H108" s="327"/>
      <c r="I108" s="327"/>
      <c r="J108" s="329"/>
    </row>
    <row r="109" spans="1:10">
      <c r="A109" s="281" t="s">
        <v>169</v>
      </c>
      <c r="B109" s="326" t="s">
        <v>170</v>
      </c>
      <c r="C109" s="327"/>
      <c r="D109" s="327"/>
      <c r="E109" s="327"/>
      <c r="F109" s="328"/>
      <c r="G109" s="326"/>
      <c r="H109" s="327"/>
      <c r="I109" s="327"/>
      <c r="J109" s="329"/>
    </row>
    <row r="110" spans="1:10">
      <c r="A110" s="281" t="s">
        <v>171</v>
      </c>
      <c r="B110" s="326" t="s">
        <v>172</v>
      </c>
      <c r="C110" s="327"/>
      <c r="D110" s="327"/>
      <c r="E110" s="327"/>
      <c r="F110" s="328"/>
      <c r="G110" s="326"/>
      <c r="H110" s="327"/>
      <c r="I110" s="327"/>
      <c r="J110" s="329"/>
    </row>
    <row r="111" spans="1:10" ht="27" customHeight="1">
      <c r="A111" s="281" t="s">
        <v>173</v>
      </c>
      <c r="B111" s="326" t="s">
        <v>174</v>
      </c>
      <c r="C111" s="327"/>
      <c r="D111" s="327"/>
      <c r="E111" s="327"/>
      <c r="F111" s="328"/>
      <c r="G111" s="316"/>
      <c r="H111" s="317"/>
      <c r="I111" s="317"/>
      <c r="J111" s="319"/>
    </row>
    <row r="112" spans="1:10" ht="42" customHeight="1">
      <c r="A112" s="281" t="s">
        <v>175</v>
      </c>
      <c r="B112" s="326" t="s">
        <v>176</v>
      </c>
      <c r="C112" s="327"/>
      <c r="D112" s="327"/>
      <c r="E112" s="327"/>
      <c r="F112" s="328"/>
      <c r="G112" s="316"/>
      <c r="H112" s="317"/>
      <c r="I112" s="317"/>
      <c r="J112" s="319"/>
    </row>
    <row r="113" spans="1:10">
      <c r="A113" s="281" t="s">
        <v>177</v>
      </c>
      <c r="B113" s="326" t="s">
        <v>178</v>
      </c>
      <c r="C113" s="327"/>
      <c r="D113" s="327"/>
      <c r="E113" s="327"/>
      <c r="F113" s="328"/>
      <c r="G113" s="316"/>
      <c r="H113" s="317"/>
      <c r="I113" s="317"/>
      <c r="J113" s="319"/>
    </row>
    <row r="114" spans="1:10">
      <c r="A114" s="281" t="s">
        <v>179</v>
      </c>
      <c r="B114" s="326" t="s">
        <v>180</v>
      </c>
      <c r="C114" s="327"/>
      <c r="D114" s="327"/>
      <c r="E114" s="327"/>
      <c r="F114" s="328"/>
      <c r="G114" s="345"/>
      <c r="H114" s="346"/>
      <c r="I114" s="346"/>
      <c r="J114" s="347"/>
    </row>
    <row r="115" spans="1:10" s="330" customFormat="1">
      <c r="A115" s="281" t="s">
        <v>181</v>
      </c>
      <c r="B115" s="326" t="s">
        <v>182</v>
      </c>
      <c r="C115" s="327"/>
      <c r="D115" s="327"/>
      <c r="E115" s="327"/>
      <c r="F115" s="328"/>
    </row>
    <row r="116" spans="1:10" s="268" customFormat="1">
      <c r="A116" s="281" t="s">
        <v>88</v>
      </c>
      <c r="B116" s="326" t="s">
        <v>183</v>
      </c>
      <c r="C116" s="327"/>
      <c r="D116" s="327"/>
      <c r="E116" s="327"/>
      <c r="F116" s="328"/>
      <c r="G116" s="330"/>
      <c r="H116" s="330"/>
      <c r="I116" s="330"/>
      <c r="J116" s="330"/>
    </row>
    <row r="117" spans="1:10" s="268" customFormat="1">
      <c r="A117" s="281" t="s">
        <v>184</v>
      </c>
      <c r="B117" s="326" t="s">
        <v>185</v>
      </c>
      <c r="C117" s="327"/>
      <c r="D117" s="327"/>
      <c r="E117" s="327"/>
      <c r="F117" s="328"/>
      <c r="G117" s="330"/>
      <c r="H117" s="330"/>
      <c r="I117" s="330"/>
      <c r="J117" s="330"/>
    </row>
    <row r="118" spans="1:10" s="268" customFormat="1">
      <c r="A118" s="281" t="s">
        <v>186</v>
      </c>
      <c r="B118" s="326" t="s">
        <v>187</v>
      </c>
      <c r="C118" s="327"/>
      <c r="D118" s="327"/>
      <c r="E118" s="327"/>
      <c r="F118" s="328"/>
      <c r="G118" s="330"/>
      <c r="H118" s="330"/>
      <c r="I118" s="330"/>
      <c r="J118" s="330"/>
    </row>
    <row r="119" spans="1:10" s="268" customFormat="1">
      <c r="A119" s="281" t="s">
        <v>188</v>
      </c>
      <c r="B119" s="326" t="s">
        <v>189</v>
      </c>
      <c r="C119" s="327"/>
      <c r="D119" s="327"/>
      <c r="E119" s="327"/>
      <c r="F119" s="328"/>
      <c r="G119" s="330"/>
      <c r="H119" s="330"/>
      <c r="I119" s="330"/>
      <c r="J119" s="330"/>
    </row>
    <row r="120" spans="1:10" s="268" customFormat="1">
      <c r="A120" s="281" t="s">
        <v>190</v>
      </c>
      <c r="B120" s="326" t="s">
        <v>185</v>
      </c>
      <c r="C120" s="327"/>
      <c r="D120" s="327"/>
      <c r="E120" s="327"/>
      <c r="F120" s="328"/>
      <c r="G120" s="330"/>
      <c r="H120" s="330"/>
      <c r="I120" s="330"/>
      <c r="J120" s="330"/>
    </row>
    <row r="121" spans="1:10" hidden="1">
      <c r="A121" s="281" t="s">
        <v>191</v>
      </c>
      <c r="B121" s="326" t="s">
        <v>192</v>
      </c>
      <c r="C121" s="327"/>
      <c r="D121" s="327"/>
      <c r="E121" s="327"/>
      <c r="F121" s="328"/>
      <c r="G121" s="326"/>
      <c r="H121" s="327"/>
      <c r="I121" s="327"/>
      <c r="J121" s="329"/>
    </row>
    <row r="122" spans="1:10" ht="49.5" customHeight="1">
      <c r="A122" s="281" t="s">
        <v>193</v>
      </c>
      <c r="B122" s="326" t="s">
        <v>194</v>
      </c>
      <c r="C122" s="327"/>
      <c r="D122" s="327"/>
      <c r="E122" s="327"/>
      <c r="F122" s="328"/>
      <c r="G122" s="326"/>
      <c r="H122" s="327"/>
      <c r="I122" s="327"/>
      <c r="J122" s="329"/>
    </row>
    <row r="123" spans="1:10" ht="15.75">
      <c r="A123" s="311" t="s">
        <v>195</v>
      </c>
      <c r="B123" s="312"/>
      <c r="C123" s="312"/>
      <c r="D123" s="312"/>
      <c r="E123" s="312"/>
      <c r="F123" s="312"/>
      <c r="G123" s="312"/>
      <c r="H123" s="312"/>
      <c r="I123" s="312"/>
      <c r="J123" s="313"/>
    </row>
    <row r="124" spans="1:10" ht="15.75">
      <c r="A124" s="272" t="s">
        <v>17</v>
      </c>
      <c r="B124" s="303" t="s">
        <v>18</v>
      </c>
      <c r="C124" s="303"/>
      <c r="D124" s="303"/>
      <c r="E124" s="303"/>
      <c r="F124" s="303"/>
      <c r="G124" s="303" t="s">
        <v>19</v>
      </c>
      <c r="H124" s="303"/>
      <c r="I124" s="303"/>
      <c r="J124" s="304"/>
    </row>
    <row r="125" spans="1:10">
      <c r="A125" s="281" t="s">
        <v>82</v>
      </c>
      <c r="B125" s="326" t="s">
        <v>196</v>
      </c>
      <c r="C125" s="327"/>
      <c r="D125" s="327"/>
      <c r="E125" s="327"/>
      <c r="F125" s="328"/>
      <c r="G125" s="330"/>
      <c r="H125" s="330"/>
      <c r="I125" s="330"/>
      <c r="J125" s="330"/>
    </row>
    <row r="126" spans="1:10">
      <c r="A126" s="281" t="s">
        <v>86</v>
      </c>
      <c r="B126" s="326" t="s">
        <v>197</v>
      </c>
      <c r="C126" s="327"/>
      <c r="D126" s="327"/>
      <c r="E126" s="327"/>
      <c r="F126" s="328"/>
      <c r="G126" s="330"/>
      <c r="H126" s="330"/>
      <c r="I126" s="330"/>
      <c r="J126" s="330"/>
    </row>
    <row r="127" spans="1:10">
      <c r="A127" s="281" t="s">
        <v>198</v>
      </c>
      <c r="B127" s="326" t="s">
        <v>199</v>
      </c>
      <c r="C127" s="327"/>
      <c r="D127" s="327"/>
      <c r="E127" s="327"/>
      <c r="F127" s="328"/>
      <c r="G127" s="330"/>
      <c r="H127" s="330"/>
      <c r="I127" s="330"/>
      <c r="J127" s="330"/>
    </row>
    <row r="128" spans="1:10">
      <c r="A128" s="281" t="s">
        <v>200</v>
      </c>
      <c r="B128" s="326" t="s">
        <v>201</v>
      </c>
      <c r="C128" s="327"/>
      <c r="D128" s="327"/>
      <c r="E128" s="327"/>
      <c r="F128" s="328"/>
      <c r="G128" s="330"/>
      <c r="H128" s="330"/>
      <c r="I128" s="330"/>
      <c r="J128" s="330"/>
    </row>
    <row r="129" spans="1:10">
      <c r="A129" s="281" t="s">
        <v>202</v>
      </c>
      <c r="B129" s="326" t="s">
        <v>203</v>
      </c>
      <c r="C129" s="327"/>
      <c r="D129" s="327"/>
      <c r="E129" s="327"/>
      <c r="F129" s="328"/>
      <c r="G129" s="330"/>
      <c r="H129" s="330"/>
      <c r="I129" s="330"/>
      <c r="J129" s="330"/>
    </row>
    <row r="130" spans="1:10">
      <c r="A130" s="281" t="s">
        <v>204</v>
      </c>
      <c r="B130" s="326"/>
      <c r="C130" s="327"/>
      <c r="D130" s="327"/>
      <c r="E130" s="327"/>
      <c r="F130" s="328"/>
      <c r="G130" s="330"/>
      <c r="H130" s="330"/>
      <c r="I130" s="330"/>
      <c r="J130" s="330"/>
    </row>
    <row r="131" spans="1:10">
      <c r="A131" s="281" t="s">
        <v>205</v>
      </c>
      <c r="B131" s="326" t="s">
        <v>206</v>
      </c>
      <c r="C131" s="327"/>
      <c r="D131" s="327"/>
      <c r="E131" s="327"/>
      <c r="F131" s="328"/>
      <c r="G131" s="330"/>
      <c r="H131" s="330"/>
      <c r="I131" s="330"/>
      <c r="J131" s="330"/>
    </row>
    <row r="132" spans="1:10">
      <c r="A132" s="281" t="s">
        <v>207</v>
      </c>
      <c r="B132" s="326" t="s">
        <v>208</v>
      </c>
      <c r="C132" s="327"/>
      <c r="D132" s="327"/>
      <c r="E132" s="327"/>
      <c r="F132" s="328"/>
      <c r="G132" s="330"/>
      <c r="H132" s="330"/>
      <c r="I132" s="330"/>
      <c r="J132" s="330"/>
    </row>
    <row r="133" spans="1:10" ht="33.75" customHeight="1">
      <c r="A133" s="281" t="s">
        <v>209</v>
      </c>
      <c r="B133" s="326" t="s">
        <v>210</v>
      </c>
      <c r="C133" s="327"/>
      <c r="D133" s="327"/>
      <c r="E133" s="327"/>
      <c r="F133" s="328"/>
      <c r="G133" s="330"/>
      <c r="H133" s="330"/>
      <c r="I133" s="330"/>
      <c r="J133" s="330"/>
    </row>
    <row r="134" spans="1:10" s="269" customFormat="1" ht="15.75">
      <c r="A134" s="311" t="s">
        <v>211</v>
      </c>
      <c r="B134" s="312"/>
      <c r="C134" s="312"/>
      <c r="D134" s="312"/>
      <c r="E134" s="312"/>
      <c r="F134" s="312"/>
      <c r="G134" s="312"/>
      <c r="H134" s="312"/>
      <c r="I134" s="312"/>
      <c r="J134" s="313"/>
    </row>
    <row r="135" spans="1:10" s="269" customFormat="1" ht="15.75">
      <c r="A135" s="272" t="s">
        <v>17</v>
      </c>
      <c r="B135" s="303" t="s">
        <v>18</v>
      </c>
      <c r="C135" s="303"/>
      <c r="D135" s="303"/>
      <c r="E135" s="303"/>
      <c r="F135" s="303"/>
      <c r="G135" s="303" t="s">
        <v>19</v>
      </c>
      <c r="H135" s="303"/>
      <c r="I135" s="303"/>
      <c r="J135" s="304"/>
    </row>
    <row r="136" spans="1:10">
      <c r="A136" s="281" t="s">
        <v>82</v>
      </c>
      <c r="B136" s="326" t="s">
        <v>212</v>
      </c>
      <c r="C136" s="327"/>
      <c r="D136" s="327"/>
      <c r="E136" s="327"/>
      <c r="F136" s="328"/>
      <c r="G136" s="330"/>
      <c r="H136" s="330"/>
      <c r="I136" s="330"/>
      <c r="J136" s="330"/>
    </row>
    <row r="137" spans="1:10">
      <c r="A137" s="281" t="s">
        <v>213</v>
      </c>
      <c r="B137" s="326" t="s">
        <v>214</v>
      </c>
      <c r="C137" s="327"/>
      <c r="D137" s="327"/>
      <c r="E137" s="327"/>
      <c r="F137" s="328"/>
      <c r="G137" s="330"/>
      <c r="H137" s="330"/>
      <c r="I137" s="330"/>
      <c r="J137" s="330"/>
    </row>
    <row r="138" spans="1:10">
      <c r="A138" s="281" t="s">
        <v>167</v>
      </c>
      <c r="B138" s="326" t="s">
        <v>215</v>
      </c>
      <c r="C138" s="327"/>
      <c r="D138" s="327"/>
      <c r="E138" s="327"/>
      <c r="F138" s="328"/>
      <c r="G138" s="330"/>
      <c r="H138" s="330"/>
      <c r="I138" s="330"/>
      <c r="J138" s="330"/>
    </row>
    <row r="139" spans="1:10">
      <c r="A139" s="281" t="s">
        <v>216</v>
      </c>
      <c r="B139" s="326" t="s">
        <v>217</v>
      </c>
      <c r="C139" s="327"/>
      <c r="D139" s="327"/>
      <c r="E139" s="327"/>
      <c r="F139" s="328"/>
      <c r="G139" s="330"/>
      <c r="H139" s="330"/>
      <c r="I139" s="330"/>
      <c r="J139" s="330"/>
    </row>
    <row r="140" spans="1:10">
      <c r="A140" s="281" t="s">
        <v>202</v>
      </c>
      <c r="B140" s="326" t="s">
        <v>218</v>
      </c>
      <c r="C140" s="327"/>
      <c r="D140" s="327"/>
      <c r="E140" s="327"/>
      <c r="F140" s="328"/>
      <c r="G140" s="330"/>
      <c r="H140" s="330"/>
      <c r="I140" s="330"/>
      <c r="J140" s="330"/>
    </row>
    <row r="141" spans="1:10">
      <c r="A141" s="281" t="s">
        <v>204</v>
      </c>
      <c r="B141" s="326" t="s">
        <v>219</v>
      </c>
      <c r="C141" s="327"/>
      <c r="D141" s="327"/>
      <c r="E141" s="327"/>
      <c r="F141" s="328"/>
      <c r="G141" s="330"/>
      <c r="H141" s="330"/>
      <c r="I141" s="330"/>
      <c r="J141" s="330"/>
    </row>
    <row r="142" spans="1:10">
      <c r="A142" s="281" t="s">
        <v>220</v>
      </c>
      <c r="B142" s="326" t="s">
        <v>221</v>
      </c>
      <c r="C142" s="327"/>
      <c r="D142" s="327"/>
      <c r="E142" s="327"/>
      <c r="F142" s="328"/>
      <c r="G142" s="330"/>
      <c r="H142" s="330"/>
      <c r="I142" s="330"/>
      <c r="J142" s="330"/>
    </row>
    <row r="143" spans="1:10" ht="15" hidden="1" customHeight="1">
      <c r="A143" s="281" t="s">
        <v>135</v>
      </c>
    </row>
    <row r="144" spans="1:10" ht="15" hidden="1" customHeight="1">
      <c r="A144" s="281"/>
    </row>
    <row r="145" spans="1:10" ht="15" hidden="1" customHeight="1">
      <c r="A145" s="281"/>
    </row>
    <row r="146" spans="1:10" ht="31.5" customHeight="1">
      <c r="A146" s="281" t="s">
        <v>135</v>
      </c>
      <c r="B146" s="326" t="s">
        <v>222</v>
      </c>
      <c r="C146" s="327"/>
      <c r="D146" s="327"/>
      <c r="E146" s="327"/>
      <c r="F146" s="328"/>
      <c r="G146" s="330"/>
      <c r="H146" s="330"/>
      <c r="I146" s="330"/>
      <c r="J146" s="330"/>
    </row>
    <row r="147" spans="1:10">
      <c r="A147" s="281" t="s">
        <v>223</v>
      </c>
      <c r="B147" s="326" t="s">
        <v>224</v>
      </c>
      <c r="C147" s="327"/>
      <c r="D147" s="327"/>
      <c r="E147" s="327"/>
      <c r="F147" s="328"/>
      <c r="G147" s="330"/>
      <c r="H147" s="330"/>
      <c r="I147" s="330"/>
      <c r="J147" s="330"/>
    </row>
    <row r="148" spans="1:10">
      <c r="A148" s="281" t="s">
        <v>225</v>
      </c>
      <c r="B148" s="326" t="s">
        <v>226</v>
      </c>
      <c r="C148" s="327"/>
      <c r="D148" s="327"/>
      <c r="E148" s="327"/>
      <c r="F148" s="328"/>
      <c r="G148" s="330"/>
      <c r="H148" s="330"/>
      <c r="I148" s="330"/>
      <c r="J148" s="330"/>
    </row>
    <row r="149" spans="1:10">
      <c r="A149" s="281" t="s">
        <v>198</v>
      </c>
      <c r="B149" s="326" t="s">
        <v>227</v>
      </c>
      <c r="C149" s="327"/>
      <c r="D149" s="327"/>
      <c r="E149" s="327"/>
      <c r="F149" s="328"/>
      <c r="G149" s="330"/>
      <c r="H149" s="330"/>
      <c r="I149" s="330"/>
      <c r="J149" s="330"/>
    </row>
    <row r="150" spans="1:10">
      <c r="A150" s="281" t="s">
        <v>228</v>
      </c>
      <c r="B150" s="326" t="s">
        <v>229</v>
      </c>
      <c r="C150" s="327"/>
      <c r="D150" s="327"/>
      <c r="E150" s="327"/>
      <c r="F150" s="328"/>
      <c r="G150" s="330"/>
      <c r="H150" s="330"/>
      <c r="I150" s="330"/>
      <c r="J150" s="330"/>
    </row>
    <row r="151" spans="1:10">
      <c r="A151" s="281" t="s">
        <v>230</v>
      </c>
      <c r="B151" s="326" t="s">
        <v>231</v>
      </c>
      <c r="C151" s="327"/>
      <c r="D151" s="327"/>
      <c r="E151" s="327"/>
      <c r="F151" s="328"/>
      <c r="G151" s="330"/>
      <c r="H151" s="330"/>
      <c r="I151" s="330"/>
      <c r="J151" s="330"/>
    </row>
    <row r="152" spans="1:10">
      <c r="A152" s="281" t="s">
        <v>232</v>
      </c>
      <c r="B152" s="326" t="s">
        <v>233</v>
      </c>
      <c r="C152" s="327"/>
      <c r="D152" s="327"/>
      <c r="E152" s="327"/>
      <c r="F152" s="328"/>
      <c r="G152" s="330"/>
      <c r="H152" s="330"/>
      <c r="I152" s="330"/>
      <c r="J152" s="330"/>
    </row>
    <row r="153" spans="1:10">
      <c r="A153" s="281" t="s">
        <v>234</v>
      </c>
      <c r="B153" s="326" t="s">
        <v>235</v>
      </c>
      <c r="C153" s="327"/>
      <c r="D153" s="327"/>
      <c r="E153" s="327"/>
      <c r="F153" s="328"/>
      <c r="G153" s="330"/>
      <c r="H153" s="330"/>
      <c r="I153" s="330"/>
      <c r="J153" s="330"/>
    </row>
    <row r="154" spans="1:10">
      <c r="A154" s="281" t="s">
        <v>79</v>
      </c>
      <c r="B154" s="326" t="s">
        <v>236</v>
      </c>
      <c r="C154" s="327"/>
      <c r="D154" s="327"/>
      <c r="E154" s="327"/>
      <c r="F154" s="328"/>
      <c r="G154" s="316"/>
      <c r="H154" s="317"/>
      <c r="I154" s="317"/>
      <c r="J154" s="318"/>
    </row>
    <row r="155" spans="1:10">
      <c r="A155" s="281" t="s">
        <v>237</v>
      </c>
      <c r="B155" s="326" t="s">
        <v>238</v>
      </c>
      <c r="C155" s="327"/>
      <c r="D155" s="327"/>
      <c r="E155" s="327"/>
      <c r="F155" s="328"/>
      <c r="G155" s="330"/>
      <c r="H155" s="330"/>
      <c r="I155" s="330"/>
      <c r="J155" s="330"/>
    </row>
    <row r="156" spans="1:10" ht="15.75">
      <c r="A156" s="311" t="s">
        <v>239</v>
      </c>
      <c r="B156" s="312"/>
      <c r="C156" s="312"/>
      <c r="D156" s="312"/>
      <c r="E156" s="312"/>
      <c r="F156" s="312"/>
      <c r="G156" s="312"/>
      <c r="H156" s="312"/>
      <c r="I156" s="312"/>
      <c r="J156" s="313"/>
    </row>
    <row r="157" spans="1:10" ht="15.75">
      <c r="A157" s="272" t="s">
        <v>17</v>
      </c>
      <c r="B157" s="303" t="s">
        <v>18</v>
      </c>
      <c r="C157" s="303"/>
      <c r="D157" s="303"/>
      <c r="E157" s="303"/>
      <c r="F157" s="303"/>
      <c r="G157" s="303" t="s">
        <v>19</v>
      </c>
      <c r="H157" s="303"/>
      <c r="I157" s="303"/>
      <c r="J157" s="304"/>
    </row>
    <row r="158" spans="1:10" ht="30">
      <c r="A158" s="281" t="s">
        <v>240</v>
      </c>
      <c r="B158" s="326" t="s">
        <v>241</v>
      </c>
      <c r="C158" s="327"/>
      <c r="D158" s="327"/>
      <c r="E158" s="327"/>
      <c r="F158" s="328"/>
      <c r="G158" s="326"/>
      <c r="H158" s="327"/>
      <c r="I158" s="327"/>
      <c r="J158" s="329"/>
    </row>
    <row r="159" spans="1:10">
      <c r="A159" s="281" t="s">
        <v>242</v>
      </c>
      <c r="B159" s="326" t="s">
        <v>243</v>
      </c>
      <c r="C159" s="327"/>
      <c r="D159" s="327"/>
      <c r="E159" s="327"/>
      <c r="F159" s="328"/>
      <c r="G159" s="326"/>
      <c r="H159" s="327"/>
      <c r="I159" s="327"/>
      <c r="J159" s="329"/>
    </row>
    <row r="160" spans="1:10">
      <c r="A160" s="281" t="s">
        <v>244</v>
      </c>
      <c r="B160" s="326" t="s">
        <v>245</v>
      </c>
      <c r="C160" s="327"/>
      <c r="D160" s="327"/>
      <c r="E160" s="327"/>
      <c r="F160" s="328"/>
      <c r="G160" s="326"/>
      <c r="H160" s="327"/>
      <c r="I160" s="327"/>
      <c r="J160" s="329"/>
    </row>
    <row r="161" spans="1:10">
      <c r="A161" s="281" t="s">
        <v>246</v>
      </c>
      <c r="B161" s="326" t="s">
        <v>247</v>
      </c>
      <c r="C161" s="327"/>
      <c r="D161" s="327"/>
      <c r="E161" s="327"/>
      <c r="F161" s="328"/>
      <c r="G161" s="326"/>
      <c r="H161" s="327"/>
      <c r="I161" s="327"/>
      <c r="J161" s="329"/>
    </row>
    <row r="162" spans="1:10">
      <c r="A162" s="281" t="s">
        <v>248</v>
      </c>
      <c r="B162" s="326" t="s">
        <v>249</v>
      </c>
      <c r="C162" s="327"/>
      <c r="D162" s="327"/>
      <c r="E162" s="327"/>
      <c r="F162" s="328"/>
      <c r="G162" s="326"/>
      <c r="H162" s="327"/>
      <c r="I162" s="327"/>
      <c r="J162" s="329"/>
    </row>
    <row r="163" spans="1:10">
      <c r="A163" s="281" t="s">
        <v>250</v>
      </c>
      <c r="B163" s="326" t="s">
        <v>251</v>
      </c>
      <c r="C163" s="327"/>
      <c r="D163" s="327"/>
      <c r="E163" s="327"/>
      <c r="F163" s="328"/>
      <c r="G163" s="326"/>
      <c r="H163" s="327"/>
      <c r="I163" s="327"/>
      <c r="J163" s="329"/>
    </row>
    <row r="164" spans="1:10">
      <c r="A164" s="281" t="s">
        <v>252</v>
      </c>
      <c r="B164" s="326" t="s">
        <v>253</v>
      </c>
      <c r="C164" s="327"/>
      <c r="D164" s="327"/>
      <c r="E164" s="327"/>
      <c r="F164" s="328"/>
      <c r="G164" s="326"/>
      <c r="H164" s="327"/>
      <c r="I164" s="327"/>
      <c r="J164" s="329"/>
    </row>
    <row r="165" spans="1:10">
      <c r="A165" s="281" t="s">
        <v>254</v>
      </c>
      <c r="B165" s="326" t="s">
        <v>75</v>
      </c>
      <c r="C165" s="327"/>
      <c r="D165" s="327"/>
      <c r="E165" s="327"/>
      <c r="F165" s="328"/>
      <c r="G165" s="326"/>
      <c r="H165" s="327"/>
      <c r="I165" s="327"/>
      <c r="J165" s="329"/>
    </row>
    <row r="166" spans="1:10">
      <c r="A166" s="282" t="s">
        <v>252</v>
      </c>
      <c r="B166" s="348" t="s">
        <v>255</v>
      </c>
      <c r="C166" s="349"/>
      <c r="D166" s="349"/>
      <c r="E166" s="349"/>
      <c r="F166" s="350"/>
      <c r="G166" s="348"/>
      <c r="H166" s="349"/>
      <c r="I166" s="349"/>
      <c r="J166" s="351"/>
    </row>
    <row r="167" spans="1:10">
      <c r="A167" s="283"/>
      <c r="B167" s="277"/>
      <c r="C167" s="277"/>
      <c r="D167" s="277"/>
      <c r="E167" s="277"/>
      <c r="F167" s="277"/>
      <c r="G167" s="274"/>
      <c r="H167" s="274"/>
      <c r="I167" s="274"/>
      <c r="J167" s="274"/>
    </row>
    <row r="168" spans="1:10" hidden="1">
      <c r="A168" s="283"/>
      <c r="B168" s="277"/>
      <c r="C168" s="277"/>
      <c r="D168" s="277"/>
      <c r="E168" s="277"/>
      <c r="F168" s="277"/>
      <c r="G168" s="274"/>
      <c r="H168" s="274"/>
      <c r="I168" s="274"/>
      <c r="J168" s="274"/>
    </row>
    <row r="169" spans="1:10" hidden="1">
      <c r="A169" s="283"/>
      <c r="B169" s="277"/>
      <c r="C169" s="277"/>
      <c r="D169" s="277"/>
      <c r="E169" s="277"/>
      <c r="F169" s="277"/>
      <c r="G169" s="274"/>
      <c r="H169" s="274"/>
      <c r="I169" s="274"/>
      <c r="J169" s="274"/>
    </row>
    <row r="170" spans="1:10" hidden="1">
      <c r="A170" s="283"/>
      <c r="B170" s="277"/>
      <c r="C170" s="277"/>
      <c r="D170" s="277"/>
      <c r="E170" s="277"/>
      <c r="F170" s="277"/>
      <c r="G170" s="274"/>
      <c r="H170" s="274"/>
      <c r="I170" s="274"/>
      <c r="J170" s="274"/>
    </row>
    <row r="171" spans="1:10" hidden="1">
      <c r="A171" s="283"/>
      <c r="B171" s="277"/>
      <c r="C171" s="277"/>
      <c r="D171" s="277"/>
      <c r="E171" s="277"/>
      <c r="F171" s="277"/>
      <c r="G171" s="274"/>
      <c r="H171" s="274"/>
      <c r="I171" s="274"/>
      <c r="J171" s="274"/>
    </row>
    <row r="172" spans="1:10" hidden="1">
      <c r="A172" s="283"/>
      <c r="B172" s="277"/>
      <c r="C172" s="277"/>
      <c r="D172" s="277"/>
      <c r="E172" s="277"/>
      <c r="F172" s="277"/>
      <c r="G172" s="274"/>
      <c r="H172" s="274"/>
      <c r="I172" s="274"/>
      <c r="J172" s="274"/>
    </row>
    <row r="173" spans="1:10" hidden="1">
      <c r="A173" s="283"/>
      <c r="B173" s="277"/>
      <c r="C173" s="277"/>
      <c r="D173" s="277"/>
      <c r="E173" s="277"/>
      <c r="F173" s="277"/>
      <c r="G173" s="274"/>
      <c r="H173" s="274"/>
      <c r="I173" s="274"/>
      <c r="J173" s="274"/>
    </row>
    <row r="174" spans="1:10" hidden="1">
      <c r="A174" s="283"/>
      <c r="B174" s="277"/>
      <c r="C174" s="277"/>
      <c r="D174" s="277"/>
      <c r="E174" s="277"/>
      <c r="F174" s="277"/>
      <c r="G174" s="274"/>
      <c r="H174" s="274"/>
      <c r="I174" s="274"/>
      <c r="J174" s="274"/>
    </row>
    <row r="175" spans="1:10" hidden="1">
      <c r="A175" s="283"/>
      <c r="B175" s="277"/>
      <c r="C175" s="277"/>
      <c r="D175" s="277"/>
      <c r="E175" s="277"/>
      <c r="F175" s="277"/>
      <c r="G175" s="274"/>
      <c r="H175" s="274"/>
      <c r="I175" s="274"/>
      <c r="J175" s="274"/>
    </row>
    <row r="176" spans="1:10" ht="15.75" hidden="1">
      <c r="A176" s="311" t="s">
        <v>256</v>
      </c>
      <c r="B176" s="312"/>
      <c r="C176" s="312"/>
      <c r="D176" s="312"/>
      <c r="E176" s="312"/>
      <c r="F176" s="312"/>
      <c r="G176" s="312"/>
      <c r="H176" s="312"/>
      <c r="I176" s="312"/>
      <c r="J176" s="313"/>
    </row>
    <row r="177" spans="1:10" ht="15.75" hidden="1">
      <c r="A177" s="272" t="s">
        <v>17</v>
      </c>
      <c r="B177" s="303" t="s">
        <v>18</v>
      </c>
      <c r="C177" s="303"/>
      <c r="D177" s="303"/>
      <c r="E177" s="303"/>
      <c r="F177" s="303"/>
      <c r="G177" s="303" t="s">
        <v>19</v>
      </c>
      <c r="H177" s="303"/>
      <c r="I177" s="303"/>
      <c r="J177" s="304"/>
    </row>
    <row r="178" spans="1:10" ht="47.25" hidden="1" customHeight="1">
      <c r="A178" s="273" t="s">
        <v>257</v>
      </c>
      <c r="B178" s="326" t="s">
        <v>258</v>
      </c>
      <c r="C178" s="327"/>
      <c r="D178" s="327"/>
      <c r="E178" s="327"/>
      <c r="F178" s="328"/>
      <c r="G178" s="326"/>
      <c r="H178" s="327"/>
      <c r="I178" s="327"/>
      <c r="J178" s="329"/>
    </row>
    <row r="179" spans="1:10" ht="33" hidden="1" customHeight="1">
      <c r="A179" s="273" t="s">
        <v>259</v>
      </c>
      <c r="B179" s="326" t="s">
        <v>260</v>
      </c>
      <c r="C179" s="327"/>
      <c r="D179" s="327"/>
      <c r="E179" s="327"/>
      <c r="F179" s="328"/>
      <c r="G179" s="326"/>
      <c r="H179" s="327"/>
      <c r="I179" s="327"/>
      <c r="J179" s="329"/>
    </row>
    <row r="180" spans="1:10" ht="30" hidden="1">
      <c r="A180" s="273" t="s">
        <v>261</v>
      </c>
      <c r="B180" s="326" t="s">
        <v>262</v>
      </c>
      <c r="C180" s="327"/>
      <c r="D180" s="327"/>
      <c r="E180" s="327"/>
      <c r="F180" s="328"/>
      <c r="G180" s="326"/>
      <c r="H180" s="327"/>
      <c r="I180" s="327"/>
      <c r="J180" s="329"/>
    </row>
    <row r="181" spans="1:10" hidden="1">
      <c r="A181" s="273" t="s">
        <v>88</v>
      </c>
      <c r="B181" s="326" t="s">
        <v>263</v>
      </c>
      <c r="C181" s="327"/>
      <c r="D181" s="327"/>
      <c r="E181" s="327"/>
      <c r="F181" s="328"/>
      <c r="G181" s="326"/>
      <c r="H181" s="327"/>
      <c r="I181" s="327"/>
      <c r="J181" s="329"/>
    </row>
    <row r="182" spans="1:10" ht="30" hidden="1">
      <c r="A182" s="273" t="s">
        <v>264</v>
      </c>
      <c r="B182" s="326" t="s">
        <v>265</v>
      </c>
      <c r="C182" s="327"/>
      <c r="D182" s="327"/>
      <c r="E182" s="327"/>
      <c r="F182" s="328"/>
      <c r="G182" s="326"/>
      <c r="H182" s="327"/>
      <c r="I182" s="327"/>
      <c r="J182" s="329"/>
    </row>
    <row r="183" spans="1:10" ht="15.75" hidden="1">
      <c r="A183" s="311" t="s">
        <v>266</v>
      </c>
      <c r="B183" s="312"/>
      <c r="C183" s="312"/>
      <c r="D183" s="312"/>
      <c r="E183" s="312"/>
      <c r="F183" s="312"/>
      <c r="G183" s="312"/>
      <c r="H183" s="312"/>
      <c r="I183" s="312"/>
      <c r="J183" s="313"/>
    </row>
    <row r="184" spans="1:10" ht="15.75" hidden="1">
      <c r="A184" s="272" t="s">
        <v>17</v>
      </c>
      <c r="B184" s="303" t="s">
        <v>18</v>
      </c>
      <c r="C184" s="303"/>
      <c r="D184" s="303"/>
      <c r="E184" s="303"/>
      <c r="F184" s="303"/>
      <c r="G184" s="303" t="s">
        <v>19</v>
      </c>
      <c r="H184" s="303"/>
      <c r="I184" s="303"/>
      <c r="J184" s="304"/>
    </row>
    <row r="185" spans="1:10" ht="33" hidden="1" customHeight="1">
      <c r="A185" s="281" t="s">
        <v>82</v>
      </c>
      <c r="B185" s="326" t="s">
        <v>267</v>
      </c>
      <c r="C185" s="327"/>
      <c r="D185" s="327"/>
      <c r="E185" s="327"/>
      <c r="F185" s="328"/>
      <c r="G185" s="326"/>
      <c r="H185" s="327"/>
      <c r="I185" s="327"/>
      <c r="J185" s="329"/>
    </row>
    <row r="186" spans="1:10" hidden="1">
      <c r="A186" s="281" t="s">
        <v>268</v>
      </c>
      <c r="B186" s="326" t="s">
        <v>269</v>
      </c>
      <c r="C186" s="327"/>
      <c r="D186" s="327"/>
      <c r="E186" s="327"/>
      <c r="F186" s="328"/>
      <c r="G186" s="326"/>
      <c r="H186" s="327"/>
      <c r="I186" s="327"/>
      <c r="J186" s="329"/>
    </row>
    <row r="187" spans="1:10" s="270" customFormat="1" ht="39.75" hidden="1" customHeight="1">
      <c r="A187" s="284" t="s">
        <v>270</v>
      </c>
      <c r="B187" s="352" t="s">
        <v>271</v>
      </c>
      <c r="C187" s="353"/>
      <c r="D187" s="353"/>
      <c r="E187" s="353"/>
      <c r="F187" s="354"/>
      <c r="G187" s="355"/>
      <c r="H187" s="356"/>
      <c r="I187" s="356"/>
      <c r="J187" s="357"/>
    </row>
    <row r="188" spans="1:10" ht="15.75" hidden="1">
      <c r="A188" s="285" t="s">
        <v>272</v>
      </c>
      <c r="B188" s="326" t="s">
        <v>273</v>
      </c>
      <c r="C188" s="327"/>
      <c r="D188" s="327"/>
      <c r="E188" s="327"/>
      <c r="F188" s="328"/>
      <c r="G188" s="326"/>
      <c r="H188" s="327"/>
      <c r="I188" s="327"/>
      <c r="J188" s="329"/>
    </row>
    <row r="189" spans="1:10" ht="31.5" hidden="1" customHeight="1">
      <c r="A189" s="281" t="s">
        <v>204</v>
      </c>
      <c r="B189" s="326" t="s">
        <v>274</v>
      </c>
      <c r="C189" s="327"/>
      <c r="D189" s="327"/>
      <c r="E189" s="327"/>
      <c r="F189" s="328"/>
      <c r="G189" s="326"/>
      <c r="H189" s="327"/>
      <c r="I189" s="327"/>
      <c r="J189" s="329"/>
    </row>
    <row r="190" spans="1:10" hidden="1">
      <c r="A190" s="281" t="s">
        <v>275</v>
      </c>
      <c r="B190" s="326" t="s">
        <v>276</v>
      </c>
      <c r="C190" s="327"/>
      <c r="D190" s="327"/>
      <c r="E190" s="327"/>
      <c r="F190" s="328"/>
      <c r="G190" s="326"/>
      <c r="H190" s="327"/>
      <c r="I190" s="327"/>
      <c r="J190" s="329"/>
    </row>
    <row r="191" spans="1:10" hidden="1">
      <c r="A191" s="281" t="s">
        <v>135</v>
      </c>
      <c r="B191" s="326" t="s">
        <v>277</v>
      </c>
      <c r="C191" s="327"/>
      <c r="D191" s="327"/>
      <c r="E191" s="327"/>
      <c r="F191" s="328"/>
      <c r="G191" s="326"/>
      <c r="H191" s="327"/>
      <c r="I191" s="327"/>
      <c r="J191" s="329"/>
    </row>
    <row r="192" spans="1:10" ht="46.5" hidden="1" customHeight="1">
      <c r="A192" s="281" t="s">
        <v>278</v>
      </c>
      <c r="B192" s="326" t="s">
        <v>279</v>
      </c>
      <c r="C192" s="327"/>
      <c r="D192" s="327"/>
      <c r="E192" s="327"/>
      <c r="F192" s="328"/>
      <c r="G192" s="326"/>
      <c r="H192" s="327"/>
      <c r="I192" s="327"/>
      <c r="J192" s="329"/>
    </row>
    <row r="193" spans="1:10" ht="15.75" hidden="1">
      <c r="A193" s="311" t="s">
        <v>280</v>
      </c>
      <c r="B193" s="312"/>
      <c r="C193" s="312"/>
      <c r="D193" s="312"/>
      <c r="E193" s="312"/>
      <c r="F193" s="312"/>
      <c r="G193" s="312"/>
      <c r="H193" s="312"/>
      <c r="I193" s="312"/>
      <c r="J193" s="313"/>
    </row>
    <row r="194" spans="1:10" ht="15.75" hidden="1">
      <c r="A194" s="272" t="s">
        <v>17</v>
      </c>
      <c r="B194" s="303" t="s">
        <v>18</v>
      </c>
      <c r="C194" s="303"/>
      <c r="D194" s="303"/>
      <c r="E194" s="303"/>
      <c r="F194" s="303"/>
      <c r="G194" s="303" t="s">
        <v>19</v>
      </c>
      <c r="H194" s="303"/>
      <c r="I194" s="303"/>
      <c r="J194" s="304"/>
    </row>
    <row r="195" spans="1:10" ht="46.5" hidden="1" customHeight="1">
      <c r="A195" s="281" t="s">
        <v>82</v>
      </c>
      <c r="B195" s="326" t="s">
        <v>281</v>
      </c>
      <c r="C195" s="327"/>
      <c r="D195" s="327"/>
      <c r="E195" s="327"/>
      <c r="F195" s="328"/>
      <c r="G195" s="326"/>
      <c r="H195" s="327"/>
      <c r="I195" s="327"/>
      <c r="J195" s="329"/>
    </row>
    <row r="196" spans="1:10" hidden="1">
      <c r="A196" s="281" t="s">
        <v>198</v>
      </c>
      <c r="B196" s="326" t="s">
        <v>282</v>
      </c>
      <c r="C196" s="327"/>
      <c r="D196" s="327"/>
      <c r="E196" s="327"/>
      <c r="F196" s="328"/>
      <c r="G196" s="326"/>
      <c r="H196" s="327"/>
      <c r="I196" s="327"/>
      <c r="J196" s="329"/>
    </row>
    <row r="197" spans="1:10" hidden="1">
      <c r="A197" s="281" t="s">
        <v>283</v>
      </c>
      <c r="B197" s="326" t="s">
        <v>284</v>
      </c>
      <c r="C197" s="327"/>
      <c r="D197" s="327"/>
      <c r="E197" s="327"/>
      <c r="F197" s="328"/>
      <c r="G197" s="326"/>
      <c r="H197" s="327"/>
      <c r="I197" s="327"/>
      <c r="J197" s="329"/>
    </row>
    <row r="198" spans="1:10" ht="30" hidden="1" customHeight="1">
      <c r="A198" s="281" t="s">
        <v>228</v>
      </c>
      <c r="B198" s="326" t="s">
        <v>285</v>
      </c>
      <c r="C198" s="327"/>
      <c r="D198" s="327"/>
      <c r="E198" s="327"/>
      <c r="F198" s="328"/>
      <c r="G198" s="326"/>
      <c r="H198" s="327"/>
      <c r="I198" s="327"/>
      <c r="J198" s="329"/>
    </row>
    <row r="199" spans="1:10" ht="30.75" hidden="1" customHeight="1">
      <c r="A199" s="281" t="s">
        <v>230</v>
      </c>
      <c r="B199" s="326" t="s">
        <v>286</v>
      </c>
      <c r="C199" s="327"/>
      <c r="D199" s="327"/>
      <c r="E199" s="327"/>
      <c r="F199" s="328"/>
      <c r="G199" s="326"/>
      <c r="H199" s="327"/>
      <c r="I199" s="327"/>
      <c r="J199" s="329"/>
    </row>
    <row r="200" spans="1:10" ht="79.5" hidden="1" customHeight="1">
      <c r="A200" s="281" t="s">
        <v>234</v>
      </c>
      <c r="B200" s="326" t="s">
        <v>287</v>
      </c>
      <c r="C200" s="327"/>
      <c r="D200" s="327"/>
      <c r="E200" s="327"/>
      <c r="F200" s="328"/>
      <c r="G200" s="326"/>
      <c r="H200" s="327"/>
      <c r="I200" s="327"/>
      <c r="J200" s="329"/>
    </row>
    <row r="201" spans="1:10" hidden="1">
      <c r="A201" s="281" t="s">
        <v>79</v>
      </c>
      <c r="B201" s="326" t="s">
        <v>288</v>
      </c>
      <c r="C201" s="327"/>
      <c r="D201" s="327"/>
      <c r="E201" s="327"/>
      <c r="F201" s="328"/>
      <c r="G201" s="326"/>
      <c r="H201" s="327"/>
      <c r="I201" s="327"/>
      <c r="J201" s="329"/>
    </row>
    <row r="202" spans="1:10" ht="15" hidden="1" customHeight="1">
      <c r="A202" s="286"/>
      <c r="B202" s="286"/>
      <c r="C202" s="286"/>
      <c r="D202" s="286"/>
      <c r="E202" s="286"/>
      <c r="F202" s="286"/>
      <c r="G202" s="286"/>
      <c r="H202" s="286"/>
      <c r="I202" s="286"/>
      <c r="J202" s="286"/>
    </row>
    <row r="203" spans="1:10" ht="15" hidden="1" customHeight="1">
      <c r="A203" s="286"/>
      <c r="B203" s="286"/>
      <c r="C203" s="286"/>
      <c r="D203" s="286"/>
      <c r="E203" s="286"/>
      <c r="F203" s="286"/>
      <c r="G203" s="286"/>
      <c r="H203" s="286"/>
      <c r="I203" s="286"/>
      <c r="J203" s="286"/>
    </row>
    <row r="204" spans="1:10" ht="15.75" hidden="1">
      <c r="A204" s="311" t="s">
        <v>289</v>
      </c>
      <c r="B204" s="312"/>
      <c r="C204" s="312"/>
      <c r="D204" s="312"/>
      <c r="E204" s="312"/>
      <c r="F204" s="312"/>
      <c r="G204" s="312"/>
      <c r="H204" s="312"/>
      <c r="I204" s="312"/>
      <c r="J204" s="313"/>
    </row>
    <row r="205" spans="1:10" ht="15.75" hidden="1">
      <c r="A205" s="272" t="s">
        <v>17</v>
      </c>
      <c r="B205" s="303" t="s">
        <v>18</v>
      </c>
      <c r="C205" s="303"/>
      <c r="D205" s="303"/>
      <c r="E205" s="303"/>
      <c r="F205" s="303"/>
      <c r="G205" s="303" t="s">
        <v>19</v>
      </c>
      <c r="H205" s="303"/>
      <c r="I205" s="303"/>
      <c r="J205" s="304"/>
    </row>
    <row r="206" spans="1:10" hidden="1">
      <c r="A206" s="281" t="s">
        <v>290</v>
      </c>
      <c r="B206" s="326" t="s">
        <v>291</v>
      </c>
      <c r="C206" s="327"/>
      <c r="D206" s="327"/>
      <c r="E206" s="327"/>
      <c r="F206" s="328"/>
      <c r="G206" s="326" t="s">
        <v>292</v>
      </c>
      <c r="H206" s="327"/>
      <c r="I206" s="327"/>
      <c r="J206" s="329"/>
    </row>
    <row r="207" spans="1:10" ht="15.75" hidden="1" customHeight="1">
      <c r="A207" s="281" t="s">
        <v>293</v>
      </c>
      <c r="B207" s="326" t="s">
        <v>294</v>
      </c>
      <c r="C207" s="327"/>
      <c r="D207" s="327"/>
      <c r="E207" s="327"/>
      <c r="F207" s="328"/>
      <c r="G207" s="326"/>
      <c r="H207" s="327"/>
      <c r="I207" s="327"/>
      <c r="J207" s="329"/>
    </row>
    <row r="208" spans="1:10" ht="15.75" hidden="1" customHeight="1">
      <c r="A208" s="281" t="s">
        <v>295</v>
      </c>
      <c r="B208" s="326" t="s">
        <v>296</v>
      </c>
      <c r="C208" s="327"/>
      <c r="D208" s="327"/>
      <c r="E208" s="327"/>
      <c r="F208" s="328"/>
      <c r="G208" s="326"/>
      <c r="H208" s="327"/>
      <c r="I208" s="327"/>
      <c r="J208" s="329"/>
    </row>
    <row r="209" spans="1:10" ht="15.75" hidden="1" customHeight="1">
      <c r="A209" s="281" t="s">
        <v>297</v>
      </c>
      <c r="B209" s="326" t="s">
        <v>298</v>
      </c>
      <c r="C209" s="327"/>
      <c r="D209" s="327"/>
      <c r="E209" s="327"/>
      <c r="F209" s="328"/>
      <c r="G209" s="326"/>
      <c r="H209" s="327"/>
      <c r="I209" s="327"/>
      <c r="J209" s="329"/>
    </row>
    <row r="210" spans="1:10" ht="15.75" hidden="1" customHeight="1">
      <c r="A210" s="281" t="s">
        <v>299</v>
      </c>
      <c r="B210" s="326" t="s">
        <v>300</v>
      </c>
      <c r="C210" s="327"/>
      <c r="D210" s="327"/>
      <c r="E210" s="327"/>
      <c r="F210" s="328"/>
      <c r="G210" s="326"/>
      <c r="H210" s="327"/>
      <c r="I210" s="327"/>
      <c r="J210" s="329"/>
    </row>
    <row r="211" spans="1:10" ht="15.75" hidden="1" customHeight="1">
      <c r="A211" s="281" t="s">
        <v>301</v>
      </c>
      <c r="B211" s="326" t="s">
        <v>302</v>
      </c>
      <c r="C211" s="327"/>
      <c r="D211" s="327"/>
      <c r="E211" s="327"/>
      <c r="F211" s="328"/>
      <c r="G211" s="326"/>
      <c r="H211" s="327"/>
      <c r="I211" s="327"/>
      <c r="J211" s="329"/>
    </row>
    <row r="212" spans="1:10" ht="15.75" hidden="1" customHeight="1">
      <c r="A212" s="281" t="s">
        <v>303</v>
      </c>
      <c r="B212" s="326" t="s">
        <v>296</v>
      </c>
      <c r="C212" s="327"/>
      <c r="D212" s="327"/>
      <c r="E212" s="327"/>
      <c r="F212" s="328"/>
      <c r="G212" s="326"/>
      <c r="H212" s="327"/>
      <c r="I212" s="327"/>
      <c r="J212" s="329"/>
    </row>
    <row r="213" spans="1:10" ht="15.75" hidden="1" customHeight="1">
      <c r="A213" s="281" t="s">
        <v>304</v>
      </c>
      <c r="B213" s="326" t="s">
        <v>305</v>
      </c>
      <c r="C213" s="327"/>
      <c r="D213" s="327"/>
      <c r="E213" s="327"/>
      <c r="F213" s="328"/>
      <c r="G213" s="326"/>
      <c r="H213" s="327"/>
      <c r="I213" s="327"/>
      <c r="J213" s="329"/>
    </row>
    <row r="214" spans="1:10" ht="15.75" hidden="1" customHeight="1">
      <c r="A214" s="281" t="s">
        <v>306</v>
      </c>
      <c r="B214" s="326" t="s">
        <v>307</v>
      </c>
      <c r="C214" s="327"/>
      <c r="D214" s="327"/>
      <c r="E214" s="327"/>
      <c r="F214" s="328"/>
      <c r="G214" s="326"/>
      <c r="H214" s="327"/>
      <c r="I214" s="327"/>
      <c r="J214" s="329"/>
    </row>
    <row r="215" spans="1:10" ht="15.75" hidden="1" customHeight="1"/>
    <row r="216" spans="1:10" ht="15.75" customHeight="1"/>
    <row r="217" spans="1:10" ht="15.75" customHeight="1"/>
    <row r="218" spans="1:10" ht="15.75" customHeight="1"/>
    <row r="219" spans="1:10" ht="15.75" customHeight="1"/>
    <row r="220" spans="1:10" ht="15.75" customHeight="1"/>
    <row r="221" spans="1:10" ht="15.75" customHeight="1"/>
    <row r="222" spans="1:10" ht="15.75" customHeight="1"/>
    <row r="223" spans="1:10" ht="15.75" customHeight="1"/>
    <row r="224" spans="1:10"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hidden="1" customHeight="1"/>
  </sheetData>
  <mergeCells count="362">
    <mergeCell ref="B213:F213"/>
    <mergeCell ref="G213:J213"/>
    <mergeCell ref="B214:F214"/>
    <mergeCell ref="G214:J214"/>
    <mergeCell ref="A1:I2"/>
    <mergeCell ref="B208:F208"/>
    <mergeCell ref="G208:J208"/>
    <mergeCell ref="B209:F209"/>
    <mergeCell ref="G209:J209"/>
    <mergeCell ref="B210:F210"/>
    <mergeCell ref="G210:J210"/>
    <mergeCell ref="B211:F211"/>
    <mergeCell ref="G211:J211"/>
    <mergeCell ref="B212:F212"/>
    <mergeCell ref="G212:J212"/>
    <mergeCell ref="B201:F201"/>
    <mergeCell ref="G201:J201"/>
    <mergeCell ref="A204:J204"/>
    <mergeCell ref="B205:F205"/>
    <mergeCell ref="G205:J205"/>
    <mergeCell ref="B206:F206"/>
    <mergeCell ref="G206:J206"/>
    <mergeCell ref="B207:F207"/>
    <mergeCell ref="G207:J207"/>
    <mergeCell ref="B196:F196"/>
    <mergeCell ref="G196:J196"/>
    <mergeCell ref="B197:F197"/>
    <mergeCell ref="G197:J197"/>
    <mergeCell ref="B198:F198"/>
    <mergeCell ref="G198:J198"/>
    <mergeCell ref="B199:F199"/>
    <mergeCell ref="G199:J199"/>
    <mergeCell ref="B200:F200"/>
    <mergeCell ref="G200:J200"/>
    <mergeCell ref="B191:F191"/>
    <mergeCell ref="G191:J191"/>
    <mergeCell ref="B192:F192"/>
    <mergeCell ref="G192:J192"/>
    <mergeCell ref="A193:J193"/>
    <mergeCell ref="B194:F194"/>
    <mergeCell ref="G194:J194"/>
    <mergeCell ref="B195:F195"/>
    <mergeCell ref="G195:J195"/>
    <mergeCell ref="B186:F186"/>
    <mergeCell ref="G186:J186"/>
    <mergeCell ref="B187:F187"/>
    <mergeCell ref="G187:J187"/>
    <mergeCell ref="B188:F188"/>
    <mergeCell ref="G188:J188"/>
    <mergeCell ref="B189:F189"/>
    <mergeCell ref="G189:J189"/>
    <mergeCell ref="B190:F190"/>
    <mergeCell ref="G190:J190"/>
    <mergeCell ref="B181:F181"/>
    <mergeCell ref="G181:J181"/>
    <mergeCell ref="B182:F182"/>
    <mergeCell ref="G182:J182"/>
    <mergeCell ref="A183:J183"/>
    <mergeCell ref="B184:F184"/>
    <mergeCell ref="G184:J184"/>
    <mergeCell ref="B185:F185"/>
    <mergeCell ref="G185:J185"/>
    <mergeCell ref="A176:J176"/>
    <mergeCell ref="B177:F177"/>
    <mergeCell ref="G177:J177"/>
    <mergeCell ref="B178:F178"/>
    <mergeCell ref="G178:J178"/>
    <mergeCell ref="B179:F179"/>
    <mergeCell ref="G179:J179"/>
    <mergeCell ref="B180:F180"/>
    <mergeCell ref="G180:J180"/>
    <mergeCell ref="B162:F162"/>
    <mergeCell ref="G162:J162"/>
    <mergeCell ref="B163:F163"/>
    <mergeCell ref="G163:J163"/>
    <mergeCell ref="B164:F164"/>
    <mergeCell ref="G164:J164"/>
    <mergeCell ref="B165:F165"/>
    <mergeCell ref="G165:J165"/>
    <mergeCell ref="B166:F166"/>
    <mergeCell ref="G166:J166"/>
    <mergeCell ref="B157:F157"/>
    <mergeCell ref="G157:J157"/>
    <mergeCell ref="B158:F158"/>
    <mergeCell ref="G158:J158"/>
    <mergeCell ref="B159:F159"/>
    <mergeCell ref="G159:J159"/>
    <mergeCell ref="B160:F160"/>
    <mergeCell ref="G160:J160"/>
    <mergeCell ref="B161:F161"/>
    <mergeCell ref="G161:J161"/>
    <mergeCell ref="B152:F152"/>
    <mergeCell ref="G152:J152"/>
    <mergeCell ref="B153:F153"/>
    <mergeCell ref="G153:J153"/>
    <mergeCell ref="B154:F154"/>
    <mergeCell ref="G154:J154"/>
    <mergeCell ref="B155:F155"/>
    <mergeCell ref="G155:J155"/>
    <mergeCell ref="A156:J156"/>
    <mergeCell ref="B147:F147"/>
    <mergeCell ref="G147:J147"/>
    <mergeCell ref="B148:F148"/>
    <mergeCell ref="G148:J148"/>
    <mergeCell ref="B149:F149"/>
    <mergeCell ref="G149:J149"/>
    <mergeCell ref="B150:F150"/>
    <mergeCell ref="G150:J150"/>
    <mergeCell ref="B151:F151"/>
    <mergeCell ref="G151:J151"/>
    <mergeCell ref="B139:F139"/>
    <mergeCell ref="G139:J139"/>
    <mergeCell ref="B140:F140"/>
    <mergeCell ref="G140:J140"/>
    <mergeCell ref="B141:F141"/>
    <mergeCell ref="G141:J141"/>
    <mergeCell ref="B142:F142"/>
    <mergeCell ref="G142:J142"/>
    <mergeCell ref="B146:F146"/>
    <mergeCell ref="G146:J146"/>
    <mergeCell ref="A134:J134"/>
    <mergeCell ref="B135:F135"/>
    <mergeCell ref="G135:J135"/>
    <mergeCell ref="B136:F136"/>
    <mergeCell ref="G136:J136"/>
    <mergeCell ref="B137:F137"/>
    <mergeCell ref="G137:J137"/>
    <mergeCell ref="B138:F138"/>
    <mergeCell ref="G138:J138"/>
    <mergeCell ref="B129:F129"/>
    <mergeCell ref="G129:J129"/>
    <mergeCell ref="B130:F130"/>
    <mergeCell ref="G130:J130"/>
    <mergeCell ref="B131:F131"/>
    <mergeCell ref="G131:J131"/>
    <mergeCell ref="B132:F132"/>
    <mergeCell ref="G132:J132"/>
    <mergeCell ref="B133:F133"/>
    <mergeCell ref="G133:J133"/>
    <mergeCell ref="B124:F124"/>
    <mergeCell ref="G124:J124"/>
    <mergeCell ref="B125:F125"/>
    <mergeCell ref="G125:J125"/>
    <mergeCell ref="B126:F126"/>
    <mergeCell ref="G126:J126"/>
    <mergeCell ref="B127:F127"/>
    <mergeCell ref="G127:J127"/>
    <mergeCell ref="B128:F128"/>
    <mergeCell ref="G128:J128"/>
    <mergeCell ref="B119:F119"/>
    <mergeCell ref="G119:J119"/>
    <mergeCell ref="B120:F120"/>
    <mergeCell ref="G120:J120"/>
    <mergeCell ref="B121:F121"/>
    <mergeCell ref="G121:J121"/>
    <mergeCell ref="B122:F122"/>
    <mergeCell ref="G122:J122"/>
    <mergeCell ref="A123:J123"/>
    <mergeCell ref="B114:F114"/>
    <mergeCell ref="G114:J114"/>
    <mergeCell ref="B115:F115"/>
    <mergeCell ref="G115:XFD115"/>
    <mergeCell ref="B116:F116"/>
    <mergeCell ref="G116:J116"/>
    <mergeCell ref="B117:F117"/>
    <mergeCell ref="G117:J117"/>
    <mergeCell ref="B118:F118"/>
    <mergeCell ref="G118:J118"/>
    <mergeCell ref="B109:F109"/>
    <mergeCell ref="G109:J109"/>
    <mergeCell ref="B110:F110"/>
    <mergeCell ref="G110:J110"/>
    <mergeCell ref="B111:F111"/>
    <mergeCell ref="G111:J111"/>
    <mergeCell ref="B112:F112"/>
    <mergeCell ref="G112:J112"/>
    <mergeCell ref="B113:F113"/>
    <mergeCell ref="G113:J113"/>
    <mergeCell ref="B104:F104"/>
    <mergeCell ref="G104:J104"/>
    <mergeCell ref="B105:F105"/>
    <mergeCell ref="G105:J105"/>
    <mergeCell ref="B106:F106"/>
    <mergeCell ref="G106:J106"/>
    <mergeCell ref="B107:F107"/>
    <mergeCell ref="G107:J107"/>
    <mergeCell ref="B108:F108"/>
    <mergeCell ref="G108:J108"/>
    <mergeCell ref="B95:F95"/>
    <mergeCell ref="G95:J95"/>
    <mergeCell ref="B96:F96"/>
    <mergeCell ref="G96:J96"/>
    <mergeCell ref="B97:F97"/>
    <mergeCell ref="G97:J97"/>
    <mergeCell ref="B98:F98"/>
    <mergeCell ref="G98:J98"/>
    <mergeCell ref="A103:J103"/>
    <mergeCell ref="B90:F90"/>
    <mergeCell ref="G90:J90"/>
    <mergeCell ref="B91:F91"/>
    <mergeCell ref="G91:J91"/>
    <mergeCell ref="B92:F92"/>
    <mergeCell ref="G92:J92"/>
    <mergeCell ref="B93:F93"/>
    <mergeCell ref="G93:J93"/>
    <mergeCell ref="B94:F94"/>
    <mergeCell ref="G94:J94"/>
    <mergeCell ref="A85:J85"/>
    <mergeCell ref="B86:F86"/>
    <mergeCell ref="G86:J86"/>
    <mergeCell ref="B87:F87"/>
    <mergeCell ref="G87:J87"/>
    <mergeCell ref="B88:F88"/>
    <mergeCell ref="G88:J88"/>
    <mergeCell ref="B89:F89"/>
    <mergeCell ref="G89:J89"/>
    <mergeCell ref="B80:F80"/>
    <mergeCell ref="G80:J80"/>
    <mergeCell ref="B81:F81"/>
    <mergeCell ref="G81:J81"/>
    <mergeCell ref="B82:F82"/>
    <mergeCell ref="G82:J82"/>
    <mergeCell ref="B83:F83"/>
    <mergeCell ref="G83:J83"/>
    <mergeCell ref="B84:F84"/>
    <mergeCell ref="G84:J84"/>
    <mergeCell ref="B75:F75"/>
    <mergeCell ref="G75:J75"/>
    <mergeCell ref="B76:F76"/>
    <mergeCell ref="G76:J76"/>
    <mergeCell ref="B77:F77"/>
    <mergeCell ref="G77:J77"/>
    <mergeCell ref="B78:F78"/>
    <mergeCell ref="G78:J78"/>
    <mergeCell ref="B79:F79"/>
    <mergeCell ref="G79:J79"/>
    <mergeCell ref="B70:F70"/>
    <mergeCell ref="G70:J70"/>
    <mergeCell ref="B71:F71"/>
    <mergeCell ref="G71:J71"/>
    <mergeCell ref="B72:F72"/>
    <mergeCell ref="G72:J72"/>
    <mergeCell ref="B73:F73"/>
    <mergeCell ref="G73:J73"/>
    <mergeCell ref="B74:F74"/>
    <mergeCell ref="G74:J74"/>
    <mergeCell ref="B65:F65"/>
    <mergeCell ref="G65:J65"/>
    <mergeCell ref="B66:F66"/>
    <mergeCell ref="G66:J66"/>
    <mergeCell ref="B67:F67"/>
    <mergeCell ref="G67:J67"/>
    <mergeCell ref="B68:F68"/>
    <mergeCell ref="G68:J68"/>
    <mergeCell ref="B69:F69"/>
    <mergeCell ref="G69:J69"/>
    <mergeCell ref="B60:F60"/>
    <mergeCell ref="G60:J60"/>
    <mergeCell ref="B61:F61"/>
    <mergeCell ref="G61:J61"/>
    <mergeCell ref="B62:F62"/>
    <mergeCell ref="G62:J62"/>
    <mergeCell ref="B63:F63"/>
    <mergeCell ref="G63:J63"/>
    <mergeCell ref="B64:F64"/>
    <mergeCell ref="G64:J64"/>
    <mergeCell ref="B55:F55"/>
    <mergeCell ref="G55:J55"/>
    <mergeCell ref="B56:F56"/>
    <mergeCell ref="G56:J56"/>
    <mergeCell ref="B57:F57"/>
    <mergeCell ref="G57:J57"/>
    <mergeCell ref="B58:F58"/>
    <mergeCell ref="G58:J58"/>
    <mergeCell ref="B59:F59"/>
    <mergeCell ref="G59:J59"/>
    <mergeCell ref="B50:F50"/>
    <mergeCell ref="G50:J50"/>
    <mergeCell ref="B51:F51"/>
    <mergeCell ref="G51:J51"/>
    <mergeCell ref="B52:F52"/>
    <mergeCell ref="G52:J52"/>
    <mergeCell ref="A53:J53"/>
    <mergeCell ref="B54:F54"/>
    <mergeCell ref="G54:J54"/>
    <mergeCell ref="B43:F43"/>
    <mergeCell ref="G43:J43"/>
    <mergeCell ref="B44:F44"/>
    <mergeCell ref="G44:J44"/>
    <mergeCell ref="A47:J47"/>
    <mergeCell ref="B48:F48"/>
    <mergeCell ref="G48:J48"/>
    <mergeCell ref="B49:F49"/>
    <mergeCell ref="G49:J49"/>
    <mergeCell ref="B38:F38"/>
    <mergeCell ref="G38:J38"/>
    <mergeCell ref="B39:F39"/>
    <mergeCell ref="G39:J39"/>
    <mergeCell ref="B40:F40"/>
    <mergeCell ref="G40:J40"/>
    <mergeCell ref="B41:F41"/>
    <mergeCell ref="G41:J41"/>
    <mergeCell ref="B42:F42"/>
    <mergeCell ref="G42:J42"/>
    <mergeCell ref="B33:F33"/>
    <mergeCell ref="G33:J33"/>
    <mergeCell ref="B34:F34"/>
    <mergeCell ref="G34:J34"/>
    <mergeCell ref="B35:F35"/>
    <mergeCell ref="G35:J35"/>
    <mergeCell ref="B36:F36"/>
    <mergeCell ref="G36:J36"/>
    <mergeCell ref="B37:F37"/>
    <mergeCell ref="G37:J37"/>
    <mergeCell ref="B28:F28"/>
    <mergeCell ref="G28:J28"/>
    <mergeCell ref="B29:F29"/>
    <mergeCell ref="G29:J29"/>
    <mergeCell ref="B30:F30"/>
    <mergeCell ref="G30:J30"/>
    <mergeCell ref="B31:F31"/>
    <mergeCell ref="G31:J31"/>
    <mergeCell ref="B32:F32"/>
    <mergeCell ref="G32:J32"/>
    <mergeCell ref="B23:F23"/>
    <mergeCell ref="G23:J23"/>
    <mergeCell ref="B24:F24"/>
    <mergeCell ref="G24:J24"/>
    <mergeCell ref="B25:F25"/>
    <mergeCell ref="G25:J25"/>
    <mergeCell ref="B26:F26"/>
    <mergeCell ref="G26:J26"/>
    <mergeCell ref="B27:F27"/>
    <mergeCell ref="G27:J27"/>
    <mergeCell ref="B18:F18"/>
    <mergeCell ref="G18:J18"/>
    <mergeCell ref="B19:F19"/>
    <mergeCell ref="G19:J19"/>
    <mergeCell ref="B20:F20"/>
    <mergeCell ref="G20:J20"/>
    <mergeCell ref="B21:F21"/>
    <mergeCell ref="G21:J21"/>
    <mergeCell ref="B22:F22"/>
    <mergeCell ref="G22:J22"/>
    <mergeCell ref="A10:J10"/>
    <mergeCell ref="A11:J11"/>
    <mergeCell ref="A12:J12"/>
    <mergeCell ref="A13:J13"/>
    <mergeCell ref="A14:J14"/>
    <mergeCell ref="A15:J15"/>
    <mergeCell ref="A16:J16"/>
    <mergeCell ref="B17:F17"/>
    <mergeCell ref="G17:J17"/>
    <mergeCell ref="A3:J3"/>
    <mergeCell ref="A4:J4"/>
    <mergeCell ref="A5:J5"/>
    <mergeCell ref="A6:J6"/>
    <mergeCell ref="A7:J7"/>
    <mergeCell ref="A8:B8"/>
    <mergeCell ref="C8:F8"/>
    <mergeCell ref="G8:J8"/>
    <mergeCell ref="A9:J9"/>
  </mergeCells>
  <pageMargins left="0.7" right="0.7" top="0.75" bottom="0.75" header="0.3" footer="0.3"/>
  <pageSetup paperSize="9" scale="58"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128"/>
  <sheetViews>
    <sheetView tabSelected="1" view="pageBreakPreview" topLeftCell="A7" zoomScale="55" zoomScaleNormal="55" zoomScaleSheetLayoutView="55" workbookViewId="0">
      <selection activeCell="K12" sqref="K12"/>
    </sheetView>
  </sheetViews>
  <sheetFormatPr baseColWidth="10" defaultColWidth="14.42578125" defaultRowHeight="15"/>
  <cols>
    <col min="1" max="1" width="6.5703125" style="43" customWidth="1"/>
    <col min="2" max="2" width="21" style="43" customWidth="1"/>
    <col min="3" max="3" width="18.140625" style="44" customWidth="1"/>
    <col min="4" max="4" width="22.85546875" style="43" customWidth="1"/>
    <col min="5" max="5" width="39.28515625" style="43" customWidth="1"/>
    <col min="6" max="6" width="23.140625" style="43" customWidth="1"/>
    <col min="7" max="7" width="33" style="43" customWidth="1"/>
    <col min="8" max="8" width="22.7109375" style="43" customWidth="1"/>
    <col min="9" max="9" width="25.140625" style="43" customWidth="1"/>
    <col min="10" max="10" width="26.28515625" style="43" customWidth="1"/>
    <col min="11" max="11" width="18.28515625" style="43" customWidth="1"/>
    <col min="12" max="12" width="17.28515625" style="43" customWidth="1"/>
    <col min="13" max="13" width="24.5703125" style="45" customWidth="1"/>
    <col min="14" max="14" width="18.28515625" style="46" customWidth="1"/>
    <col min="15" max="15" width="27.85546875" style="46" customWidth="1"/>
    <col min="16" max="16" width="14.42578125" style="46"/>
    <col min="17" max="17" width="14.42578125" style="37"/>
    <col min="18" max="20" width="14.42578125" style="43"/>
    <col min="21" max="21" width="19.28515625" style="43" customWidth="1"/>
    <col min="22" max="16384" width="14.42578125" style="43"/>
  </cols>
  <sheetData>
    <row r="1" spans="1:15" s="34" customFormat="1" ht="30.75" customHeight="1">
      <c r="A1" s="47"/>
      <c r="B1" s="465"/>
      <c r="C1" s="465"/>
      <c r="D1" s="465"/>
      <c r="E1" s="465"/>
      <c r="F1" s="465"/>
      <c r="G1" s="465"/>
      <c r="H1" s="465"/>
      <c r="I1" s="134" t="s">
        <v>0</v>
      </c>
      <c r="J1" s="49"/>
      <c r="K1" s="35"/>
      <c r="L1" s="35"/>
      <c r="M1" s="35"/>
      <c r="N1" s="35"/>
      <c r="O1" s="35"/>
    </row>
    <row r="2" spans="1:15" s="34" customFormat="1" ht="40.5" customHeight="1">
      <c r="A2" s="47"/>
      <c r="B2" s="465"/>
      <c r="C2" s="465"/>
      <c r="D2" s="465"/>
      <c r="E2" s="465"/>
      <c r="F2" s="465"/>
      <c r="G2" s="465"/>
      <c r="H2" s="465"/>
      <c r="I2" s="135" t="s">
        <v>1</v>
      </c>
      <c r="J2" s="49"/>
      <c r="K2" s="35"/>
      <c r="L2" s="35"/>
      <c r="M2" s="35"/>
      <c r="N2" s="35"/>
      <c r="O2" s="35"/>
    </row>
    <row r="3" spans="1:15" s="34" customFormat="1" ht="25.5" customHeight="1">
      <c r="A3" s="48"/>
      <c r="B3" s="297" t="s">
        <v>3</v>
      </c>
      <c r="C3" s="297"/>
      <c r="D3" s="297"/>
      <c r="E3" s="297"/>
      <c r="F3" s="297"/>
      <c r="G3" s="297"/>
      <c r="H3" s="297"/>
      <c r="I3" s="297"/>
      <c r="J3" s="49"/>
      <c r="K3" s="35"/>
      <c r="L3" s="35"/>
      <c r="M3" s="35"/>
      <c r="N3" s="35"/>
      <c r="O3" s="35"/>
    </row>
    <row r="4" spans="1:15" s="34" customFormat="1" ht="25.5" customHeight="1">
      <c r="A4" s="49"/>
      <c r="B4" s="297" t="s">
        <v>5</v>
      </c>
      <c r="C4" s="297"/>
      <c r="D4" s="297"/>
      <c r="E4" s="297"/>
      <c r="F4" s="297"/>
      <c r="G4" s="297"/>
      <c r="H4" s="297"/>
      <c r="I4" s="297"/>
      <c r="J4" s="49"/>
      <c r="K4" s="35"/>
      <c r="L4" s="35"/>
      <c r="M4" s="35"/>
      <c r="N4" s="35"/>
      <c r="O4" s="35"/>
    </row>
    <row r="5" spans="1:15" s="34" customFormat="1" ht="25.5" customHeight="1">
      <c r="A5" s="49"/>
      <c r="B5" s="361" t="s">
        <v>6</v>
      </c>
      <c r="C5" s="361"/>
      <c r="D5" s="361"/>
      <c r="E5" s="361"/>
      <c r="F5" s="361"/>
      <c r="G5" s="361"/>
      <c r="H5" s="361"/>
      <c r="I5" s="361"/>
      <c r="J5" s="49"/>
      <c r="K5" s="35"/>
      <c r="L5" s="35"/>
      <c r="M5" s="35"/>
      <c r="N5" s="35"/>
      <c r="O5" s="35"/>
    </row>
    <row r="6" spans="1:15" s="34" customFormat="1" ht="30" customHeight="1">
      <c r="A6" s="49"/>
      <c r="B6" s="297" t="s">
        <v>7</v>
      </c>
      <c r="C6" s="297"/>
      <c r="D6" s="297"/>
      <c r="E6" s="298" t="s">
        <v>8</v>
      </c>
      <c r="F6" s="298"/>
      <c r="G6" s="298"/>
      <c r="H6" s="362" t="s">
        <v>9</v>
      </c>
      <c r="I6" s="362"/>
      <c r="J6" s="35"/>
      <c r="K6" s="35"/>
      <c r="L6" s="35"/>
      <c r="M6" s="35"/>
      <c r="N6" s="35"/>
      <c r="O6" s="35"/>
    </row>
    <row r="7" spans="1:15" s="35" customFormat="1" ht="21.6" customHeight="1">
      <c r="B7" s="363" t="s">
        <v>308</v>
      </c>
      <c r="C7" s="363"/>
      <c r="D7" s="364">
        <v>45960</v>
      </c>
      <c r="E7" s="364"/>
      <c r="F7" s="364"/>
      <c r="G7" s="364"/>
      <c r="H7" s="364"/>
      <c r="I7" s="364"/>
    </row>
    <row r="8" spans="1:15" s="35" customFormat="1" ht="18">
      <c r="A8" s="50"/>
      <c r="B8" s="365" t="s">
        <v>16</v>
      </c>
      <c r="C8" s="365"/>
      <c r="D8" s="365"/>
      <c r="E8" s="365"/>
      <c r="F8" s="365"/>
      <c r="G8" s="365"/>
      <c r="H8" s="365"/>
      <c r="I8" s="365"/>
      <c r="J8" s="136"/>
    </row>
    <row r="9" spans="1:15" s="35" customFormat="1" ht="15.75">
      <c r="A9" s="50"/>
      <c r="B9" s="366" t="s">
        <v>309</v>
      </c>
      <c r="C9" s="366"/>
      <c r="D9" s="367" t="s">
        <v>724</v>
      </c>
      <c r="E9" s="367"/>
      <c r="F9" s="367"/>
      <c r="G9" s="51" t="s">
        <v>23</v>
      </c>
      <c r="H9" s="368">
        <v>45821</v>
      </c>
      <c r="I9" s="368"/>
      <c r="J9" s="136"/>
    </row>
    <row r="10" spans="1:15" s="35" customFormat="1" ht="42" customHeight="1">
      <c r="A10" s="50"/>
      <c r="B10" s="366" t="s">
        <v>26</v>
      </c>
      <c r="C10" s="366"/>
      <c r="D10" s="369" t="s">
        <v>310</v>
      </c>
      <c r="E10" s="369"/>
      <c r="F10" s="369"/>
      <c r="G10" s="51" t="s">
        <v>28</v>
      </c>
      <c r="H10" s="368" t="s">
        <v>310</v>
      </c>
      <c r="I10" s="368"/>
      <c r="J10" s="136"/>
    </row>
    <row r="11" spans="1:15" s="35" customFormat="1" ht="47.25">
      <c r="A11" s="50"/>
      <c r="B11" s="370" t="s">
        <v>29</v>
      </c>
      <c r="C11" s="370"/>
      <c r="D11" s="367" t="s">
        <v>311</v>
      </c>
      <c r="E11" s="367"/>
      <c r="F11" s="367"/>
      <c r="G11" s="51" t="s">
        <v>312</v>
      </c>
      <c r="H11" s="368" t="str">
        <f>VLOOKUP(D11,'LISTADO PCI''s'!$D$2:$E$152,2,)</f>
        <v>36-02-00-020-911410</v>
      </c>
      <c r="I11" s="368"/>
      <c r="J11" s="136"/>
    </row>
    <row r="12" spans="1:15" s="35" customFormat="1" ht="15.75">
      <c r="A12" s="50"/>
      <c r="B12" s="371" t="s">
        <v>33</v>
      </c>
      <c r="C12" s="371"/>
      <c r="D12" s="367" t="s">
        <v>725</v>
      </c>
      <c r="E12" s="367"/>
      <c r="F12" s="367"/>
      <c r="G12" s="52" t="s">
        <v>35</v>
      </c>
      <c r="H12" s="369">
        <v>901055361</v>
      </c>
      <c r="I12" s="369"/>
      <c r="J12" s="136"/>
    </row>
    <row r="13" spans="1:15" s="35" customFormat="1" ht="40.5" customHeight="1">
      <c r="A13" s="50"/>
      <c r="B13" s="371" t="s">
        <v>37</v>
      </c>
      <c r="C13" s="371"/>
      <c r="D13" s="372" t="s">
        <v>726</v>
      </c>
      <c r="E13" s="372"/>
      <c r="F13" s="372"/>
      <c r="G13" s="372"/>
      <c r="H13" s="372"/>
      <c r="I13" s="372"/>
      <c r="J13" s="136"/>
    </row>
    <row r="14" spans="1:15" s="35" customFormat="1" ht="44.25" customHeight="1">
      <c r="A14" s="50"/>
      <c r="B14" s="366" t="s">
        <v>39</v>
      </c>
      <c r="C14" s="366"/>
      <c r="D14" s="373"/>
      <c r="E14" s="374"/>
      <c r="F14" s="374"/>
      <c r="G14" s="374"/>
      <c r="H14" s="374"/>
      <c r="I14" s="374"/>
      <c r="J14" s="137"/>
    </row>
    <row r="15" spans="1:15" s="35" customFormat="1" ht="19.5" customHeight="1">
      <c r="A15" s="50"/>
      <c r="B15" s="371" t="s">
        <v>41</v>
      </c>
      <c r="C15" s="371"/>
      <c r="D15" s="375" t="s">
        <v>727</v>
      </c>
      <c r="E15" s="375"/>
      <c r="F15" s="375"/>
      <c r="G15" s="375"/>
      <c r="H15" s="375"/>
      <c r="I15" s="375"/>
      <c r="J15" s="136"/>
    </row>
    <row r="16" spans="1:15" s="35" customFormat="1" ht="15.75">
      <c r="A16" s="50"/>
      <c r="B16" s="371" t="s">
        <v>43</v>
      </c>
      <c r="C16" s="371"/>
      <c r="D16" s="376" t="s">
        <v>313</v>
      </c>
      <c r="E16" s="376"/>
      <c r="F16" s="376"/>
      <c r="G16" s="376"/>
      <c r="H16" s="376"/>
      <c r="I16" s="376"/>
      <c r="J16" s="136"/>
    </row>
    <row r="17" spans="1:22" s="36" customFormat="1" ht="47.25" hidden="1">
      <c r="A17" s="54"/>
      <c r="B17" s="377" t="s">
        <v>54</v>
      </c>
      <c r="C17" s="377"/>
      <c r="D17" s="378" t="s">
        <v>314</v>
      </c>
      <c r="E17" s="378"/>
      <c r="F17" s="378"/>
      <c r="G17" s="55" t="s">
        <v>56</v>
      </c>
      <c r="H17" s="379" t="e">
        <f>+VLOOKUP(D17,'[3]LISTADO PCI''s'!B:C,2,0)</f>
        <v>#N/A</v>
      </c>
      <c r="I17" s="379"/>
      <c r="J17" s="138" t="s">
        <v>315</v>
      </c>
    </row>
    <row r="18" spans="1:22" s="36" customFormat="1" ht="30.75" hidden="1" customHeight="1">
      <c r="A18" s="54"/>
      <c r="B18" s="377" t="s">
        <v>58</v>
      </c>
      <c r="C18" s="377"/>
      <c r="D18" s="378" t="s">
        <v>314</v>
      </c>
      <c r="E18" s="378"/>
      <c r="F18" s="378"/>
      <c r="G18" s="55" t="s">
        <v>60</v>
      </c>
      <c r="H18" s="379"/>
      <c r="I18" s="379"/>
      <c r="J18" s="138" t="s">
        <v>315</v>
      </c>
    </row>
    <row r="19" spans="1:22" s="36" customFormat="1" ht="15.75" hidden="1">
      <c r="A19" s="54"/>
      <c r="B19" s="377" t="s">
        <v>62</v>
      </c>
      <c r="C19" s="377"/>
      <c r="D19" s="378" t="s">
        <v>314</v>
      </c>
      <c r="E19" s="378"/>
      <c r="F19" s="378"/>
      <c r="G19" s="56" t="s">
        <v>64</v>
      </c>
      <c r="H19" s="380"/>
      <c r="I19" s="380"/>
      <c r="J19" s="138" t="s">
        <v>315</v>
      </c>
    </row>
    <row r="20" spans="1:22" s="35" customFormat="1" ht="15.75">
      <c r="A20" s="50"/>
      <c r="B20" s="371" t="s">
        <v>46</v>
      </c>
      <c r="C20" s="371"/>
      <c r="D20" s="367" t="s">
        <v>316</v>
      </c>
      <c r="E20" s="367"/>
      <c r="F20" s="367"/>
      <c r="G20" s="51" t="s">
        <v>66</v>
      </c>
      <c r="H20" s="381" t="s">
        <v>317</v>
      </c>
      <c r="I20" s="381"/>
      <c r="J20" s="136"/>
    </row>
    <row r="21" spans="1:22" s="35" customFormat="1" ht="42.75" customHeight="1">
      <c r="A21" s="50"/>
      <c r="B21" s="366" t="s">
        <v>318</v>
      </c>
      <c r="C21" s="366"/>
      <c r="D21" s="369" t="s">
        <v>319</v>
      </c>
      <c r="E21" s="369"/>
      <c r="F21" s="369"/>
      <c r="G21" s="57" t="s">
        <v>320</v>
      </c>
      <c r="H21" s="369" t="s">
        <v>321</v>
      </c>
      <c r="I21" s="369"/>
      <c r="J21" s="136"/>
    </row>
    <row r="22" spans="1:22" s="35" customFormat="1" ht="33.75" customHeight="1">
      <c r="A22" s="50"/>
      <c r="B22" s="366" t="s">
        <v>322</v>
      </c>
      <c r="C22" s="366"/>
      <c r="D22" s="369" t="s">
        <v>728</v>
      </c>
      <c r="E22" s="369"/>
      <c r="F22" s="369"/>
      <c r="G22" s="57" t="s">
        <v>74</v>
      </c>
      <c r="H22" s="369"/>
      <c r="I22" s="369"/>
      <c r="J22" s="136"/>
    </row>
    <row r="23" spans="1:22" s="35" customFormat="1" ht="26.25" customHeight="1">
      <c r="A23" s="50"/>
      <c r="B23" s="366" t="s">
        <v>323</v>
      </c>
      <c r="C23" s="366"/>
      <c r="D23" s="367"/>
      <c r="E23" s="367"/>
      <c r="F23" s="367"/>
      <c r="G23" s="58" t="s">
        <v>48</v>
      </c>
      <c r="H23" s="369" t="s">
        <v>724</v>
      </c>
      <c r="I23" s="369"/>
      <c r="J23" s="136"/>
    </row>
    <row r="24" spans="1:22" s="36" customFormat="1" ht="15.75" hidden="1">
      <c r="A24" s="54"/>
      <c r="B24" s="377" t="s">
        <v>70</v>
      </c>
      <c r="C24" s="377"/>
      <c r="D24" s="382"/>
      <c r="E24" s="382"/>
      <c r="F24" s="382"/>
      <c r="G24" s="382"/>
      <c r="H24" s="382"/>
      <c r="I24" s="382"/>
      <c r="J24" s="138"/>
    </row>
    <row r="25" spans="1:22" s="36" customFormat="1" ht="15.75" hidden="1">
      <c r="A25" s="54"/>
      <c r="B25" s="377" t="s">
        <v>72</v>
      </c>
      <c r="C25" s="377"/>
      <c r="D25" s="382"/>
      <c r="E25" s="382"/>
      <c r="F25" s="382"/>
      <c r="G25" s="59" t="s">
        <v>74</v>
      </c>
      <c r="H25" s="382"/>
      <c r="I25" s="382"/>
      <c r="J25" s="138"/>
    </row>
    <row r="26" spans="1:22" s="35" customFormat="1" ht="31.5">
      <c r="A26" s="50"/>
      <c r="B26" s="366" t="s">
        <v>50</v>
      </c>
      <c r="C26" s="366"/>
      <c r="D26" s="383">
        <v>45856</v>
      </c>
      <c r="E26" s="383"/>
      <c r="F26" s="383"/>
      <c r="G26" s="60" t="s">
        <v>52</v>
      </c>
      <c r="H26" s="383">
        <v>46022</v>
      </c>
      <c r="I26" s="383"/>
      <c r="J26" s="136"/>
    </row>
    <row r="27" spans="1:22" s="35" customFormat="1" ht="10.5" customHeight="1">
      <c r="A27" s="50"/>
      <c r="B27" s="61"/>
      <c r="C27" s="62"/>
      <c r="D27" s="63"/>
      <c r="E27" s="63"/>
      <c r="F27" s="63"/>
      <c r="G27" s="63"/>
      <c r="H27" s="64"/>
      <c r="I27" s="139"/>
      <c r="J27" s="136"/>
    </row>
    <row r="28" spans="1:22" s="35" customFormat="1" ht="18">
      <c r="A28" s="50"/>
      <c r="B28" s="384" t="s">
        <v>76</v>
      </c>
      <c r="C28" s="384"/>
      <c r="D28" s="384"/>
      <c r="E28" s="384"/>
      <c r="F28" s="384"/>
      <c r="G28" s="384"/>
      <c r="H28" s="384"/>
      <c r="I28" s="384"/>
      <c r="J28" s="136"/>
    </row>
    <row r="29" spans="1:22" s="35" customFormat="1" ht="15.75">
      <c r="A29" s="50"/>
      <c r="B29" s="385" t="s">
        <v>77</v>
      </c>
      <c r="C29" s="385"/>
      <c r="D29" s="65" t="s">
        <v>79</v>
      </c>
      <c r="E29" s="65" t="s">
        <v>81</v>
      </c>
      <c r="F29" s="385" t="s">
        <v>82</v>
      </c>
      <c r="G29" s="385"/>
      <c r="H29" s="385"/>
      <c r="I29" s="385"/>
      <c r="J29" s="136"/>
    </row>
    <row r="30" spans="1:22" s="35" customFormat="1" ht="15.75">
      <c r="A30" s="50"/>
      <c r="B30" s="386"/>
      <c r="C30" s="387"/>
      <c r="D30" s="66"/>
      <c r="E30" s="66"/>
      <c r="F30" s="388"/>
      <c r="G30" s="388"/>
      <c r="H30" s="388"/>
      <c r="I30" s="388"/>
      <c r="J30" s="136"/>
    </row>
    <row r="31" spans="1:22" s="35" customFormat="1" ht="15.75">
      <c r="A31" s="50"/>
      <c r="B31" s="389"/>
      <c r="C31" s="389"/>
      <c r="D31" s="67"/>
      <c r="E31" s="67"/>
      <c r="F31" s="390"/>
      <c r="G31" s="390"/>
      <c r="H31" s="390"/>
      <c r="I31" s="390"/>
      <c r="J31" s="136"/>
    </row>
    <row r="32" spans="1:22" s="37" customFormat="1">
      <c r="A32" s="43"/>
      <c r="B32" s="43"/>
      <c r="C32" s="44"/>
      <c r="D32" s="43"/>
      <c r="E32" s="43"/>
      <c r="F32" s="43"/>
      <c r="G32" s="43"/>
      <c r="H32" s="43"/>
      <c r="I32" s="43"/>
      <c r="J32" s="43"/>
      <c r="K32" s="43"/>
      <c r="L32" s="43"/>
      <c r="M32" s="45"/>
      <c r="N32" s="46"/>
      <c r="O32" s="46"/>
      <c r="P32" s="46"/>
      <c r="R32" s="43"/>
      <c r="S32" s="43"/>
      <c r="T32" s="43"/>
      <c r="U32" s="43"/>
      <c r="V32" s="43"/>
    </row>
    <row r="33" spans="1:22" s="37" customFormat="1" ht="18">
      <c r="A33" s="68"/>
      <c r="B33" s="391" t="s">
        <v>84</v>
      </c>
      <c r="C33" s="391"/>
      <c r="D33" s="391"/>
      <c r="E33" s="391"/>
      <c r="F33" s="391"/>
      <c r="G33" s="391"/>
      <c r="H33" s="391"/>
      <c r="I33" s="391"/>
      <c r="J33" s="43"/>
      <c r="K33" s="140"/>
      <c r="L33" s="140"/>
      <c r="M33" s="140"/>
      <c r="N33" s="140"/>
      <c r="O33" s="140"/>
      <c r="P33" s="140"/>
      <c r="R33" s="43"/>
      <c r="S33" s="43"/>
      <c r="T33" s="43"/>
      <c r="U33" s="43"/>
      <c r="V33" s="43"/>
    </row>
    <row r="34" spans="1:22" s="37" customFormat="1" ht="30" customHeight="1">
      <c r="A34" s="68"/>
      <c r="B34" s="480" t="s">
        <v>82</v>
      </c>
      <c r="C34" s="480"/>
      <c r="D34" s="457" t="s">
        <v>86</v>
      </c>
      <c r="E34" s="392" t="s">
        <v>88</v>
      </c>
      <c r="F34" s="392" t="s">
        <v>90</v>
      </c>
      <c r="G34" s="392" t="s">
        <v>92</v>
      </c>
      <c r="H34" s="392"/>
      <c r="I34" s="392" t="s">
        <v>98</v>
      </c>
      <c r="J34" s="43"/>
      <c r="K34" s="141"/>
      <c r="L34" s="141"/>
      <c r="M34" s="141"/>
      <c r="N34" s="141"/>
      <c r="O34" s="141"/>
      <c r="P34" s="141"/>
      <c r="R34" s="43"/>
      <c r="S34" s="43"/>
      <c r="T34" s="43"/>
      <c r="U34" s="43"/>
      <c r="V34" s="43"/>
    </row>
    <row r="35" spans="1:22" s="37" customFormat="1">
      <c r="A35" s="68"/>
      <c r="B35" s="480"/>
      <c r="C35" s="480"/>
      <c r="D35" s="457"/>
      <c r="E35" s="392"/>
      <c r="F35" s="392"/>
      <c r="G35" s="71" t="s">
        <v>94</v>
      </c>
      <c r="H35" s="71" t="s">
        <v>96</v>
      </c>
      <c r="I35" s="392"/>
      <c r="J35" s="43"/>
      <c r="K35" s="142"/>
      <c r="L35" s="143"/>
      <c r="M35" s="144"/>
      <c r="N35" s="143"/>
      <c r="O35" s="145"/>
      <c r="P35" s="145"/>
      <c r="R35" s="43"/>
      <c r="S35" s="43"/>
      <c r="T35" s="43"/>
      <c r="U35" s="43"/>
      <c r="V35" s="43"/>
    </row>
    <row r="36" spans="1:22" s="37" customFormat="1" ht="29.1" customHeight="1">
      <c r="A36" s="68"/>
      <c r="B36" s="393" t="s">
        <v>726</v>
      </c>
      <c r="C36" s="393"/>
      <c r="D36" s="72">
        <v>13501176.48</v>
      </c>
      <c r="E36" s="73">
        <v>2565223.52</v>
      </c>
      <c r="F36" s="74">
        <f>SUM(D36:E36)</f>
        <v>16066400</v>
      </c>
      <c r="G36" s="72">
        <f>+F36*H36</f>
        <v>0</v>
      </c>
      <c r="H36" s="75">
        <v>0</v>
      </c>
      <c r="I36" s="146">
        <f>+G36</f>
        <v>0</v>
      </c>
      <c r="J36" s="43"/>
      <c r="K36" s="142"/>
      <c r="L36" s="143"/>
      <c r="M36" s="143"/>
      <c r="N36" s="143"/>
      <c r="O36" s="145"/>
      <c r="P36" s="145"/>
      <c r="R36" s="43"/>
      <c r="S36" s="43"/>
      <c r="T36" s="43"/>
      <c r="U36" s="43"/>
      <c r="V36" s="43"/>
    </row>
    <row r="37" spans="1:22" ht="30" customHeight="1">
      <c r="A37" s="68"/>
      <c r="B37" s="393"/>
      <c r="C37" s="393"/>
      <c r="D37" s="72"/>
      <c r="F37" s="74">
        <f>SUM(D37:E37)</f>
        <v>0</v>
      </c>
      <c r="G37" s="72">
        <f>+F37*H37</f>
        <v>0</v>
      </c>
      <c r="H37" s="75">
        <v>0</v>
      </c>
      <c r="I37" s="72">
        <f>+G37</f>
        <v>0</v>
      </c>
      <c r="K37" s="142"/>
      <c r="L37" s="143"/>
      <c r="M37" s="143"/>
      <c r="N37" s="143"/>
      <c r="O37" s="145"/>
      <c r="P37" s="145"/>
    </row>
    <row r="38" spans="1:22">
      <c r="A38" s="68"/>
      <c r="B38" s="76" t="s">
        <v>100</v>
      </c>
      <c r="C38" s="76"/>
      <c r="D38" s="77">
        <f>+SUM(D36:D37)</f>
        <v>13501176.48</v>
      </c>
      <c r="E38" s="78">
        <f>+SUM(E36:E36)</f>
        <v>2565223.52</v>
      </c>
      <c r="F38" s="79">
        <f>+F36+F37</f>
        <v>16066400</v>
      </c>
      <c r="G38" s="80" t="s">
        <v>103</v>
      </c>
      <c r="H38" s="80"/>
      <c r="I38" s="147">
        <f>+SUM(I36:I37)</f>
        <v>0</v>
      </c>
      <c r="K38" s="142"/>
      <c r="L38" s="143"/>
      <c r="M38" s="143"/>
      <c r="N38" s="143"/>
      <c r="O38" s="145"/>
      <c r="P38" s="145"/>
    </row>
    <row r="39" spans="1:22" ht="30">
      <c r="A39" s="68"/>
      <c r="B39" s="69" t="s">
        <v>324</v>
      </c>
      <c r="C39" s="69"/>
      <c r="D39" s="81" t="s">
        <v>86</v>
      </c>
      <c r="E39" s="71" t="s">
        <v>88</v>
      </c>
      <c r="F39" s="71" t="s">
        <v>90</v>
      </c>
      <c r="G39" s="71" t="s">
        <v>94</v>
      </c>
      <c r="H39" s="71" t="s">
        <v>96</v>
      </c>
      <c r="I39" s="70" t="s">
        <v>98</v>
      </c>
      <c r="K39" s="140"/>
      <c r="L39" s="140"/>
      <c r="M39" s="141"/>
      <c r="N39" s="141"/>
      <c r="O39" s="148"/>
      <c r="P39" s="148"/>
    </row>
    <row r="40" spans="1:22">
      <c r="A40" s="68"/>
      <c r="B40" s="82"/>
      <c r="C40" s="82"/>
      <c r="D40" s="83">
        <v>0</v>
      </c>
      <c r="E40" s="72">
        <v>0</v>
      </c>
      <c r="F40" s="72">
        <f>+D40+E40</f>
        <v>0</v>
      </c>
      <c r="G40" s="72">
        <f>+F40*H40</f>
        <v>0</v>
      </c>
      <c r="H40" s="75">
        <v>0</v>
      </c>
      <c r="I40" s="149">
        <f>G40</f>
        <v>0</v>
      </c>
      <c r="K40" s="141"/>
      <c r="L40" s="141"/>
      <c r="M40" s="141"/>
      <c r="N40" s="141"/>
      <c r="O40" s="124"/>
      <c r="P40" s="124"/>
    </row>
    <row r="41" spans="1:22">
      <c r="A41" s="68"/>
      <c r="B41" s="82"/>
      <c r="C41" s="82"/>
      <c r="D41" s="83">
        <v>0</v>
      </c>
      <c r="E41" s="72">
        <v>0</v>
      </c>
      <c r="F41" s="72">
        <f>+D41+E41</f>
        <v>0</v>
      </c>
      <c r="G41" s="84">
        <v>0</v>
      </c>
      <c r="H41" s="75">
        <v>0</v>
      </c>
      <c r="I41" s="149">
        <f>+G41</f>
        <v>0</v>
      </c>
      <c r="M41" s="43"/>
      <c r="N41" s="45"/>
    </row>
    <row r="42" spans="1:22" ht="27.75" customHeight="1">
      <c r="A42" s="68"/>
      <c r="B42" s="85" t="s">
        <v>111</v>
      </c>
      <c r="C42" s="85"/>
      <c r="D42" s="86">
        <f>SUM(D40:D41)</f>
        <v>0</v>
      </c>
      <c r="E42" s="86">
        <f>SUM(E40:E41)</f>
        <v>0</v>
      </c>
      <c r="F42" s="86">
        <f>SUM(F40:F41)</f>
        <v>0</v>
      </c>
      <c r="G42" s="394" t="s">
        <v>113</v>
      </c>
      <c r="H42" s="394"/>
      <c r="I42" s="150">
        <f>SUM(I40:I41)</f>
        <v>0</v>
      </c>
      <c r="M42" s="43"/>
      <c r="N42" s="45"/>
    </row>
    <row r="43" spans="1:22" ht="25.5" customHeight="1">
      <c r="A43" s="68"/>
      <c r="B43" s="395" t="s">
        <v>115</v>
      </c>
      <c r="C43" s="395"/>
      <c r="D43" s="395"/>
      <c r="E43" s="395"/>
      <c r="F43" s="87">
        <f>F38+F42</f>
        <v>16066400</v>
      </c>
      <c r="G43" s="395" t="s">
        <v>325</v>
      </c>
      <c r="H43" s="395"/>
      <c r="I43" s="87">
        <f>+I38+I42</f>
        <v>0</v>
      </c>
      <c r="M43" s="43"/>
      <c r="N43" s="45"/>
    </row>
    <row r="44" spans="1:22">
      <c r="A44" s="68"/>
      <c r="B44" s="479" t="s">
        <v>119</v>
      </c>
      <c r="C44" s="479"/>
      <c r="D44" s="394" t="s">
        <v>127</v>
      </c>
      <c r="E44" s="88" t="s">
        <v>326</v>
      </c>
      <c r="F44" s="89">
        <f>+E38+E42</f>
        <v>2565223.52</v>
      </c>
      <c r="G44" s="458" t="s">
        <v>129</v>
      </c>
      <c r="H44" s="459">
        <f>IFERROR(SUM(H46:H48),"")</f>
        <v>0</v>
      </c>
      <c r="I44" s="460">
        <f>+I43</f>
        <v>0</v>
      </c>
      <c r="M44" s="43"/>
      <c r="N44" s="45"/>
    </row>
    <row r="45" spans="1:22">
      <c r="A45" s="68"/>
      <c r="B45" s="479"/>
      <c r="C45" s="479"/>
      <c r="D45" s="394"/>
      <c r="E45" s="88" t="s">
        <v>327</v>
      </c>
      <c r="F45" s="89">
        <f>+F43-F44</f>
        <v>13501176.48</v>
      </c>
      <c r="G45" s="458"/>
      <c r="H45" s="459"/>
      <c r="I45" s="460"/>
      <c r="M45" s="43"/>
      <c r="N45" s="45"/>
    </row>
    <row r="46" spans="1:22">
      <c r="A46" s="68"/>
      <c r="B46" s="91" t="s">
        <v>121</v>
      </c>
      <c r="C46" s="92">
        <v>0</v>
      </c>
      <c r="D46" s="93" t="s">
        <v>121</v>
      </c>
      <c r="E46" s="287"/>
      <c r="F46" s="94">
        <v>0</v>
      </c>
      <c r="G46" s="95" t="s">
        <v>131</v>
      </c>
      <c r="H46" s="96" t="str">
        <f>IFERROR(+I46/I44,"")</f>
        <v/>
      </c>
      <c r="I46" s="94">
        <f>G78</f>
        <v>0</v>
      </c>
      <c r="M46" s="43"/>
      <c r="N46" s="45"/>
    </row>
    <row r="47" spans="1:22">
      <c r="A47" s="68"/>
      <c r="B47" s="97" t="s">
        <v>123</v>
      </c>
      <c r="C47" s="98">
        <v>0.25</v>
      </c>
      <c r="D47" s="99" t="s">
        <v>123</v>
      </c>
      <c r="E47" s="288"/>
      <c r="F47" s="100">
        <v>4016600</v>
      </c>
      <c r="G47" s="101" t="s">
        <v>133</v>
      </c>
      <c r="H47" s="102" t="str">
        <f>IFERROR(+I47/I44,"")</f>
        <v/>
      </c>
      <c r="I47" s="100">
        <f>O62</f>
        <v>0</v>
      </c>
      <c r="M47" s="43"/>
      <c r="N47" s="45"/>
    </row>
    <row r="48" spans="1:22" ht="26.25" customHeight="1">
      <c r="A48" s="68"/>
      <c r="B48" s="103" t="s">
        <v>125</v>
      </c>
      <c r="C48" s="104">
        <f>IFERROR(+F48/F43,"")</f>
        <v>0.75</v>
      </c>
      <c r="D48" s="105" t="s">
        <v>125</v>
      </c>
      <c r="E48" s="105"/>
      <c r="F48" s="106">
        <f>+F43-F46-F47</f>
        <v>12049800</v>
      </c>
      <c r="G48" s="107" t="s">
        <v>135</v>
      </c>
      <c r="H48" s="108" t="str">
        <f>IFERROR(+I48/I44,"")</f>
        <v/>
      </c>
      <c r="I48" s="106">
        <f>I44-I46-I47</f>
        <v>0</v>
      </c>
      <c r="M48" s="43"/>
      <c r="N48" s="45"/>
    </row>
    <row r="49" spans="1:19">
      <c r="A49" s="68"/>
      <c r="C49" s="43"/>
      <c r="D49" s="44"/>
      <c r="M49" s="43"/>
      <c r="N49" s="45"/>
    </row>
    <row r="50" spans="1:19" ht="21">
      <c r="A50" s="68"/>
      <c r="B50" s="396" t="s">
        <v>137</v>
      </c>
      <c r="C50" s="397"/>
      <c r="D50" s="397"/>
      <c r="E50" s="397"/>
      <c r="F50" s="397"/>
      <c r="G50" s="397"/>
      <c r="H50" s="397"/>
      <c r="I50" s="397"/>
      <c r="J50" s="397"/>
      <c r="K50" s="397"/>
      <c r="L50" s="397"/>
      <c r="M50" s="398"/>
      <c r="N50" s="45"/>
    </row>
    <row r="51" spans="1:19" s="38" customFormat="1" ht="38.25">
      <c r="A51" s="68"/>
      <c r="B51" s="109" t="s">
        <v>138</v>
      </c>
      <c r="C51" s="109" t="s">
        <v>79</v>
      </c>
      <c r="D51" s="109" t="s">
        <v>140</v>
      </c>
      <c r="E51" s="109" t="s">
        <v>143</v>
      </c>
      <c r="F51" s="109" t="s">
        <v>145</v>
      </c>
      <c r="G51" s="109" t="s">
        <v>147</v>
      </c>
      <c r="H51" s="109" t="s">
        <v>149</v>
      </c>
      <c r="I51" s="109" t="s">
        <v>151</v>
      </c>
      <c r="J51" s="151" t="s">
        <v>153</v>
      </c>
      <c r="K51" s="151" t="s">
        <v>155</v>
      </c>
      <c r="L51" s="152" t="s">
        <v>157</v>
      </c>
      <c r="M51" s="152" t="s">
        <v>159</v>
      </c>
      <c r="N51" s="153"/>
      <c r="O51" s="154"/>
      <c r="P51" s="154"/>
      <c r="Q51" s="172"/>
    </row>
    <row r="52" spans="1:19">
      <c r="A52" s="68"/>
      <c r="B52" s="110">
        <v>2025</v>
      </c>
      <c r="C52" s="111">
        <v>45835</v>
      </c>
      <c r="D52" s="112">
        <v>166425</v>
      </c>
      <c r="E52" s="289" t="s">
        <v>729</v>
      </c>
      <c r="F52" s="112" t="s">
        <v>328</v>
      </c>
      <c r="G52" s="113">
        <v>16066400</v>
      </c>
      <c r="H52" s="114">
        <v>0</v>
      </c>
      <c r="I52" s="155"/>
      <c r="J52" s="113">
        <f>G52-H52</f>
        <v>16066400</v>
      </c>
      <c r="K52" s="156">
        <f>IFERROR(+J52/G52,"")</f>
        <v>1</v>
      </c>
      <c r="L52" s="157" t="s">
        <v>329</v>
      </c>
      <c r="M52" s="158">
        <f>+J52</f>
        <v>16066400</v>
      </c>
      <c r="N52" s="159"/>
      <c r="O52" s="160"/>
      <c r="P52" s="160"/>
    </row>
    <row r="53" spans="1:19">
      <c r="A53" s="68"/>
      <c r="B53" s="110"/>
      <c r="C53" s="110"/>
      <c r="D53" s="112"/>
      <c r="E53" s="115"/>
      <c r="F53" s="112"/>
      <c r="G53" s="116">
        <v>0</v>
      </c>
      <c r="H53" s="116"/>
      <c r="I53" s="155" t="str">
        <f t="shared" ref="I53:I55" si="0">IFERROR(+G53/H53,"")</f>
        <v/>
      </c>
      <c r="J53" s="116">
        <f>G53-H53</f>
        <v>0</v>
      </c>
      <c r="K53" s="156" t="str">
        <f t="shared" ref="K53:K55" si="1">IFERROR(+J53/G53,"")</f>
        <v/>
      </c>
      <c r="L53" s="157"/>
      <c r="M53" s="161">
        <f>+J53</f>
        <v>0</v>
      </c>
      <c r="N53" s="45"/>
    </row>
    <row r="54" spans="1:19">
      <c r="A54" s="68"/>
      <c r="B54" s="110"/>
      <c r="C54" s="110"/>
      <c r="D54" s="117"/>
      <c r="E54" s="115"/>
      <c r="F54" s="112"/>
      <c r="G54" s="116">
        <v>0</v>
      </c>
      <c r="H54" s="116"/>
      <c r="I54" s="155" t="str">
        <f t="shared" si="0"/>
        <v/>
      </c>
      <c r="J54" s="116">
        <f>G54-H54</f>
        <v>0</v>
      </c>
      <c r="K54" s="156" t="str">
        <f t="shared" si="1"/>
        <v/>
      </c>
      <c r="L54" s="157"/>
      <c r="M54" s="161">
        <f>+J54</f>
        <v>0</v>
      </c>
      <c r="N54" s="45"/>
    </row>
    <row r="55" spans="1:19">
      <c r="A55" s="68"/>
      <c r="B55" s="110"/>
      <c r="C55" s="110"/>
      <c r="D55" s="117"/>
      <c r="E55" s="115"/>
      <c r="F55" s="112"/>
      <c r="G55" s="116">
        <v>0</v>
      </c>
      <c r="H55" s="116"/>
      <c r="I55" s="155" t="str">
        <f t="shared" si="0"/>
        <v/>
      </c>
      <c r="J55" s="116">
        <f>G55-H55</f>
        <v>0</v>
      </c>
      <c r="K55" s="156" t="str">
        <f t="shared" si="1"/>
        <v/>
      </c>
      <c r="L55" s="157"/>
      <c r="M55" s="162">
        <f>+J55-E142-E143-E144-E145-E146-E147-E148-E149</f>
        <v>0</v>
      </c>
      <c r="N55" s="45"/>
    </row>
    <row r="56" spans="1:19" ht="24.75" customHeight="1">
      <c r="A56" s="68"/>
      <c r="B56" s="118" t="s">
        <v>330</v>
      </c>
      <c r="C56" s="118"/>
      <c r="D56" s="118"/>
      <c r="E56" s="118"/>
      <c r="F56" s="118"/>
      <c r="G56" s="119">
        <f>SUM(G52:G55)</f>
        <v>16066400</v>
      </c>
      <c r="H56" s="120">
        <f>SUM(H52:H55)</f>
        <v>0</v>
      </c>
      <c r="I56" s="163"/>
      <c r="J56" s="120">
        <f>SUM(J52:J55)</f>
        <v>16066400</v>
      </c>
      <c r="K56" s="163"/>
      <c r="M56" s="43"/>
      <c r="N56" s="45"/>
    </row>
    <row r="57" spans="1:19" ht="18" customHeight="1">
      <c r="A57" s="68"/>
      <c r="B57" s="118" t="s">
        <v>331</v>
      </c>
      <c r="C57" s="118"/>
      <c r="D57" s="118"/>
      <c r="E57" s="118"/>
      <c r="F57" s="118"/>
      <c r="G57" s="121">
        <v>1</v>
      </c>
      <c r="H57" s="122">
        <f>IFERROR(+H56/G56,"")</f>
        <v>0</v>
      </c>
      <c r="I57" s="164"/>
      <c r="J57" s="122">
        <f>IFERROR(+J56/G56,"")</f>
        <v>1</v>
      </c>
      <c r="K57" s="164"/>
      <c r="M57" s="43"/>
      <c r="N57" s="45"/>
      <c r="Q57" s="140"/>
    </row>
    <row r="58" spans="1:19" ht="15" customHeight="1">
      <c r="A58" s="68"/>
      <c r="B58" s="123"/>
      <c r="C58" s="123"/>
      <c r="D58" s="123"/>
      <c r="E58" s="123"/>
      <c r="F58" s="123"/>
      <c r="G58" s="124"/>
      <c r="H58" s="124"/>
      <c r="I58" s="124"/>
      <c r="J58" s="124"/>
      <c r="K58" s="124"/>
      <c r="M58" s="43"/>
      <c r="N58" s="45"/>
      <c r="Q58" s="173"/>
      <c r="R58" s="174"/>
      <c r="S58" s="37"/>
    </row>
    <row r="59" spans="1:19" ht="21">
      <c r="A59" s="68"/>
      <c r="B59" s="396" t="s">
        <v>161</v>
      </c>
      <c r="C59" s="397"/>
      <c r="D59" s="397"/>
      <c r="E59" s="397"/>
      <c r="F59" s="397"/>
      <c r="G59" s="397"/>
      <c r="H59" s="397"/>
      <c r="I59" s="461" t="s">
        <v>332</v>
      </c>
      <c r="J59" s="396" t="s">
        <v>195</v>
      </c>
      <c r="K59" s="397"/>
      <c r="L59" s="397"/>
      <c r="M59" s="397"/>
      <c r="N59" s="397"/>
      <c r="O59" s="397"/>
      <c r="Q59" s="145"/>
      <c r="R59" s="174"/>
      <c r="S59" s="37"/>
    </row>
    <row r="60" spans="1:19" ht="15.75" customHeight="1">
      <c r="A60" s="68"/>
      <c r="B60" s="399" t="s">
        <v>82</v>
      </c>
      <c r="C60" s="400"/>
      <c r="D60" s="401" t="s">
        <v>333</v>
      </c>
      <c r="E60" s="402"/>
      <c r="F60" s="403" t="s">
        <v>175</v>
      </c>
      <c r="G60" s="404"/>
      <c r="H60" s="400"/>
      <c r="I60" s="462"/>
      <c r="J60" s="165" t="s">
        <v>82</v>
      </c>
      <c r="K60" s="165" t="s">
        <v>225</v>
      </c>
      <c r="L60" s="165" t="s">
        <v>198</v>
      </c>
      <c r="M60" s="165" t="s">
        <v>268</v>
      </c>
      <c r="N60" s="165" t="s">
        <v>202</v>
      </c>
      <c r="O60" s="165" t="s">
        <v>204</v>
      </c>
      <c r="P60" s="166"/>
      <c r="Q60" s="145"/>
      <c r="R60" s="174"/>
      <c r="S60" s="37"/>
    </row>
    <row r="61" spans="1:19" ht="15" customHeight="1">
      <c r="A61" s="68"/>
      <c r="B61" s="469" t="s">
        <v>733</v>
      </c>
      <c r="C61" s="471"/>
      <c r="D61" s="475" t="s">
        <v>734</v>
      </c>
      <c r="E61" s="476"/>
      <c r="F61" s="125" t="s">
        <v>334</v>
      </c>
      <c r="G61" s="126"/>
      <c r="H61" s="127">
        <v>4016600</v>
      </c>
      <c r="I61" s="463">
        <f>IF(D16=LISTAS!E4,LISTAS!F4,LISTAS!F5)</f>
        <v>511115</v>
      </c>
      <c r="J61" s="167" t="s">
        <v>730</v>
      </c>
      <c r="K61" s="130">
        <v>3375294.12</v>
      </c>
      <c r="L61" s="130">
        <v>641305.88</v>
      </c>
      <c r="M61" s="168">
        <f>K61+L61</f>
        <v>4016600</v>
      </c>
      <c r="N61" s="90">
        <f>IFERROR(+M61/$G$56,"")</f>
        <v>0.25</v>
      </c>
      <c r="O61" s="169"/>
      <c r="P61" s="170"/>
      <c r="Q61" s="145"/>
      <c r="R61" s="174"/>
      <c r="S61" s="175"/>
    </row>
    <row r="62" spans="1:19" ht="26.25" customHeight="1">
      <c r="A62" s="68"/>
      <c r="B62" s="472"/>
      <c r="C62" s="474"/>
      <c r="D62" s="477"/>
      <c r="E62" s="478"/>
      <c r="F62" s="128" t="s">
        <v>179</v>
      </c>
      <c r="G62" s="129">
        <v>0</v>
      </c>
      <c r="H62" s="130">
        <v>0</v>
      </c>
      <c r="I62" s="463"/>
      <c r="J62" s="167"/>
      <c r="K62" s="130"/>
      <c r="L62" s="130"/>
      <c r="M62" s="168">
        <f>+K62+L62</f>
        <v>0</v>
      </c>
      <c r="N62" s="90">
        <f>IFERROR(+M62/$G$56,"")</f>
        <v>0</v>
      </c>
      <c r="O62" s="169">
        <v>0</v>
      </c>
      <c r="P62" s="170"/>
      <c r="Q62" s="145"/>
      <c r="R62" s="174"/>
      <c r="S62" s="175"/>
    </row>
    <row r="63" spans="1:19" ht="15.75">
      <c r="A63" s="68"/>
      <c r="B63" s="405" t="s">
        <v>165</v>
      </c>
      <c r="C63" s="406"/>
      <c r="D63" s="407" t="s">
        <v>732</v>
      </c>
      <c r="E63" s="408"/>
      <c r="F63" s="131" t="s">
        <v>181</v>
      </c>
      <c r="G63" s="132">
        <v>0</v>
      </c>
      <c r="H63" s="130">
        <v>0</v>
      </c>
      <c r="I63" s="463"/>
      <c r="J63" s="167"/>
      <c r="K63" s="171">
        <v>0</v>
      </c>
      <c r="L63" s="171">
        <v>0</v>
      </c>
      <c r="M63" s="168">
        <f>+K63+L63</f>
        <v>0</v>
      </c>
      <c r="N63" s="90">
        <f t="shared" ref="N63:N65" si="2">IFERROR(+M63/$G$56,"")</f>
        <v>0</v>
      </c>
      <c r="O63" s="169">
        <v>0</v>
      </c>
      <c r="P63" s="170"/>
      <c r="Q63" s="148"/>
      <c r="R63" s="174"/>
      <c r="S63" s="37"/>
    </row>
    <row r="64" spans="1:19" ht="15" customHeight="1">
      <c r="A64" s="68"/>
      <c r="B64" s="405" t="s">
        <v>167</v>
      </c>
      <c r="C64" s="406"/>
      <c r="D64" s="407" t="s">
        <v>390</v>
      </c>
      <c r="E64" s="408"/>
      <c r="F64" s="133" t="s">
        <v>88</v>
      </c>
      <c r="G64" s="132">
        <v>0</v>
      </c>
      <c r="H64" s="292">
        <v>641305.88</v>
      </c>
      <c r="I64" s="463"/>
      <c r="J64" s="167"/>
      <c r="K64" s="171">
        <v>0</v>
      </c>
      <c r="L64" s="171">
        <v>0</v>
      </c>
      <c r="M64" s="168">
        <f>+K64+L64</f>
        <v>0</v>
      </c>
      <c r="N64" s="90">
        <f t="shared" si="2"/>
        <v>0</v>
      </c>
      <c r="O64" s="167"/>
      <c r="P64" s="170"/>
      <c r="Q64" s="124"/>
      <c r="R64" s="174"/>
      <c r="S64" s="37"/>
    </row>
    <row r="65" spans="1:21" ht="15" customHeight="1">
      <c r="A65" s="68"/>
      <c r="B65" s="405" t="s">
        <v>169</v>
      </c>
      <c r="C65" s="406"/>
      <c r="D65" s="409">
        <v>45999</v>
      </c>
      <c r="E65" s="410"/>
      <c r="F65" s="133" t="s">
        <v>184</v>
      </c>
      <c r="G65" s="176"/>
      <c r="H65" s="291">
        <v>3375294.12</v>
      </c>
      <c r="I65" s="463"/>
      <c r="J65" s="167"/>
      <c r="K65" s="171">
        <v>0</v>
      </c>
      <c r="L65" s="171">
        <v>0</v>
      </c>
      <c r="M65" s="168">
        <f>+K65+L65</f>
        <v>0</v>
      </c>
      <c r="N65" s="90">
        <f t="shared" si="2"/>
        <v>0</v>
      </c>
      <c r="O65" s="167"/>
      <c r="P65" s="170"/>
    </row>
    <row r="66" spans="1:21" ht="15" customHeight="1">
      <c r="A66" s="68"/>
      <c r="B66" s="452" t="s">
        <v>171</v>
      </c>
      <c r="C66" s="466" t="s">
        <v>313</v>
      </c>
      <c r="D66" s="467"/>
      <c r="E66" s="468"/>
      <c r="F66" s="133" t="s">
        <v>186</v>
      </c>
      <c r="G66" s="176"/>
      <c r="H66" s="130">
        <f>H64+H65</f>
        <v>4016600</v>
      </c>
      <c r="I66" s="463"/>
      <c r="J66" s="211" t="s">
        <v>205</v>
      </c>
      <c r="K66" s="212"/>
      <c r="L66" s="212"/>
      <c r="M66" s="213">
        <f>SUM(M61:M63)</f>
        <v>4016600</v>
      </c>
      <c r="N66" s="214">
        <f>SUM(N61:N63)</f>
        <v>0.25</v>
      </c>
      <c r="O66" s="215">
        <f>SUM(O62:O63)</f>
        <v>0</v>
      </c>
      <c r="P66" s="170"/>
    </row>
    <row r="67" spans="1:21" ht="15" customHeight="1">
      <c r="A67" s="68"/>
      <c r="B67" s="453"/>
      <c r="C67" s="469"/>
      <c r="D67" s="470"/>
      <c r="E67" s="471"/>
      <c r="F67" s="133" t="s">
        <v>188</v>
      </c>
      <c r="G67" s="177">
        <f>IFERROR(+H67/H65,"")</f>
        <v>0</v>
      </c>
      <c r="H67" s="130">
        <v>0</v>
      </c>
      <c r="I67" s="463"/>
      <c r="J67" s="216" t="s">
        <v>207</v>
      </c>
      <c r="K67" s="171"/>
      <c r="L67" s="171"/>
      <c r="M67" s="168">
        <f>+M66+E78</f>
        <v>4016600</v>
      </c>
      <c r="N67" s="90" t="str">
        <f>IFERROR(+F78+N62+#REF!+N63,"")</f>
        <v/>
      </c>
      <c r="O67" s="169">
        <f>+G78+O66</f>
        <v>0</v>
      </c>
      <c r="P67" s="170"/>
    </row>
    <row r="68" spans="1:21" ht="24" customHeight="1">
      <c r="A68" s="68"/>
      <c r="B68" s="454"/>
      <c r="C68" s="472"/>
      <c r="D68" s="473"/>
      <c r="E68" s="474"/>
      <c r="F68" s="411" t="s">
        <v>190</v>
      </c>
      <c r="G68" s="412"/>
      <c r="H68" s="178">
        <v>4016600</v>
      </c>
      <c r="I68" s="463"/>
      <c r="J68" s="217" t="s">
        <v>209</v>
      </c>
      <c r="K68" s="217"/>
      <c r="L68" s="217"/>
      <c r="M68" s="218">
        <f>+F43-M67</f>
        <v>12049800</v>
      </c>
      <c r="N68" s="219">
        <f>IFERROR(+M68/F43,"")</f>
        <v>0.75</v>
      </c>
      <c r="O68" s="217"/>
      <c r="P68" s="45"/>
    </row>
    <row r="69" spans="1:21" ht="15" customHeight="1">
      <c r="A69" s="68"/>
      <c r="B69" s="179"/>
      <c r="C69" s="179"/>
      <c r="D69" s="180">
        <f>SUBTOTAL(9,E73:E77)</f>
        <v>0</v>
      </c>
      <c r="E69" s="181">
        <f>SUBTOTAL(9,F73:F77)</f>
        <v>0</v>
      </c>
      <c r="F69" s="180">
        <f>SUBTOTAL(9,G73:G77)</f>
        <v>0</v>
      </c>
      <c r="G69" s="182"/>
      <c r="H69" s="179"/>
      <c r="I69" s="179"/>
      <c r="J69" s="180">
        <f>SUBTOTAL(9,M73:M77)</f>
        <v>0</v>
      </c>
      <c r="K69" s="180">
        <f>SUBTOTAL(9,L73:L77)</f>
        <v>0</v>
      </c>
      <c r="L69" s="180">
        <f>SUBTOTAL(9,K73:K77)</f>
        <v>0</v>
      </c>
      <c r="M69" s="179"/>
      <c r="N69" s="220"/>
      <c r="O69" s="221">
        <f>SUBTOTAL(9,U79:U106)</f>
        <v>0</v>
      </c>
      <c r="P69" s="222"/>
    </row>
    <row r="70" spans="1:21" ht="27" customHeight="1">
      <c r="A70" s="68"/>
      <c r="B70" s="391" t="s">
        <v>211</v>
      </c>
      <c r="C70" s="391"/>
      <c r="D70" s="391"/>
      <c r="E70" s="391"/>
      <c r="F70" s="391"/>
      <c r="G70" s="391"/>
      <c r="H70" s="391"/>
      <c r="I70" s="391"/>
      <c r="J70" s="391"/>
      <c r="K70" s="391"/>
      <c r="L70" s="391"/>
      <c r="M70" s="391"/>
      <c r="N70" s="391"/>
      <c r="O70" s="391"/>
      <c r="P70" s="391"/>
      <c r="Q70" s="391"/>
    </row>
    <row r="71" spans="1:21" s="38" customFormat="1" ht="25.5">
      <c r="A71" s="68"/>
      <c r="B71" s="152" t="s">
        <v>82</v>
      </c>
      <c r="C71" s="152" t="s">
        <v>213</v>
      </c>
      <c r="D71" s="152" t="s">
        <v>167</v>
      </c>
      <c r="E71" s="183" t="s">
        <v>216</v>
      </c>
      <c r="F71" s="183" t="s">
        <v>202</v>
      </c>
      <c r="G71" s="183" t="s">
        <v>204</v>
      </c>
      <c r="H71" s="184" t="s">
        <v>220</v>
      </c>
      <c r="I71" s="223" t="s">
        <v>135</v>
      </c>
      <c r="J71" s="224" t="s">
        <v>223</v>
      </c>
      <c r="K71" s="183" t="s">
        <v>225</v>
      </c>
      <c r="L71" s="225" t="s">
        <v>198</v>
      </c>
      <c r="M71" s="183" t="s">
        <v>228</v>
      </c>
      <c r="N71" s="183" t="s">
        <v>230</v>
      </c>
      <c r="O71" s="183" t="s">
        <v>336</v>
      </c>
      <c r="P71" s="183" t="s">
        <v>337</v>
      </c>
      <c r="Q71" s="183" t="s">
        <v>79</v>
      </c>
      <c r="R71" s="257"/>
    </row>
    <row r="72" spans="1:21" s="35" customFormat="1" ht="15.75">
      <c r="A72" s="68"/>
      <c r="B72" s="185"/>
      <c r="C72" s="185"/>
      <c r="D72" s="185"/>
      <c r="E72" s="53"/>
      <c r="F72" s="90">
        <f>IFERROR(+E72/$F$43,"")</f>
        <v>0</v>
      </c>
      <c r="G72" s="168">
        <f>IFERROR(+E72*H72,"")</f>
        <v>0</v>
      </c>
      <c r="H72" s="155">
        <v>0</v>
      </c>
      <c r="I72" s="226">
        <f>IFERROR($I$44-G72,"")</f>
        <v>0</v>
      </c>
      <c r="J72" s="155" t="str">
        <f>IFERROR(+I72/$I$44,"")</f>
        <v/>
      </c>
      <c r="K72" s="227"/>
      <c r="L72" s="228"/>
      <c r="M72" s="229">
        <f t="shared" ref="M72:M74" si="3">+L72+K72</f>
        <v>0</v>
      </c>
      <c r="N72" s="112"/>
      <c r="O72" s="230"/>
      <c r="P72" s="230"/>
      <c r="Q72" s="258"/>
      <c r="R72" s="37"/>
    </row>
    <row r="73" spans="1:21" s="35" customFormat="1" ht="15.75">
      <c r="A73" s="68"/>
      <c r="B73" s="186"/>
      <c r="C73" s="186"/>
      <c r="D73" s="185"/>
      <c r="E73" s="168"/>
      <c r="F73" s="90">
        <f>IFERROR(+E73/$F$43,"")</f>
        <v>0</v>
      </c>
      <c r="G73" s="168">
        <f>IFERROR(+E73*H73,"")</f>
        <v>0</v>
      </c>
      <c r="H73" s="155">
        <v>0</v>
      </c>
      <c r="I73" s="226">
        <f t="shared" ref="I73:I77" si="4">IFERROR($I$44-G73,"")</f>
        <v>0</v>
      </c>
      <c r="J73" s="155" t="str">
        <f>IFERROR(+I73/$I$44,"")</f>
        <v/>
      </c>
      <c r="K73" s="229"/>
      <c r="L73" s="231"/>
      <c r="M73" s="229">
        <f t="shared" si="3"/>
        <v>0</v>
      </c>
      <c r="N73" s="232"/>
      <c r="O73" s="233"/>
      <c r="P73" s="233"/>
      <c r="Q73" s="259"/>
      <c r="R73" s="37"/>
    </row>
    <row r="74" spans="1:21" s="35" customFormat="1" ht="15.75">
      <c r="A74" s="68"/>
      <c r="B74" s="186"/>
      <c r="C74" s="186"/>
      <c r="D74" s="185"/>
      <c r="E74" s="168"/>
      <c r="F74" s="90">
        <f t="shared" ref="F74:F77" si="5">IFERROR(+E74/$F$43,"")</f>
        <v>0</v>
      </c>
      <c r="G74" s="168">
        <f t="shared" ref="G74:G77" si="6">IFERROR(+E74*H74,"")</f>
        <v>0</v>
      </c>
      <c r="H74" s="155">
        <v>0</v>
      </c>
      <c r="I74" s="226">
        <f t="shared" si="4"/>
        <v>0</v>
      </c>
      <c r="J74" s="155" t="str">
        <f t="shared" ref="J74:J77" si="7">IFERROR(+I74/$I$44,"")</f>
        <v/>
      </c>
      <c r="K74" s="229"/>
      <c r="L74" s="231"/>
      <c r="M74" s="229">
        <f t="shared" si="3"/>
        <v>0</v>
      </c>
      <c r="N74" s="232"/>
      <c r="O74" s="233"/>
      <c r="P74" s="233"/>
      <c r="Q74" s="259"/>
      <c r="R74" s="37"/>
    </row>
    <row r="75" spans="1:21" s="35" customFormat="1" ht="15.75">
      <c r="A75" s="68"/>
      <c r="B75" s="186"/>
      <c r="C75" s="186"/>
      <c r="D75" s="185"/>
      <c r="E75" s="168"/>
      <c r="F75" s="90">
        <f t="shared" si="5"/>
        <v>0</v>
      </c>
      <c r="G75" s="168">
        <f t="shared" si="6"/>
        <v>0</v>
      </c>
      <c r="H75" s="155">
        <v>0</v>
      </c>
      <c r="I75" s="226">
        <f t="shared" si="4"/>
        <v>0</v>
      </c>
      <c r="J75" s="155" t="str">
        <f t="shared" si="7"/>
        <v/>
      </c>
      <c r="K75" s="229"/>
      <c r="L75" s="234"/>
      <c r="M75" s="229">
        <f t="shared" ref="M75:M77" si="8">+L75+K75</f>
        <v>0</v>
      </c>
      <c r="N75" s="232"/>
      <c r="O75" s="233"/>
      <c r="P75" s="233"/>
      <c r="Q75" s="259"/>
      <c r="R75" s="37"/>
    </row>
    <row r="76" spans="1:21" s="35" customFormat="1" ht="15.75">
      <c r="A76" s="68"/>
      <c r="B76" s="186"/>
      <c r="C76" s="186"/>
      <c r="D76" s="185"/>
      <c r="E76" s="168"/>
      <c r="F76" s="90">
        <f t="shared" si="5"/>
        <v>0</v>
      </c>
      <c r="G76" s="168">
        <f t="shared" si="6"/>
        <v>0</v>
      </c>
      <c r="H76" s="155">
        <v>0</v>
      </c>
      <c r="I76" s="226">
        <f t="shared" si="4"/>
        <v>0</v>
      </c>
      <c r="J76" s="155" t="str">
        <f t="shared" si="7"/>
        <v/>
      </c>
      <c r="K76" s="235"/>
      <c r="L76" s="235"/>
      <c r="M76" s="234">
        <f t="shared" si="8"/>
        <v>0</v>
      </c>
      <c r="N76" s="232"/>
      <c r="O76" s="233"/>
      <c r="P76" s="233"/>
      <c r="Q76" s="259"/>
      <c r="S76" s="159"/>
      <c r="T76" s="37"/>
    </row>
    <row r="77" spans="1:21" s="35" customFormat="1" ht="15.75">
      <c r="A77" s="68"/>
      <c r="B77" s="186"/>
      <c r="C77" s="186"/>
      <c r="D77" s="185"/>
      <c r="E77" s="168"/>
      <c r="F77" s="90">
        <f t="shared" si="5"/>
        <v>0</v>
      </c>
      <c r="G77" s="168">
        <f t="shared" si="6"/>
        <v>0</v>
      </c>
      <c r="H77" s="155">
        <v>0</v>
      </c>
      <c r="I77" s="226">
        <f t="shared" si="4"/>
        <v>0</v>
      </c>
      <c r="J77" s="155" t="str">
        <f t="shared" si="7"/>
        <v/>
      </c>
      <c r="K77" s="235"/>
      <c r="L77" s="235"/>
      <c r="M77" s="234">
        <f t="shared" si="8"/>
        <v>0</v>
      </c>
      <c r="N77" s="232"/>
      <c r="O77" s="233"/>
      <c r="P77" s="233"/>
      <c r="Q77" s="259"/>
      <c r="S77" s="159"/>
      <c r="T77" s="37"/>
    </row>
    <row r="78" spans="1:21" s="39" customFormat="1" ht="15.75" customHeight="1">
      <c r="A78" s="68"/>
      <c r="B78" s="413" t="s">
        <v>237</v>
      </c>
      <c r="C78" s="413"/>
      <c r="D78" s="60"/>
      <c r="E78" s="187">
        <f>SUM(E73:E77)</f>
        <v>0</v>
      </c>
      <c r="F78" s="188">
        <f>SUM(F73:F77)</f>
        <v>0</v>
      </c>
      <c r="G78" s="189">
        <f>SUM(G72:G77)</f>
        <v>0</v>
      </c>
      <c r="H78" s="190"/>
      <c r="I78" s="236"/>
      <c r="J78" s="237"/>
      <c r="K78" s="238">
        <f>+SUM(K72:K77)</f>
        <v>0</v>
      </c>
      <c r="L78" s="238">
        <f>+SUM(L72:L77)</f>
        <v>0</v>
      </c>
      <c r="M78" s="238">
        <f>+SUM(M72:M77)</f>
        <v>0</v>
      </c>
      <c r="N78" s="239"/>
      <c r="O78" s="240"/>
      <c r="P78" s="240"/>
      <c r="Q78" s="260"/>
      <c r="S78" s="261"/>
      <c r="T78" s="262"/>
    </row>
    <row r="79" spans="1:21" ht="15.75" customHeight="1">
      <c r="O79" s="43"/>
      <c r="P79" s="43"/>
      <c r="Q79" s="43"/>
      <c r="R79" s="45"/>
      <c r="S79" s="37"/>
      <c r="U79" s="46"/>
    </row>
    <row r="80" spans="1:21" ht="15.75" customHeight="1">
      <c r="B80" s="423" t="s">
        <v>239</v>
      </c>
      <c r="C80" s="424"/>
      <c r="D80" s="424"/>
      <c r="E80" s="424"/>
      <c r="F80" s="424"/>
      <c r="G80" s="424"/>
      <c r="H80" s="424"/>
      <c r="I80" s="425"/>
      <c r="J80" s="35"/>
      <c r="O80" s="43"/>
      <c r="P80" s="43"/>
      <c r="Q80" s="43"/>
      <c r="R80" s="45"/>
      <c r="S80" s="37"/>
      <c r="U80" s="46"/>
    </row>
    <row r="81" spans="2:21" ht="15.75" customHeight="1">
      <c r="B81" s="191" t="s">
        <v>240</v>
      </c>
      <c r="C81" s="426" t="s">
        <v>242</v>
      </c>
      <c r="D81" s="427"/>
      <c r="E81" s="428"/>
      <c r="F81" s="429" t="s">
        <v>338</v>
      </c>
      <c r="G81" s="430"/>
      <c r="H81" s="431" t="s">
        <v>339</v>
      </c>
      <c r="I81" s="432"/>
      <c r="J81" s="35"/>
      <c r="O81" s="43"/>
      <c r="P81" s="43"/>
      <c r="Q81" s="43"/>
      <c r="R81" s="45"/>
      <c r="S81" s="37"/>
      <c r="U81" s="46"/>
    </row>
    <row r="82" spans="2:21">
      <c r="B82" s="192"/>
      <c r="C82" s="433"/>
      <c r="D82" s="434"/>
      <c r="E82" s="435"/>
      <c r="F82" s="436"/>
      <c r="G82" s="437"/>
      <c r="H82" s="438"/>
      <c r="I82" s="439"/>
      <c r="J82" s="35"/>
      <c r="O82" s="43"/>
      <c r="P82" s="43"/>
      <c r="Q82" s="43"/>
      <c r="R82" s="45"/>
      <c r="S82" s="37"/>
      <c r="U82" s="46"/>
    </row>
    <row r="83" spans="2:21" ht="15.75" customHeight="1">
      <c r="B83" s="193"/>
      <c r="C83" s="440"/>
      <c r="D83" s="440"/>
      <c r="E83" s="440"/>
      <c r="F83" s="441"/>
      <c r="G83" s="442"/>
      <c r="H83" s="438"/>
      <c r="I83" s="439"/>
      <c r="J83" s="35"/>
      <c r="O83" s="43"/>
      <c r="P83" s="43"/>
      <c r="Q83" s="43"/>
      <c r="R83" s="45"/>
      <c r="S83" s="37"/>
      <c r="U83" s="46"/>
    </row>
    <row r="84" spans="2:21" ht="15.75" customHeight="1">
      <c r="B84" s="194"/>
      <c r="C84" s="503"/>
      <c r="D84" s="504"/>
      <c r="E84" s="505"/>
      <c r="F84" s="506"/>
      <c r="G84" s="507"/>
      <c r="H84" s="508"/>
      <c r="I84" s="509"/>
      <c r="J84" s="35"/>
      <c r="O84" s="43"/>
      <c r="P84" s="43"/>
      <c r="Q84" s="43"/>
      <c r="R84" s="45"/>
      <c r="S84" s="37"/>
      <c r="U84" s="46"/>
    </row>
    <row r="85" spans="2:21" ht="15.75" customHeight="1">
      <c r="O85" s="43"/>
      <c r="P85" s="43"/>
      <c r="Q85" s="43"/>
      <c r="R85" s="45"/>
      <c r="S85" s="37"/>
      <c r="U85" s="46"/>
    </row>
    <row r="86" spans="2:21" ht="15.75" customHeight="1">
      <c r="B86" s="510" t="s">
        <v>289</v>
      </c>
      <c r="C86" s="511"/>
      <c r="D86" s="511"/>
      <c r="E86" s="511"/>
      <c r="F86" s="511"/>
      <c r="G86" s="511"/>
      <c r="H86" s="511"/>
      <c r="I86" s="512"/>
      <c r="J86" s="24"/>
      <c r="O86" s="43"/>
      <c r="P86" s="43"/>
      <c r="Q86" s="43"/>
      <c r="R86" s="45"/>
      <c r="S86" s="37"/>
      <c r="U86" s="46"/>
    </row>
    <row r="87" spans="2:21" s="40" customFormat="1" ht="34.5" hidden="1" customHeight="1">
      <c r="B87" s="513" t="s">
        <v>290</v>
      </c>
      <c r="C87" s="324"/>
      <c r="D87" s="416"/>
      <c r="E87" s="417"/>
      <c r="F87" s="195" t="s">
        <v>297</v>
      </c>
      <c r="G87" s="196"/>
      <c r="H87" s="195" t="s">
        <v>303</v>
      </c>
      <c r="I87" s="241"/>
      <c r="J87" s="242"/>
      <c r="M87" s="243"/>
      <c r="N87" s="244"/>
      <c r="R87" s="243"/>
      <c r="S87" s="263"/>
      <c r="U87" s="244"/>
    </row>
    <row r="88" spans="2:21" s="40" customFormat="1" ht="57.95" hidden="1" customHeight="1">
      <c r="B88" s="414" t="s">
        <v>340</v>
      </c>
      <c r="C88" s="415"/>
      <c r="D88" s="416"/>
      <c r="E88" s="417"/>
      <c r="F88" s="195" t="s">
        <v>299</v>
      </c>
      <c r="G88" s="196"/>
      <c r="H88" s="195" t="s">
        <v>304</v>
      </c>
      <c r="I88" s="245"/>
      <c r="J88" s="242"/>
      <c r="M88" s="243"/>
      <c r="N88" s="244"/>
      <c r="R88" s="243"/>
      <c r="S88" s="263"/>
      <c r="U88" s="244"/>
    </row>
    <row r="89" spans="2:21" s="40" customFormat="1" ht="48" hidden="1" customHeight="1">
      <c r="B89" s="418" t="s">
        <v>295</v>
      </c>
      <c r="C89" s="419"/>
      <c r="D89" s="420"/>
      <c r="E89" s="421"/>
      <c r="F89" s="197" t="s">
        <v>301</v>
      </c>
      <c r="G89" s="198"/>
      <c r="H89" s="420"/>
      <c r="I89" s="422"/>
      <c r="J89" s="242" t="s">
        <v>341</v>
      </c>
      <c r="M89" s="243"/>
      <c r="N89" s="244"/>
      <c r="R89" s="243"/>
      <c r="S89" s="263"/>
      <c r="U89" s="244"/>
    </row>
    <row r="90" spans="2:21" s="41" customFormat="1" ht="125.1" customHeight="1">
      <c r="B90" s="199" t="s">
        <v>342</v>
      </c>
      <c r="C90" s="199" t="s">
        <v>343</v>
      </c>
      <c r="D90" s="199" t="s">
        <v>344</v>
      </c>
      <c r="E90" s="199" t="s">
        <v>345</v>
      </c>
      <c r="F90" s="199" t="str">
        <f>+B89</f>
        <v>¿OBRA TERMINADA Y EN CONDICIONES DE USO?</v>
      </c>
      <c r="G90" s="199" t="str">
        <f>+B88</f>
        <v>¿INCREMENTA LA CAP. PRODUCTIVA Y EFICIENCIA OPERATIVA DEL INMUEBLE?, Y/O 
¿MEJORA LA CALIDAD DE LOS PRODUCTOS Y SERVICIOS?, Y/O 
¿REDUCE SIGNIFICATIVAMENTE LOS COSTOS?</v>
      </c>
      <c r="H90" s="199" t="str">
        <f>+F87</f>
        <v>¿AUMENTA VIDA ÚTIL?</v>
      </c>
      <c r="I90" s="199" t="str">
        <f>+F88</f>
        <v>AUMENTO DE VIDA ÚTIL (MESES)</v>
      </c>
      <c r="J90" s="199" t="str">
        <f>+H87</f>
        <v>¿ENTREGADO A SATISFACCIÓN?</v>
      </c>
      <c r="K90" s="199" t="str">
        <f>+H88</f>
        <v>FECHA ENTREGA Y/O RECIBO A SATISFACCION</v>
      </c>
      <c r="L90" s="199" t="str">
        <f>+F89</f>
        <v>¿INCLUYE ENTREGA DE BIENES MUEBLES?</v>
      </c>
      <c r="M90" s="199" t="s">
        <v>346</v>
      </c>
      <c r="N90" s="246"/>
      <c r="R90" s="264"/>
      <c r="S90" s="37"/>
      <c r="U90" s="246"/>
    </row>
    <row r="91" spans="2:21" ht="48.95" customHeight="1">
      <c r="B91" s="200" t="s">
        <v>347</v>
      </c>
      <c r="C91" s="200" t="s">
        <v>319</v>
      </c>
      <c r="D91" s="201" t="s">
        <v>348</v>
      </c>
      <c r="E91" s="201" t="s">
        <v>349</v>
      </c>
      <c r="F91" s="202" t="s">
        <v>321</v>
      </c>
      <c r="G91" s="201" t="s">
        <v>350</v>
      </c>
      <c r="H91" s="201" t="s">
        <v>321</v>
      </c>
      <c r="I91" s="201" t="s">
        <v>321</v>
      </c>
      <c r="J91" s="247" t="s">
        <v>350</v>
      </c>
      <c r="K91" s="248">
        <v>45999</v>
      </c>
      <c r="L91" s="171" t="s">
        <v>321</v>
      </c>
      <c r="M91" s="290">
        <v>4016600</v>
      </c>
      <c r="O91" s="43"/>
      <c r="P91" s="43"/>
      <c r="Q91" s="43"/>
      <c r="R91" s="45"/>
      <c r="S91" s="37"/>
      <c r="U91" s="46"/>
    </row>
    <row r="92" spans="2:21" ht="15.75" customHeight="1">
      <c r="B92" s="200"/>
      <c r="C92" s="200"/>
      <c r="D92" s="201"/>
      <c r="E92" s="201"/>
      <c r="F92" s="202"/>
      <c r="G92" s="201"/>
      <c r="H92" s="201"/>
      <c r="I92" s="201"/>
      <c r="J92" s="247"/>
      <c r="K92" s="171"/>
      <c r="L92" s="171"/>
      <c r="M92" s="249"/>
      <c r="O92" s="43"/>
      <c r="P92" s="43"/>
      <c r="Q92" s="43"/>
      <c r="R92" s="45"/>
      <c r="S92" s="37"/>
      <c r="U92" s="46"/>
    </row>
    <row r="93" spans="2:21" ht="15.75" customHeight="1">
      <c r="B93" s="200"/>
      <c r="C93" s="200"/>
      <c r="D93" s="201"/>
      <c r="E93" s="201"/>
      <c r="F93" s="202"/>
      <c r="G93" s="201"/>
      <c r="H93" s="201"/>
      <c r="I93" s="201"/>
      <c r="J93" s="247"/>
      <c r="K93" s="171"/>
      <c r="L93" s="171"/>
      <c r="M93" s="249"/>
      <c r="O93" s="43"/>
      <c r="P93" s="43"/>
      <c r="Q93" s="43"/>
      <c r="R93" s="45"/>
      <c r="S93" s="37"/>
      <c r="U93" s="46"/>
    </row>
    <row r="94" spans="2:21" ht="15.75" customHeight="1">
      <c r="B94" s="203"/>
      <c r="C94" s="203"/>
      <c r="D94" s="203"/>
      <c r="E94" s="203"/>
      <c r="F94" s="203"/>
      <c r="G94" s="203"/>
      <c r="H94" s="203"/>
      <c r="I94" s="250"/>
      <c r="J94" s="247"/>
      <c r="K94" s="171"/>
      <c r="L94" s="171"/>
      <c r="M94" s="249"/>
      <c r="O94" s="43"/>
      <c r="P94" s="43"/>
      <c r="Q94" s="43"/>
      <c r="R94" s="45"/>
      <c r="S94" s="37"/>
      <c r="U94" s="46"/>
    </row>
    <row r="95" spans="2:21" s="40" customFormat="1" ht="24" hidden="1" customHeight="1">
      <c r="B95" s="481" t="s">
        <v>256</v>
      </c>
      <c r="C95" s="482"/>
      <c r="D95" s="482"/>
      <c r="E95" s="482"/>
      <c r="F95" s="482"/>
      <c r="G95" s="482"/>
      <c r="H95" s="482"/>
      <c r="I95" s="483"/>
      <c r="J95" s="242"/>
      <c r="M95" s="243"/>
      <c r="N95" s="244"/>
      <c r="R95" s="243"/>
      <c r="S95" s="263"/>
      <c r="U95" s="244"/>
    </row>
    <row r="96" spans="2:21" s="40" customFormat="1" ht="15.75" hidden="1" customHeight="1">
      <c r="B96" s="484" t="s">
        <v>257</v>
      </c>
      <c r="C96" s="485"/>
      <c r="D96" s="486" t="s">
        <v>259</v>
      </c>
      <c r="E96" s="487"/>
      <c r="F96" s="485"/>
      <c r="G96" s="204" t="s">
        <v>261</v>
      </c>
      <c r="H96" s="204" t="s">
        <v>88</v>
      </c>
      <c r="I96" s="251" t="s">
        <v>264</v>
      </c>
      <c r="J96" s="242"/>
      <c r="M96" s="243"/>
      <c r="N96" s="244"/>
      <c r="R96" s="243"/>
      <c r="S96" s="263"/>
      <c r="U96" s="244"/>
    </row>
    <row r="97" spans="1:22" s="40" customFormat="1" ht="15.75" hidden="1" customHeight="1">
      <c r="B97" s="488"/>
      <c r="C97" s="489"/>
      <c r="D97" s="490"/>
      <c r="E97" s="491"/>
      <c r="F97" s="492"/>
      <c r="G97" s="205">
        <v>0</v>
      </c>
      <c r="H97" s="205">
        <f>+G97*19%</f>
        <v>0</v>
      </c>
      <c r="I97" s="252">
        <f>+G97+H97</f>
        <v>0</v>
      </c>
      <c r="J97" s="242"/>
      <c r="M97" s="243"/>
      <c r="N97" s="244"/>
      <c r="R97" s="243"/>
      <c r="S97" s="263"/>
      <c r="U97" s="244"/>
    </row>
    <row r="98" spans="1:22" s="40" customFormat="1" ht="15.75" hidden="1" customHeight="1">
      <c r="B98" s="493"/>
      <c r="C98" s="494"/>
      <c r="D98" s="495"/>
      <c r="E98" s="496"/>
      <c r="F98" s="497"/>
      <c r="G98" s="205">
        <v>0</v>
      </c>
      <c r="H98" s="205">
        <f>+G98*19%</f>
        <v>0</v>
      </c>
      <c r="I98" s="252">
        <f>+G98+H98</f>
        <v>0</v>
      </c>
      <c r="J98" s="242"/>
      <c r="M98" s="243"/>
      <c r="N98" s="244"/>
      <c r="R98" s="243"/>
      <c r="S98" s="263"/>
      <c r="U98" s="244"/>
    </row>
    <row r="99" spans="1:22" s="40" customFormat="1" ht="15.75" hidden="1" customHeight="1">
      <c r="B99" s="498" t="s">
        <v>351</v>
      </c>
      <c r="C99" s="499"/>
      <c r="D99" s="500">
        <f>SUM(D97:D98)</f>
        <v>0</v>
      </c>
      <c r="E99" s="501"/>
      <c r="F99" s="502"/>
      <c r="G99" s="206">
        <f>SUM(G97:G98)</f>
        <v>0</v>
      </c>
      <c r="H99" s="206">
        <f>SUM(H97:H98)</f>
        <v>0</v>
      </c>
      <c r="I99" s="253">
        <f>+G99+H99</f>
        <v>0</v>
      </c>
      <c r="J99" s="242"/>
      <c r="M99" s="243"/>
      <c r="N99" s="244"/>
      <c r="R99" s="243"/>
      <c r="S99" s="263"/>
      <c r="U99" s="244"/>
    </row>
    <row r="100" spans="1:22" ht="15.75" customHeight="1">
      <c r="O100" s="43"/>
      <c r="P100" s="43"/>
      <c r="Q100" s="43"/>
      <c r="R100" s="45"/>
      <c r="S100" s="37"/>
      <c r="U100" s="46"/>
    </row>
    <row r="101" spans="1:22" ht="15.75" customHeight="1">
      <c r="B101" s="455" t="s">
        <v>352</v>
      </c>
      <c r="C101" s="444" t="s">
        <v>353</v>
      </c>
      <c r="D101" s="444"/>
      <c r="E101" s="444"/>
      <c r="F101" s="444"/>
      <c r="G101" s="444"/>
      <c r="H101" s="444"/>
      <c r="I101" s="444"/>
      <c r="J101" s="444"/>
      <c r="K101" s="444"/>
      <c r="L101" s="207"/>
      <c r="O101" s="43"/>
      <c r="P101" s="43"/>
      <c r="Q101" s="43"/>
      <c r="R101" s="45"/>
      <c r="S101" s="37"/>
      <c r="U101" s="46"/>
    </row>
    <row r="102" spans="1:22" ht="15.75" customHeight="1">
      <c r="B102" s="456"/>
      <c r="C102" s="445"/>
      <c r="D102" s="446"/>
      <c r="E102" s="446"/>
      <c r="F102" s="446"/>
      <c r="G102" s="446"/>
      <c r="H102" s="446"/>
      <c r="I102" s="446"/>
      <c r="J102" s="446"/>
      <c r="K102" s="447"/>
      <c r="L102" s="207"/>
      <c r="O102" s="43"/>
      <c r="P102" s="43"/>
      <c r="Q102" s="43"/>
      <c r="R102" s="45"/>
      <c r="S102" s="37"/>
      <c r="U102" s="46"/>
    </row>
    <row r="103" spans="1:22" ht="70.5" customHeight="1">
      <c r="B103" s="448" t="s">
        <v>354</v>
      </c>
      <c r="C103" s="448"/>
      <c r="D103" s="369"/>
      <c r="E103" s="369"/>
      <c r="F103" s="369"/>
      <c r="G103" s="448" t="s">
        <v>354</v>
      </c>
      <c r="H103" s="448"/>
      <c r="I103" s="369"/>
      <c r="J103" s="369"/>
      <c r="K103" s="369"/>
      <c r="L103" s="254"/>
      <c r="O103" s="43"/>
      <c r="P103" s="43"/>
      <c r="Q103" s="43"/>
      <c r="R103" s="45"/>
      <c r="S103" s="37"/>
      <c r="U103" s="46"/>
    </row>
    <row r="104" spans="1:22" ht="15.75" customHeight="1">
      <c r="B104" s="449" t="s">
        <v>355</v>
      </c>
      <c r="C104" s="449"/>
      <c r="D104" s="450" t="s">
        <v>728</v>
      </c>
      <c r="E104" s="450"/>
      <c r="F104" s="450"/>
      <c r="G104" s="448" t="s">
        <v>356</v>
      </c>
      <c r="H104" s="448"/>
      <c r="I104" s="443"/>
      <c r="J104" s="443"/>
      <c r="K104" s="443"/>
      <c r="L104" s="254"/>
      <c r="O104" s="43"/>
      <c r="P104" s="43"/>
      <c r="Q104" s="43"/>
      <c r="R104" s="45"/>
      <c r="S104" s="37"/>
      <c r="U104" s="46"/>
    </row>
    <row r="105" spans="1:22" ht="15.75" customHeight="1">
      <c r="B105" s="449" t="s">
        <v>252</v>
      </c>
      <c r="C105" s="449"/>
      <c r="D105" s="464" t="s">
        <v>731</v>
      </c>
      <c r="E105" s="464"/>
      <c r="F105" s="464"/>
      <c r="G105" s="448" t="s">
        <v>252</v>
      </c>
      <c r="H105" s="448"/>
      <c r="I105" s="451"/>
      <c r="J105" s="451"/>
      <c r="K105" s="451"/>
      <c r="O105" s="43"/>
      <c r="P105" s="43"/>
      <c r="Q105" s="43"/>
      <c r="R105" s="45"/>
      <c r="S105" s="37"/>
      <c r="U105" s="46"/>
    </row>
    <row r="106" spans="1:22" ht="42.75" customHeight="1">
      <c r="B106" s="448" t="s">
        <v>354</v>
      </c>
      <c r="C106" s="448"/>
      <c r="D106" s="369"/>
      <c r="E106" s="369"/>
      <c r="F106" s="369"/>
      <c r="G106" s="448" t="s">
        <v>354</v>
      </c>
      <c r="H106" s="448"/>
      <c r="I106" s="369"/>
      <c r="J106" s="369"/>
      <c r="K106" s="369"/>
      <c r="O106" s="43"/>
      <c r="P106" s="43"/>
      <c r="Q106" s="43"/>
      <c r="R106" s="45"/>
      <c r="S106" s="37"/>
      <c r="U106" s="46"/>
    </row>
    <row r="107" spans="1:22" s="42" customFormat="1" ht="16.5" customHeight="1">
      <c r="B107" s="448" t="s">
        <v>357</v>
      </c>
      <c r="C107" s="448"/>
      <c r="D107" s="450"/>
      <c r="E107" s="450"/>
      <c r="F107" s="450"/>
      <c r="G107" s="448" t="s">
        <v>358</v>
      </c>
      <c r="H107" s="448"/>
      <c r="I107" s="443"/>
      <c r="J107" s="443"/>
      <c r="K107" s="443"/>
      <c r="L107" s="43"/>
      <c r="O107" s="255"/>
      <c r="P107" s="255"/>
      <c r="U107" s="265"/>
    </row>
    <row r="108" spans="1:22" ht="15.75">
      <c r="A108" s="207"/>
      <c r="B108" s="449" t="s">
        <v>252</v>
      </c>
      <c r="C108" s="449"/>
      <c r="D108" s="451"/>
      <c r="E108" s="451"/>
      <c r="F108" s="451"/>
      <c r="G108" s="449" t="s">
        <v>252</v>
      </c>
      <c r="H108" s="449"/>
      <c r="I108" s="451"/>
      <c r="J108" s="451"/>
      <c r="K108" s="451"/>
      <c r="M108" s="43"/>
      <c r="V108" s="266"/>
    </row>
    <row r="109" spans="1:22">
      <c r="E109" s="44"/>
      <c r="L109" s="207"/>
      <c r="M109" s="207"/>
      <c r="V109" s="266"/>
    </row>
    <row r="110" spans="1:22">
      <c r="E110" s="44"/>
      <c r="L110" s="207"/>
      <c r="M110" s="207"/>
      <c r="V110" s="266"/>
    </row>
    <row r="111" spans="1:22">
      <c r="E111" s="44"/>
      <c r="L111" s="207"/>
      <c r="M111" s="207"/>
      <c r="V111" s="266"/>
    </row>
    <row r="112" spans="1:22">
      <c r="E112" s="44"/>
      <c r="L112" s="207"/>
      <c r="M112" s="207"/>
      <c r="V112" s="266"/>
    </row>
    <row r="113" spans="2:22">
      <c r="B113" s="208"/>
      <c r="C113" s="209"/>
      <c r="D113" s="209"/>
      <c r="E113" s="209"/>
      <c r="F113" s="209"/>
      <c r="G113" s="210"/>
      <c r="H113" s="210"/>
      <c r="I113" s="256"/>
      <c r="J113" s="35"/>
      <c r="L113" s="207"/>
      <c r="M113" s="207"/>
      <c r="V113" s="266"/>
    </row>
    <row r="114" spans="2:22">
      <c r="M114" s="207"/>
      <c r="V114" s="266"/>
    </row>
    <row r="115" spans="2:22">
      <c r="M115" s="207"/>
      <c r="V115" s="266"/>
    </row>
    <row r="116" spans="2:22">
      <c r="M116" s="43"/>
      <c r="N116" s="43"/>
      <c r="O116" s="43"/>
      <c r="P116" s="43"/>
      <c r="Q116" s="43"/>
      <c r="S116" s="45"/>
      <c r="T116" s="46"/>
      <c r="U116" s="46"/>
      <c r="V116" s="266"/>
    </row>
    <row r="117" spans="2:22">
      <c r="M117" s="43"/>
      <c r="N117" s="43"/>
      <c r="O117" s="43"/>
      <c r="P117" s="43"/>
      <c r="Q117" s="45"/>
      <c r="R117" s="46"/>
      <c r="S117" s="46"/>
      <c r="T117" s="37"/>
    </row>
    <row r="118" spans="2:22">
      <c r="M118" s="43"/>
      <c r="N118" s="43"/>
      <c r="O118" s="43"/>
      <c r="P118" s="43"/>
      <c r="Q118" s="45"/>
      <c r="R118" s="46"/>
      <c r="S118" s="46"/>
      <c r="T118" s="37"/>
    </row>
    <row r="128" spans="2:22">
      <c r="L128"/>
    </row>
  </sheetData>
  <mergeCells count="161">
    <mergeCell ref="B1:H2"/>
    <mergeCell ref="C66:E68"/>
    <mergeCell ref="B61:C62"/>
    <mergeCell ref="D61:E62"/>
    <mergeCell ref="B44:C45"/>
    <mergeCell ref="B34:C35"/>
    <mergeCell ref="B108:C108"/>
    <mergeCell ref="D108:F108"/>
    <mergeCell ref="G108:H108"/>
    <mergeCell ref="B95:I95"/>
    <mergeCell ref="B96:C96"/>
    <mergeCell ref="D96:F96"/>
    <mergeCell ref="B97:C97"/>
    <mergeCell ref="D97:F97"/>
    <mergeCell ref="B98:C98"/>
    <mergeCell ref="D98:F98"/>
    <mergeCell ref="B99:C99"/>
    <mergeCell ref="D99:F99"/>
    <mergeCell ref="C84:E84"/>
    <mergeCell ref="F84:G84"/>
    <mergeCell ref="H84:I84"/>
    <mergeCell ref="B86:I86"/>
    <mergeCell ref="B87:C87"/>
    <mergeCell ref="D87:E87"/>
    <mergeCell ref="I108:K108"/>
    <mergeCell ref="B66:B68"/>
    <mergeCell ref="B101:B102"/>
    <mergeCell ref="D34:D35"/>
    <mergeCell ref="D44:D45"/>
    <mergeCell ref="E34:E35"/>
    <mergeCell ref="F34:F35"/>
    <mergeCell ref="G44:G45"/>
    <mergeCell ref="H44:H45"/>
    <mergeCell ref="I34:I35"/>
    <mergeCell ref="I44:I45"/>
    <mergeCell ref="I59:I60"/>
    <mergeCell ref="I61:I68"/>
    <mergeCell ref="B105:C105"/>
    <mergeCell ref="D105:F105"/>
    <mergeCell ref="G105:H105"/>
    <mergeCell ref="I105:K105"/>
    <mergeCell ref="B106:C106"/>
    <mergeCell ref="D106:F106"/>
    <mergeCell ref="G106:H106"/>
    <mergeCell ref="I106:K106"/>
    <mergeCell ref="B107:C107"/>
    <mergeCell ref="D107:F107"/>
    <mergeCell ref="G107:H107"/>
    <mergeCell ref="I107:K107"/>
    <mergeCell ref="C101:K101"/>
    <mergeCell ref="C102:K102"/>
    <mergeCell ref="B103:C103"/>
    <mergeCell ref="D103:F103"/>
    <mergeCell ref="G103:H103"/>
    <mergeCell ref="I103:K103"/>
    <mergeCell ref="B104:C104"/>
    <mergeCell ref="D104:F104"/>
    <mergeCell ref="G104:H104"/>
    <mergeCell ref="I104:K104"/>
    <mergeCell ref="B88:C88"/>
    <mergeCell ref="D88:E88"/>
    <mergeCell ref="B89:C89"/>
    <mergeCell ref="D89:E89"/>
    <mergeCell ref="H89:I89"/>
    <mergeCell ref="B80:I80"/>
    <mergeCell ref="C81:E81"/>
    <mergeCell ref="F81:G81"/>
    <mergeCell ref="H81:I81"/>
    <mergeCell ref="C82:E82"/>
    <mergeCell ref="F82:G82"/>
    <mergeCell ref="H82:I82"/>
    <mergeCell ref="C83:E83"/>
    <mergeCell ref="F83:G83"/>
    <mergeCell ref="H83:I83"/>
    <mergeCell ref="B63:C63"/>
    <mergeCell ref="D63:E63"/>
    <mergeCell ref="B64:C64"/>
    <mergeCell ref="D64:E64"/>
    <mergeCell ref="B65:C65"/>
    <mergeCell ref="D65:E65"/>
    <mergeCell ref="F68:G68"/>
    <mergeCell ref="B70:Q70"/>
    <mergeCell ref="B78:C78"/>
    <mergeCell ref="B36:C36"/>
    <mergeCell ref="B37:C37"/>
    <mergeCell ref="G42:H42"/>
    <mergeCell ref="B43:E43"/>
    <mergeCell ref="G43:H43"/>
    <mergeCell ref="B50:M50"/>
    <mergeCell ref="B59:H59"/>
    <mergeCell ref="J59:O59"/>
    <mergeCell ref="B60:C60"/>
    <mergeCell ref="D60:E60"/>
    <mergeCell ref="F60:H60"/>
    <mergeCell ref="B28:I28"/>
    <mergeCell ref="B29:C29"/>
    <mergeCell ref="F29:I29"/>
    <mergeCell ref="B30:C30"/>
    <mergeCell ref="F30:I30"/>
    <mergeCell ref="B31:C31"/>
    <mergeCell ref="F31:I31"/>
    <mergeCell ref="B33:I33"/>
    <mergeCell ref="G34:H34"/>
    <mergeCell ref="B23:C23"/>
    <mergeCell ref="D23:F23"/>
    <mergeCell ref="H23:I23"/>
    <mergeCell ref="B24:C24"/>
    <mergeCell ref="D24:I24"/>
    <mergeCell ref="B25:C25"/>
    <mergeCell ref="D25:F25"/>
    <mergeCell ref="H25:I25"/>
    <mergeCell ref="B26:C26"/>
    <mergeCell ref="D26:F26"/>
    <mergeCell ref="H26:I26"/>
    <mergeCell ref="B20:C20"/>
    <mergeCell ref="D20:F20"/>
    <mergeCell ref="H20:I20"/>
    <mergeCell ref="B21:C21"/>
    <mergeCell ref="D21:F21"/>
    <mergeCell ref="H21:I21"/>
    <mergeCell ref="B22:C22"/>
    <mergeCell ref="D22:F22"/>
    <mergeCell ref="H22:I22"/>
    <mergeCell ref="B16:C16"/>
    <mergeCell ref="D16:I16"/>
    <mergeCell ref="B17:C17"/>
    <mergeCell ref="D17:F17"/>
    <mergeCell ref="H17:I17"/>
    <mergeCell ref="B18:C18"/>
    <mergeCell ref="D18:F18"/>
    <mergeCell ref="H18:I18"/>
    <mergeCell ref="B19:C19"/>
    <mergeCell ref="D19:F19"/>
    <mergeCell ref="H19:I19"/>
    <mergeCell ref="B12:C12"/>
    <mergeCell ref="D12:F12"/>
    <mergeCell ref="H12:I12"/>
    <mergeCell ref="B13:C13"/>
    <mergeCell ref="D13:I13"/>
    <mergeCell ref="B14:C14"/>
    <mergeCell ref="D14:I14"/>
    <mergeCell ref="B15:C15"/>
    <mergeCell ref="D15:I15"/>
    <mergeCell ref="B9:C9"/>
    <mergeCell ref="D9:F9"/>
    <mergeCell ref="H9:I9"/>
    <mergeCell ref="B10:C10"/>
    <mergeCell ref="D10:F10"/>
    <mergeCell ref="H10:I10"/>
    <mergeCell ref="B11:C11"/>
    <mergeCell ref="D11:F11"/>
    <mergeCell ref="H11:I11"/>
    <mergeCell ref="B3:I3"/>
    <mergeCell ref="B4:I4"/>
    <mergeCell ref="B5:I5"/>
    <mergeCell ref="B6:D6"/>
    <mergeCell ref="E6:G6"/>
    <mergeCell ref="H6:I6"/>
    <mergeCell ref="B7:C7"/>
    <mergeCell ref="D7:I7"/>
    <mergeCell ref="B8:I8"/>
  </mergeCells>
  <pageMargins left="0.23622047244094499" right="0.23622047244094499" top="0.74803149606299202" bottom="0.74803149606299202" header="0.31496062992126" footer="0.31496062992126"/>
  <pageSetup scale="37" fitToHeight="0"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cellIs" priority="1" operator="equal" id="{00000000-000E-0000-0100-000001000000}">
            <xm:f>LISTAS!$E$16</xm:f>
            <x14:dxf>
              <fill>
                <patternFill patternType="solid">
                  <bgColor theme="5"/>
                </patternFill>
              </fill>
            </x14:dxf>
          </x14:cfRule>
          <x14:cfRule type="cellIs" priority="2" operator="equal" id="{00000000-000E-0000-0100-000002000000}">
            <xm:f>LISTAS!$E$15</xm:f>
            <x14:dxf>
              <font>
                <color auto="1"/>
              </font>
              <fill>
                <patternFill patternType="solid">
                  <bgColor rgb="FFFFFF00"/>
                </patternFill>
              </fill>
            </x14:dxf>
          </x14:cfRule>
          <x14:cfRule type="cellIs" priority="3" operator="equal" id="{00000000-000E-0000-0100-000003000000}">
            <xm:f>LISTAS!$E$14</xm:f>
            <x14:dxf>
              <font>
                <color theme="1"/>
              </font>
              <fill>
                <patternFill patternType="solid">
                  <bgColor rgb="FF00B050"/>
                </patternFill>
              </fill>
            </x14:dxf>
          </x14:cfRule>
          <xm:sqref>L52:L55</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InputMessage="1" showErrorMessage="1" xr:uid="{00000000-0002-0000-0100-000000000000}">
          <x14:formula1>
            <xm:f>'LISTADO PCI''s'!$D$2:$D$152</xm:f>
          </x14:formula1>
          <xm:sqref>D11:F11</xm:sqref>
        </x14:dataValidation>
        <x14:dataValidation type="list" allowBlank="1" showInputMessage="1" showErrorMessage="1" xr:uid="{00000000-0002-0000-0100-000001000000}">
          <x14:formula1>
            <xm:f>LISTAS!$E$4:$E$10</xm:f>
          </x14:formula1>
          <xm:sqref>D16:I16</xm:sqref>
        </x14:dataValidation>
        <x14:dataValidation type="list" allowBlank="1" showInputMessage="1" showErrorMessage="1" xr:uid="{00000000-0002-0000-0100-000002000000}">
          <x14:formula1>
            <xm:f>LISTAS!$C$7:$C$11</xm:f>
          </x14:formula1>
          <xm:sqref>B30:C30</xm:sqref>
        </x14:dataValidation>
        <x14:dataValidation type="list" allowBlank="1" showInputMessage="1" showErrorMessage="1" xr:uid="{00000000-0002-0000-0100-000003000000}">
          <x14:formula1>
            <xm:f>LISTAS!$C$25:$C$28</xm:f>
          </x14:formula1>
          <xm:sqref>D64:E64</xm:sqref>
        </x14:dataValidation>
        <x14:dataValidation type="list" allowBlank="1" showInputMessage="1" showErrorMessage="1" xr:uid="{00000000-0002-0000-0100-000004000000}">
          <x14:formula1>
            <xm:f>LISTAS!$C$31:$C$32</xm:f>
          </x14:formula1>
          <xm:sqref>D72:D77</xm:sqref>
        </x14:dataValidation>
        <x14:dataValidation type="list" allowBlank="1" showInputMessage="1" showErrorMessage="1" xr:uid="{00000000-0002-0000-0100-000005000000}">
          <x14:formula1>
            <xm:f>LISTAS!$E$14:$E$16</xm:f>
          </x14:formula1>
          <xm:sqref>L52:L55</xm:sqref>
        </x14:dataValidation>
        <x14:dataValidation type="list" allowBlank="1" showInputMessage="1" showErrorMessage="1" xr:uid="{00000000-0002-0000-0100-000006000000}">
          <x14:formula1>
            <xm:f>LISTAS!$C$21:$C$22</xm:f>
          </x14:formula1>
          <xm:sqref>F82:G84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63"/>
  <sheetViews>
    <sheetView workbookViewId="0">
      <selection activeCell="C31" sqref="C31"/>
    </sheetView>
  </sheetViews>
  <sheetFormatPr baseColWidth="10" defaultColWidth="11.42578125" defaultRowHeight="15"/>
  <cols>
    <col min="1" max="1" width="46.28515625" style="13" customWidth="1"/>
    <col min="2" max="2" width="22.5703125" style="14" customWidth="1"/>
    <col min="3" max="3" width="29.85546875" style="14" customWidth="1"/>
    <col min="4" max="4" width="18.42578125" style="14" customWidth="1"/>
    <col min="5" max="5" width="61.85546875" style="14" customWidth="1"/>
    <col min="6" max="6" width="17.5703125" style="14" customWidth="1"/>
  </cols>
  <sheetData>
    <row r="1" spans="1:8">
      <c r="A1" s="15"/>
      <c r="B1" s="16" t="s">
        <v>359</v>
      </c>
      <c r="C1" s="16"/>
      <c r="D1" s="16"/>
      <c r="E1" s="16"/>
      <c r="F1" s="16"/>
    </row>
    <row r="2" spans="1:8">
      <c r="A2" s="17" t="s">
        <v>350</v>
      </c>
      <c r="B2" s="16" t="s">
        <v>360</v>
      </c>
      <c r="C2" s="16"/>
      <c r="D2" s="16"/>
      <c r="E2" s="18" t="s">
        <v>361</v>
      </c>
      <c r="F2" s="16" t="s">
        <v>362</v>
      </c>
    </row>
    <row r="3" spans="1:8">
      <c r="A3" s="19" t="s">
        <v>321</v>
      </c>
      <c r="B3" s="16" t="s">
        <v>363</v>
      </c>
      <c r="C3"/>
      <c r="D3" s="16"/>
      <c r="F3" s="16"/>
      <c r="H3" t="s">
        <v>364</v>
      </c>
    </row>
    <row r="4" spans="1:8" ht="18.75">
      <c r="A4" s="20"/>
      <c r="B4" s="21"/>
      <c r="C4"/>
      <c r="D4" s="21"/>
      <c r="E4" s="22" t="s">
        <v>313</v>
      </c>
      <c r="F4" s="23">
        <v>511115</v>
      </c>
      <c r="H4" t="s">
        <v>365</v>
      </c>
    </row>
    <row r="5" spans="1:8" ht="18.75">
      <c r="A5" s="17" t="s">
        <v>366</v>
      </c>
      <c r="B5" s="24"/>
      <c r="C5"/>
      <c r="D5" s="24"/>
      <c r="E5" s="22" t="s">
        <v>367</v>
      </c>
      <c r="F5" s="23">
        <v>161501001</v>
      </c>
    </row>
    <row r="6" spans="1:8" ht="18.75">
      <c r="A6" s="25" t="s">
        <v>368</v>
      </c>
      <c r="B6" s="24"/>
      <c r="C6" t="s">
        <v>369</v>
      </c>
      <c r="D6" s="24"/>
      <c r="E6" s="22" t="s">
        <v>370</v>
      </c>
      <c r="F6" s="24"/>
    </row>
    <row r="7" spans="1:8" ht="18.75">
      <c r="A7" s="25" t="s">
        <v>371</v>
      </c>
      <c r="B7" s="24"/>
      <c r="C7" t="s">
        <v>372</v>
      </c>
      <c r="D7" s="24"/>
      <c r="E7" s="22" t="s">
        <v>373</v>
      </c>
      <c r="F7" s="24"/>
    </row>
    <row r="8" spans="1:8" ht="18.75">
      <c r="A8" s="25" t="s">
        <v>374</v>
      </c>
      <c r="B8" s="24"/>
      <c r="C8" s="14" t="s">
        <v>375</v>
      </c>
      <c r="D8" s="24"/>
      <c r="E8" s="22" t="s">
        <v>376</v>
      </c>
      <c r="F8" s="24"/>
    </row>
    <row r="9" spans="1:8" ht="18.75">
      <c r="A9" s="25" t="s">
        <v>377</v>
      </c>
      <c r="B9" s="24"/>
      <c r="C9" s="14" t="s">
        <v>378</v>
      </c>
      <c r="D9" s="24"/>
      <c r="E9" s="22" t="s">
        <v>379</v>
      </c>
      <c r="F9" s="24"/>
    </row>
    <row r="10" spans="1:8" ht="18.75">
      <c r="A10" s="24"/>
      <c r="B10" s="24"/>
      <c r="C10" s="14" t="s">
        <v>380</v>
      </c>
      <c r="D10" s="24"/>
      <c r="E10" s="22" t="s">
        <v>381</v>
      </c>
      <c r="F10" s="24"/>
    </row>
    <row r="11" spans="1:8">
      <c r="A11" s="24"/>
      <c r="B11" s="24"/>
      <c r="C11" s="14" t="s">
        <v>382</v>
      </c>
      <c r="D11" s="24"/>
      <c r="F11" s="24"/>
    </row>
    <row r="12" spans="1:8">
      <c r="A12" s="14"/>
      <c r="F12" s="24"/>
    </row>
    <row r="13" spans="1:8">
      <c r="A13" s="14"/>
      <c r="E13" s="24" t="s">
        <v>383</v>
      </c>
      <c r="F13" s="24"/>
    </row>
    <row r="14" spans="1:8">
      <c r="A14" s="14"/>
      <c r="E14" s="24" t="s">
        <v>384</v>
      </c>
      <c r="F14" s="24"/>
    </row>
    <row r="15" spans="1:8">
      <c r="A15" s="14"/>
      <c r="E15" s="24" t="s">
        <v>329</v>
      </c>
      <c r="F15" s="24"/>
    </row>
    <row r="16" spans="1:8">
      <c r="A16" s="14"/>
      <c r="C16" s="14" t="s">
        <v>385</v>
      </c>
      <c r="E16" s="24" t="s">
        <v>386</v>
      </c>
      <c r="F16" s="24"/>
    </row>
    <row r="17" spans="1:6">
      <c r="A17" s="14"/>
      <c r="E17" s="24"/>
      <c r="F17" s="24"/>
    </row>
    <row r="18" spans="1:6">
      <c r="A18" s="14"/>
      <c r="E18" s="24"/>
      <c r="F18" s="24"/>
    </row>
    <row r="19" spans="1:6">
      <c r="A19" s="14"/>
      <c r="E19" s="24"/>
      <c r="F19" s="24"/>
    </row>
    <row r="20" spans="1:6">
      <c r="A20" s="14"/>
      <c r="C20" s="14" t="s">
        <v>387</v>
      </c>
      <c r="E20" s="24"/>
      <c r="F20" s="24"/>
    </row>
    <row r="21" spans="1:6">
      <c r="A21" s="14"/>
      <c r="C21" s="14" t="s">
        <v>388</v>
      </c>
      <c r="E21" s="24"/>
      <c r="F21" s="24"/>
    </row>
    <row r="22" spans="1:6">
      <c r="A22" s="14"/>
      <c r="C22" s="14" t="s">
        <v>389</v>
      </c>
      <c r="E22" s="24"/>
      <c r="F22" s="24"/>
    </row>
    <row r="23" spans="1:6">
      <c r="A23" s="14"/>
      <c r="E23" s="24"/>
      <c r="F23" s="24"/>
    </row>
    <row r="24" spans="1:6">
      <c r="A24" s="14"/>
      <c r="E24" s="24"/>
      <c r="F24" s="24"/>
    </row>
    <row r="25" spans="1:6">
      <c r="A25" s="14"/>
      <c r="C25" s="14" t="s">
        <v>360</v>
      </c>
      <c r="E25" s="24"/>
      <c r="F25" s="24"/>
    </row>
    <row r="26" spans="1:6">
      <c r="A26" s="14"/>
      <c r="C26" s="14" t="s">
        <v>390</v>
      </c>
      <c r="E26" s="24"/>
      <c r="F26" s="24"/>
    </row>
    <row r="27" spans="1:6">
      <c r="A27" s="14"/>
      <c r="C27" s="14" t="s">
        <v>335</v>
      </c>
      <c r="E27" s="24"/>
      <c r="F27" s="24"/>
    </row>
    <row r="28" spans="1:6">
      <c r="A28" s="14"/>
      <c r="C28" s="14" t="s">
        <v>359</v>
      </c>
      <c r="E28" s="24"/>
      <c r="F28" s="24"/>
    </row>
    <row r="29" spans="1:6">
      <c r="A29" s="14"/>
      <c r="E29" s="24"/>
      <c r="F29" s="24"/>
    </row>
    <row r="30" spans="1:6">
      <c r="A30" s="14"/>
      <c r="E30" s="24"/>
      <c r="F30" s="24"/>
    </row>
    <row r="31" spans="1:6">
      <c r="A31" s="14"/>
      <c r="C31" s="14" t="s">
        <v>391</v>
      </c>
      <c r="E31" s="24"/>
      <c r="F31" s="24"/>
    </row>
    <row r="32" spans="1:6">
      <c r="A32" s="14"/>
      <c r="C32" s="14" t="s">
        <v>392</v>
      </c>
      <c r="E32" s="24"/>
      <c r="F32" s="24"/>
    </row>
    <row r="33" spans="1:6">
      <c r="A33" s="14"/>
      <c r="E33" s="24"/>
      <c r="F33" s="24"/>
    </row>
    <row r="34" spans="1:6">
      <c r="A34" s="14"/>
      <c r="E34" s="24"/>
      <c r="F34" s="24"/>
    </row>
    <row r="35" spans="1:6">
      <c r="A35" s="14"/>
      <c r="E35" s="24"/>
      <c r="F35" s="24"/>
    </row>
    <row r="36" spans="1:6">
      <c r="A36" s="14"/>
      <c r="E36" s="24"/>
      <c r="F36" s="24"/>
    </row>
    <row r="37" spans="1:6">
      <c r="A37" s="14"/>
      <c r="E37" s="24"/>
      <c r="F37" s="24"/>
    </row>
    <row r="38" spans="1:6">
      <c r="A38" s="14"/>
      <c r="E38" s="24"/>
      <c r="F38" s="24"/>
    </row>
    <row r="39" spans="1:6">
      <c r="A39" s="14"/>
      <c r="E39" s="24"/>
      <c r="F39" s="24"/>
    </row>
    <row r="40" spans="1:6">
      <c r="A40" s="14"/>
      <c r="E40" s="24"/>
      <c r="F40" s="24"/>
    </row>
    <row r="41" spans="1:6">
      <c r="A41" s="14"/>
      <c r="E41" s="24"/>
      <c r="F41" s="24"/>
    </row>
    <row r="42" spans="1:6">
      <c r="A42" s="14"/>
      <c r="E42" s="24"/>
      <c r="F42" s="24"/>
    </row>
    <row r="43" spans="1:6">
      <c r="A43" s="14"/>
      <c r="E43" s="24"/>
      <c r="F43" s="24"/>
    </row>
    <row r="44" spans="1:6">
      <c r="A44" s="14"/>
      <c r="E44" s="24"/>
      <c r="F44" s="24"/>
    </row>
    <row r="45" spans="1:6">
      <c r="A45" s="14"/>
      <c r="E45" s="24"/>
      <c r="F45" s="24"/>
    </row>
    <row r="46" spans="1:6">
      <c r="A46" s="14"/>
      <c r="E46" s="24"/>
      <c r="F46" s="24"/>
    </row>
    <row r="47" spans="1:6">
      <c r="A47" s="14"/>
      <c r="E47" s="24"/>
      <c r="F47" s="24"/>
    </row>
    <row r="48" spans="1:6">
      <c r="A48" s="14"/>
      <c r="E48" s="24"/>
      <c r="F48" s="24"/>
    </row>
    <row r="49" spans="1:6">
      <c r="A49" s="14"/>
      <c r="E49" s="24"/>
      <c r="F49" s="24"/>
    </row>
    <row r="50" spans="1:6">
      <c r="A50" s="14"/>
      <c r="E50" s="24"/>
      <c r="F50" s="24"/>
    </row>
    <row r="51" spans="1:6">
      <c r="A51" s="14"/>
      <c r="E51" s="24"/>
      <c r="F51" s="24"/>
    </row>
    <row r="52" spans="1:6">
      <c r="A52" s="14"/>
      <c r="E52" s="24"/>
      <c r="F52" s="24"/>
    </row>
    <row r="53" spans="1:6">
      <c r="A53" s="14"/>
      <c r="F53" s="24"/>
    </row>
    <row r="54" spans="1:6">
      <c r="A54" s="14"/>
      <c r="F54" s="24"/>
    </row>
    <row r="55" spans="1:6">
      <c r="A55" s="14"/>
      <c r="F55" s="24"/>
    </row>
    <row r="56" spans="1:6">
      <c r="A56" s="14"/>
      <c r="F56" s="24"/>
    </row>
    <row r="57" spans="1:6">
      <c r="A57" s="14"/>
      <c r="F57" s="24"/>
    </row>
    <row r="58" spans="1:6">
      <c r="A58" s="14"/>
      <c r="F58" s="24"/>
    </row>
    <row r="59" spans="1:6">
      <c r="A59" s="14"/>
      <c r="F59" s="24"/>
    </row>
    <row r="60" spans="1:6">
      <c r="A60" s="14"/>
      <c r="F60" s="24"/>
    </row>
    <row r="61" spans="1:6">
      <c r="A61" s="14"/>
      <c r="F61" s="24"/>
    </row>
    <row r="62" spans="1:6">
      <c r="A62" s="14"/>
      <c r="F62" s="24"/>
    </row>
    <row r="63" spans="1:6">
      <c r="A63" s="14"/>
      <c r="F63" s="24"/>
    </row>
    <row r="64" spans="1:6">
      <c r="A64" s="14"/>
      <c r="F64" s="24"/>
    </row>
    <row r="65" spans="1:6">
      <c r="A65" s="14"/>
      <c r="F65" s="24"/>
    </row>
    <row r="66" spans="1:6">
      <c r="A66" s="14"/>
      <c r="F66" s="24"/>
    </row>
    <row r="67" spans="1:6">
      <c r="A67" s="14"/>
      <c r="F67" s="24"/>
    </row>
    <row r="68" spans="1:6">
      <c r="A68" s="14"/>
      <c r="F68" s="24"/>
    </row>
    <row r="69" spans="1:6">
      <c r="A69" s="14"/>
      <c r="F69" s="24"/>
    </row>
    <row r="70" spans="1:6">
      <c r="A70" s="14"/>
      <c r="F70" s="24"/>
    </row>
    <row r="71" spans="1:6">
      <c r="A71" s="14"/>
      <c r="F71" s="24"/>
    </row>
    <row r="72" spans="1:6">
      <c r="A72" s="14"/>
      <c r="F72" s="24"/>
    </row>
    <row r="73" spans="1:6">
      <c r="A73" s="14"/>
      <c r="F73" s="24"/>
    </row>
    <row r="74" spans="1:6">
      <c r="A74" s="14"/>
      <c r="F74" s="24"/>
    </row>
    <row r="75" spans="1:6">
      <c r="A75" s="14"/>
      <c r="F75" s="24"/>
    </row>
    <row r="76" spans="1:6">
      <c r="A76" s="14"/>
      <c r="F76" s="24"/>
    </row>
    <row r="77" spans="1:6">
      <c r="A77" s="14"/>
      <c r="F77" s="24"/>
    </row>
    <row r="78" spans="1:6">
      <c r="A78" s="14"/>
      <c r="F78" s="24"/>
    </row>
    <row r="79" spans="1:6">
      <c r="A79" s="14"/>
      <c r="F79" s="24"/>
    </row>
    <row r="80" spans="1:6">
      <c r="A80" s="14"/>
      <c r="F80" s="24"/>
    </row>
    <row r="81" spans="1:6">
      <c r="A81" s="14"/>
      <c r="F81" s="24"/>
    </row>
    <row r="82" spans="1:6">
      <c r="A82" s="14"/>
      <c r="F82" s="24"/>
    </row>
    <row r="83" spans="1:6">
      <c r="A83" s="14"/>
      <c r="F83" s="24"/>
    </row>
    <row r="84" spans="1:6">
      <c r="A84" s="14"/>
      <c r="F84" s="24"/>
    </row>
    <row r="85" spans="1:6">
      <c r="A85" s="14"/>
      <c r="F85" s="24"/>
    </row>
    <row r="86" spans="1:6">
      <c r="A86" s="14"/>
      <c r="E86" s="26"/>
      <c r="F86" s="24"/>
    </row>
    <row r="87" spans="1:6">
      <c r="A87" s="26"/>
      <c r="B87" s="26"/>
      <c r="C87" s="26"/>
      <c r="D87" s="26"/>
      <c r="E87" s="26"/>
      <c r="F87" s="27"/>
    </row>
    <row r="88" spans="1:6">
      <c r="A88" s="26"/>
      <c r="B88" s="26"/>
      <c r="C88" s="26"/>
      <c r="D88" s="26"/>
      <c r="E88" s="26"/>
      <c r="F88" s="27"/>
    </row>
    <row r="89" spans="1:6">
      <c r="A89" s="26"/>
      <c r="B89" s="26"/>
      <c r="C89" s="26"/>
      <c r="D89" s="26"/>
      <c r="E89" s="26"/>
      <c r="F89" s="26"/>
    </row>
    <row r="90" spans="1:6">
      <c r="A90" s="26"/>
      <c r="B90" s="26"/>
      <c r="C90" s="26"/>
      <c r="D90" s="26"/>
      <c r="E90" s="26"/>
      <c r="F90" s="26"/>
    </row>
    <row r="91" spans="1:6">
      <c r="A91" s="26"/>
      <c r="B91" s="26"/>
      <c r="C91" s="26"/>
      <c r="D91" s="26"/>
      <c r="E91" s="26"/>
      <c r="F91" s="26"/>
    </row>
    <row r="92" spans="1:6">
      <c r="A92" s="26"/>
      <c r="B92" s="26"/>
      <c r="C92" s="26"/>
      <c r="D92" s="26"/>
      <c r="E92" s="26"/>
      <c r="F92" s="26"/>
    </row>
    <row r="93" spans="1:6">
      <c r="A93" s="26"/>
      <c r="B93" s="26"/>
      <c r="C93" s="26"/>
      <c r="D93" s="26"/>
      <c r="E93" s="26"/>
      <c r="F93" s="26"/>
    </row>
    <row r="94" spans="1:6">
      <c r="A94" s="26"/>
      <c r="B94" s="26"/>
      <c r="C94" s="26"/>
      <c r="D94" s="26"/>
      <c r="E94" s="26"/>
      <c r="F94" s="26"/>
    </row>
    <row r="95" spans="1:6">
      <c r="A95" s="26"/>
      <c r="B95" s="26"/>
      <c r="C95" s="26"/>
      <c r="D95" s="26"/>
      <c r="E95" s="26"/>
      <c r="F95" s="26"/>
    </row>
    <row r="96" spans="1:6">
      <c r="A96" s="26"/>
      <c r="B96" s="26"/>
      <c r="C96" s="26"/>
      <c r="D96" s="26"/>
      <c r="E96" s="26"/>
      <c r="F96" s="26"/>
    </row>
    <row r="97" spans="1:6">
      <c r="A97" s="26"/>
      <c r="B97" s="26"/>
      <c r="C97" s="26"/>
      <c r="D97" s="26"/>
      <c r="E97" s="26"/>
      <c r="F97" s="26"/>
    </row>
    <row r="98" spans="1:6">
      <c r="A98" s="27"/>
      <c r="B98" s="26"/>
      <c r="C98" s="26"/>
      <c r="D98" s="26"/>
      <c r="E98" s="26"/>
      <c r="F98" s="26"/>
    </row>
    <row r="99" spans="1:6">
      <c r="A99" s="28"/>
      <c r="B99" s="26"/>
      <c r="C99" s="26"/>
      <c r="D99" s="26"/>
      <c r="E99" s="26"/>
      <c r="F99" s="26"/>
    </row>
    <row r="100" spans="1:6">
      <c r="A100" s="29"/>
      <c r="B100" s="26"/>
      <c r="C100" s="26"/>
      <c r="D100" s="26"/>
      <c r="E100" s="26"/>
      <c r="F100" s="26"/>
    </row>
    <row r="101" spans="1:6">
      <c r="A101" s="26"/>
      <c r="B101" s="30"/>
      <c r="C101" s="31"/>
      <c r="D101" s="26"/>
      <c r="E101" s="26"/>
      <c r="F101" s="26"/>
    </row>
    <row r="102" spans="1:6">
      <c r="A102" s="26"/>
      <c r="B102" s="30"/>
      <c r="C102" s="31"/>
      <c r="D102" s="26"/>
      <c r="E102" s="26"/>
      <c r="F102" s="26"/>
    </row>
    <row r="103" spans="1:6">
      <c r="A103" s="26"/>
      <c r="B103" s="30"/>
      <c r="C103" s="31"/>
      <c r="D103" s="26"/>
      <c r="E103" s="26"/>
      <c r="F103" s="26"/>
    </row>
    <row r="104" spans="1:6">
      <c r="A104" s="26"/>
      <c r="B104" s="30"/>
      <c r="C104" s="31"/>
      <c r="D104" s="26"/>
      <c r="E104" s="26"/>
      <c r="F104" s="26"/>
    </row>
    <row r="105" spans="1:6">
      <c r="A105" s="26"/>
      <c r="B105" s="30"/>
      <c r="C105" s="31"/>
      <c r="D105" s="26"/>
      <c r="E105" s="26"/>
      <c r="F105" s="26"/>
    </row>
    <row r="106" spans="1:6">
      <c r="A106" s="26"/>
      <c r="B106" s="30"/>
      <c r="C106" s="31"/>
      <c r="D106" s="26"/>
      <c r="E106" s="26"/>
      <c r="F106" s="26"/>
    </row>
    <row r="107" spans="1:6">
      <c r="A107" s="26"/>
      <c r="B107" s="30"/>
      <c r="C107" s="31"/>
      <c r="D107" s="26"/>
      <c r="E107" s="26"/>
      <c r="F107" s="26"/>
    </row>
    <row r="108" spans="1:6">
      <c r="A108" s="26"/>
      <c r="B108" s="30"/>
      <c r="C108" s="31"/>
      <c r="D108" s="26"/>
      <c r="E108" s="26"/>
      <c r="F108" s="26"/>
    </row>
    <row r="109" spans="1:6">
      <c r="A109" s="26"/>
      <c r="B109" s="30"/>
      <c r="C109" s="31"/>
      <c r="D109" s="26"/>
      <c r="E109" s="26"/>
      <c r="F109" s="26"/>
    </row>
    <row r="110" spans="1:6">
      <c r="A110" s="26"/>
      <c r="B110" s="30"/>
      <c r="C110" s="31"/>
      <c r="D110" s="26"/>
      <c r="E110" s="30"/>
      <c r="F110" s="26"/>
    </row>
    <row r="111" spans="1:6">
      <c r="A111" s="26"/>
      <c r="B111" s="30"/>
      <c r="C111" s="31"/>
      <c r="D111" s="26"/>
      <c r="E111" s="26"/>
      <c r="F111" s="31"/>
    </row>
    <row r="112" spans="1:6">
      <c r="A112" s="26"/>
      <c r="B112" s="30"/>
      <c r="C112" s="31"/>
      <c r="D112" s="26"/>
      <c r="E112" s="26"/>
      <c r="F112" s="26"/>
    </row>
    <row r="113" spans="1:6">
      <c r="A113" s="26"/>
      <c r="B113" s="30"/>
      <c r="C113" s="30"/>
      <c r="D113" s="26"/>
      <c r="E113" s="26"/>
      <c r="F113" s="26"/>
    </row>
    <row r="114" spans="1:6">
      <c r="A114" s="26"/>
      <c r="B114" s="26"/>
      <c r="C114" s="26"/>
      <c r="D114" s="26"/>
      <c r="E114" s="26"/>
      <c r="F114" s="26"/>
    </row>
    <row r="115" spans="1:6">
      <c r="A115" s="26"/>
      <c r="B115" s="26"/>
      <c r="C115" s="26"/>
      <c r="D115" s="26"/>
      <c r="F115" s="26"/>
    </row>
    <row r="117" spans="1:6">
      <c r="B117" s="32"/>
      <c r="C117" s="32"/>
    </row>
    <row r="118" spans="1:6">
      <c r="B118" s="32"/>
      <c r="C118" s="32"/>
    </row>
    <row r="120" spans="1:6">
      <c r="B120" s="13"/>
      <c r="C120" s="13"/>
      <c r="D120" s="33"/>
    </row>
    <row r="121" spans="1:6">
      <c r="B121" s="13"/>
      <c r="C121" s="13"/>
      <c r="D121" s="33"/>
    </row>
    <row r="122" spans="1:6">
      <c r="B122" s="13"/>
      <c r="C122" s="13"/>
      <c r="D122" s="33"/>
    </row>
    <row r="123" spans="1:6">
      <c r="B123" s="13"/>
      <c r="C123" s="13"/>
      <c r="D123" s="33"/>
    </row>
    <row r="124" spans="1:6">
      <c r="B124" s="13"/>
      <c r="C124" s="13"/>
      <c r="D124" s="33"/>
    </row>
    <row r="125" spans="1:6">
      <c r="B125" s="13"/>
      <c r="C125" s="13"/>
      <c r="D125" s="33"/>
    </row>
    <row r="126" spans="1:6">
      <c r="B126" s="13"/>
      <c r="C126" s="13"/>
      <c r="D126" s="33"/>
    </row>
    <row r="127" spans="1:6">
      <c r="B127" s="13"/>
      <c r="C127" s="13"/>
      <c r="D127" s="33"/>
    </row>
    <row r="128" spans="1:6">
      <c r="B128" s="13"/>
      <c r="C128" s="13"/>
      <c r="D128" s="33"/>
    </row>
    <row r="129" spans="2:4">
      <c r="B129" s="13"/>
      <c r="C129" s="13"/>
      <c r="D129" s="33"/>
    </row>
    <row r="130" spans="2:4">
      <c r="B130" s="13"/>
      <c r="C130" s="13"/>
      <c r="D130" s="33"/>
    </row>
    <row r="131" spans="2:4">
      <c r="B131" s="13"/>
      <c r="C131" s="13"/>
      <c r="D131" s="33"/>
    </row>
    <row r="132" spans="2:4">
      <c r="B132" s="13"/>
      <c r="C132" s="13"/>
      <c r="D132" s="33"/>
    </row>
    <row r="133" spans="2:4">
      <c r="B133" s="13"/>
      <c r="C133" s="13"/>
      <c r="D133" s="33"/>
    </row>
    <row r="134" spans="2:4">
      <c r="B134" s="13"/>
      <c r="C134" s="13"/>
      <c r="D134" s="33"/>
    </row>
    <row r="135" spans="2:4">
      <c r="B135" s="13"/>
      <c r="C135" s="13"/>
      <c r="D135" s="33"/>
    </row>
    <row r="136" spans="2:4">
      <c r="B136" s="13"/>
      <c r="C136" s="13"/>
      <c r="D136" s="33"/>
    </row>
    <row r="137" spans="2:4">
      <c r="B137" s="13"/>
      <c r="C137" s="13"/>
      <c r="D137" s="33"/>
    </row>
    <row r="138" spans="2:4">
      <c r="B138" s="13"/>
      <c r="C138" s="13"/>
      <c r="D138" s="33"/>
    </row>
    <row r="139" spans="2:4">
      <c r="B139" s="13"/>
      <c r="C139" s="13"/>
      <c r="D139" s="33"/>
    </row>
    <row r="140" spans="2:4">
      <c r="B140" s="13"/>
      <c r="C140" s="13"/>
      <c r="D140" s="33"/>
    </row>
    <row r="141" spans="2:4">
      <c r="B141" s="13"/>
      <c r="C141" s="13"/>
      <c r="D141" s="33"/>
    </row>
    <row r="142" spans="2:4">
      <c r="B142" s="13"/>
      <c r="C142" s="13"/>
      <c r="D142" s="33"/>
    </row>
    <row r="143" spans="2:4">
      <c r="B143" s="13"/>
      <c r="C143" s="13"/>
      <c r="D143" s="33"/>
    </row>
    <row r="144" spans="2:4">
      <c r="B144" s="13"/>
      <c r="C144" s="13"/>
      <c r="D144" s="33"/>
    </row>
    <row r="145" spans="1:6">
      <c r="B145" s="13"/>
      <c r="C145" s="13"/>
      <c r="D145" s="33"/>
    </row>
    <row r="146" spans="1:6">
      <c r="B146" s="13"/>
      <c r="C146" s="13"/>
      <c r="D146" s="33"/>
    </row>
    <row r="147" spans="1:6">
      <c r="B147" s="13"/>
      <c r="C147" s="13"/>
      <c r="D147" s="33"/>
    </row>
    <row r="148" spans="1:6">
      <c r="B148" s="13"/>
      <c r="C148" s="13"/>
      <c r="D148" s="33"/>
    </row>
    <row r="149" spans="1:6">
      <c r="B149" s="13"/>
      <c r="C149" s="13"/>
      <c r="D149" s="33"/>
    </row>
    <row r="150" spans="1:6">
      <c r="B150" s="13"/>
      <c r="C150" s="13"/>
      <c r="D150" s="33"/>
    </row>
    <row r="151" spans="1:6">
      <c r="B151" s="13"/>
      <c r="C151" s="13"/>
      <c r="D151" s="33"/>
    </row>
    <row r="152" spans="1:6">
      <c r="B152" s="13"/>
      <c r="C152" s="13"/>
      <c r="D152" s="33"/>
    </row>
    <row r="153" spans="1:6">
      <c r="B153" s="13"/>
      <c r="C153" s="13"/>
      <c r="D153" s="33"/>
    </row>
    <row r="154" spans="1:6">
      <c r="B154" s="13"/>
      <c r="C154" s="13"/>
      <c r="D154" s="33"/>
    </row>
    <row r="155" spans="1:6">
      <c r="B155" s="13"/>
      <c r="C155" s="13"/>
      <c r="D155" s="33"/>
    </row>
    <row r="156" spans="1:6">
      <c r="B156" s="13"/>
      <c r="C156" s="13"/>
      <c r="D156" s="33"/>
    </row>
    <row r="157" spans="1:6">
      <c r="B157" s="13"/>
      <c r="C157" s="13"/>
      <c r="D157" s="33"/>
    </row>
    <row r="159" spans="1:6">
      <c r="E159" s="16"/>
    </row>
    <row r="160" spans="1:6">
      <c r="A160" s="15"/>
      <c r="B160" s="16"/>
      <c r="C160" s="16"/>
      <c r="D160" s="16"/>
      <c r="E160" s="16"/>
      <c r="F160" s="16"/>
    </row>
    <row r="161" spans="1:6">
      <c r="A161" s="16"/>
      <c r="B161" s="16"/>
      <c r="C161" s="16"/>
      <c r="D161" s="16"/>
      <c r="E161" s="16"/>
      <c r="F161" s="16"/>
    </row>
    <row r="162" spans="1:6">
      <c r="A162" s="16"/>
      <c r="B162" s="16"/>
      <c r="C162" s="16"/>
      <c r="D162" s="16"/>
      <c r="E162" s="16"/>
      <c r="F162" s="16"/>
    </row>
    <row r="163" spans="1:6">
      <c r="A163" s="15"/>
      <c r="B163" s="16"/>
      <c r="C163" s="16"/>
      <c r="D163" s="16"/>
      <c r="F163" s="16"/>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39991454817346722"/>
  </sheetPr>
  <dimension ref="A1:F152"/>
  <sheetViews>
    <sheetView topLeftCell="A116" workbookViewId="0">
      <selection activeCell="E1" sqref="E1"/>
    </sheetView>
  </sheetViews>
  <sheetFormatPr baseColWidth="10" defaultColWidth="11.42578125" defaultRowHeight="15"/>
  <cols>
    <col min="1" max="1" width="77.140625" style="1" customWidth="1"/>
    <col min="2" max="2" width="21.28515625" style="1" customWidth="1"/>
    <col min="3" max="3" width="18.42578125" style="2" customWidth="1"/>
    <col min="4" max="4" width="58.28515625" style="1" customWidth="1"/>
    <col min="5" max="16384" width="11.42578125" style="1"/>
  </cols>
  <sheetData>
    <row r="1" spans="1:6">
      <c r="A1" s="3" t="s">
        <v>393</v>
      </c>
      <c r="B1" s="4" t="s">
        <v>394</v>
      </c>
      <c r="C1" s="5" t="s">
        <v>395</v>
      </c>
      <c r="D1" s="5" t="s">
        <v>396</v>
      </c>
      <c r="E1" s="5" t="s">
        <v>395</v>
      </c>
      <c r="F1" s="4" t="s">
        <v>394</v>
      </c>
    </row>
    <row r="2" spans="1:6">
      <c r="A2" s="1" t="str">
        <f t="shared" ref="A2:A33" si="0">+B2&amp;" "&amp;D2</f>
        <v>DIRECCIÓN GENERAL SENA GESTION GENERAL</v>
      </c>
      <c r="B2" s="6" t="s">
        <v>397</v>
      </c>
      <c r="C2" s="7" t="s">
        <v>398</v>
      </c>
      <c r="D2" s="8" t="s">
        <v>399</v>
      </c>
      <c r="E2" s="7" t="s">
        <v>398</v>
      </c>
      <c r="F2" s="6" t="s">
        <v>397</v>
      </c>
    </row>
    <row r="3" spans="1:6">
      <c r="A3" s="1" t="str">
        <f t="shared" si="0"/>
        <v>ANTIOQUIA SENA REGIONAL ANTIOQUIA  DIRECCION REGIONAL</v>
      </c>
      <c r="B3" s="6" t="s">
        <v>400</v>
      </c>
      <c r="C3" s="7" t="s">
        <v>401</v>
      </c>
      <c r="D3" s="8" t="s">
        <v>402</v>
      </c>
      <c r="E3" s="7" t="s">
        <v>401</v>
      </c>
      <c r="F3" s="6" t="s">
        <v>400</v>
      </c>
    </row>
    <row r="4" spans="1:6">
      <c r="A4" s="1" t="str">
        <f t="shared" si="0"/>
        <v>ANTIOQUIA CENTRO DE LOS RECURSOS NATURALES RENOVA</v>
      </c>
      <c r="B4" s="6" t="s">
        <v>400</v>
      </c>
      <c r="C4" s="7" t="s">
        <v>403</v>
      </c>
      <c r="D4" s="8" t="s">
        <v>404</v>
      </c>
      <c r="E4" s="7" t="s">
        <v>403</v>
      </c>
      <c r="F4" s="6" t="s">
        <v>405</v>
      </c>
    </row>
    <row r="5" spans="1:6">
      <c r="A5" s="1" t="str">
        <f t="shared" si="0"/>
        <v>ANTIOQUIA CENTRO DE FORMACION PROFESIONAL MINERO AMBIENTAL  ANTIOQUIA</v>
      </c>
      <c r="B5" s="6" t="s">
        <v>400</v>
      </c>
      <c r="C5" s="7" t="s">
        <v>406</v>
      </c>
      <c r="D5" s="8" t="s">
        <v>407</v>
      </c>
      <c r="E5" s="7" t="s">
        <v>406</v>
      </c>
      <c r="F5" s="6" t="s">
        <v>408</v>
      </c>
    </row>
    <row r="6" spans="1:6">
      <c r="A6" s="1" t="str">
        <f t="shared" si="0"/>
        <v>ANTIOQUIA CENTRO DE DISEÑO Y MANUFACTURA DE CUERO</v>
      </c>
      <c r="B6" s="6" t="s">
        <v>400</v>
      </c>
      <c r="C6" s="7" t="s">
        <v>409</v>
      </c>
      <c r="D6" s="8" t="s">
        <v>410</v>
      </c>
      <c r="E6" s="7" t="s">
        <v>409</v>
      </c>
      <c r="F6" s="6" t="s">
        <v>411</v>
      </c>
    </row>
    <row r="7" spans="1:6">
      <c r="A7" s="1" t="str">
        <f t="shared" si="0"/>
        <v>ANTIOQUIA CENTRO DE FORMACIÓN EN DISEÑO CONFECCIÓ</v>
      </c>
      <c r="B7" s="6" t="s">
        <v>400</v>
      </c>
      <c r="C7" s="7" t="s">
        <v>412</v>
      </c>
      <c r="D7" s="8" t="s">
        <v>413</v>
      </c>
      <c r="E7" s="7" t="s">
        <v>412</v>
      </c>
      <c r="F7" s="6" t="s">
        <v>414</v>
      </c>
    </row>
    <row r="8" spans="1:6">
      <c r="A8" s="1" t="str">
        <f t="shared" si="0"/>
        <v>ANTIOQUIA CENTRO PARA EL DESARROLLO DEL HABITAT Y</v>
      </c>
      <c r="B8" s="9" t="s">
        <v>400</v>
      </c>
      <c r="C8" s="7" t="s">
        <v>415</v>
      </c>
      <c r="D8" s="7" t="s">
        <v>416</v>
      </c>
      <c r="E8" s="7" t="s">
        <v>415</v>
      </c>
      <c r="F8" s="6" t="s">
        <v>417</v>
      </c>
    </row>
    <row r="9" spans="1:6">
      <c r="A9" s="1" t="str">
        <f t="shared" si="0"/>
        <v xml:space="preserve">ANTIOQUIA CENTRO DE TECNOLOGÍA DE LA MANUFACTURA </v>
      </c>
      <c r="B9" s="6" t="s">
        <v>400</v>
      </c>
      <c r="C9" s="7" t="s">
        <v>418</v>
      </c>
      <c r="D9" s="8" t="s">
        <v>419</v>
      </c>
      <c r="E9" s="7" t="s">
        <v>418</v>
      </c>
      <c r="F9" s="6" t="s">
        <v>420</v>
      </c>
    </row>
    <row r="10" spans="1:6">
      <c r="A10" s="1" t="str">
        <f t="shared" si="0"/>
        <v>ANTIOQUIA CENTRO  TECNOLOGICO DEL MOBILIARIO</v>
      </c>
      <c r="B10" s="9" t="s">
        <v>400</v>
      </c>
      <c r="C10" s="7" t="s">
        <v>421</v>
      </c>
      <c r="D10" s="7" t="s">
        <v>422</v>
      </c>
      <c r="E10" s="7" t="s">
        <v>421</v>
      </c>
      <c r="F10" s="6" t="s">
        <v>423</v>
      </c>
    </row>
    <row r="11" spans="1:6">
      <c r="A11" s="1" t="str">
        <f t="shared" si="0"/>
        <v>ANTIOQUIA CENTRO TECNOLOGICO DE GESTION INDUSTRIAL</v>
      </c>
      <c r="B11" s="6" t="s">
        <v>400</v>
      </c>
      <c r="C11" s="7" t="s">
        <v>424</v>
      </c>
      <c r="D11" s="8" t="s">
        <v>425</v>
      </c>
      <c r="E11" s="7" t="s">
        <v>424</v>
      </c>
      <c r="F11" s="6" t="s">
        <v>426</v>
      </c>
    </row>
    <row r="12" spans="1:6">
      <c r="A12" s="1" t="str">
        <f t="shared" si="0"/>
        <v>ANTIOQUIA CENTRO DE COMERCIO</v>
      </c>
      <c r="B12" s="6" t="s">
        <v>400</v>
      </c>
      <c r="C12" s="7" t="s">
        <v>427</v>
      </c>
      <c r="D12" s="8" t="s">
        <v>428</v>
      </c>
      <c r="E12" s="7" t="s">
        <v>427</v>
      </c>
      <c r="F12" s="6" t="s">
        <v>429</v>
      </c>
    </row>
    <row r="13" spans="1:6">
      <c r="A13" s="1" t="str">
        <f t="shared" si="0"/>
        <v>ANTIOQUIA CENTRO DE SERVICIOS DE SALUD</v>
      </c>
      <c r="B13" s="9" t="s">
        <v>400</v>
      </c>
      <c r="C13" s="7" t="s">
        <v>430</v>
      </c>
      <c r="D13" s="8" t="s">
        <v>431</v>
      </c>
      <c r="E13" s="7" t="s">
        <v>430</v>
      </c>
      <c r="F13" s="6" t="s">
        <v>432</v>
      </c>
    </row>
    <row r="14" spans="1:6">
      <c r="A14" s="1" t="str">
        <f t="shared" si="0"/>
        <v>ANTIOQUIA CENTRO DE SERVICIOS Y GESTION EMPRESARIAL</v>
      </c>
      <c r="B14" s="6" t="s">
        <v>400</v>
      </c>
      <c r="C14" s="7" t="s">
        <v>433</v>
      </c>
      <c r="D14" s="8" t="s">
        <v>434</v>
      </c>
      <c r="E14" s="7" t="s">
        <v>433</v>
      </c>
      <c r="F14" s="9" t="s">
        <v>435</v>
      </c>
    </row>
    <row r="15" spans="1:6">
      <c r="A15" s="1" t="str">
        <f t="shared" si="0"/>
        <v>ANTIOQUIA COMPLEJO TECNOLOGICO PARA LA GESTION AG</v>
      </c>
      <c r="B15" s="6" t="s">
        <v>400</v>
      </c>
      <c r="C15" s="7" t="s">
        <v>436</v>
      </c>
      <c r="D15" s="8" t="s">
        <v>437</v>
      </c>
      <c r="E15" s="7" t="s">
        <v>436</v>
      </c>
      <c r="F15" s="6" t="s">
        <v>438</v>
      </c>
    </row>
    <row r="16" spans="1:6">
      <c r="A16" s="1" t="str">
        <f t="shared" si="0"/>
        <v>ANTIOQUIA COMPLEJO TECNOLOGICO MINERO AGROEMPRESA</v>
      </c>
      <c r="B16" s="9" t="s">
        <v>400</v>
      </c>
      <c r="C16" s="7" t="s">
        <v>439</v>
      </c>
      <c r="D16" s="7" t="s">
        <v>440</v>
      </c>
      <c r="E16" s="7" t="s">
        <v>439</v>
      </c>
      <c r="F16" s="6" t="s">
        <v>441</v>
      </c>
    </row>
    <row r="17" spans="1:6">
      <c r="A17" s="1" t="str">
        <f t="shared" si="0"/>
        <v>ANTIOQUIA CENTRO DE LA INNOVACION, LA AGROINDUSTR</v>
      </c>
      <c r="B17" s="6" t="s">
        <v>400</v>
      </c>
      <c r="C17" s="7" t="s">
        <v>442</v>
      </c>
      <c r="D17" s="8" t="s">
        <v>443</v>
      </c>
      <c r="E17" s="7" t="s">
        <v>442</v>
      </c>
      <c r="F17" s="6" t="s">
        <v>444</v>
      </c>
    </row>
    <row r="18" spans="1:6">
      <c r="A18" s="1" t="str">
        <f t="shared" si="0"/>
        <v>ANTIOQUIA COMPLEJO TECNOLOGICO AGROINDUSTRIAL. PE</v>
      </c>
      <c r="B18" s="6" t="s">
        <v>400</v>
      </c>
      <c r="C18" s="7" t="s">
        <v>445</v>
      </c>
      <c r="D18" s="8" t="s">
        <v>446</v>
      </c>
      <c r="E18" s="7" t="s">
        <v>445</v>
      </c>
      <c r="F18" s="6" t="s">
        <v>447</v>
      </c>
    </row>
    <row r="19" spans="1:6">
      <c r="A19" s="1" t="str">
        <f t="shared" si="0"/>
        <v>ANTIOQUIA CTRO COMPLEJO TECNO TURISTICO AGROIN.</v>
      </c>
      <c r="B19" s="6" t="s">
        <v>400</v>
      </c>
      <c r="C19" s="7" t="s">
        <v>448</v>
      </c>
      <c r="D19" s="8" t="s">
        <v>449</v>
      </c>
      <c r="E19" s="7" t="s">
        <v>448</v>
      </c>
      <c r="F19" s="6" t="s">
        <v>450</v>
      </c>
    </row>
    <row r="20" spans="1:6">
      <c r="A20" s="1" t="str">
        <f t="shared" si="0"/>
        <v>ATLÁNTICO SENA REGIONAL ATLANTICO DIRECCION REGIONAL</v>
      </c>
      <c r="B20" s="6" t="s">
        <v>405</v>
      </c>
      <c r="C20" s="7" t="s">
        <v>451</v>
      </c>
      <c r="D20" s="8" t="s">
        <v>452</v>
      </c>
      <c r="E20" s="7" t="s">
        <v>451</v>
      </c>
      <c r="F20" s="9" t="s">
        <v>453</v>
      </c>
    </row>
    <row r="21" spans="1:6">
      <c r="A21" s="1" t="str">
        <f t="shared" si="0"/>
        <v>ATLÁNTICO CENTRO PARA EL DESARROLLO AGROECOLOGICO Y AGROINDUSTRIAL</v>
      </c>
      <c r="B21" s="6" t="s">
        <v>405</v>
      </c>
      <c r="C21" s="7" t="s">
        <v>454</v>
      </c>
      <c r="D21" s="8" t="s">
        <v>455</v>
      </c>
      <c r="E21" s="7" t="s">
        <v>454</v>
      </c>
      <c r="F21" s="6" t="s">
        <v>456</v>
      </c>
    </row>
    <row r="22" spans="1:6">
      <c r="A22" s="1" t="str">
        <f t="shared" si="0"/>
        <v>ATLÁNTICO CENTRO NACIONAL COLOMBO ALEMAN</v>
      </c>
      <c r="B22" s="6" t="s">
        <v>405</v>
      </c>
      <c r="C22" s="7" t="s">
        <v>457</v>
      </c>
      <c r="D22" s="8" t="s">
        <v>458</v>
      </c>
      <c r="E22" s="7" t="s">
        <v>457</v>
      </c>
      <c r="F22" s="6" t="s">
        <v>459</v>
      </c>
    </row>
    <row r="23" spans="1:6">
      <c r="A23" s="1" t="str">
        <f t="shared" si="0"/>
        <v>ATLÁNTICO CENTRO INDUSTRIAL Y DE AVIACION</v>
      </c>
      <c r="B23" s="6" t="s">
        <v>405</v>
      </c>
      <c r="C23" s="7" t="s">
        <v>460</v>
      </c>
      <c r="D23" s="8" t="s">
        <v>461</v>
      </c>
      <c r="E23" s="7" t="s">
        <v>460</v>
      </c>
      <c r="F23" s="6" t="s">
        <v>462</v>
      </c>
    </row>
    <row r="24" spans="1:6">
      <c r="A24" s="1" t="str">
        <f t="shared" si="0"/>
        <v>ATLÁNTICO CENTRO DE COMERCIO Y SERVICIOS</v>
      </c>
      <c r="B24" s="6" t="s">
        <v>405</v>
      </c>
      <c r="C24" s="7" t="s">
        <v>463</v>
      </c>
      <c r="D24" s="8" t="s">
        <v>464</v>
      </c>
      <c r="E24" s="7" t="s">
        <v>463</v>
      </c>
      <c r="F24" s="6" t="s">
        <v>465</v>
      </c>
    </row>
    <row r="25" spans="1:6">
      <c r="A25" s="1" t="str">
        <f t="shared" si="0"/>
        <v>DISTRITO CAPITAL SENA REGIONAL BOGOTA DISTRITO DIRECCION REGIONAL</v>
      </c>
      <c r="B25" s="6" t="s">
        <v>408</v>
      </c>
      <c r="C25" s="7" t="s">
        <v>466</v>
      </c>
      <c r="D25" s="8" t="s">
        <v>467</v>
      </c>
      <c r="E25" s="7" t="s">
        <v>466</v>
      </c>
      <c r="F25" s="6" t="s">
        <v>468</v>
      </c>
    </row>
    <row r="26" spans="1:6">
      <c r="A26" s="1" t="str">
        <f t="shared" si="0"/>
        <v>DISTRITO CAPITAL CENTRO DE TECNOLOGIAS PARA LA CONSTRUCCION</v>
      </c>
      <c r="B26" s="6" t="s">
        <v>408</v>
      </c>
      <c r="C26" s="7" t="s">
        <v>469</v>
      </c>
      <c r="D26" s="8" t="s">
        <v>470</v>
      </c>
      <c r="E26" s="7" t="s">
        <v>469</v>
      </c>
      <c r="F26" s="6" t="s">
        <v>471</v>
      </c>
    </row>
    <row r="27" spans="1:6">
      <c r="A27" s="1" t="str">
        <f t="shared" si="0"/>
        <v>DISTRITO CAPITAL CENTRO DE ELECTRICIDAD Y ELECTRONICA</v>
      </c>
      <c r="B27" s="6" t="s">
        <v>408</v>
      </c>
      <c r="C27" s="7" t="s">
        <v>472</v>
      </c>
      <c r="D27" s="8" t="s">
        <v>473</v>
      </c>
      <c r="E27" s="7" t="s">
        <v>472</v>
      </c>
      <c r="F27" s="6" t="s">
        <v>474</v>
      </c>
    </row>
    <row r="28" spans="1:6">
      <c r="A28" s="1" t="str">
        <f t="shared" si="0"/>
        <v>DISTRITO CAPITAL CENTRO DE GESTION INDUSTRIAL</v>
      </c>
      <c r="B28" s="6" t="s">
        <v>408</v>
      </c>
      <c r="C28" s="7" t="s">
        <v>475</v>
      </c>
      <c r="D28" s="8" t="s">
        <v>476</v>
      </c>
      <c r="E28" s="7" t="s">
        <v>475</v>
      </c>
      <c r="F28" s="6" t="s">
        <v>477</v>
      </c>
    </row>
    <row r="29" spans="1:6">
      <c r="A29" s="1" t="str">
        <f t="shared" si="0"/>
        <v>DISTRITO CAPITAL CENTRO DE MANUFACTURA EN TEXTILES Y CUERO</v>
      </c>
      <c r="B29" s="6" t="s">
        <v>408</v>
      </c>
      <c r="C29" s="7" t="s">
        <v>478</v>
      </c>
      <c r="D29" s="8" t="s">
        <v>479</v>
      </c>
      <c r="E29" s="7" t="s">
        <v>478</v>
      </c>
      <c r="F29" s="6" t="s">
        <v>480</v>
      </c>
    </row>
    <row r="30" spans="1:6">
      <c r="A30" s="1" t="str">
        <f t="shared" si="0"/>
        <v>DISTRITO CAPITAL CENTRO DE TECNOLOGIAS DEL  TRANSPORTE</v>
      </c>
      <c r="B30" s="6" t="s">
        <v>408</v>
      </c>
      <c r="C30" s="7" t="s">
        <v>481</v>
      </c>
      <c r="D30" s="7" t="s">
        <v>482</v>
      </c>
      <c r="E30" s="7" t="s">
        <v>481</v>
      </c>
      <c r="F30" s="6" t="s">
        <v>483</v>
      </c>
    </row>
    <row r="31" spans="1:6">
      <c r="A31" s="1" t="str">
        <f t="shared" si="0"/>
        <v>DISTRITO CAPITAL CENTRO METALMECANICO</v>
      </c>
      <c r="B31" s="6" t="s">
        <v>408</v>
      </c>
      <c r="C31" s="7" t="s">
        <v>484</v>
      </c>
      <c r="D31" s="8" t="s">
        <v>485</v>
      </c>
      <c r="E31" s="7" t="s">
        <v>484</v>
      </c>
      <c r="F31" s="6" t="s">
        <v>486</v>
      </c>
    </row>
    <row r="32" spans="1:6">
      <c r="A32" s="1" t="str">
        <f t="shared" si="0"/>
        <v>DISTRITO CAPITAL CENTRO DE MATERIALES Y ENSAYOS</v>
      </c>
      <c r="B32" s="6" t="s">
        <v>408</v>
      </c>
      <c r="C32" s="7" t="s">
        <v>487</v>
      </c>
      <c r="D32" s="8" t="s">
        <v>488</v>
      </c>
      <c r="E32" s="7" t="s">
        <v>487</v>
      </c>
      <c r="F32" s="6" t="s">
        <v>489</v>
      </c>
    </row>
    <row r="33" spans="1:6">
      <c r="A33" s="1" t="str">
        <f t="shared" si="0"/>
        <v>DISTRITO CAPITAL CENTRO DE DISEÑO Y  METROLOGIA</v>
      </c>
      <c r="B33" s="6" t="s">
        <v>408</v>
      </c>
      <c r="C33" s="7" t="s">
        <v>490</v>
      </c>
      <c r="D33" s="8" t="s">
        <v>491</v>
      </c>
      <c r="E33" s="7" t="s">
        <v>490</v>
      </c>
      <c r="F33" s="6" t="s">
        <v>492</v>
      </c>
    </row>
    <row r="34" spans="1:6">
      <c r="A34" s="1" t="str">
        <f t="shared" ref="A34:A65" si="1">+B34&amp;" "&amp;D34</f>
        <v>DISTRITO CAPITAL CENTRO PARA LA INDUSTRIA DE LA COMUNICACIÓN</v>
      </c>
      <c r="B34" s="6" t="s">
        <v>408</v>
      </c>
      <c r="C34" s="7" t="s">
        <v>493</v>
      </c>
      <c r="D34" s="8" t="s">
        <v>494</v>
      </c>
      <c r="E34" s="7" t="s">
        <v>493</v>
      </c>
      <c r="F34" s="6" t="s">
        <v>495</v>
      </c>
    </row>
    <row r="35" spans="1:6">
      <c r="A35" s="1" t="str">
        <f t="shared" si="1"/>
        <v>DISTRITO CAPITAL CENTRO DE GESTION DE MERCADOS, LOGISTICO</v>
      </c>
      <c r="B35" s="6" t="s">
        <v>408</v>
      </c>
      <c r="C35" s="7" t="s">
        <v>496</v>
      </c>
      <c r="D35" s="8" t="s">
        <v>497</v>
      </c>
      <c r="E35" s="7" t="s">
        <v>496</v>
      </c>
      <c r="F35" s="6" t="s">
        <v>498</v>
      </c>
    </row>
    <row r="36" spans="1:6">
      <c r="A36" s="1" t="str">
        <f t="shared" si="1"/>
        <v>DISTRITO CAPITAL CENTRO DE FORMACION DE TALENTO HUMANO E</v>
      </c>
      <c r="B36" s="6" t="s">
        <v>408</v>
      </c>
      <c r="C36" s="7" t="s">
        <v>499</v>
      </c>
      <c r="D36" s="8" t="s">
        <v>500</v>
      </c>
      <c r="E36" s="7" t="s">
        <v>499</v>
      </c>
    </row>
    <row r="37" spans="1:6">
      <c r="A37" s="1" t="str">
        <f t="shared" si="1"/>
        <v>DISTRITO CAPITAL CENTRO DE GESTION ADMINISTRATIVA</v>
      </c>
      <c r="B37" s="6" t="s">
        <v>408</v>
      </c>
      <c r="C37" s="7" t="s">
        <v>501</v>
      </c>
      <c r="D37" s="8" t="s">
        <v>502</v>
      </c>
      <c r="E37" s="7" t="s">
        <v>501</v>
      </c>
    </row>
    <row r="38" spans="1:6">
      <c r="A38" s="1" t="str">
        <f t="shared" si="1"/>
        <v>DISTRITO CAPITAL CENTRO DE SERV. FINANCIEROS</v>
      </c>
      <c r="B38" s="6" t="s">
        <v>408</v>
      </c>
      <c r="C38" s="7" t="s">
        <v>503</v>
      </c>
      <c r="D38" s="8" t="s">
        <v>504</v>
      </c>
      <c r="E38" s="7" t="s">
        <v>503</v>
      </c>
    </row>
    <row r="39" spans="1:6">
      <c r="A39" s="1" t="str">
        <f t="shared" si="1"/>
        <v>DISTRITO CAPITAL CENTRO NACIONAL DE HOTELERIA. TURISMO Y</v>
      </c>
      <c r="B39" s="6" t="s">
        <v>408</v>
      </c>
      <c r="C39" s="7" t="s">
        <v>505</v>
      </c>
      <c r="D39" s="8" t="s">
        <v>506</v>
      </c>
      <c r="E39" s="7" t="s">
        <v>505</v>
      </c>
    </row>
    <row r="40" spans="1:6">
      <c r="A40" s="1" t="str">
        <f t="shared" si="1"/>
        <v>DISTRITO CAPITAL CENTRO DE FORMACION Y ACTIVIDAD FISICA Y CULTURA</v>
      </c>
      <c r="B40" s="6" t="s">
        <v>408</v>
      </c>
      <c r="C40" s="7" t="s">
        <v>507</v>
      </c>
      <c r="D40" s="8" t="s">
        <v>508</v>
      </c>
      <c r="E40" s="7" t="s">
        <v>507</v>
      </c>
    </row>
    <row r="41" spans="1:6">
      <c r="A41" s="1" t="str">
        <f t="shared" si="1"/>
        <v>BOLÍVAR SENA REGIONAL BOLIVAR DIRECCION REGIONAL</v>
      </c>
      <c r="B41" s="6" t="s">
        <v>411</v>
      </c>
      <c r="C41" s="7" t="s">
        <v>509</v>
      </c>
      <c r="D41" s="8" t="s">
        <v>510</v>
      </c>
      <c r="E41" s="7" t="s">
        <v>509</v>
      </c>
    </row>
    <row r="42" spans="1:6">
      <c r="A42" s="1" t="str">
        <f t="shared" si="1"/>
        <v>BOLÍVAR CENTRO AGROEMPRESARIAL Y MINERO</v>
      </c>
      <c r="B42" s="6" t="s">
        <v>411</v>
      </c>
      <c r="C42" s="7" t="s">
        <v>511</v>
      </c>
      <c r="D42" s="8" t="s">
        <v>512</v>
      </c>
      <c r="E42" s="7" t="s">
        <v>511</v>
      </c>
    </row>
    <row r="43" spans="1:6">
      <c r="A43" s="1" t="str">
        <f t="shared" si="1"/>
        <v>BOLÍVAR CENTRO NAUTICO ACUICOLA Y PESQUERO</v>
      </c>
      <c r="B43" s="6" t="s">
        <v>411</v>
      </c>
      <c r="C43" s="7" t="s">
        <v>513</v>
      </c>
      <c r="D43" s="8" t="s">
        <v>514</v>
      </c>
      <c r="E43" s="7" t="s">
        <v>513</v>
      </c>
    </row>
    <row r="44" spans="1:6">
      <c r="A44" s="1" t="str">
        <f t="shared" si="1"/>
        <v>BOLÍVAR CENTRO PARA LA INDUSTRIA PETROQUIMICA</v>
      </c>
      <c r="B44" s="6" t="s">
        <v>411</v>
      </c>
      <c r="C44" s="7" t="s">
        <v>515</v>
      </c>
      <c r="D44" s="8" t="s">
        <v>516</v>
      </c>
      <c r="E44" s="7" t="s">
        <v>515</v>
      </c>
    </row>
    <row r="45" spans="1:6">
      <c r="A45" s="1" t="str">
        <f t="shared" si="1"/>
        <v>BOLÍVAR CENTRO DE COMERCIO Y SERVICIOS</v>
      </c>
      <c r="B45" s="6" t="s">
        <v>411</v>
      </c>
      <c r="C45" s="7" t="s">
        <v>517</v>
      </c>
      <c r="D45" s="8" t="s">
        <v>464</v>
      </c>
      <c r="E45" s="7" t="s">
        <v>517</v>
      </c>
    </row>
    <row r="46" spans="1:6">
      <c r="A46" s="1" t="str">
        <f t="shared" si="1"/>
        <v>BOYACÁ SENA REGIONAL  BOYACA DIRECCION REGIONAL</v>
      </c>
      <c r="B46" s="6" t="s">
        <v>414</v>
      </c>
      <c r="C46" s="7" t="s">
        <v>518</v>
      </c>
      <c r="D46" s="8" t="s">
        <v>519</v>
      </c>
      <c r="E46" s="7" t="s">
        <v>518</v>
      </c>
    </row>
    <row r="47" spans="1:6">
      <c r="A47" s="1" t="str">
        <f t="shared" si="1"/>
        <v>BOYACÁ CENTRO DE DESARROLLO AGROPECUARIO Y AGR</v>
      </c>
      <c r="B47" s="6" t="s">
        <v>414</v>
      </c>
      <c r="C47" s="7" t="s">
        <v>520</v>
      </c>
      <c r="D47" s="8" t="s">
        <v>521</v>
      </c>
      <c r="E47" s="7" t="s">
        <v>520</v>
      </c>
    </row>
    <row r="48" spans="1:6">
      <c r="A48" s="1" t="str">
        <f t="shared" si="1"/>
        <v>BOYACÁ CENTRO  MINERO</v>
      </c>
      <c r="B48" s="6" t="s">
        <v>414</v>
      </c>
      <c r="C48" s="7" t="s">
        <v>522</v>
      </c>
      <c r="D48" s="8" t="s">
        <v>523</v>
      </c>
      <c r="E48" s="7" t="s">
        <v>522</v>
      </c>
    </row>
    <row r="49" spans="1:5">
      <c r="A49" s="1" t="str">
        <f t="shared" si="1"/>
        <v>BOYACÁ CENTRO DE GESTION ADMINISTRATIVA Y FORT</v>
      </c>
      <c r="B49" s="6" t="s">
        <v>414</v>
      </c>
      <c r="C49" s="7" t="s">
        <v>524</v>
      </c>
      <c r="D49" s="8" t="s">
        <v>525</v>
      </c>
      <c r="E49" s="7" t="s">
        <v>524</v>
      </c>
    </row>
    <row r="50" spans="1:5">
      <c r="A50" s="1" t="str">
        <f t="shared" si="1"/>
        <v>BOYACÁ CENTRO INDUSTRIAL DE MANTENIMIENTO Y MA</v>
      </c>
      <c r="B50" s="6" t="s">
        <v>414</v>
      </c>
      <c r="C50" s="7" t="s">
        <v>526</v>
      </c>
      <c r="D50" s="7" t="s">
        <v>527</v>
      </c>
      <c r="E50" s="7" t="s">
        <v>526</v>
      </c>
    </row>
    <row r="51" spans="1:5">
      <c r="A51" s="1" t="str">
        <f t="shared" si="1"/>
        <v>CALDAS SENA REGIONAL CALDAS DIRECCION REGIONAL</v>
      </c>
      <c r="B51" s="6" t="s">
        <v>417</v>
      </c>
      <c r="C51" s="7" t="s">
        <v>528</v>
      </c>
      <c r="D51" s="8" t="s">
        <v>529</v>
      </c>
      <c r="E51" s="7" t="s">
        <v>528</v>
      </c>
    </row>
    <row r="52" spans="1:5">
      <c r="A52" s="1" t="str">
        <f t="shared" si="1"/>
        <v>CALDAS CENTRO PARA LA FORMACION CAFETERA</v>
      </c>
      <c r="B52" s="6" t="s">
        <v>417</v>
      </c>
      <c r="C52" s="7" t="s">
        <v>530</v>
      </c>
      <c r="D52" s="8" t="s">
        <v>531</v>
      </c>
      <c r="E52" s="7" t="s">
        <v>530</v>
      </c>
    </row>
    <row r="53" spans="1:5">
      <c r="A53" s="1" t="str">
        <f t="shared" si="1"/>
        <v>CALDAS CENTRO DE AUTOMATIZACION INDUSTRIAL</v>
      </c>
      <c r="B53" s="6" t="s">
        <v>417</v>
      </c>
      <c r="C53" s="7" t="s">
        <v>532</v>
      </c>
      <c r="D53" s="8" t="s">
        <v>533</v>
      </c>
      <c r="E53" s="7" t="s">
        <v>532</v>
      </c>
    </row>
    <row r="54" spans="1:5">
      <c r="A54" s="1" t="str">
        <f t="shared" si="1"/>
        <v xml:space="preserve">CALDAS CENTRO DE PROCESOS INDUSTRIALES </v>
      </c>
      <c r="B54" s="6" t="s">
        <v>417</v>
      </c>
      <c r="C54" s="7" t="s">
        <v>534</v>
      </c>
      <c r="D54" s="8" t="s">
        <v>535</v>
      </c>
      <c r="E54" s="7" t="s">
        <v>534</v>
      </c>
    </row>
    <row r="55" spans="1:5">
      <c r="A55" s="1" t="str">
        <f t="shared" si="1"/>
        <v>CALDAS CENTRO DE COMERCIO Y SERV.</v>
      </c>
      <c r="B55" s="6" t="s">
        <v>417</v>
      </c>
      <c r="C55" s="7" t="s">
        <v>536</v>
      </c>
      <c r="D55" s="8" t="s">
        <v>537</v>
      </c>
      <c r="E55" s="7" t="s">
        <v>536</v>
      </c>
    </row>
    <row r="56" spans="1:5">
      <c r="A56" s="1" t="str">
        <f t="shared" si="1"/>
        <v>CALDAS CENTRO PECUARIO Y AGROEMPRESARIAL</v>
      </c>
      <c r="B56" s="6" t="s">
        <v>417</v>
      </c>
      <c r="C56" s="7" t="s">
        <v>538</v>
      </c>
      <c r="D56" s="8" t="s">
        <v>539</v>
      </c>
      <c r="E56" s="7" t="s">
        <v>538</v>
      </c>
    </row>
    <row r="57" spans="1:5">
      <c r="A57" s="1" t="str">
        <f t="shared" si="1"/>
        <v>CAQUETÁ SENA REGIONAL CAQUETA  DIRECCION REGIONAL</v>
      </c>
      <c r="B57" s="6" t="s">
        <v>420</v>
      </c>
      <c r="C57" s="7" t="s">
        <v>540</v>
      </c>
      <c r="D57" s="8" t="s">
        <v>541</v>
      </c>
      <c r="E57" s="7" t="s">
        <v>540</v>
      </c>
    </row>
    <row r="58" spans="1:5">
      <c r="A58" s="1" t="str">
        <f t="shared" si="1"/>
        <v>CAQUETÁ CENTRO TECNOLOGICO DE LA AMAZONIA</v>
      </c>
      <c r="B58" s="6" t="s">
        <v>420</v>
      </c>
      <c r="C58" s="7" t="s">
        <v>542</v>
      </c>
      <c r="D58" s="8" t="s">
        <v>543</v>
      </c>
      <c r="E58" s="7" t="s">
        <v>542</v>
      </c>
    </row>
    <row r="59" spans="1:5">
      <c r="A59" s="1" t="str">
        <f t="shared" si="1"/>
        <v>CAUCA SENA REGIONAL CAUCA  DIRECCION REGIONAL</v>
      </c>
      <c r="B59" s="6" t="s">
        <v>423</v>
      </c>
      <c r="C59" s="7" t="s">
        <v>544</v>
      </c>
      <c r="D59" s="8" t="s">
        <v>545</v>
      </c>
      <c r="E59" s="7" t="s">
        <v>544</v>
      </c>
    </row>
    <row r="60" spans="1:5">
      <c r="A60" s="1" t="str">
        <f t="shared" si="1"/>
        <v>CAUCA CENTRO AGROPECUARIO</v>
      </c>
      <c r="B60" s="6" t="s">
        <v>423</v>
      </c>
      <c r="C60" s="7" t="s">
        <v>546</v>
      </c>
      <c r="D60" s="8" t="s">
        <v>547</v>
      </c>
      <c r="E60" s="7" t="s">
        <v>546</v>
      </c>
    </row>
    <row r="61" spans="1:5">
      <c r="A61" s="1" t="str">
        <f t="shared" si="1"/>
        <v>CAUCA C.DE TELEINFORMATICA Y PRODUCCION INDUST</v>
      </c>
      <c r="B61" s="6" t="s">
        <v>423</v>
      </c>
      <c r="C61" s="7" t="s">
        <v>548</v>
      </c>
      <c r="D61" s="8" t="s">
        <v>549</v>
      </c>
      <c r="E61" s="7" t="s">
        <v>548</v>
      </c>
    </row>
    <row r="62" spans="1:5">
      <c r="A62" s="1" t="str">
        <f t="shared" si="1"/>
        <v>CAUCA CENTRO DE COMERCIO Y SERV.</v>
      </c>
      <c r="B62" s="6" t="s">
        <v>423</v>
      </c>
      <c r="C62" s="10" t="s">
        <v>550</v>
      </c>
      <c r="D62" s="8" t="s">
        <v>537</v>
      </c>
      <c r="E62" s="10" t="s">
        <v>550</v>
      </c>
    </row>
    <row r="63" spans="1:5">
      <c r="A63" s="1" t="str">
        <f t="shared" si="1"/>
        <v>CESAR SENA REGIONAL CESAR  DIRECCION REGIONAL</v>
      </c>
      <c r="B63" s="6" t="s">
        <v>426</v>
      </c>
      <c r="C63" s="7" t="s">
        <v>551</v>
      </c>
      <c r="D63" s="8" t="s">
        <v>552</v>
      </c>
      <c r="E63" s="7" t="s">
        <v>551</v>
      </c>
    </row>
    <row r="64" spans="1:5">
      <c r="A64" s="1" t="str">
        <f t="shared" si="1"/>
        <v>CESAR CENTRO BIOTECNOLOGICO DEL CARIBE</v>
      </c>
      <c r="B64" s="6" t="s">
        <v>426</v>
      </c>
      <c r="C64" s="7" t="s">
        <v>319</v>
      </c>
      <c r="D64" s="8" t="s">
        <v>311</v>
      </c>
      <c r="E64" s="7" t="s">
        <v>319</v>
      </c>
    </row>
    <row r="65" spans="1:5">
      <c r="A65" s="1" t="str">
        <f t="shared" si="1"/>
        <v>CESAR CENTRO AGROEMPRESARIAL</v>
      </c>
      <c r="B65" s="9" t="s">
        <v>426</v>
      </c>
      <c r="C65" s="7" t="s">
        <v>553</v>
      </c>
      <c r="D65" s="7" t="s">
        <v>554</v>
      </c>
      <c r="E65" s="7" t="s">
        <v>553</v>
      </c>
    </row>
    <row r="66" spans="1:5">
      <c r="A66" s="1" t="str">
        <f t="shared" ref="A66:A97" si="2">+B66&amp;" "&amp;D66</f>
        <v>CESAR CENTRO DE OPERACIÓN Y MANTENIMIENTO MIN</v>
      </c>
      <c r="B66" s="9" t="s">
        <v>426</v>
      </c>
      <c r="C66" s="7" t="s">
        <v>555</v>
      </c>
      <c r="D66" s="7" t="s">
        <v>556</v>
      </c>
      <c r="E66" s="7" t="s">
        <v>555</v>
      </c>
    </row>
    <row r="67" spans="1:5">
      <c r="A67" s="1" t="str">
        <f t="shared" si="2"/>
        <v>CÓRDOBA SENA REGIONAL CORDOBA  DIRECCION REGIONAL</v>
      </c>
      <c r="B67" s="6" t="s">
        <v>429</v>
      </c>
      <c r="C67" s="7" t="s">
        <v>557</v>
      </c>
      <c r="D67" s="8" t="s">
        <v>558</v>
      </c>
      <c r="E67" s="7" t="s">
        <v>557</v>
      </c>
    </row>
    <row r="68" spans="1:5">
      <c r="A68" s="1" t="str">
        <f t="shared" si="2"/>
        <v>CÓRDOBA CENTRO AGROPECUARIO Y DE BIOTECNOLOGIA EL PORVENIR</v>
      </c>
      <c r="B68" s="6" t="s">
        <v>429</v>
      </c>
      <c r="C68" s="7" t="s">
        <v>559</v>
      </c>
      <c r="D68" s="8" t="s">
        <v>560</v>
      </c>
      <c r="E68" s="7" t="s">
        <v>559</v>
      </c>
    </row>
    <row r="69" spans="1:5">
      <c r="A69" s="1" t="str">
        <f t="shared" si="2"/>
        <v>CÓRDOBA CENTRO DE COMERCIO  INDUSTRIA Y TURISMO</v>
      </c>
      <c r="B69" s="6" t="s">
        <v>429</v>
      </c>
      <c r="C69" s="7" t="s">
        <v>561</v>
      </c>
      <c r="D69" s="8" t="s">
        <v>562</v>
      </c>
      <c r="E69" s="7" t="s">
        <v>561</v>
      </c>
    </row>
    <row r="70" spans="1:5">
      <c r="A70" s="1" t="str">
        <f t="shared" si="2"/>
        <v>CUNDINAMARCA SENA REGIONAL CUNDINAMARCA  DIRECCION REGIONAL</v>
      </c>
      <c r="B70" s="6" t="s">
        <v>432</v>
      </c>
      <c r="C70" s="7" t="s">
        <v>563</v>
      </c>
      <c r="D70" s="8" t="s">
        <v>564</v>
      </c>
      <c r="E70" s="7" t="s">
        <v>563</v>
      </c>
    </row>
    <row r="71" spans="1:5">
      <c r="A71" s="1" t="str">
        <f t="shared" si="2"/>
        <v>CUNDINAMARCA CENTRO INDUSTRIAL Y DESARROLLO EMPRESARIAL</v>
      </c>
      <c r="B71" s="6" t="s">
        <v>432</v>
      </c>
      <c r="C71" s="7" t="s">
        <v>565</v>
      </c>
      <c r="D71" s="8" t="s">
        <v>566</v>
      </c>
      <c r="E71" s="7" t="s">
        <v>565</v>
      </c>
    </row>
    <row r="72" spans="1:5">
      <c r="A72" s="1" t="str">
        <f t="shared" si="2"/>
        <v>CUNDINAMARCA CENTRO DE DESARROLLO AGROINDUSTRIAL Y E</v>
      </c>
      <c r="B72" s="6" t="s">
        <v>432</v>
      </c>
      <c r="C72" s="7" t="s">
        <v>567</v>
      </c>
      <c r="D72" s="8" t="s">
        <v>568</v>
      </c>
      <c r="E72" s="7" t="s">
        <v>567</v>
      </c>
    </row>
    <row r="73" spans="1:5">
      <c r="A73" s="1" t="str">
        <f t="shared" si="2"/>
        <v>CUNDINAMARCA CENTRO  AGROECOLOGICO Y EMPRESARIAL</v>
      </c>
      <c r="B73" s="9" t="s">
        <v>432</v>
      </c>
      <c r="C73" s="7" t="s">
        <v>569</v>
      </c>
      <c r="D73" s="7" t="s">
        <v>570</v>
      </c>
      <c r="E73" s="7" t="s">
        <v>569</v>
      </c>
    </row>
    <row r="74" spans="1:5">
      <c r="A74" s="1" t="str">
        <f t="shared" si="2"/>
        <v>CUNDINAMARCA CENTRO DE LA TECNOLOGIA DEL DISEÑO Y LA</v>
      </c>
      <c r="B74" s="6" t="s">
        <v>432</v>
      </c>
      <c r="C74" s="7" t="s">
        <v>571</v>
      </c>
      <c r="D74" s="8" t="s">
        <v>572</v>
      </c>
      <c r="E74" s="7" t="s">
        <v>571</v>
      </c>
    </row>
    <row r="75" spans="1:5">
      <c r="A75" s="1" t="str">
        <f t="shared" si="2"/>
        <v>CUNDINAMARCA CENTRO DE BIOTECNOLOGIA AGROPECUARIA</v>
      </c>
      <c r="B75" s="6" t="s">
        <v>432</v>
      </c>
      <c r="C75" s="7" t="s">
        <v>573</v>
      </c>
      <c r="D75" s="8" t="s">
        <v>574</v>
      </c>
      <c r="E75" s="7" t="s">
        <v>573</v>
      </c>
    </row>
    <row r="76" spans="1:5">
      <c r="A76" s="1" t="str">
        <f t="shared" si="2"/>
        <v>CUNDINAMARCA CENTRO DE DESARROLLO AGROEMPRESARIALCUNDINAMARCA</v>
      </c>
      <c r="B76" s="6" t="s">
        <v>432</v>
      </c>
      <c r="C76" s="7" t="s">
        <v>575</v>
      </c>
      <c r="D76" s="8" t="s">
        <v>576</v>
      </c>
      <c r="E76" s="7" t="s">
        <v>575</v>
      </c>
    </row>
    <row r="77" spans="1:5">
      <c r="A77" s="1" t="str">
        <f t="shared" si="2"/>
        <v>CHOCÓ SENA REGIONAL CHOCO  DIRECCION REGIONAL</v>
      </c>
      <c r="B77" s="9" t="s">
        <v>435</v>
      </c>
      <c r="C77" s="7" t="s">
        <v>577</v>
      </c>
      <c r="D77" s="7" t="s">
        <v>578</v>
      </c>
      <c r="E77" s="7" t="s">
        <v>577</v>
      </c>
    </row>
    <row r="78" spans="1:5">
      <c r="A78" s="1" t="str">
        <f t="shared" si="2"/>
        <v>CHOCÓ CENTRO DE RECURSOS NATURALES. INDUSTRIA</v>
      </c>
      <c r="B78" s="9" t="s">
        <v>435</v>
      </c>
      <c r="C78" s="7" t="s">
        <v>579</v>
      </c>
      <c r="D78" s="7" t="s">
        <v>580</v>
      </c>
      <c r="E78" s="7" t="s">
        <v>579</v>
      </c>
    </row>
    <row r="79" spans="1:5">
      <c r="A79" s="1" t="str">
        <f t="shared" si="2"/>
        <v>HUILA SENA REGIONAL HUILA  DIRECCION REGIONAL</v>
      </c>
      <c r="B79" s="6" t="s">
        <v>438</v>
      </c>
      <c r="C79" s="7" t="s">
        <v>581</v>
      </c>
      <c r="D79" s="8" t="s">
        <v>582</v>
      </c>
      <c r="E79" s="7" t="s">
        <v>581</v>
      </c>
    </row>
    <row r="80" spans="1:5">
      <c r="A80" s="1" t="str">
        <f t="shared" si="2"/>
        <v>HUILA CENTRO DE FORMACION AGROINDUSTRIAL</v>
      </c>
      <c r="B80" s="6" t="s">
        <v>438</v>
      </c>
      <c r="C80" s="7" t="s">
        <v>583</v>
      </c>
      <c r="D80" s="8" t="s">
        <v>584</v>
      </c>
      <c r="E80" s="7" t="s">
        <v>583</v>
      </c>
    </row>
    <row r="81" spans="1:5">
      <c r="A81" s="1" t="str">
        <f t="shared" si="2"/>
        <v>HUILA CENTRO AGROEMPRESARIAL Y DESARROLLO PEC</v>
      </c>
      <c r="B81" s="6" t="s">
        <v>438</v>
      </c>
      <c r="C81" s="7" t="s">
        <v>585</v>
      </c>
      <c r="D81" s="8" t="s">
        <v>586</v>
      </c>
      <c r="E81" s="7" t="s">
        <v>585</v>
      </c>
    </row>
    <row r="82" spans="1:5">
      <c r="A82" s="1" t="str">
        <f t="shared" si="2"/>
        <v xml:space="preserve">HUILA CENTRO DE DESARROLLO AGROEMPRESARIAL Y </v>
      </c>
      <c r="B82" s="6" t="s">
        <v>438</v>
      </c>
      <c r="C82" s="7" t="s">
        <v>587</v>
      </c>
      <c r="D82" s="8" t="s">
        <v>588</v>
      </c>
      <c r="E82" s="7" t="s">
        <v>587</v>
      </c>
    </row>
    <row r="83" spans="1:5">
      <c r="A83" s="1" t="str">
        <f t="shared" si="2"/>
        <v>HUILA CENTRO DE LA INDUSTRIA LA EMPRESA Y LO</v>
      </c>
      <c r="B83" s="6" t="s">
        <v>438</v>
      </c>
      <c r="C83" s="7" t="s">
        <v>589</v>
      </c>
      <c r="D83" s="8" t="s">
        <v>590</v>
      </c>
      <c r="E83" s="7" t="s">
        <v>589</v>
      </c>
    </row>
    <row r="84" spans="1:5">
      <c r="A84" s="1" t="str">
        <f t="shared" si="2"/>
        <v>HUILA CENTRO DE GESTION Y DESARROLLO SOSTENIB</v>
      </c>
      <c r="B84" s="6" t="s">
        <v>438</v>
      </c>
      <c r="C84" s="7" t="s">
        <v>591</v>
      </c>
      <c r="D84" s="8" t="s">
        <v>592</v>
      </c>
      <c r="E84" s="7" t="s">
        <v>591</v>
      </c>
    </row>
    <row r="85" spans="1:5">
      <c r="A85" s="1" t="str">
        <f t="shared" si="2"/>
        <v>LA GUAJIRA SENA REGIONAL GUAJIRA  DIRECCION REGIONAL</v>
      </c>
      <c r="B85" s="6" t="s">
        <v>441</v>
      </c>
      <c r="C85" s="7" t="s">
        <v>593</v>
      </c>
      <c r="D85" s="8" t="s">
        <v>594</v>
      </c>
      <c r="E85" s="7" t="s">
        <v>593</v>
      </c>
    </row>
    <row r="86" spans="1:5">
      <c r="A86" s="1" t="str">
        <f t="shared" si="2"/>
        <v>LA GUAJIRA CENTRO INDUSTRIAL Y DE ENERGIAS ALTERNA</v>
      </c>
      <c r="B86" s="6" t="s">
        <v>441</v>
      </c>
      <c r="C86" s="7" t="s">
        <v>595</v>
      </c>
      <c r="D86" s="8" t="s">
        <v>596</v>
      </c>
      <c r="E86" s="7" t="s">
        <v>595</v>
      </c>
    </row>
    <row r="87" spans="1:5">
      <c r="A87" s="1" t="str">
        <f t="shared" si="2"/>
        <v>LA GUAJIRA CENTRO AGROEMPRESARIAL Y ACUICOLA</v>
      </c>
      <c r="B87" s="6" t="s">
        <v>441</v>
      </c>
      <c r="C87" s="7" t="s">
        <v>597</v>
      </c>
      <c r="D87" s="8" t="s">
        <v>598</v>
      </c>
      <c r="E87" s="7" t="s">
        <v>597</v>
      </c>
    </row>
    <row r="88" spans="1:5">
      <c r="A88" s="1" t="str">
        <f t="shared" si="2"/>
        <v>MAGDALENA SENA REGIONAL MAGDALENA  DIRECCION REGIONAL</v>
      </c>
      <c r="B88" s="6" t="s">
        <v>444</v>
      </c>
      <c r="C88" s="7" t="s">
        <v>599</v>
      </c>
      <c r="D88" s="8" t="s">
        <v>600</v>
      </c>
      <c r="E88" s="7" t="s">
        <v>599</v>
      </c>
    </row>
    <row r="89" spans="1:5">
      <c r="A89" s="1" t="str">
        <f t="shared" si="2"/>
        <v>MAGDALENA CENTRO ACUICOLA Y AGROINDUSTRIAL DE GAIRA</v>
      </c>
      <c r="B89" s="9" t="s">
        <v>444</v>
      </c>
      <c r="C89" s="7" t="s">
        <v>601</v>
      </c>
      <c r="D89" s="7" t="s">
        <v>602</v>
      </c>
      <c r="E89" s="7" t="s">
        <v>601</v>
      </c>
    </row>
    <row r="90" spans="1:5">
      <c r="A90" s="1" t="str">
        <f t="shared" si="2"/>
        <v>MAGDALENA CENTRO DE LOGISTICA Y PROMOCION ECOTURI</v>
      </c>
      <c r="B90" s="6" t="s">
        <v>444</v>
      </c>
      <c r="C90" s="7" t="s">
        <v>603</v>
      </c>
      <c r="D90" s="8" t="s">
        <v>604</v>
      </c>
      <c r="E90" s="7" t="s">
        <v>603</v>
      </c>
    </row>
    <row r="91" spans="1:5">
      <c r="A91" s="1" t="str">
        <f t="shared" si="2"/>
        <v>META SENA REGIONAL META  DIRECCION REGIONAL</v>
      </c>
      <c r="B91" s="6" t="s">
        <v>447</v>
      </c>
      <c r="C91" s="7" t="s">
        <v>605</v>
      </c>
      <c r="D91" s="8" t="s">
        <v>606</v>
      </c>
      <c r="E91" s="7" t="s">
        <v>605</v>
      </c>
    </row>
    <row r="92" spans="1:5">
      <c r="A92" s="1" t="str">
        <f t="shared" si="2"/>
        <v>META CENTRO AGROINDUSTRIAL DEL META</v>
      </c>
      <c r="B92" s="6" t="s">
        <v>447</v>
      </c>
      <c r="C92" s="7" t="s">
        <v>607</v>
      </c>
      <c r="D92" s="8" t="s">
        <v>608</v>
      </c>
      <c r="E92" s="7" t="s">
        <v>607</v>
      </c>
    </row>
    <row r="93" spans="1:5">
      <c r="A93" s="1" t="str">
        <f t="shared" si="2"/>
        <v>META CENTRO DE INDUSTRIA Y SERV. DEL META</v>
      </c>
      <c r="B93" s="6" t="s">
        <v>447</v>
      </c>
      <c r="C93" s="7" t="s">
        <v>609</v>
      </c>
      <c r="D93" s="8" t="s">
        <v>610</v>
      </c>
      <c r="E93" s="7" t="s">
        <v>609</v>
      </c>
    </row>
    <row r="94" spans="1:5">
      <c r="A94" s="1" t="str">
        <f t="shared" si="2"/>
        <v>NARIÑO SENA REGIONAL NARIÑO  DIRECCION REGIONAL</v>
      </c>
      <c r="B94" s="6" t="s">
        <v>450</v>
      </c>
      <c r="C94" s="7" t="s">
        <v>611</v>
      </c>
      <c r="D94" s="8" t="s">
        <v>612</v>
      </c>
      <c r="E94" s="7" t="s">
        <v>611</v>
      </c>
    </row>
    <row r="95" spans="1:5">
      <c r="A95" s="1" t="str">
        <f t="shared" si="2"/>
        <v>NARIÑO CENTRO SUR COLOMBIANO DE LOGÍSTICA INTE</v>
      </c>
      <c r="B95" s="6" t="s">
        <v>450</v>
      </c>
      <c r="C95" s="7" t="s">
        <v>613</v>
      </c>
      <c r="D95" s="8" t="s">
        <v>614</v>
      </c>
      <c r="E95" s="7" t="s">
        <v>613</v>
      </c>
    </row>
    <row r="96" spans="1:5">
      <c r="A96" s="1" t="str">
        <f t="shared" si="2"/>
        <v xml:space="preserve">NARIÑO CENTRO AGROINDUSTRIAL Y PESQUERO DE LA </v>
      </c>
      <c r="B96" s="6" t="s">
        <v>450</v>
      </c>
      <c r="C96" s="7" t="s">
        <v>615</v>
      </c>
      <c r="D96" s="8" t="s">
        <v>616</v>
      </c>
      <c r="E96" s="7" t="s">
        <v>615</v>
      </c>
    </row>
    <row r="97" spans="1:5">
      <c r="A97" s="1" t="str">
        <f t="shared" si="2"/>
        <v>NARIÑO CENTRO INTERNACIONAL DE PRODUCCIÓN LIMP</v>
      </c>
      <c r="B97" s="9" t="s">
        <v>450</v>
      </c>
      <c r="C97" s="7" t="s">
        <v>617</v>
      </c>
      <c r="D97" s="7" t="s">
        <v>618</v>
      </c>
      <c r="E97" s="7" t="s">
        <v>617</v>
      </c>
    </row>
    <row r="98" spans="1:5">
      <c r="A98" s="1" t="str">
        <f t="shared" ref="A98:A129" si="3">+B98&amp;" "&amp;D98</f>
        <v>NORTE DE SANTANDER SENA REGIONAL NTE.SANTANDER  DIRECCION REGIONAL</v>
      </c>
      <c r="B98" s="9" t="s">
        <v>453</v>
      </c>
      <c r="C98" s="7" t="s">
        <v>619</v>
      </c>
      <c r="D98" s="7" t="s">
        <v>620</v>
      </c>
      <c r="E98" s="7" t="s">
        <v>619</v>
      </c>
    </row>
    <row r="99" spans="1:5">
      <c r="A99" s="1" t="str">
        <f t="shared" si="3"/>
        <v>NORTE DE SANTANDER CENTRO ATENCION SECTOR AGROPECUARIO</v>
      </c>
      <c r="B99" s="6" t="s">
        <v>453</v>
      </c>
      <c r="C99" s="7" t="s">
        <v>621</v>
      </c>
      <c r="D99" s="8" t="s">
        <v>622</v>
      </c>
      <c r="E99" s="7" t="s">
        <v>621</v>
      </c>
    </row>
    <row r="100" spans="1:5">
      <c r="A100" s="1" t="str">
        <f t="shared" si="3"/>
        <v>NORTE DE SANTANDER CENTRO DE LA INDUSTRIA LA EMPRESA Y LO</v>
      </c>
      <c r="B100" s="9" t="s">
        <v>453</v>
      </c>
      <c r="C100" s="7" t="s">
        <v>623</v>
      </c>
      <c r="D100" s="7" t="s">
        <v>590</v>
      </c>
      <c r="E100" s="7" t="s">
        <v>623</v>
      </c>
    </row>
    <row r="101" spans="1:5">
      <c r="A101" s="1" t="str">
        <f t="shared" si="3"/>
        <v>QUINDIO SENA REGIONAL QUINDIO  DIRECCION REGIONAL</v>
      </c>
      <c r="B101" s="6" t="s">
        <v>456</v>
      </c>
      <c r="C101" s="7" t="s">
        <v>624</v>
      </c>
      <c r="D101" s="8" t="s">
        <v>625</v>
      </c>
      <c r="E101" s="7" t="s">
        <v>624</v>
      </c>
    </row>
    <row r="102" spans="1:5">
      <c r="A102" s="1" t="str">
        <f t="shared" si="3"/>
        <v>QUINDIO CENTRO AGROINDUSTRIAL</v>
      </c>
      <c r="B102" s="6" t="s">
        <v>456</v>
      </c>
      <c r="C102" s="7" t="s">
        <v>626</v>
      </c>
      <c r="D102" s="8" t="s">
        <v>627</v>
      </c>
      <c r="E102" s="7" t="s">
        <v>626</v>
      </c>
    </row>
    <row r="103" spans="1:5">
      <c r="A103" s="1" t="str">
        <f t="shared" si="3"/>
        <v>QUINDIO CENTRO PARA EL DESARROLLO TECNOLÓGICO D</v>
      </c>
      <c r="B103" s="6" t="s">
        <v>456</v>
      </c>
      <c r="C103" s="7" t="s">
        <v>628</v>
      </c>
      <c r="D103" s="8" t="s">
        <v>629</v>
      </c>
      <c r="E103" s="7" t="s">
        <v>628</v>
      </c>
    </row>
    <row r="104" spans="1:5">
      <c r="A104" s="1" t="str">
        <f t="shared" si="3"/>
        <v>QUINDIO CENTRO DE COMERCIO INDUSTRIA Y TURISMO</v>
      </c>
      <c r="B104" s="6" t="s">
        <v>456</v>
      </c>
      <c r="C104" s="7" t="s">
        <v>630</v>
      </c>
      <c r="D104" s="8" t="s">
        <v>631</v>
      </c>
      <c r="E104" s="7" t="s">
        <v>630</v>
      </c>
    </row>
    <row r="105" spans="1:5">
      <c r="A105" s="1" t="str">
        <f t="shared" si="3"/>
        <v>RISARALDA SENA REGIONAL RISARALDA  DIRECCION REGIONAL</v>
      </c>
      <c r="B105" s="6" t="s">
        <v>459</v>
      </c>
      <c r="C105" s="7" t="s">
        <v>632</v>
      </c>
      <c r="D105" s="8" t="s">
        <v>633</v>
      </c>
      <c r="E105" s="7" t="s">
        <v>632</v>
      </c>
    </row>
    <row r="106" spans="1:5">
      <c r="A106" s="1" t="str">
        <f t="shared" si="3"/>
        <v>RISARALDA CENTRO ATENCION SECTOR AGROPECUARIO</v>
      </c>
      <c r="B106" s="6" t="s">
        <v>459</v>
      </c>
      <c r="C106" s="7" t="s">
        <v>634</v>
      </c>
      <c r="D106" s="8" t="s">
        <v>622</v>
      </c>
      <c r="E106" s="7" t="s">
        <v>634</v>
      </c>
    </row>
    <row r="107" spans="1:5">
      <c r="A107" s="1" t="str">
        <f t="shared" si="3"/>
        <v>RISARALDA C.DE DISEÑO E INNOVACION  TECNOLÓGICA IN</v>
      </c>
      <c r="B107" s="6" t="s">
        <v>459</v>
      </c>
      <c r="C107" s="7" t="s">
        <v>635</v>
      </c>
      <c r="D107" s="8" t="s">
        <v>636</v>
      </c>
      <c r="E107" s="7" t="s">
        <v>635</v>
      </c>
    </row>
    <row r="108" spans="1:5">
      <c r="A108" s="1" t="str">
        <f t="shared" si="3"/>
        <v>RISARALDA CENTRO DE COMERCIO Y SERV.</v>
      </c>
      <c r="B108" s="6" t="s">
        <v>459</v>
      </c>
      <c r="C108" s="7" t="s">
        <v>637</v>
      </c>
      <c r="D108" s="8" t="s">
        <v>537</v>
      </c>
      <c r="E108" s="7" t="s">
        <v>637</v>
      </c>
    </row>
    <row r="109" spans="1:5">
      <c r="A109" s="1" t="str">
        <f t="shared" si="3"/>
        <v>SANTANDER SENA REGIONAL SANTANDER  DIRECCION REGIONAL</v>
      </c>
      <c r="B109" s="6" t="s">
        <v>462</v>
      </c>
      <c r="C109" s="7" t="s">
        <v>638</v>
      </c>
      <c r="D109" s="8" t="s">
        <v>639</v>
      </c>
      <c r="E109" s="7" t="s">
        <v>638</v>
      </c>
    </row>
    <row r="110" spans="1:5">
      <c r="A110" s="1" t="str">
        <f t="shared" si="3"/>
        <v>SANTANDER CENTRO ATENCION SECTOR AGROPECUARIO</v>
      </c>
      <c r="B110" s="6" t="s">
        <v>462</v>
      </c>
      <c r="C110" s="7" t="s">
        <v>640</v>
      </c>
      <c r="D110" s="8" t="s">
        <v>622</v>
      </c>
      <c r="E110" s="7" t="s">
        <v>640</v>
      </c>
    </row>
    <row r="111" spans="1:5">
      <c r="A111" s="1" t="str">
        <f t="shared" si="3"/>
        <v>SANTANDER CENTRO INDUSTRIAL DE MANTENIMIENTO INTE</v>
      </c>
      <c r="B111" s="6" t="s">
        <v>462</v>
      </c>
      <c r="C111" s="7" t="s">
        <v>641</v>
      </c>
      <c r="D111" s="8" t="s">
        <v>642</v>
      </c>
      <c r="E111" s="7" t="s">
        <v>641</v>
      </c>
    </row>
    <row r="112" spans="1:5">
      <c r="A112" s="1" t="str">
        <f t="shared" si="3"/>
        <v>SANTANDER CENTRO INDUSTRIAL DEL DISEÑO Y LA MANUFACTURASANTANDER</v>
      </c>
      <c r="B112" s="6" t="s">
        <v>462</v>
      </c>
      <c r="C112" s="7" t="s">
        <v>643</v>
      </c>
      <c r="D112" s="8" t="s">
        <v>644</v>
      </c>
      <c r="E112" s="7" t="s">
        <v>643</v>
      </c>
    </row>
    <row r="113" spans="1:5">
      <c r="A113" s="1" t="str">
        <f t="shared" si="3"/>
        <v>SANTANDER C.DE SERVICIOS EMPRESARIALES Y TURISTICO</v>
      </c>
      <c r="B113" s="6" t="s">
        <v>462</v>
      </c>
      <c r="C113" s="7" t="s">
        <v>645</v>
      </c>
      <c r="D113" s="8" t="s">
        <v>646</v>
      </c>
      <c r="E113" s="7" t="s">
        <v>645</v>
      </c>
    </row>
    <row r="114" spans="1:5">
      <c r="A114" s="1" t="str">
        <f t="shared" si="3"/>
        <v>SANTANDER CENTRO INDUSTRIAL Y DEL DESARROLLO TECN</v>
      </c>
      <c r="B114" s="6" t="s">
        <v>462</v>
      </c>
      <c r="C114" s="7" t="s">
        <v>647</v>
      </c>
      <c r="D114" s="8" t="s">
        <v>648</v>
      </c>
      <c r="E114" s="7" t="s">
        <v>647</v>
      </c>
    </row>
    <row r="115" spans="1:5">
      <c r="A115" s="1" t="str">
        <f t="shared" si="3"/>
        <v xml:space="preserve">SANTANDER CENTRO AGROTURISTICO  </v>
      </c>
      <c r="B115" s="6" t="s">
        <v>462</v>
      </c>
      <c r="C115" s="7" t="s">
        <v>649</v>
      </c>
      <c r="D115" s="8" t="s">
        <v>650</v>
      </c>
      <c r="E115" s="7" t="s">
        <v>649</v>
      </c>
    </row>
    <row r="116" spans="1:5">
      <c r="A116" s="1" t="str">
        <f t="shared" si="3"/>
        <v>SANTANDER CENTRO AGROEMPRESARIAL Y TURISTICO DE LOS ANDES</v>
      </c>
      <c r="B116" s="6" t="s">
        <v>462</v>
      </c>
      <c r="C116" s="7" t="s">
        <v>651</v>
      </c>
      <c r="D116" s="8" t="s">
        <v>652</v>
      </c>
      <c r="E116" s="7" t="s">
        <v>651</v>
      </c>
    </row>
    <row r="117" spans="1:5">
      <c r="A117" s="1" t="str">
        <f t="shared" si="3"/>
        <v>SANTANDER CENTRO DE GESTION AGROEMPRESARIAL DEL ORIENTE</v>
      </c>
      <c r="B117" s="6" t="s">
        <v>462</v>
      </c>
      <c r="C117" s="7" t="s">
        <v>653</v>
      </c>
      <c r="D117" s="8" t="s">
        <v>654</v>
      </c>
      <c r="E117" s="7" t="s">
        <v>653</v>
      </c>
    </row>
    <row r="118" spans="1:5">
      <c r="A118" s="1" t="str">
        <f t="shared" si="3"/>
        <v>SUCRE SENA REGIONAL SUCRE  DIRECCION REGIONAL</v>
      </c>
      <c r="B118" s="6" t="s">
        <v>465</v>
      </c>
      <c r="C118" s="7" t="s">
        <v>655</v>
      </c>
      <c r="D118" s="8" t="s">
        <v>656</v>
      </c>
      <c r="E118" s="7" t="s">
        <v>655</v>
      </c>
    </row>
    <row r="119" spans="1:5">
      <c r="A119" s="1" t="str">
        <f t="shared" si="3"/>
        <v xml:space="preserve">SUCRE CENTRO DE LA INNOVACION LA TECNOLOGIA </v>
      </c>
      <c r="B119" s="6" t="s">
        <v>465</v>
      </c>
      <c r="C119" s="7" t="s">
        <v>657</v>
      </c>
      <c r="D119" s="8" t="s">
        <v>658</v>
      </c>
      <c r="E119" s="7" t="s">
        <v>657</v>
      </c>
    </row>
    <row r="120" spans="1:5">
      <c r="A120" s="1" t="str">
        <f t="shared" si="3"/>
        <v>TOLIMA SENA REGIONAL TOLIMA  DIRECCION REGIONAL</v>
      </c>
      <c r="B120" s="6" t="s">
        <v>468</v>
      </c>
      <c r="C120" s="11" t="s">
        <v>659</v>
      </c>
      <c r="D120" s="12" t="s">
        <v>660</v>
      </c>
      <c r="E120" s="11" t="s">
        <v>659</v>
      </c>
    </row>
    <row r="121" spans="1:5">
      <c r="A121" s="1" t="str">
        <f t="shared" si="3"/>
        <v>TOLIMA CENTRO AGROPECUARIO LA GRANJA</v>
      </c>
      <c r="B121" s="6" t="s">
        <v>468</v>
      </c>
      <c r="C121" s="11" t="s">
        <v>661</v>
      </c>
      <c r="D121" s="12" t="s">
        <v>662</v>
      </c>
      <c r="E121" s="11" t="s">
        <v>661</v>
      </c>
    </row>
    <row r="122" spans="1:5">
      <c r="A122" s="1" t="str">
        <f t="shared" si="3"/>
        <v>TOLIMA CENTRO DE INDUSTRIA Y CONSTRUCCION</v>
      </c>
      <c r="B122" s="6" t="s">
        <v>468</v>
      </c>
      <c r="C122" s="11" t="s">
        <v>663</v>
      </c>
      <c r="D122" s="12" t="s">
        <v>664</v>
      </c>
      <c r="E122" s="11" t="s">
        <v>663</v>
      </c>
    </row>
    <row r="123" spans="1:5">
      <c r="A123" s="1" t="str">
        <f t="shared" si="3"/>
        <v>TOLIMA CENTRO DE COMERCIO Y SERV.</v>
      </c>
      <c r="B123" s="6" t="s">
        <v>468</v>
      </c>
      <c r="C123" s="11" t="s">
        <v>665</v>
      </c>
      <c r="D123" s="12" t="s">
        <v>537</v>
      </c>
      <c r="E123" s="11" t="s">
        <v>665</v>
      </c>
    </row>
    <row r="124" spans="1:5">
      <c r="A124" s="1" t="str">
        <f t="shared" si="3"/>
        <v>VALLE DEL CAUCA SENA REGIONAL VALLE  DIRECCION REGIONAL</v>
      </c>
      <c r="B124" s="6" t="s">
        <v>471</v>
      </c>
      <c r="C124" s="7" t="s">
        <v>666</v>
      </c>
      <c r="D124" s="8" t="s">
        <v>667</v>
      </c>
      <c r="E124" s="7" t="s">
        <v>666</v>
      </c>
    </row>
    <row r="125" spans="1:5">
      <c r="A125" s="1" t="str">
        <f t="shared" si="3"/>
        <v>VALLE DEL CAUCA CENTRO AGROPECUARIO DE BUGA</v>
      </c>
      <c r="B125" s="6" t="s">
        <v>471</v>
      </c>
      <c r="C125" s="7" t="s">
        <v>668</v>
      </c>
      <c r="D125" s="8" t="s">
        <v>669</v>
      </c>
      <c r="E125" s="7" t="s">
        <v>668</v>
      </c>
    </row>
    <row r="126" spans="1:5">
      <c r="A126" s="1" t="str">
        <f t="shared" si="3"/>
        <v>VALLE DEL CAUCA CENTRO LATINOAMERICANO DE ESPECIES MENO</v>
      </c>
      <c r="B126" s="6" t="s">
        <v>471</v>
      </c>
      <c r="C126" s="7" t="s">
        <v>670</v>
      </c>
      <c r="D126" s="8" t="s">
        <v>671</v>
      </c>
      <c r="E126" s="7" t="s">
        <v>670</v>
      </c>
    </row>
    <row r="127" spans="1:5">
      <c r="A127" s="1" t="str">
        <f t="shared" si="3"/>
        <v>VALLE DEL CAUCA CENTRO NAUTICO PESQUERO DE BUENAVENTURA</v>
      </c>
      <c r="B127" s="6" t="s">
        <v>471</v>
      </c>
      <c r="C127" s="7" t="s">
        <v>672</v>
      </c>
      <c r="D127" s="8" t="s">
        <v>673</v>
      </c>
      <c r="E127" s="7" t="s">
        <v>672</v>
      </c>
    </row>
    <row r="128" spans="1:5">
      <c r="A128" s="1" t="str">
        <f t="shared" si="3"/>
        <v>VALLE DEL CAUCA CENTRO DE ELECTRICIDAD Y AUTOMATIZACION</v>
      </c>
      <c r="B128" s="6" t="s">
        <v>471</v>
      </c>
      <c r="C128" s="7" t="s">
        <v>674</v>
      </c>
      <c r="D128" s="8" t="s">
        <v>675</v>
      </c>
      <c r="E128" s="7" t="s">
        <v>674</v>
      </c>
    </row>
    <row r="129" spans="1:5">
      <c r="A129" s="1" t="str">
        <f t="shared" si="3"/>
        <v>VALLE DEL CAUCA CENTRO DE LA CONSTRUCCION</v>
      </c>
      <c r="B129" s="6" t="s">
        <v>471</v>
      </c>
      <c r="C129" s="7" t="s">
        <v>676</v>
      </c>
      <c r="D129" s="8" t="s">
        <v>677</v>
      </c>
      <c r="E129" s="7" t="s">
        <v>676</v>
      </c>
    </row>
    <row r="130" spans="1:5">
      <c r="A130" s="1" t="str">
        <f t="shared" ref="A130:A152" si="4">+B130&amp;" "&amp;D130</f>
        <v>VALLE DEL CAUCA CENTRO DE DISEÑO TECNOLOGICO INDUSTRIAL</v>
      </c>
      <c r="B130" s="6" t="s">
        <v>471</v>
      </c>
      <c r="C130" s="7" t="s">
        <v>678</v>
      </c>
      <c r="D130" s="8" t="s">
        <v>679</v>
      </c>
      <c r="E130" s="7" t="s">
        <v>678</v>
      </c>
    </row>
    <row r="131" spans="1:5">
      <c r="A131" s="1" t="str">
        <f t="shared" si="4"/>
        <v>VALLE DEL CAUCA CENTRO NACIONAL DE ASISTENCIA TECNICA A</v>
      </c>
      <c r="B131" s="6" t="s">
        <v>471</v>
      </c>
      <c r="C131" s="7" t="s">
        <v>680</v>
      </c>
      <c r="D131" s="8" t="s">
        <v>681</v>
      </c>
      <c r="E131" s="7" t="s">
        <v>680</v>
      </c>
    </row>
    <row r="132" spans="1:5">
      <c r="A132" s="1" t="str">
        <f t="shared" si="4"/>
        <v>VALLE DEL CAUCA CENTRO DE GESTION TECNOLÓGICA DE SERV.</v>
      </c>
      <c r="B132" s="6" t="s">
        <v>471</v>
      </c>
      <c r="C132" s="7" t="s">
        <v>682</v>
      </c>
      <c r="D132" s="7" t="s">
        <v>683</v>
      </c>
      <c r="E132" s="7" t="s">
        <v>682</v>
      </c>
    </row>
    <row r="133" spans="1:5">
      <c r="A133" s="1" t="str">
        <f t="shared" si="4"/>
        <v>VALLE DEL CAUCA CENTRO DE TECNOLOGIAS AGROINDUSTRIALES</v>
      </c>
      <c r="B133" s="6" t="s">
        <v>471</v>
      </c>
      <c r="C133" s="7" t="s">
        <v>684</v>
      </c>
      <c r="D133" s="8" t="s">
        <v>685</v>
      </c>
      <c r="E133" s="7" t="s">
        <v>684</v>
      </c>
    </row>
    <row r="134" spans="1:5">
      <c r="A134" s="1" t="str">
        <f t="shared" si="4"/>
        <v>VALLE DEL CAUCA CENTRO DE BIOTECNOLOGIA INDUSTRIAL</v>
      </c>
      <c r="B134" s="6" t="s">
        <v>471</v>
      </c>
      <c r="C134" s="7" t="s">
        <v>686</v>
      </c>
      <c r="D134" s="8" t="s">
        <v>687</v>
      </c>
      <c r="E134" s="7" t="s">
        <v>686</v>
      </c>
    </row>
    <row r="135" spans="1:5">
      <c r="A135" s="1" t="str">
        <f t="shared" si="4"/>
        <v>ARAUCA SENA REGIONAL ARAUCA  DIRECCION REGIONAL</v>
      </c>
      <c r="B135" s="6" t="s">
        <v>474</v>
      </c>
      <c r="C135" s="7" t="s">
        <v>688</v>
      </c>
      <c r="D135" s="8" t="s">
        <v>689</v>
      </c>
      <c r="E135" s="7" t="s">
        <v>688</v>
      </c>
    </row>
    <row r="136" spans="1:5">
      <c r="A136" s="1" t="str">
        <f t="shared" si="4"/>
        <v>ARAUCA CENTRO DE GESTION Y DESARROLLO AGROINDU</v>
      </c>
      <c r="B136" s="6" t="s">
        <v>474</v>
      </c>
      <c r="C136" s="7" t="s">
        <v>690</v>
      </c>
      <c r="D136" s="7" t="s">
        <v>691</v>
      </c>
      <c r="E136" s="7" t="s">
        <v>690</v>
      </c>
    </row>
    <row r="137" spans="1:5">
      <c r="A137" s="1" t="str">
        <f t="shared" si="4"/>
        <v>CASANARE SENA REGIONAL CASANARES  DIRECCION REGIONAL</v>
      </c>
      <c r="B137" s="6" t="s">
        <v>477</v>
      </c>
      <c r="C137" s="7" t="s">
        <v>692</v>
      </c>
      <c r="D137" s="8" t="s">
        <v>693</v>
      </c>
      <c r="E137" s="7" t="s">
        <v>692</v>
      </c>
    </row>
    <row r="138" spans="1:5">
      <c r="A138" s="1" t="str">
        <f t="shared" si="4"/>
        <v>CASANARE CENTRO AGROINDUSTRIAL Y FORTALECIMIENTO</v>
      </c>
      <c r="B138" s="6" t="s">
        <v>477</v>
      </c>
      <c r="C138" s="7" t="s">
        <v>694</v>
      </c>
      <c r="D138" s="8" t="s">
        <v>695</v>
      </c>
      <c r="E138" s="7" t="s">
        <v>694</v>
      </c>
    </row>
    <row r="139" spans="1:5">
      <c r="A139" s="1" t="str">
        <f t="shared" si="4"/>
        <v>PUTUMAYO SENA REGIONAL PUTUMAYO  DIRECCION REGIONAL</v>
      </c>
      <c r="B139" s="6" t="s">
        <v>480</v>
      </c>
      <c r="C139" s="7" t="s">
        <v>696</v>
      </c>
      <c r="D139" s="8" t="s">
        <v>697</v>
      </c>
      <c r="E139" s="7" t="s">
        <v>696</v>
      </c>
    </row>
    <row r="140" spans="1:5">
      <c r="A140" s="1" t="str">
        <f t="shared" si="4"/>
        <v>PUTUMAYO CENTRO AGROFORESTAL Y ACUICOLA ARAPAIMA</v>
      </c>
      <c r="B140" s="6" t="s">
        <v>480</v>
      </c>
      <c r="C140" s="7" t="s">
        <v>698</v>
      </c>
      <c r="D140" s="8" t="s">
        <v>699</v>
      </c>
      <c r="E140" s="7" t="s">
        <v>698</v>
      </c>
    </row>
    <row r="141" spans="1:5">
      <c r="A141" s="1" t="str">
        <f t="shared" si="4"/>
        <v>SAN ANDRES Y PROVIDENCIA SENA REGIONAL SAN ANDRES  DIRECCION REGIONAL</v>
      </c>
      <c r="B141" s="6" t="s">
        <v>483</v>
      </c>
      <c r="C141" s="11" t="s">
        <v>700</v>
      </c>
      <c r="D141" s="12" t="s">
        <v>701</v>
      </c>
      <c r="E141" s="11" t="s">
        <v>700</v>
      </c>
    </row>
    <row r="142" spans="1:5">
      <c r="A142" s="1" t="str">
        <f t="shared" si="4"/>
        <v>SAN ANDRES Y PROVIDENCIA CENTRO DE FORMACION TURISTICA GENTE DE</v>
      </c>
      <c r="B142" s="6" t="s">
        <v>483</v>
      </c>
      <c r="C142" s="11" t="s">
        <v>702</v>
      </c>
      <c r="D142" s="12" t="s">
        <v>703</v>
      </c>
      <c r="E142" s="11" t="s">
        <v>702</v>
      </c>
    </row>
    <row r="143" spans="1:5">
      <c r="A143" s="1" t="str">
        <f t="shared" si="4"/>
        <v>AMAZONAS SENA REGIONAL AMAZONAS  DIRECCION REGIONAL</v>
      </c>
      <c r="B143" s="6" t="s">
        <v>486</v>
      </c>
      <c r="C143" s="11" t="s">
        <v>704</v>
      </c>
      <c r="D143" s="12" t="s">
        <v>705</v>
      </c>
      <c r="E143" s="11" t="s">
        <v>704</v>
      </c>
    </row>
    <row r="144" spans="1:5">
      <c r="A144" s="1" t="str">
        <f t="shared" si="4"/>
        <v>AMAZONAS CENTRO  PARA LA BIODIVERSIDAD Y EL TURI</v>
      </c>
      <c r="B144" s="6" t="s">
        <v>486</v>
      </c>
      <c r="C144" s="11" t="s">
        <v>706</v>
      </c>
      <c r="D144" s="12" t="s">
        <v>707</v>
      </c>
      <c r="E144" s="11" t="s">
        <v>706</v>
      </c>
    </row>
    <row r="145" spans="1:5">
      <c r="A145" s="1" t="str">
        <f t="shared" si="4"/>
        <v>GUAINÍA SENA REGIONAL GUAINIA  DIRECCION REGIONAL</v>
      </c>
      <c r="B145" s="6" t="s">
        <v>489</v>
      </c>
      <c r="C145" s="7" t="s">
        <v>708</v>
      </c>
      <c r="D145" s="8" t="s">
        <v>709</v>
      </c>
      <c r="E145" s="7" t="s">
        <v>708</v>
      </c>
    </row>
    <row r="146" spans="1:5">
      <c r="A146" s="1" t="str">
        <f t="shared" si="4"/>
        <v>GUAINÍA CENTRO AMBIENTAL Y ECOTURISTICO DEL NOR</v>
      </c>
      <c r="B146" s="6" t="s">
        <v>489</v>
      </c>
      <c r="C146" s="7" t="s">
        <v>710</v>
      </c>
      <c r="D146" s="8" t="s">
        <v>711</v>
      </c>
      <c r="E146" s="7" t="s">
        <v>710</v>
      </c>
    </row>
    <row r="147" spans="1:5">
      <c r="A147" s="1" t="str">
        <f t="shared" si="4"/>
        <v>GUAVIARE SENA REGIONAL GUAVIARE  DIRECCION REGIONAL</v>
      </c>
      <c r="B147" s="6" t="s">
        <v>492</v>
      </c>
      <c r="C147" s="7" t="s">
        <v>712</v>
      </c>
      <c r="D147" s="8" t="s">
        <v>713</v>
      </c>
      <c r="E147" s="7" t="s">
        <v>712</v>
      </c>
    </row>
    <row r="148" spans="1:5">
      <c r="A148" s="1" t="str">
        <f t="shared" si="4"/>
        <v>GUAVIARE CENTRO DE DESARROLLO AGROINDUSTRIAL, TU</v>
      </c>
      <c r="B148" s="6" t="s">
        <v>492</v>
      </c>
      <c r="C148" s="7" t="s">
        <v>714</v>
      </c>
      <c r="D148" s="8" t="s">
        <v>715</v>
      </c>
      <c r="E148" s="7" t="s">
        <v>714</v>
      </c>
    </row>
    <row r="149" spans="1:5">
      <c r="A149" s="1" t="str">
        <f t="shared" si="4"/>
        <v>VAUPÉS SENA REGIONAL VAUPES  DIRECCION REGIONAL</v>
      </c>
      <c r="B149" s="6" t="s">
        <v>495</v>
      </c>
      <c r="C149" s="7" t="s">
        <v>716</v>
      </c>
      <c r="D149" s="8" t="s">
        <v>717</v>
      </c>
      <c r="E149" s="7" t="s">
        <v>716</v>
      </c>
    </row>
    <row r="150" spans="1:5">
      <c r="A150" s="1" t="str">
        <f t="shared" si="4"/>
        <v>VAUPÉS CENTRO AGROPECUARIO Y DE SERV. AMBIENTA</v>
      </c>
      <c r="B150" s="6" t="s">
        <v>495</v>
      </c>
      <c r="C150" s="7" t="s">
        <v>718</v>
      </c>
      <c r="D150" s="8" t="s">
        <v>719</v>
      </c>
      <c r="E150" s="7" t="s">
        <v>718</v>
      </c>
    </row>
    <row r="151" spans="1:5">
      <c r="A151" s="1" t="str">
        <f t="shared" si="4"/>
        <v>VICHADA SENA REGIONAL VICHADA  DIRECCION REGIONAL</v>
      </c>
      <c r="B151" s="6" t="s">
        <v>498</v>
      </c>
      <c r="C151" s="11" t="s">
        <v>720</v>
      </c>
      <c r="D151" s="12" t="s">
        <v>721</v>
      </c>
      <c r="E151" s="11" t="s">
        <v>720</v>
      </c>
    </row>
    <row r="152" spans="1:5">
      <c r="A152" s="1" t="str">
        <f t="shared" si="4"/>
        <v xml:space="preserve">VICHADA CENTRO DE PRODUCCIÓN Y TRANSFORMACION A </v>
      </c>
      <c r="B152" s="6" t="s">
        <v>498</v>
      </c>
      <c r="C152" s="11" t="s">
        <v>722</v>
      </c>
      <c r="D152" s="12" t="s">
        <v>723</v>
      </c>
      <c r="E152" s="11" t="s">
        <v>722</v>
      </c>
    </row>
  </sheetData>
  <autoFilter ref="B1:D152" xr:uid="{00000000-0009-0000-0000-000003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7aaefe95-e620-40b0-ac48-2d37243b8379" xsi:nil="true"/>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27C90174AA03E542AC4FAAAA505FCF0B" ma:contentTypeVersion="17" ma:contentTypeDescription="Create a new document." ma:contentTypeScope="" ma:versionID="f87f2cde21153ffe112634a4f51d153c">
  <xsd:schema xmlns:xsd="http://www.w3.org/2001/XMLSchema" xmlns:xs="http://www.w3.org/2001/XMLSchema" xmlns:p="http://schemas.microsoft.com/office/2006/metadata/properties" xmlns:ns1="http://schemas.microsoft.com/sharepoint/v3" xmlns:ns3="7aaefe95-e620-40b0-ac48-2d37243b8379" xmlns:ns4="b64bf4ed-e9d4-4889-93f5-567ff96c008e" targetNamespace="http://schemas.microsoft.com/office/2006/metadata/properties" ma:root="true" ma:fieldsID="16c221b1e5cf518a44a2dda22723fd9a" ns1:_="" ns3:_="" ns4:_="">
    <xsd:import namespace="http://schemas.microsoft.com/sharepoint/v3"/>
    <xsd:import namespace="7aaefe95-e620-40b0-ac48-2d37243b8379"/>
    <xsd:import namespace="b64bf4ed-e9d4-4889-93f5-567ff96c008e"/>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Tags" minOccurs="0"/>
                <xsd:element ref="ns3:MediaServiceGenerationTime" minOccurs="0"/>
                <xsd:element ref="ns3:MediaServiceEventHashCode" minOccurs="0"/>
                <xsd:element ref="ns3:MediaServiceOCR" minOccurs="0"/>
                <xsd:element ref="ns3:MediaServiceObjectDetectorVersions" minOccurs="0"/>
                <xsd:element ref="ns1:_ip_UnifiedCompliancePolicyProperties" minOccurs="0"/>
                <xsd:element ref="ns1:_ip_UnifiedCompliancePolicyUIAction" minOccurs="0"/>
                <xsd:element ref="ns3:_activity"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aaefe95-e620-40b0-ac48-2d37243b83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SystemTags" ma:index="24"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64bf4ed-e9d4-4889-93f5-567ff96c008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3F54E50-03A8-4ADD-85BB-E2DD6AB20A88}">
  <ds:schemaRefs/>
</ds:datastoreItem>
</file>

<file path=customXml/itemProps2.xml><?xml version="1.0" encoding="utf-8"?>
<ds:datastoreItem xmlns:ds="http://schemas.openxmlformats.org/officeDocument/2006/customXml" ds:itemID="{35213E8F-B79B-4301-B9BA-2EA101A07E53}">
  <ds:schemaRefs/>
</ds:datastoreItem>
</file>

<file path=customXml/itemProps3.xml><?xml version="1.0" encoding="utf-8"?>
<ds:datastoreItem xmlns:ds="http://schemas.openxmlformats.org/officeDocument/2006/customXml" ds:itemID="{2AD3B63C-B2D2-48CD-87F0-6DD6AA503A4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INSTRUCCIONES</vt:lpstr>
      <vt:lpstr>FORMATO GIL-F-029</vt:lpstr>
      <vt:lpstr>LISTAS</vt:lpstr>
      <vt:lpstr>LISTADO PCI's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Francisco Ruiz Diaz</dc:creator>
  <cp:lastModifiedBy>Edilfreth Amaya Peralta</cp:lastModifiedBy>
  <cp:lastPrinted>2025-12-17T21:53:36Z</cp:lastPrinted>
  <dcterms:created xsi:type="dcterms:W3CDTF">2020-08-26T16:51:00Z</dcterms:created>
  <dcterms:modified xsi:type="dcterms:W3CDTF">2025-12-22T16:11:25Z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2024-12-16T19:38:09Z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a2a8e17f-6f30-4ec5-ae8d-1d56e6959703</vt:lpwstr>
  </property>
  <property fmtid="{D5CDD505-2E9C-101B-9397-08002B2CF9AE}" pid="8" name="MSIP_Label_fc111285-cafa-4fc9-8a9a-bd902089b24f_ContentBits">
    <vt:lpwstr>0</vt:lpwstr>
  </property>
  <property fmtid="{D5CDD505-2E9C-101B-9397-08002B2CF9AE}" pid="9" name="ICV">
    <vt:lpwstr>F8A02552D4774590A62581F9D77F8DA2_12</vt:lpwstr>
  </property>
  <property fmtid="{D5CDD505-2E9C-101B-9397-08002B2CF9AE}" pid="10" name="KSOProductBuildVer">
    <vt:lpwstr>3082-12.2.0.23155</vt:lpwstr>
  </property>
  <property fmtid="{D5CDD505-2E9C-101B-9397-08002B2CF9AE}" pid="11" name="ContentTypeId">
    <vt:lpwstr>0x01010027C90174AA03E542AC4FAAAA505FCF0B</vt:lpwstr>
  </property>
</Properties>
</file>