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x\Documents\1. AÑO 2025\4. MUNICIPIO DE CÁCERES\ACEPTACIÓN INVITACIÓN CONVENIO 2025\ESTUDIOS PREVIOS\"/>
    </mc:Choice>
  </mc:AlternateContent>
  <xr:revisionPtr revIDLastSave="0" documentId="13_ncr:1_{C69F44CD-29B7-4722-A619-1C441F84A075}" xr6:coauthVersionLast="47" xr6:coauthVersionMax="47" xr10:uidLastSave="{00000000-0000-0000-0000-000000000000}"/>
  <bookViews>
    <workbookView xWindow="-120" yWindow="-120" windowWidth="20730" windowHeight="11160" tabRatio="895" firstSheet="8" activeTab="13" xr2:uid="{D5314CE5-05CE-458F-9DB9-139BA2472A58}"/>
  </bookViews>
  <sheets>
    <sheet name="GAS COMBUSTIBLE" sheetId="2" r:id="rId1"/>
    <sheet name="ALIMENTOS" sheetId="1" r:id="rId2"/>
    <sheet name="PAE REGULAR" sheetId="11" r:id="rId3"/>
    <sheet name="PAE INDÍGENA" sheetId="12" r:id="rId4"/>
    <sheet name="JORNADA ÚNICA" sheetId="13" r:id="rId5"/>
    <sheet name="TRANSPORTE" sheetId="8" r:id="rId6"/>
    <sheet name="VALOR ASEO" sheetId="3" r:id="rId7"/>
    <sheet name="IMPLEMENTOS DE ASEO (2)" sheetId="9" r:id="rId8"/>
    <sheet name="EXAMENES MÉDICOS Y DOTACIÓN" sheetId="4" r:id="rId9"/>
    <sheet name="PÓLIZAS" sheetId="5" r:id="rId10"/>
    <sheet name="IMPUESTOS MUNICIPIO" sheetId="6" r:id="rId11"/>
    <sheet name="MANIPULADORAS DE ALIMENTOS" sheetId="7" r:id="rId12"/>
    <sheet name="LOGISTICA" sheetId="14" r:id="rId13"/>
    <sheet name="PRESUPUESTO" sheetId="10" r:id="rId14"/>
  </sheets>
  <definedNames>
    <definedName name="_xlnm._FilterDatabase" localSheetId="1" hidden="1">ALIMENTOS!$B$3:$G$98</definedName>
    <definedName name="_xlnm._FilterDatabase" localSheetId="0" hidden="1">'GAS COMBUSTIBLE'!$B$7:$F$76</definedName>
    <definedName name="_xlnm._FilterDatabase" localSheetId="7" hidden="1">'IMPLEMENTOS DE ASEO (2)'!$C$3:$V$77</definedName>
    <definedName name="_xlnm.Print_Area" localSheetId="1">ALIMENTOS!$A$1:$H$103</definedName>
    <definedName name="_xlnm.Print_Area" localSheetId="8">'EXAMENES MÉDICOS Y DOTACIÓN'!$A$1:$J$20</definedName>
    <definedName name="_xlnm.Print_Area" localSheetId="0">'GAS COMBUSTIBLE'!$A$1:$H$83</definedName>
    <definedName name="_xlnm.Print_Area" localSheetId="7">'IMPLEMENTOS DE ASEO (2)'!$A$1:$W$78</definedName>
    <definedName name="_xlnm.Print_Area" localSheetId="10">'IMPUESTOS MUNICIPIO'!$A$1:$E$10</definedName>
    <definedName name="_xlnm.Print_Area" localSheetId="4">'JORNADA ÚNICA'!$A$1:$AE$48</definedName>
    <definedName name="_xlnm.Print_Area" localSheetId="12">LOGISTICA!$A$1:$G$13</definedName>
    <definedName name="_xlnm.Print_Area" localSheetId="11">'MANIPULADORAS DE ALIMENTOS'!$A$1:$K$41</definedName>
    <definedName name="_xlnm.Print_Area" localSheetId="3">'PAE INDÍGENA'!$A$1:$AE$72</definedName>
    <definedName name="_xlnm.Print_Area" localSheetId="2">'PAE REGULAR'!$A$1:$AE$54</definedName>
    <definedName name="_xlnm.Print_Area" localSheetId="9">PÓLIZAS!$A$1:$D$7</definedName>
    <definedName name="_xlnm.Print_Area" localSheetId="13">PRESUPUESTO!$A$1:$E$18</definedName>
    <definedName name="_xlnm.Print_Area" localSheetId="5">TRANSPORTE!$A$1:$I$73</definedName>
    <definedName name="_xlnm.Print_Area" localSheetId="6">'VALOR ASEO'!$A$1:$H$21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2" l="1"/>
  <c r="G3" i="2"/>
  <c r="J34" i="7"/>
  <c r="J30" i="7"/>
  <c r="J26" i="7"/>
  <c r="J22" i="7"/>
  <c r="J18" i="7"/>
  <c r="J14" i="7"/>
  <c r="J10" i="7"/>
  <c r="J6" i="7"/>
  <c r="F9" i="14" l="1"/>
  <c r="F7" i="14"/>
  <c r="F6" i="14"/>
  <c r="F5" i="14"/>
  <c r="F8" i="14"/>
  <c r="F4" i="14"/>
  <c r="T73" i="9"/>
  <c r="U73" i="9"/>
  <c r="U75" i="9" s="1"/>
  <c r="T75" i="9"/>
  <c r="D11" i="10"/>
  <c r="D12" i="10"/>
  <c r="W46" i="13"/>
  <c r="X46" i="13" s="1"/>
  <c r="Z46" i="13" s="1"/>
  <c r="AA46" i="13" s="1"/>
  <c r="AC46" i="13" s="1"/>
  <c r="AD46" i="13" s="1"/>
  <c r="W45" i="13"/>
  <c r="X45" i="13" s="1"/>
  <c r="Z45" i="13" s="1"/>
  <c r="AA45" i="13" s="1"/>
  <c r="AC45" i="13" s="1"/>
  <c r="AD45" i="13" s="1"/>
  <c r="W44" i="13"/>
  <c r="X44" i="13" s="1"/>
  <c r="Z44" i="13" s="1"/>
  <c r="AA44" i="13" s="1"/>
  <c r="AC44" i="13" s="1"/>
  <c r="AD44" i="13" s="1"/>
  <c r="W43" i="13"/>
  <c r="X43" i="13" s="1"/>
  <c r="Z43" i="13" s="1"/>
  <c r="AA43" i="13" s="1"/>
  <c r="AC43" i="13" s="1"/>
  <c r="AD43" i="13" s="1"/>
  <c r="W42" i="13"/>
  <c r="X42" i="13" s="1"/>
  <c r="Z42" i="13" s="1"/>
  <c r="AA42" i="13" s="1"/>
  <c r="AC42" i="13" s="1"/>
  <c r="AD42" i="13" s="1"/>
  <c r="W41" i="13"/>
  <c r="X41" i="13" s="1"/>
  <c r="Z41" i="13" s="1"/>
  <c r="AA41" i="13" s="1"/>
  <c r="AC41" i="13" s="1"/>
  <c r="AD41" i="13" s="1"/>
  <c r="W40" i="13"/>
  <c r="X40" i="13" s="1"/>
  <c r="Z40" i="13" s="1"/>
  <c r="AA40" i="13" s="1"/>
  <c r="AC40" i="13" s="1"/>
  <c r="AD40" i="13" s="1"/>
  <c r="W39" i="13"/>
  <c r="X39" i="13" s="1"/>
  <c r="Z39" i="13" s="1"/>
  <c r="AA39" i="13" s="1"/>
  <c r="AC39" i="13" s="1"/>
  <c r="AD39" i="13" s="1"/>
  <c r="W38" i="13"/>
  <c r="X38" i="13" s="1"/>
  <c r="Z38" i="13" s="1"/>
  <c r="AA38" i="13" s="1"/>
  <c r="AC38" i="13" s="1"/>
  <c r="AD38" i="13" s="1"/>
  <c r="W37" i="13"/>
  <c r="X37" i="13" s="1"/>
  <c r="Z37" i="13" s="1"/>
  <c r="AA37" i="13" s="1"/>
  <c r="AC37" i="13" s="1"/>
  <c r="AD37" i="13" s="1"/>
  <c r="W36" i="13"/>
  <c r="X36" i="13" s="1"/>
  <c r="Z36" i="13" s="1"/>
  <c r="AA36" i="13" s="1"/>
  <c r="AC36" i="13" s="1"/>
  <c r="AD36" i="13" s="1"/>
  <c r="W35" i="13"/>
  <c r="X35" i="13" s="1"/>
  <c r="Z35" i="13" s="1"/>
  <c r="AA35" i="13" s="1"/>
  <c r="AC35" i="13" s="1"/>
  <c r="AD35" i="13" s="1"/>
  <c r="W34" i="13"/>
  <c r="X34" i="13" s="1"/>
  <c r="Z34" i="13" s="1"/>
  <c r="AA34" i="13" s="1"/>
  <c r="AC34" i="13" s="1"/>
  <c r="AD34" i="13" s="1"/>
  <c r="W33" i="13"/>
  <c r="X33" i="13" s="1"/>
  <c r="Z33" i="13" s="1"/>
  <c r="AA33" i="13" s="1"/>
  <c r="AC33" i="13" s="1"/>
  <c r="AD33" i="13" s="1"/>
  <c r="W32" i="13"/>
  <c r="X32" i="13" s="1"/>
  <c r="Z32" i="13" s="1"/>
  <c r="AA32" i="13" s="1"/>
  <c r="AC32" i="13" s="1"/>
  <c r="AD32" i="13" s="1"/>
  <c r="W31" i="13"/>
  <c r="X31" i="13" s="1"/>
  <c r="Z31" i="13" s="1"/>
  <c r="AA31" i="13" s="1"/>
  <c r="AC31" i="13" s="1"/>
  <c r="AD31" i="13" s="1"/>
  <c r="W30" i="13"/>
  <c r="X30" i="13" s="1"/>
  <c r="Z30" i="13" s="1"/>
  <c r="AA30" i="13" s="1"/>
  <c r="AC30" i="13" s="1"/>
  <c r="AD30" i="13" s="1"/>
  <c r="W29" i="13"/>
  <c r="X29" i="13" s="1"/>
  <c r="Z29" i="13" s="1"/>
  <c r="AA29" i="13" s="1"/>
  <c r="AC29" i="13" s="1"/>
  <c r="AD29" i="13" s="1"/>
  <c r="W28" i="13"/>
  <c r="X28" i="13" s="1"/>
  <c r="Z28" i="13" s="1"/>
  <c r="AA28" i="13" s="1"/>
  <c r="AC28" i="13" s="1"/>
  <c r="AD28" i="13" s="1"/>
  <c r="W27" i="13"/>
  <c r="X27" i="13" s="1"/>
  <c r="Z27" i="13" s="1"/>
  <c r="AA27" i="13" s="1"/>
  <c r="AC27" i="13" s="1"/>
  <c r="AD27" i="13" s="1"/>
  <c r="W26" i="13"/>
  <c r="X26" i="13" s="1"/>
  <c r="Z26" i="13" s="1"/>
  <c r="AA26" i="13" s="1"/>
  <c r="AC26" i="13" s="1"/>
  <c r="AD26" i="13" s="1"/>
  <c r="W25" i="13"/>
  <c r="X25" i="13" s="1"/>
  <c r="Z25" i="13" s="1"/>
  <c r="AA25" i="13" s="1"/>
  <c r="AC25" i="13" s="1"/>
  <c r="AD25" i="13" s="1"/>
  <c r="W24" i="13"/>
  <c r="X24" i="13" s="1"/>
  <c r="Z24" i="13" s="1"/>
  <c r="AA24" i="13" s="1"/>
  <c r="AC24" i="13" s="1"/>
  <c r="AD24" i="13" s="1"/>
  <c r="W23" i="13"/>
  <c r="X23" i="13" s="1"/>
  <c r="Z23" i="13" s="1"/>
  <c r="AA23" i="13" s="1"/>
  <c r="AC23" i="13" s="1"/>
  <c r="AD23" i="13" s="1"/>
  <c r="W22" i="13"/>
  <c r="X22" i="13" s="1"/>
  <c r="Z22" i="13" s="1"/>
  <c r="AA22" i="13" s="1"/>
  <c r="AC22" i="13" s="1"/>
  <c r="AD22" i="13" s="1"/>
  <c r="W21" i="13"/>
  <c r="X21" i="13" s="1"/>
  <c r="Z21" i="13" s="1"/>
  <c r="AA21" i="13" s="1"/>
  <c r="AC21" i="13" s="1"/>
  <c r="AD21" i="13" s="1"/>
  <c r="W20" i="13"/>
  <c r="X20" i="13" s="1"/>
  <c r="Z20" i="13" s="1"/>
  <c r="AA20" i="13" s="1"/>
  <c r="AC20" i="13" s="1"/>
  <c r="AD20" i="13" s="1"/>
  <c r="W19" i="13"/>
  <c r="X19" i="13" s="1"/>
  <c r="Z19" i="13" s="1"/>
  <c r="AA19" i="13" s="1"/>
  <c r="AC19" i="13" s="1"/>
  <c r="AD19" i="13" s="1"/>
  <c r="W18" i="13"/>
  <c r="X18" i="13" s="1"/>
  <c r="Z18" i="13" s="1"/>
  <c r="AA18" i="13" s="1"/>
  <c r="AC18" i="13" s="1"/>
  <c r="AD18" i="13" s="1"/>
  <c r="W17" i="13"/>
  <c r="X17" i="13" s="1"/>
  <c r="Z17" i="13" s="1"/>
  <c r="AA17" i="13" s="1"/>
  <c r="AC17" i="13" s="1"/>
  <c r="AD17" i="13" s="1"/>
  <c r="W16" i="13"/>
  <c r="X16" i="13" s="1"/>
  <c r="Z16" i="13" s="1"/>
  <c r="AA16" i="13" s="1"/>
  <c r="AC16" i="13" s="1"/>
  <c r="AD16" i="13" s="1"/>
  <c r="W15" i="13"/>
  <c r="X15" i="13" s="1"/>
  <c r="Z15" i="13" s="1"/>
  <c r="AA15" i="13" s="1"/>
  <c r="AC15" i="13" s="1"/>
  <c r="AD15" i="13" s="1"/>
  <c r="W14" i="13"/>
  <c r="X14" i="13" s="1"/>
  <c r="Z14" i="13" s="1"/>
  <c r="AA14" i="13" s="1"/>
  <c r="AC14" i="13" s="1"/>
  <c r="AD14" i="13" s="1"/>
  <c r="W13" i="13"/>
  <c r="X13" i="13" s="1"/>
  <c r="Z13" i="13" s="1"/>
  <c r="AA13" i="13" s="1"/>
  <c r="AC13" i="13" s="1"/>
  <c r="AD13" i="13" s="1"/>
  <c r="W12" i="13"/>
  <c r="X12" i="13" s="1"/>
  <c r="Z12" i="13" s="1"/>
  <c r="AA12" i="13" s="1"/>
  <c r="AC12" i="13" s="1"/>
  <c r="AD12" i="13" s="1"/>
  <c r="W11" i="13"/>
  <c r="X11" i="13" s="1"/>
  <c r="Z11" i="13" s="1"/>
  <c r="AA11" i="13" s="1"/>
  <c r="AC11" i="13" s="1"/>
  <c r="AD11" i="13" s="1"/>
  <c r="W10" i="13"/>
  <c r="X10" i="13" s="1"/>
  <c r="Z10" i="13" s="1"/>
  <c r="AA10" i="13" s="1"/>
  <c r="AC10" i="13" s="1"/>
  <c r="AD10" i="13" s="1"/>
  <c r="W9" i="13"/>
  <c r="X9" i="13" s="1"/>
  <c r="Z9" i="13" s="1"/>
  <c r="AA9" i="13" s="1"/>
  <c r="AC9" i="13" s="1"/>
  <c r="AD9" i="13" s="1"/>
  <c r="W8" i="13"/>
  <c r="X8" i="13" s="1"/>
  <c r="Z8" i="13" s="1"/>
  <c r="AA8" i="13" s="1"/>
  <c r="AC8" i="13" s="1"/>
  <c r="AD8" i="13" s="1"/>
  <c r="W7" i="13"/>
  <c r="X7" i="13" s="1"/>
  <c r="Z7" i="13" s="1"/>
  <c r="AA7" i="13" s="1"/>
  <c r="AC7" i="13" s="1"/>
  <c r="AD7" i="13" s="1"/>
  <c r="W6" i="13"/>
  <c r="X6" i="13" s="1"/>
  <c r="Z6" i="13" s="1"/>
  <c r="AA6" i="13" s="1"/>
  <c r="AC6" i="13" s="1"/>
  <c r="AD6" i="13" s="1"/>
  <c r="W5" i="13"/>
  <c r="X5" i="13" s="1"/>
  <c r="Z5" i="13" s="1"/>
  <c r="AA5" i="13" s="1"/>
  <c r="AC5" i="13" s="1"/>
  <c r="AD5" i="13" s="1"/>
  <c r="W4" i="13"/>
  <c r="X4" i="13" s="1"/>
  <c r="Z4" i="13" s="1"/>
  <c r="AA4" i="13" s="1"/>
  <c r="AC4" i="13" s="1"/>
  <c r="AD4" i="13" s="1"/>
  <c r="W3" i="13"/>
  <c r="X3" i="13" s="1"/>
  <c r="Z3" i="13" s="1"/>
  <c r="AA3" i="13" s="1"/>
  <c r="AC3" i="13" s="1"/>
  <c r="W70" i="12"/>
  <c r="X70" i="12" s="1"/>
  <c r="Z70" i="12" s="1"/>
  <c r="AA70" i="12" s="1"/>
  <c r="AC70" i="12" s="1"/>
  <c r="AD70" i="12" s="1"/>
  <c r="W69" i="12"/>
  <c r="X69" i="12" s="1"/>
  <c r="Z69" i="12" s="1"/>
  <c r="AA69" i="12" s="1"/>
  <c r="AC69" i="12" s="1"/>
  <c r="AD69" i="12" s="1"/>
  <c r="W68" i="12"/>
  <c r="X68" i="12" s="1"/>
  <c r="Z68" i="12" s="1"/>
  <c r="AA68" i="12" s="1"/>
  <c r="AC68" i="12" s="1"/>
  <c r="AD68" i="12" s="1"/>
  <c r="W67" i="12"/>
  <c r="X67" i="12" s="1"/>
  <c r="Z67" i="12" s="1"/>
  <c r="AA67" i="12" s="1"/>
  <c r="AC67" i="12" s="1"/>
  <c r="AD67" i="12" s="1"/>
  <c r="W66" i="12"/>
  <c r="X66" i="12" s="1"/>
  <c r="Z66" i="12" s="1"/>
  <c r="AA66" i="12" s="1"/>
  <c r="AC66" i="12" s="1"/>
  <c r="AD66" i="12" s="1"/>
  <c r="W65" i="12"/>
  <c r="X65" i="12" s="1"/>
  <c r="Z65" i="12" s="1"/>
  <c r="AA65" i="12" s="1"/>
  <c r="AC65" i="12" s="1"/>
  <c r="AD65" i="12" s="1"/>
  <c r="W64" i="12"/>
  <c r="X64" i="12" s="1"/>
  <c r="Z64" i="12" s="1"/>
  <c r="AA64" i="12" s="1"/>
  <c r="AC64" i="12" s="1"/>
  <c r="AD64" i="12" s="1"/>
  <c r="W63" i="12"/>
  <c r="X63" i="12" s="1"/>
  <c r="Z63" i="12" s="1"/>
  <c r="AA63" i="12" s="1"/>
  <c r="AC63" i="12" s="1"/>
  <c r="AD63" i="12" s="1"/>
  <c r="W62" i="12"/>
  <c r="X62" i="12" s="1"/>
  <c r="Z62" i="12" s="1"/>
  <c r="AA62" i="12" s="1"/>
  <c r="AC62" i="12" s="1"/>
  <c r="AD62" i="12" s="1"/>
  <c r="W61" i="12"/>
  <c r="X61" i="12" s="1"/>
  <c r="Z61" i="12" s="1"/>
  <c r="AA61" i="12" s="1"/>
  <c r="AC61" i="12" s="1"/>
  <c r="AD61" i="12" s="1"/>
  <c r="W60" i="12"/>
  <c r="X60" i="12" s="1"/>
  <c r="Z60" i="12" s="1"/>
  <c r="AA60" i="12" s="1"/>
  <c r="AC60" i="12" s="1"/>
  <c r="AD60" i="12" s="1"/>
  <c r="W59" i="12"/>
  <c r="X59" i="12" s="1"/>
  <c r="Z59" i="12" s="1"/>
  <c r="AA59" i="12" s="1"/>
  <c r="AC59" i="12" s="1"/>
  <c r="AD59" i="12" s="1"/>
  <c r="W58" i="12"/>
  <c r="X58" i="12" s="1"/>
  <c r="Z58" i="12" s="1"/>
  <c r="AA58" i="12" s="1"/>
  <c r="AC58" i="12" s="1"/>
  <c r="AD58" i="12" s="1"/>
  <c r="W57" i="12"/>
  <c r="X57" i="12" s="1"/>
  <c r="Z57" i="12" s="1"/>
  <c r="AA57" i="12" s="1"/>
  <c r="AC57" i="12" s="1"/>
  <c r="AD57" i="12" s="1"/>
  <c r="W56" i="12"/>
  <c r="X56" i="12" s="1"/>
  <c r="Z56" i="12" s="1"/>
  <c r="AA56" i="12" s="1"/>
  <c r="AC56" i="12" s="1"/>
  <c r="AD56" i="12" s="1"/>
  <c r="W55" i="12"/>
  <c r="X55" i="12" s="1"/>
  <c r="Z55" i="12" s="1"/>
  <c r="AA55" i="12" s="1"/>
  <c r="AC55" i="12" s="1"/>
  <c r="AD55" i="12" s="1"/>
  <c r="W54" i="12"/>
  <c r="X54" i="12" s="1"/>
  <c r="Z54" i="12" s="1"/>
  <c r="AA54" i="12" s="1"/>
  <c r="AC54" i="12" s="1"/>
  <c r="AD54" i="12" s="1"/>
  <c r="W53" i="12"/>
  <c r="X53" i="12" s="1"/>
  <c r="Z53" i="12" s="1"/>
  <c r="AA53" i="12" s="1"/>
  <c r="AC53" i="12" s="1"/>
  <c r="AD53" i="12" s="1"/>
  <c r="W52" i="12"/>
  <c r="X52" i="12" s="1"/>
  <c r="Z52" i="12" s="1"/>
  <c r="AA52" i="12" s="1"/>
  <c r="AC52" i="12" s="1"/>
  <c r="AD52" i="12" s="1"/>
  <c r="W51" i="12"/>
  <c r="X51" i="12" s="1"/>
  <c r="Z51" i="12" s="1"/>
  <c r="AA51" i="12" s="1"/>
  <c r="AC51" i="12" s="1"/>
  <c r="AD51" i="12" s="1"/>
  <c r="W50" i="12"/>
  <c r="X50" i="12" s="1"/>
  <c r="Z50" i="12" s="1"/>
  <c r="AA50" i="12" s="1"/>
  <c r="AC50" i="12" s="1"/>
  <c r="AD50" i="12" s="1"/>
  <c r="W49" i="12"/>
  <c r="X49" i="12" s="1"/>
  <c r="Z49" i="12" s="1"/>
  <c r="AA49" i="12" s="1"/>
  <c r="AC49" i="12" s="1"/>
  <c r="AD49" i="12" s="1"/>
  <c r="W48" i="12"/>
  <c r="X48" i="12" s="1"/>
  <c r="Z48" i="12" s="1"/>
  <c r="AA48" i="12" s="1"/>
  <c r="AC48" i="12" s="1"/>
  <c r="AD48" i="12" s="1"/>
  <c r="W47" i="12"/>
  <c r="X47" i="12" s="1"/>
  <c r="Z47" i="12" s="1"/>
  <c r="AA47" i="12" s="1"/>
  <c r="AC47" i="12" s="1"/>
  <c r="AD47" i="12" s="1"/>
  <c r="W46" i="12"/>
  <c r="X46" i="12" s="1"/>
  <c r="Z46" i="12" s="1"/>
  <c r="AA46" i="12" s="1"/>
  <c r="AC46" i="12" s="1"/>
  <c r="AD46" i="12" s="1"/>
  <c r="W45" i="12"/>
  <c r="X45" i="12" s="1"/>
  <c r="Z45" i="12" s="1"/>
  <c r="AA45" i="12" s="1"/>
  <c r="AC45" i="12" s="1"/>
  <c r="AD45" i="12" s="1"/>
  <c r="W44" i="12"/>
  <c r="X44" i="12" s="1"/>
  <c r="Z44" i="12" s="1"/>
  <c r="AA44" i="12" s="1"/>
  <c r="AC44" i="12" s="1"/>
  <c r="AD44" i="12" s="1"/>
  <c r="W43" i="12"/>
  <c r="X43" i="12" s="1"/>
  <c r="Z43" i="12" s="1"/>
  <c r="AA43" i="12" s="1"/>
  <c r="AC43" i="12" s="1"/>
  <c r="AD43" i="12" s="1"/>
  <c r="W42" i="12"/>
  <c r="X42" i="12" s="1"/>
  <c r="Z42" i="12" s="1"/>
  <c r="AA42" i="12" s="1"/>
  <c r="AC42" i="12" s="1"/>
  <c r="AD42" i="12" s="1"/>
  <c r="W41" i="12"/>
  <c r="X41" i="12" s="1"/>
  <c r="Z41" i="12" s="1"/>
  <c r="AA41" i="12" s="1"/>
  <c r="AC41" i="12" s="1"/>
  <c r="AD41" i="12" s="1"/>
  <c r="W40" i="12"/>
  <c r="X40" i="12" s="1"/>
  <c r="Z40" i="12" s="1"/>
  <c r="AA40" i="12" s="1"/>
  <c r="AC40" i="12" s="1"/>
  <c r="AD40" i="12" s="1"/>
  <c r="W39" i="12"/>
  <c r="X39" i="12" s="1"/>
  <c r="Z39" i="12" s="1"/>
  <c r="AA39" i="12" s="1"/>
  <c r="AC39" i="12" s="1"/>
  <c r="AD39" i="12" s="1"/>
  <c r="W38" i="12"/>
  <c r="X38" i="12" s="1"/>
  <c r="Z38" i="12" s="1"/>
  <c r="AA38" i="12" s="1"/>
  <c r="AC38" i="12" s="1"/>
  <c r="AD38" i="12" s="1"/>
  <c r="W37" i="12"/>
  <c r="X37" i="12" s="1"/>
  <c r="Z37" i="12" s="1"/>
  <c r="AA37" i="12" s="1"/>
  <c r="AC37" i="12" s="1"/>
  <c r="AD37" i="12" s="1"/>
  <c r="W36" i="12"/>
  <c r="X36" i="12" s="1"/>
  <c r="Z36" i="12" s="1"/>
  <c r="AA36" i="12" s="1"/>
  <c r="AC36" i="12" s="1"/>
  <c r="AD36" i="12" s="1"/>
  <c r="W35" i="12"/>
  <c r="X35" i="12" s="1"/>
  <c r="Z35" i="12" s="1"/>
  <c r="AA35" i="12" s="1"/>
  <c r="AC35" i="12" s="1"/>
  <c r="AD35" i="12" s="1"/>
  <c r="W34" i="12"/>
  <c r="X34" i="12" s="1"/>
  <c r="Z34" i="12" s="1"/>
  <c r="AA34" i="12" s="1"/>
  <c r="AC34" i="12" s="1"/>
  <c r="AD34" i="12" s="1"/>
  <c r="W33" i="12"/>
  <c r="X33" i="12" s="1"/>
  <c r="Z33" i="12" s="1"/>
  <c r="AA33" i="12" s="1"/>
  <c r="AC33" i="12" s="1"/>
  <c r="AD33" i="12" s="1"/>
  <c r="W32" i="12"/>
  <c r="X32" i="12" s="1"/>
  <c r="Z32" i="12" s="1"/>
  <c r="AA32" i="12" s="1"/>
  <c r="AC32" i="12" s="1"/>
  <c r="AD32" i="12" s="1"/>
  <c r="W31" i="12"/>
  <c r="X31" i="12" s="1"/>
  <c r="Z31" i="12" s="1"/>
  <c r="AA31" i="12" s="1"/>
  <c r="AC31" i="12" s="1"/>
  <c r="AD31" i="12" s="1"/>
  <c r="W30" i="12"/>
  <c r="X30" i="12" s="1"/>
  <c r="Z30" i="12" s="1"/>
  <c r="AA30" i="12" s="1"/>
  <c r="AC30" i="12" s="1"/>
  <c r="AD30" i="12" s="1"/>
  <c r="W29" i="12"/>
  <c r="X29" i="12" s="1"/>
  <c r="Z29" i="12" s="1"/>
  <c r="AA29" i="12" s="1"/>
  <c r="AC29" i="12" s="1"/>
  <c r="AD29" i="12" s="1"/>
  <c r="W28" i="12"/>
  <c r="X28" i="12" s="1"/>
  <c r="Z28" i="12" s="1"/>
  <c r="AA28" i="12" s="1"/>
  <c r="AC28" i="12" s="1"/>
  <c r="AD28" i="12" s="1"/>
  <c r="W27" i="12"/>
  <c r="X27" i="12" s="1"/>
  <c r="Z27" i="12" s="1"/>
  <c r="AA27" i="12" s="1"/>
  <c r="AC27" i="12" s="1"/>
  <c r="AD27" i="12" s="1"/>
  <c r="W26" i="12"/>
  <c r="X26" i="12" s="1"/>
  <c r="Z26" i="12" s="1"/>
  <c r="AA26" i="12" s="1"/>
  <c r="AC26" i="12" s="1"/>
  <c r="AD26" i="12" s="1"/>
  <c r="W25" i="12"/>
  <c r="X25" i="12" s="1"/>
  <c r="Z25" i="12" s="1"/>
  <c r="AA25" i="12" s="1"/>
  <c r="AC25" i="12" s="1"/>
  <c r="AD25" i="12" s="1"/>
  <c r="W24" i="12"/>
  <c r="X24" i="12" s="1"/>
  <c r="Z24" i="12" s="1"/>
  <c r="AA24" i="12" s="1"/>
  <c r="AC24" i="12" s="1"/>
  <c r="AD24" i="12" s="1"/>
  <c r="W23" i="12"/>
  <c r="X23" i="12" s="1"/>
  <c r="Z23" i="12" s="1"/>
  <c r="AA23" i="12" s="1"/>
  <c r="AC23" i="12" s="1"/>
  <c r="AD23" i="12" s="1"/>
  <c r="W22" i="12"/>
  <c r="X22" i="12" s="1"/>
  <c r="Z22" i="12" s="1"/>
  <c r="AA22" i="12" s="1"/>
  <c r="AC22" i="12" s="1"/>
  <c r="AD22" i="12" s="1"/>
  <c r="W21" i="12"/>
  <c r="X21" i="12" s="1"/>
  <c r="Z21" i="12" s="1"/>
  <c r="AA21" i="12" s="1"/>
  <c r="AC21" i="12" s="1"/>
  <c r="AD21" i="12" s="1"/>
  <c r="W20" i="12"/>
  <c r="X20" i="12" s="1"/>
  <c r="Z20" i="12" s="1"/>
  <c r="AA20" i="12" s="1"/>
  <c r="AC20" i="12" s="1"/>
  <c r="AD20" i="12" s="1"/>
  <c r="W19" i="12"/>
  <c r="X19" i="12" s="1"/>
  <c r="Z19" i="12" s="1"/>
  <c r="AA19" i="12" s="1"/>
  <c r="AC19" i="12" s="1"/>
  <c r="AD19" i="12" s="1"/>
  <c r="W18" i="12"/>
  <c r="X18" i="12" s="1"/>
  <c r="Z18" i="12" s="1"/>
  <c r="AA18" i="12" s="1"/>
  <c r="AC18" i="12" s="1"/>
  <c r="AD18" i="12" s="1"/>
  <c r="W17" i="12"/>
  <c r="X17" i="12" s="1"/>
  <c r="Z17" i="12" s="1"/>
  <c r="AA17" i="12" s="1"/>
  <c r="AC17" i="12" s="1"/>
  <c r="AD17" i="12" s="1"/>
  <c r="W16" i="12"/>
  <c r="X16" i="12" s="1"/>
  <c r="Z16" i="12" s="1"/>
  <c r="AA16" i="12" s="1"/>
  <c r="AC16" i="12" s="1"/>
  <c r="AD16" i="12" s="1"/>
  <c r="W15" i="12"/>
  <c r="X15" i="12" s="1"/>
  <c r="Z15" i="12" s="1"/>
  <c r="AA15" i="12" s="1"/>
  <c r="AC15" i="12" s="1"/>
  <c r="AD15" i="12" s="1"/>
  <c r="W14" i="12"/>
  <c r="X14" i="12" s="1"/>
  <c r="Z14" i="12" s="1"/>
  <c r="AA14" i="12" s="1"/>
  <c r="AC14" i="12" s="1"/>
  <c r="AD14" i="12" s="1"/>
  <c r="W13" i="12"/>
  <c r="X13" i="12" s="1"/>
  <c r="Z13" i="12" s="1"/>
  <c r="AA13" i="12" s="1"/>
  <c r="AC13" i="12" s="1"/>
  <c r="AD13" i="12" s="1"/>
  <c r="W12" i="12"/>
  <c r="X12" i="12" s="1"/>
  <c r="Z12" i="12" s="1"/>
  <c r="AA12" i="12" s="1"/>
  <c r="AC12" i="12" s="1"/>
  <c r="AD12" i="12" s="1"/>
  <c r="W11" i="12"/>
  <c r="X11" i="12" s="1"/>
  <c r="Z11" i="12" s="1"/>
  <c r="AA11" i="12" s="1"/>
  <c r="AC11" i="12" s="1"/>
  <c r="AD11" i="12" s="1"/>
  <c r="W10" i="12"/>
  <c r="X10" i="12" s="1"/>
  <c r="Z10" i="12" s="1"/>
  <c r="AA10" i="12" s="1"/>
  <c r="AC10" i="12" s="1"/>
  <c r="AD10" i="12" s="1"/>
  <c r="W9" i="12"/>
  <c r="X9" i="12" s="1"/>
  <c r="Z9" i="12" s="1"/>
  <c r="AA9" i="12" s="1"/>
  <c r="AC9" i="12" s="1"/>
  <c r="AD9" i="12" s="1"/>
  <c r="W8" i="12"/>
  <c r="X8" i="12" s="1"/>
  <c r="Z8" i="12" s="1"/>
  <c r="AA8" i="12" s="1"/>
  <c r="AC8" i="12" s="1"/>
  <c r="AD8" i="12" s="1"/>
  <c r="W7" i="12"/>
  <c r="X7" i="12" s="1"/>
  <c r="Z7" i="12" s="1"/>
  <c r="AA7" i="12" s="1"/>
  <c r="AC7" i="12" s="1"/>
  <c r="AD7" i="12" s="1"/>
  <c r="W6" i="12"/>
  <c r="X6" i="12" s="1"/>
  <c r="Z6" i="12" s="1"/>
  <c r="AA6" i="12" s="1"/>
  <c r="AC6" i="12" s="1"/>
  <c r="AD6" i="12" s="1"/>
  <c r="W5" i="12"/>
  <c r="X5" i="12" s="1"/>
  <c r="Z5" i="12" s="1"/>
  <c r="AA5" i="12" s="1"/>
  <c r="AC5" i="12" s="1"/>
  <c r="AD5" i="12" s="1"/>
  <c r="W4" i="12"/>
  <c r="X4" i="12" s="1"/>
  <c r="Z4" i="12" s="1"/>
  <c r="AA4" i="12" s="1"/>
  <c r="AC4" i="12" s="1"/>
  <c r="W4" i="11"/>
  <c r="X4" i="11" s="1"/>
  <c r="Z4" i="11" s="1"/>
  <c r="AA4" i="11" s="1"/>
  <c r="AC4" i="11" s="1"/>
  <c r="AD4" i="11" s="1"/>
  <c r="W5" i="11"/>
  <c r="X5" i="11" s="1"/>
  <c r="Z5" i="11" s="1"/>
  <c r="AA5" i="11" s="1"/>
  <c r="AC5" i="11" s="1"/>
  <c r="AD5" i="11" s="1"/>
  <c r="W6" i="11"/>
  <c r="X6" i="11" s="1"/>
  <c r="Z6" i="11" s="1"/>
  <c r="AA6" i="11" s="1"/>
  <c r="AC6" i="11" s="1"/>
  <c r="AD6" i="11" s="1"/>
  <c r="W7" i="11"/>
  <c r="X7" i="11" s="1"/>
  <c r="Z7" i="11" s="1"/>
  <c r="AA7" i="11" s="1"/>
  <c r="AC7" i="11" s="1"/>
  <c r="AD7" i="11" s="1"/>
  <c r="W8" i="11"/>
  <c r="X8" i="11" s="1"/>
  <c r="Z8" i="11" s="1"/>
  <c r="AA8" i="11" s="1"/>
  <c r="AC8" i="11" s="1"/>
  <c r="AD8" i="11" s="1"/>
  <c r="W9" i="11"/>
  <c r="X9" i="11" s="1"/>
  <c r="Z9" i="11" s="1"/>
  <c r="AA9" i="11" s="1"/>
  <c r="AC9" i="11" s="1"/>
  <c r="AD9" i="11" s="1"/>
  <c r="W10" i="11"/>
  <c r="X10" i="11" s="1"/>
  <c r="Z10" i="11" s="1"/>
  <c r="AA10" i="11" s="1"/>
  <c r="AC10" i="11" s="1"/>
  <c r="AD10" i="11" s="1"/>
  <c r="W11" i="11"/>
  <c r="X11" i="11" s="1"/>
  <c r="Z11" i="11" s="1"/>
  <c r="AA11" i="11" s="1"/>
  <c r="AC11" i="11" s="1"/>
  <c r="AD11" i="11" s="1"/>
  <c r="W12" i="11"/>
  <c r="X12" i="11" s="1"/>
  <c r="Z12" i="11" s="1"/>
  <c r="AA12" i="11" s="1"/>
  <c r="AC12" i="11" s="1"/>
  <c r="AD12" i="11" s="1"/>
  <c r="W13" i="11"/>
  <c r="X13" i="11" s="1"/>
  <c r="Z13" i="11" s="1"/>
  <c r="AA13" i="11" s="1"/>
  <c r="AC13" i="11" s="1"/>
  <c r="AD13" i="11" s="1"/>
  <c r="W14" i="11"/>
  <c r="X14" i="11" s="1"/>
  <c r="Z14" i="11" s="1"/>
  <c r="AA14" i="11" s="1"/>
  <c r="AC14" i="11" s="1"/>
  <c r="AD14" i="11" s="1"/>
  <c r="W15" i="11"/>
  <c r="X15" i="11" s="1"/>
  <c r="Z15" i="11" s="1"/>
  <c r="AA15" i="11" s="1"/>
  <c r="AC15" i="11" s="1"/>
  <c r="AD15" i="11" s="1"/>
  <c r="W16" i="11"/>
  <c r="X16" i="11" s="1"/>
  <c r="Z16" i="11" s="1"/>
  <c r="AA16" i="11" s="1"/>
  <c r="AC16" i="11" s="1"/>
  <c r="AD16" i="11" s="1"/>
  <c r="W17" i="11"/>
  <c r="X17" i="11" s="1"/>
  <c r="Z17" i="11" s="1"/>
  <c r="AA17" i="11" s="1"/>
  <c r="AC17" i="11" s="1"/>
  <c r="AD17" i="11" s="1"/>
  <c r="W18" i="11"/>
  <c r="X18" i="11" s="1"/>
  <c r="Z18" i="11" s="1"/>
  <c r="AA18" i="11" s="1"/>
  <c r="AC18" i="11" s="1"/>
  <c r="AD18" i="11" s="1"/>
  <c r="W19" i="11"/>
  <c r="X19" i="11" s="1"/>
  <c r="Z19" i="11" s="1"/>
  <c r="AA19" i="11" s="1"/>
  <c r="AC19" i="11" s="1"/>
  <c r="AD19" i="11" s="1"/>
  <c r="W20" i="11"/>
  <c r="X20" i="11" s="1"/>
  <c r="Z20" i="11" s="1"/>
  <c r="AA20" i="11" s="1"/>
  <c r="AC20" i="11" s="1"/>
  <c r="AD20" i="11" s="1"/>
  <c r="W21" i="11"/>
  <c r="X21" i="11" s="1"/>
  <c r="Z21" i="11" s="1"/>
  <c r="AA21" i="11" s="1"/>
  <c r="AC21" i="11" s="1"/>
  <c r="AD21" i="11" s="1"/>
  <c r="W22" i="11"/>
  <c r="X22" i="11" s="1"/>
  <c r="Z22" i="11" s="1"/>
  <c r="AA22" i="11" s="1"/>
  <c r="AC22" i="11" s="1"/>
  <c r="AD22" i="11" s="1"/>
  <c r="W23" i="11"/>
  <c r="X23" i="11" s="1"/>
  <c r="Z23" i="11" s="1"/>
  <c r="AA23" i="11" s="1"/>
  <c r="AC23" i="11" s="1"/>
  <c r="AD23" i="11" s="1"/>
  <c r="W24" i="11"/>
  <c r="X24" i="11" s="1"/>
  <c r="Z24" i="11" s="1"/>
  <c r="AA24" i="11" s="1"/>
  <c r="AC24" i="11" s="1"/>
  <c r="AD24" i="11" s="1"/>
  <c r="W25" i="11"/>
  <c r="X25" i="11" s="1"/>
  <c r="Z25" i="11" s="1"/>
  <c r="AA25" i="11" s="1"/>
  <c r="AC25" i="11" s="1"/>
  <c r="AD25" i="11" s="1"/>
  <c r="W26" i="11"/>
  <c r="X26" i="11" s="1"/>
  <c r="Z26" i="11" s="1"/>
  <c r="AA26" i="11" s="1"/>
  <c r="AC26" i="11" s="1"/>
  <c r="AD26" i="11" s="1"/>
  <c r="W27" i="11"/>
  <c r="X27" i="11" s="1"/>
  <c r="Z27" i="11" s="1"/>
  <c r="AA27" i="11" s="1"/>
  <c r="AC27" i="11" s="1"/>
  <c r="AD27" i="11" s="1"/>
  <c r="W28" i="11"/>
  <c r="X28" i="11" s="1"/>
  <c r="Z28" i="11" s="1"/>
  <c r="AA28" i="11" s="1"/>
  <c r="AC28" i="11" s="1"/>
  <c r="AD28" i="11" s="1"/>
  <c r="W29" i="11"/>
  <c r="X29" i="11" s="1"/>
  <c r="Z29" i="11" s="1"/>
  <c r="AA29" i="11" s="1"/>
  <c r="AC29" i="11" s="1"/>
  <c r="AD29" i="11" s="1"/>
  <c r="W30" i="11"/>
  <c r="X30" i="11" s="1"/>
  <c r="Z30" i="11" s="1"/>
  <c r="AA30" i="11" s="1"/>
  <c r="AC30" i="11" s="1"/>
  <c r="AD30" i="11" s="1"/>
  <c r="W31" i="11"/>
  <c r="X31" i="11" s="1"/>
  <c r="Z31" i="11" s="1"/>
  <c r="AA31" i="11" s="1"/>
  <c r="AC31" i="11" s="1"/>
  <c r="AD31" i="11" s="1"/>
  <c r="W32" i="11"/>
  <c r="X32" i="11" s="1"/>
  <c r="Z32" i="11" s="1"/>
  <c r="AA32" i="11" s="1"/>
  <c r="AC32" i="11" s="1"/>
  <c r="AD32" i="11" s="1"/>
  <c r="W33" i="11"/>
  <c r="X33" i="11" s="1"/>
  <c r="Z33" i="11" s="1"/>
  <c r="AA33" i="11" s="1"/>
  <c r="AC33" i="11" s="1"/>
  <c r="AD33" i="11" s="1"/>
  <c r="W34" i="11"/>
  <c r="X34" i="11" s="1"/>
  <c r="Z34" i="11" s="1"/>
  <c r="AA34" i="11" s="1"/>
  <c r="AC34" i="11" s="1"/>
  <c r="AD34" i="11" s="1"/>
  <c r="W35" i="11"/>
  <c r="X35" i="11" s="1"/>
  <c r="Z35" i="11" s="1"/>
  <c r="AA35" i="11" s="1"/>
  <c r="AC35" i="11" s="1"/>
  <c r="AD35" i="11" s="1"/>
  <c r="W36" i="11"/>
  <c r="X36" i="11" s="1"/>
  <c r="Z36" i="11" s="1"/>
  <c r="AA36" i="11" s="1"/>
  <c r="AC36" i="11" s="1"/>
  <c r="AD36" i="11" s="1"/>
  <c r="W37" i="11"/>
  <c r="X37" i="11" s="1"/>
  <c r="Z37" i="11" s="1"/>
  <c r="AA37" i="11" s="1"/>
  <c r="AC37" i="11" s="1"/>
  <c r="AD37" i="11" s="1"/>
  <c r="W38" i="11"/>
  <c r="X38" i="11" s="1"/>
  <c r="Z38" i="11" s="1"/>
  <c r="AA38" i="11" s="1"/>
  <c r="AC38" i="11" s="1"/>
  <c r="AD38" i="11" s="1"/>
  <c r="W39" i="11"/>
  <c r="X39" i="11" s="1"/>
  <c r="Z39" i="11" s="1"/>
  <c r="AA39" i="11" s="1"/>
  <c r="AC39" i="11" s="1"/>
  <c r="AD39" i="11" s="1"/>
  <c r="W40" i="11"/>
  <c r="X40" i="11" s="1"/>
  <c r="Z40" i="11" s="1"/>
  <c r="AA40" i="11" s="1"/>
  <c r="AC40" i="11" s="1"/>
  <c r="AD40" i="11" s="1"/>
  <c r="W41" i="11"/>
  <c r="X41" i="11" s="1"/>
  <c r="Z41" i="11" s="1"/>
  <c r="AA41" i="11" s="1"/>
  <c r="AC41" i="11" s="1"/>
  <c r="AD41" i="11" s="1"/>
  <c r="W42" i="11"/>
  <c r="X42" i="11" s="1"/>
  <c r="Z42" i="11" s="1"/>
  <c r="AA42" i="11" s="1"/>
  <c r="AC42" i="11" s="1"/>
  <c r="AD42" i="11" s="1"/>
  <c r="W43" i="11"/>
  <c r="X43" i="11" s="1"/>
  <c r="Z43" i="11" s="1"/>
  <c r="AA43" i="11" s="1"/>
  <c r="AC43" i="11" s="1"/>
  <c r="AD43" i="11" s="1"/>
  <c r="W44" i="11"/>
  <c r="X44" i="11" s="1"/>
  <c r="Z44" i="11" s="1"/>
  <c r="AA44" i="11" s="1"/>
  <c r="AC44" i="11" s="1"/>
  <c r="AD44" i="11" s="1"/>
  <c r="W45" i="11"/>
  <c r="X45" i="11" s="1"/>
  <c r="Z45" i="11" s="1"/>
  <c r="AA45" i="11" s="1"/>
  <c r="AC45" i="11" s="1"/>
  <c r="AD45" i="11" s="1"/>
  <c r="W46" i="11"/>
  <c r="X46" i="11" s="1"/>
  <c r="Z46" i="11" s="1"/>
  <c r="AA46" i="11" s="1"/>
  <c r="AC46" i="11" s="1"/>
  <c r="AD46" i="11" s="1"/>
  <c r="W47" i="11"/>
  <c r="X47" i="11" s="1"/>
  <c r="Z47" i="11" s="1"/>
  <c r="AA47" i="11" s="1"/>
  <c r="AC47" i="11"/>
  <c r="AD47" i="11" s="1"/>
  <c r="W48" i="11"/>
  <c r="X48" i="11" s="1"/>
  <c r="Z48" i="11" s="1"/>
  <c r="AA48" i="11" s="1"/>
  <c r="AC48" i="11" s="1"/>
  <c r="W49" i="11"/>
  <c r="X49" i="11" s="1"/>
  <c r="Z49" i="11" s="1"/>
  <c r="AA49" i="11" s="1"/>
  <c r="AC49" i="11"/>
  <c r="AD49" i="11" s="1"/>
  <c r="W50" i="11"/>
  <c r="X50" i="11" s="1"/>
  <c r="Z50" i="11" s="1"/>
  <c r="AA50" i="11" s="1"/>
  <c r="AC50" i="11" s="1"/>
  <c r="AD50" i="11" s="1"/>
  <c r="W51" i="11"/>
  <c r="X51" i="11" s="1"/>
  <c r="Z51" i="11" s="1"/>
  <c r="AA51" i="11" s="1"/>
  <c r="AC51" i="11"/>
  <c r="AD51" i="11" s="1"/>
  <c r="W52" i="11"/>
  <c r="X52" i="11" s="1"/>
  <c r="Z52" i="11" s="1"/>
  <c r="AA52" i="11" s="1"/>
  <c r="AC52" i="11" s="1"/>
  <c r="AD52" i="11" s="1"/>
  <c r="G102" i="1"/>
  <c r="G101" i="1"/>
  <c r="G82" i="1"/>
  <c r="G99" i="1"/>
  <c r="G100" i="1"/>
  <c r="F10" i="14" l="1"/>
  <c r="D14" i="10" s="1"/>
  <c r="AD48" i="11"/>
  <c r="AC53" i="11"/>
  <c r="AD53" i="11"/>
  <c r="D5" i="10" s="1"/>
  <c r="AC47" i="13"/>
  <c r="AD3" i="13"/>
  <c r="AD47" i="13" s="1"/>
  <c r="D7" i="10" s="1"/>
  <c r="AC71" i="12"/>
  <c r="AD4" i="12"/>
  <c r="AD71" i="12" s="1"/>
  <c r="D6" i="10" s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4" i="1"/>
  <c r="I37" i="7" l="1"/>
  <c r="I33" i="7"/>
  <c r="I29" i="7"/>
  <c r="I25" i="7"/>
  <c r="I21" i="7"/>
  <c r="I9" i="7"/>
  <c r="I13" i="7"/>
  <c r="H4" i="4"/>
  <c r="I4" i="4" s="1"/>
  <c r="I6" i="4" s="1"/>
  <c r="D10" i="10" s="1"/>
  <c r="F73" i="9"/>
  <c r="G73" i="9"/>
  <c r="H73" i="9"/>
  <c r="I73" i="9"/>
  <c r="J73" i="9"/>
  <c r="K73" i="9"/>
  <c r="L73" i="9"/>
  <c r="M73" i="9"/>
  <c r="N73" i="9"/>
  <c r="O73" i="9"/>
  <c r="P73" i="9"/>
  <c r="Q73" i="9"/>
  <c r="R73" i="9"/>
  <c r="S73" i="9"/>
  <c r="V73" i="9"/>
  <c r="E73" i="9"/>
  <c r="F75" i="9"/>
  <c r="G75" i="9"/>
  <c r="H75" i="9"/>
  <c r="I75" i="9"/>
  <c r="J75" i="9"/>
  <c r="K75" i="9"/>
  <c r="L75" i="9"/>
  <c r="M75" i="9"/>
  <c r="N75" i="9"/>
  <c r="O75" i="9"/>
  <c r="P75" i="9"/>
  <c r="Q75" i="9"/>
  <c r="R75" i="9"/>
  <c r="S75" i="9"/>
  <c r="V75" i="9"/>
  <c r="E75" i="9"/>
  <c r="G15" i="2"/>
  <c r="G6" i="8"/>
  <c r="H6" i="8" s="1"/>
  <c r="G7" i="8"/>
  <c r="H7" i="8" s="1"/>
  <c r="G8" i="8"/>
  <c r="H8" i="8" s="1"/>
  <c r="G9" i="8"/>
  <c r="H9" i="8" s="1"/>
  <c r="G10" i="8"/>
  <c r="H10" i="8" s="1"/>
  <c r="G11" i="8"/>
  <c r="H11" i="8" s="1"/>
  <c r="G12" i="8"/>
  <c r="H12" i="8" s="1"/>
  <c r="G13" i="8"/>
  <c r="H13" i="8" s="1"/>
  <c r="G14" i="8"/>
  <c r="H14" i="8" s="1"/>
  <c r="G15" i="8"/>
  <c r="H15" i="8" s="1"/>
  <c r="G16" i="8"/>
  <c r="H16" i="8" s="1"/>
  <c r="G17" i="8"/>
  <c r="H17" i="8" s="1"/>
  <c r="G18" i="8"/>
  <c r="H18" i="8" s="1"/>
  <c r="G19" i="8"/>
  <c r="H19" i="8" s="1"/>
  <c r="G20" i="8"/>
  <c r="H20" i="8" s="1"/>
  <c r="G21" i="8"/>
  <c r="H21" i="8" s="1"/>
  <c r="G22" i="8"/>
  <c r="H22" i="8" s="1"/>
  <c r="G23" i="8"/>
  <c r="H23" i="8" s="1"/>
  <c r="G24" i="8"/>
  <c r="H24" i="8" s="1"/>
  <c r="G25" i="8"/>
  <c r="H25" i="8" s="1"/>
  <c r="G26" i="8"/>
  <c r="H26" i="8" s="1"/>
  <c r="G27" i="8"/>
  <c r="H27" i="8" s="1"/>
  <c r="G28" i="8"/>
  <c r="H28" i="8" s="1"/>
  <c r="G29" i="8"/>
  <c r="H29" i="8" s="1"/>
  <c r="G30" i="8"/>
  <c r="H30" i="8" s="1"/>
  <c r="G31" i="8"/>
  <c r="H31" i="8" s="1"/>
  <c r="G32" i="8"/>
  <c r="H32" i="8" s="1"/>
  <c r="G33" i="8"/>
  <c r="H33" i="8" s="1"/>
  <c r="G34" i="8"/>
  <c r="H34" i="8" s="1"/>
  <c r="G35" i="8"/>
  <c r="H35" i="8" s="1"/>
  <c r="G36" i="8"/>
  <c r="H36" i="8" s="1"/>
  <c r="G37" i="8"/>
  <c r="H37" i="8" s="1"/>
  <c r="G38" i="8"/>
  <c r="H38" i="8" s="1"/>
  <c r="G39" i="8"/>
  <c r="H39" i="8" s="1"/>
  <c r="G40" i="8"/>
  <c r="H40" i="8" s="1"/>
  <c r="G41" i="8"/>
  <c r="H41" i="8" s="1"/>
  <c r="G42" i="8"/>
  <c r="H42" i="8" s="1"/>
  <c r="G43" i="8"/>
  <c r="H43" i="8" s="1"/>
  <c r="G44" i="8"/>
  <c r="H44" i="8" s="1"/>
  <c r="G45" i="8"/>
  <c r="H45" i="8" s="1"/>
  <c r="G46" i="8"/>
  <c r="H46" i="8" s="1"/>
  <c r="G47" i="8"/>
  <c r="H47" i="8" s="1"/>
  <c r="G48" i="8"/>
  <c r="H48" i="8" s="1"/>
  <c r="G49" i="8"/>
  <c r="H49" i="8" s="1"/>
  <c r="G50" i="8"/>
  <c r="H50" i="8" s="1"/>
  <c r="G51" i="8"/>
  <c r="H51" i="8" s="1"/>
  <c r="G52" i="8"/>
  <c r="H52" i="8" s="1"/>
  <c r="G53" i="8"/>
  <c r="H53" i="8" s="1"/>
  <c r="G54" i="8"/>
  <c r="H54" i="8" s="1"/>
  <c r="G55" i="8"/>
  <c r="H55" i="8" s="1"/>
  <c r="G56" i="8"/>
  <c r="H56" i="8" s="1"/>
  <c r="G57" i="8"/>
  <c r="H57" i="8" s="1"/>
  <c r="G58" i="8"/>
  <c r="H58" i="8" s="1"/>
  <c r="G59" i="8"/>
  <c r="H59" i="8" s="1"/>
  <c r="G60" i="8"/>
  <c r="H60" i="8" s="1"/>
  <c r="G61" i="8"/>
  <c r="H61" i="8" s="1"/>
  <c r="G62" i="8"/>
  <c r="H62" i="8" s="1"/>
  <c r="G63" i="8"/>
  <c r="H63" i="8" s="1"/>
  <c r="G64" i="8"/>
  <c r="H64" i="8" s="1"/>
  <c r="G65" i="8"/>
  <c r="H65" i="8" s="1"/>
  <c r="G66" i="8"/>
  <c r="H66" i="8" s="1"/>
  <c r="G67" i="8"/>
  <c r="H67" i="8" s="1"/>
  <c r="G68" i="8"/>
  <c r="H68" i="8" s="1"/>
  <c r="G69" i="8"/>
  <c r="H69" i="8" s="1"/>
  <c r="G70" i="8"/>
  <c r="H70" i="8" s="1"/>
  <c r="G71" i="8"/>
  <c r="H71" i="8" s="1"/>
  <c r="G5" i="8"/>
  <c r="H5" i="8" s="1"/>
  <c r="H72" i="8" s="1"/>
  <c r="D8" i="10" s="1"/>
  <c r="G16" i="3"/>
  <c r="G19" i="3"/>
  <c r="G5" i="3"/>
  <c r="G6" i="3"/>
  <c r="G7" i="3"/>
  <c r="G8" i="3"/>
  <c r="G9" i="3"/>
  <c r="G10" i="3"/>
  <c r="G11" i="3"/>
  <c r="G12" i="3"/>
  <c r="G13" i="3"/>
  <c r="G14" i="3"/>
  <c r="G15" i="3"/>
  <c r="G17" i="3"/>
  <c r="G18" i="3"/>
  <c r="G4" i="3"/>
  <c r="C7" i="4"/>
  <c r="D19" i="4"/>
  <c r="H5" i="4" s="1"/>
  <c r="I5" i="4" s="1"/>
  <c r="J37" i="7"/>
  <c r="J33" i="7"/>
  <c r="J29" i="7"/>
  <c r="J25" i="7"/>
  <c r="J21" i="7"/>
  <c r="J17" i="7"/>
  <c r="J13" i="7"/>
  <c r="J9" i="7"/>
  <c r="J39" i="7" s="1"/>
  <c r="I39" i="7"/>
  <c r="T76" i="9" l="1"/>
  <c r="U76" i="9"/>
  <c r="E76" i="9"/>
  <c r="V76" i="9"/>
  <c r="S76" i="9"/>
  <c r="R76" i="9"/>
  <c r="Q76" i="9"/>
  <c r="P76" i="9"/>
  <c r="O76" i="9"/>
  <c r="N76" i="9"/>
  <c r="M76" i="9"/>
  <c r="L76" i="9"/>
  <c r="K76" i="9"/>
  <c r="J76" i="9"/>
  <c r="I76" i="9"/>
  <c r="H76" i="9"/>
  <c r="G76" i="9"/>
  <c r="F76" i="9"/>
  <c r="G74" i="2"/>
  <c r="G73" i="2"/>
  <c r="G72" i="2"/>
  <c r="G71" i="2"/>
  <c r="G70" i="2"/>
  <c r="G69" i="2"/>
  <c r="G68" i="2"/>
  <c r="G67" i="2"/>
  <c r="G66" i="2"/>
  <c r="G65" i="2"/>
  <c r="G64" i="2"/>
  <c r="G63" i="2"/>
  <c r="G62" i="2"/>
  <c r="G61" i="2"/>
  <c r="G60" i="2"/>
  <c r="G59" i="2"/>
  <c r="G58" i="2"/>
  <c r="G57" i="2"/>
  <c r="G56" i="2"/>
  <c r="G55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4" i="2"/>
  <c r="G23" i="2"/>
  <c r="G22" i="2"/>
  <c r="G21" i="2"/>
  <c r="G19" i="2"/>
  <c r="G18" i="2"/>
  <c r="G16" i="2"/>
  <c r="G12" i="2"/>
  <c r="G11" i="2"/>
  <c r="G10" i="2"/>
  <c r="G9" i="2"/>
  <c r="G76" i="2"/>
  <c r="G75" i="2"/>
  <c r="G25" i="2"/>
  <c r="G20" i="2"/>
  <c r="G17" i="2"/>
  <c r="G14" i="2"/>
  <c r="G13" i="2"/>
  <c r="G8" i="2"/>
  <c r="G25" i="7"/>
  <c r="F25" i="7"/>
  <c r="E25" i="7"/>
  <c r="D25" i="7"/>
  <c r="C25" i="7"/>
  <c r="H24" i="7"/>
  <c r="H23" i="7"/>
  <c r="H22" i="7"/>
  <c r="H25" i="7" s="1"/>
  <c r="G21" i="7"/>
  <c r="F21" i="7"/>
  <c r="E21" i="7"/>
  <c r="D21" i="7"/>
  <c r="C21" i="7"/>
  <c r="H20" i="7"/>
  <c r="H19" i="7"/>
  <c r="H18" i="7"/>
  <c r="H21" i="7" s="1"/>
  <c r="G17" i="7"/>
  <c r="F17" i="7"/>
  <c r="E17" i="7"/>
  <c r="D17" i="7"/>
  <c r="C17" i="7"/>
  <c r="H17" i="7" s="1"/>
  <c r="H16" i="7"/>
  <c r="H15" i="7"/>
  <c r="H14" i="7"/>
  <c r="G37" i="7"/>
  <c r="F37" i="7"/>
  <c r="E37" i="7"/>
  <c r="D37" i="7"/>
  <c r="C37" i="7"/>
  <c r="H36" i="7"/>
  <c r="H35" i="7"/>
  <c r="H34" i="7"/>
  <c r="H37" i="7" s="1"/>
  <c r="G33" i="7"/>
  <c r="F33" i="7"/>
  <c r="E33" i="7"/>
  <c r="D33" i="7"/>
  <c r="C33" i="7"/>
  <c r="H32" i="7"/>
  <c r="H31" i="7"/>
  <c r="H30" i="7"/>
  <c r="H33" i="7" s="1"/>
  <c r="G29" i="7"/>
  <c r="F29" i="7"/>
  <c r="E29" i="7"/>
  <c r="D29" i="7"/>
  <c r="C29" i="7"/>
  <c r="H28" i="7"/>
  <c r="H27" i="7"/>
  <c r="H26" i="7"/>
  <c r="G13" i="7"/>
  <c r="F13" i="7"/>
  <c r="E13" i="7"/>
  <c r="D13" i="7"/>
  <c r="C13" i="7"/>
  <c r="H12" i="7"/>
  <c r="H11" i="7"/>
  <c r="H10" i="7"/>
  <c r="G9" i="7"/>
  <c r="F9" i="7"/>
  <c r="E9" i="7"/>
  <c r="D9" i="7"/>
  <c r="C9" i="7"/>
  <c r="H8" i="7"/>
  <c r="H7" i="7"/>
  <c r="H6" i="7"/>
  <c r="H9" i="7" s="1"/>
  <c r="G77" i="2" l="1"/>
  <c r="D4" i="10" s="1"/>
  <c r="V77" i="9"/>
  <c r="D9" i="10" s="1"/>
  <c r="H13" i="7"/>
  <c r="H29" i="7"/>
  <c r="D15" i="10" l="1"/>
</calcChain>
</file>

<file path=xl/sharedStrings.xml><?xml version="1.0" encoding="utf-8"?>
<sst xmlns="http://schemas.openxmlformats.org/spreadsheetml/2006/main" count="916" uniqueCount="371">
  <si>
    <t>DESCRIPCIÓN</t>
  </si>
  <si>
    <t>VALOR UNITARIO</t>
  </si>
  <si>
    <t>PRESENTACIÓN</t>
  </si>
  <si>
    <t>PAE REGULAR MAYORITARIO</t>
  </si>
  <si>
    <t xml:space="preserve">ACEITE </t>
  </si>
  <si>
    <t>ARROZ</t>
  </si>
  <si>
    <t>MAÍZ BLANCO TRILLADO</t>
  </si>
  <si>
    <t>MAÍZ CARIACO</t>
  </si>
  <si>
    <t>AZÚCAR</t>
  </si>
  <si>
    <t>PANELA</t>
  </si>
  <si>
    <t>FRIJOL</t>
  </si>
  <si>
    <t xml:space="preserve">SAL </t>
  </si>
  <si>
    <t>CANELA EN POLVO</t>
  </si>
  <si>
    <t>PIMIENTA</t>
  </si>
  <si>
    <t>CLAVOS DE OLOR</t>
  </si>
  <si>
    <t>LECHE EN POLVO ENTERA</t>
  </si>
  <si>
    <t>LECHE LIQUIDA ENTERA UHT</t>
  </si>
  <si>
    <t>CACAO</t>
  </si>
  <si>
    <t>HUEVO TIPO A</t>
  </si>
  <si>
    <t>QUESO CAMPESINO</t>
  </si>
  <si>
    <t>SUERO COSTEÑO</t>
  </si>
  <si>
    <t>CARNE DE RES</t>
  </si>
  <si>
    <t>CARNE DE CERDO</t>
  </si>
  <si>
    <t>GALLINA CRIOLLA</t>
  </si>
  <si>
    <t>PESCADO</t>
  </si>
  <si>
    <t>BANANO</t>
  </si>
  <si>
    <t>SANDIA (PATILLA)</t>
  </si>
  <si>
    <t>MARACUYÁ</t>
  </si>
  <si>
    <t>MANGO</t>
  </si>
  <si>
    <t>GUAYABA SILVESTRE - AGRIA</t>
  </si>
  <si>
    <t>NARANJA</t>
  </si>
  <si>
    <t>COCO</t>
  </si>
  <si>
    <t>PAPA CAPIRA</t>
  </si>
  <si>
    <t>YUCA</t>
  </si>
  <si>
    <t xml:space="preserve"> ESPINACA</t>
  </si>
  <si>
    <t>ZANAHORIA</t>
  </si>
  <si>
    <t>AHUYAMA</t>
  </si>
  <si>
    <t>CEBOLLA JUNCA</t>
  </si>
  <si>
    <t>CILANTRO</t>
  </si>
  <si>
    <t>APIO</t>
  </si>
  <si>
    <t>COL</t>
  </si>
  <si>
    <t>AJO</t>
  </si>
  <si>
    <t>BERENJENA</t>
  </si>
  <si>
    <t>AGUACATE</t>
  </si>
  <si>
    <t>HARINA DE TRIGO</t>
  </si>
  <si>
    <t>HARINA DE MAIZ</t>
  </si>
  <si>
    <t>GALLETA DE SAL</t>
  </si>
  <si>
    <t>PAN TAJADO</t>
  </si>
  <si>
    <t>PASTA TORNILLO</t>
  </si>
  <si>
    <t>COCOA EN POLVO SIN AZUCAR</t>
  </si>
  <si>
    <t>LENTEJA</t>
  </si>
  <si>
    <t>MARGARINA</t>
  </si>
  <si>
    <t>AVENA MOLIDA</t>
  </si>
  <si>
    <t>CEREAL DE MAIZ EN HOJUELAS</t>
  </si>
  <si>
    <t>QUESO TIPO MOZARELLA</t>
  </si>
  <si>
    <t>FRUTA  ENTERA 1</t>
  </si>
  <si>
    <t>FRUTA ENTERA 2</t>
  </si>
  <si>
    <t>FRUTA DE COSECHA JUGO</t>
  </si>
  <si>
    <t>TOMATE</t>
  </si>
  <si>
    <t>CEBOLLA BLANCA</t>
  </si>
  <si>
    <t>PLATANO VERDE</t>
  </si>
  <si>
    <t>PASTA TIPO ESPAGUETI</t>
  </si>
  <si>
    <t>AVENA EN HOJUELAS</t>
  </si>
  <si>
    <t>OREGANO SECO</t>
  </si>
  <si>
    <t>LAUREL SECO</t>
  </si>
  <si>
    <t>CREMA DE LECHE</t>
  </si>
  <si>
    <t>FRUTA ENTERA 3</t>
  </si>
  <si>
    <t>PAPA CRIOLLA</t>
  </si>
  <si>
    <t>GUINEO</t>
  </si>
  <si>
    <t>PIMENTON</t>
  </si>
  <si>
    <t>MAÍZ AMARILLO TRILLADO (MOLIDO)</t>
  </si>
  <si>
    <t>MAÍZ TIERNO AMARILLO</t>
  </si>
  <si>
    <t>PIMIENTA DE OLOR</t>
  </si>
  <si>
    <t>NUEZ MOSCADA</t>
  </si>
  <si>
    <t>UVAS DESHIDRATADAS (PASAS)</t>
  </si>
  <si>
    <t>BOCADILLO</t>
  </si>
  <si>
    <t>CARNE DE RES MOLIDA</t>
  </si>
  <si>
    <t>GUAYABA MADURA</t>
  </si>
  <si>
    <t>GUANABANA</t>
  </si>
  <si>
    <t>MANDARINA</t>
  </si>
  <si>
    <t>BOROJÓ</t>
  </si>
  <si>
    <t>PIÑA</t>
  </si>
  <si>
    <t>BATATA</t>
  </si>
  <si>
    <t>PLATANO (POPOCHE)</t>
  </si>
  <si>
    <t>PEPINO</t>
  </si>
  <si>
    <t>PASTA CORTA</t>
  </si>
  <si>
    <t>PASTA PARA SOPA</t>
  </si>
  <si>
    <t>FIDEO CABELLO DE  ANGEL</t>
  </si>
  <si>
    <t>PAPA NEVADA</t>
  </si>
  <si>
    <t>REPOLLO BLANCO</t>
  </si>
  <si>
    <t>LECHUGA</t>
  </si>
  <si>
    <t>ATÚN</t>
  </si>
  <si>
    <t>500 gr</t>
  </si>
  <si>
    <t>Und</t>
  </si>
  <si>
    <t>PAN BOLA - 50 gr</t>
  </si>
  <si>
    <t>PAN  HAMBURGUESA - 50 gr</t>
  </si>
  <si>
    <t>175 gr</t>
  </si>
  <si>
    <t>GALLETA DE LIMÓN 50 gr</t>
  </si>
  <si>
    <t>20 gr</t>
  </si>
  <si>
    <t>250 gr</t>
  </si>
  <si>
    <t>20gr</t>
  </si>
  <si>
    <t>YOGURT 200 ml</t>
  </si>
  <si>
    <t>125 gr</t>
  </si>
  <si>
    <t>380 gr</t>
  </si>
  <si>
    <t>335 gr</t>
  </si>
  <si>
    <t>400 gr</t>
  </si>
  <si>
    <t>CANTIDAD</t>
  </si>
  <si>
    <t>CILINDRO GAS 40 lb</t>
  </si>
  <si>
    <t>CILINDRO GAS 100 lb</t>
  </si>
  <si>
    <t>DETERNGENTE EN POLVO</t>
  </si>
  <si>
    <t>LAVA LOZA CREMA</t>
  </si>
  <si>
    <t>TOALLAS DE COCINA DESECHABLES</t>
  </si>
  <si>
    <t>ESCOBA</t>
  </si>
  <si>
    <t>TRAPERO</t>
  </si>
  <si>
    <t>BRILLOS</t>
  </si>
  <si>
    <t>ESPONJAS METALICAS</t>
  </si>
  <si>
    <t>ESPONJAS PARA LAVAR PLATOS</t>
  </si>
  <si>
    <t>HIPOCLORITO DE SODIO AL 5,25%</t>
  </si>
  <si>
    <t>DETERGENTE BARRA, PARA MANEJO DE UTENSILIOS DE COCINA (KG)</t>
  </si>
  <si>
    <t>RECOGEDOR DE BASURA</t>
  </si>
  <si>
    <t>KIT DE CANECAS PARA MANEJO DE RESIDUOS, 3 CANECAS, POR CADA RESTAURANTE ESCOLAR, DEBIDAMENTE IDENTIFICADAS, ENTREGADAS AL INICIO DEL CONTRATO</t>
  </si>
  <si>
    <t>JABÓN LIQUIDO PARA LAVADO DE MANOS</t>
  </si>
  <si>
    <t>BOLSA PARA BASURA TRES COLORES (BLANCA, VERDE Y NEGRA)</t>
  </si>
  <si>
    <t>KG</t>
  </si>
  <si>
    <t>LITRO</t>
  </si>
  <si>
    <t>PAQUETE</t>
  </si>
  <si>
    <t>UND</t>
  </si>
  <si>
    <t>BOLSA</t>
  </si>
  <si>
    <t>5 LITROS</t>
  </si>
  <si>
    <t>20 LITROS</t>
  </si>
  <si>
    <t>TOALLAS REUTILIZABLES</t>
  </si>
  <si>
    <t>EXAMENES MÉDICOS Y DE LABORATORIO</t>
  </si>
  <si>
    <t>FROTIS GARGANTA</t>
  </si>
  <si>
    <t>FROTIS UÑAS</t>
  </si>
  <si>
    <t>COPROLOGICO</t>
  </si>
  <si>
    <t>VALOR</t>
  </si>
  <si>
    <t>DOTACIÓN</t>
  </si>
  <si>
    <t>GORRO</t>
  </si>
  <si>
    <t>BATA</t>
  </si>
  <si>
    <t>DELANTAL</t>
  </si>
  <si>
    <t>PANTALÓN</t>
  </si>
  <si>
    <t>ZAPATOS</t>
  </si>
  <si>
    <t>GUANTES PARA EL SERVIDO DE LOS ALIMJENTOS</t>
  </si>
  <si>
    <t>GUANTES PARA LA LIMPIEZA Y DESINFECCIÓN</t>
  </si>
  <si>
    <t>TAPABOCAS</t>
  </si>
  <si>
    <t>PAR</t>
  </si>
  <si>
    <t>PORCENTAJE</t>
  </si>
  <si>
    <t>MES EJECUCIÓN</t>
  </si>
  <si>
    <t>N° Manipuladores 4 Horas</t>
  </si>
  <si>
    <t>N° Manipuladores 5 Horas</t>
  </si>
  <si>
    <t>N° Manipuladores 6 Horas</t>
  </si>
  <si>
    <t>N° Manipuladores 7 Horas</t>
  </si>
  <si>
    <t>N° Manipuladores 8 Horas</t>
  </si>
  <si>
    <t>N° Total Manipuladores que prestaron el servicio</t>
  </si>
  <si>
    <t>Días Laborados durante el Mes</t>
  </si>
  <si>
    <t>VALOR PAGO RECONOCIMIENTO</t>
  </si>
  <si>
    <t>_</t>
  </si>
  <si>
    <t>VALOR ESTIPULADO PARA LIQUIDACIÓN</t>
  </si>
  <si>
    <t>TOTAL</t>
  </si>
  <si>
    <t>ENERO (Proyectado)</t>
  </si>
  <si>
    <t>FEBRERO (Proyectado)</t>
  </si>
  <si>
    <t>MARZO (Proyectado)</t>
  </si>
  <si>
    <t>ABRIL (Proyectado)</t>
  </si>
  <si>
    <t>MAYO (Proyectado)</t>
  </si>
  <si>
    <t>JUNIO (Proyectado)</t>
  </si>
  <si>
    <t>JULIO (Proyectado)</t>
  </si>
  <si>
    <t>AGOSTO (Proyectado)</t>
  </si>
  <si>
    <t>I.E AURELIO MEJIA</t>
  </si>
  <si>
    <t>SEDE ASTURIAS</t>
  </si>
  <si>
    <t>SEDE LOS COMUNEROS</t>
  </si>
  <si>
    <t>SEDE SAN JUDAS</t>
  </si>
  <si>
    <t>SEDE SAN LORENZO</t>
  </si>
  <si>
    <t>SEDE BUENOS AIRES</t>
  </si>
  <si>
    <t>SEDE ROMUALDO GALLEGO</t>
  </si>
  <si>
    <t>I. E GUARUMO</t>
  </si>
  <si>
    <t>SEDE RIOMAN</t>
  </si>
  <si>
    <t>I.E MANIZALEZ</t>
  </si>
  <si>
    <t>SEDE NICARAGUA</t>
  </si>
  <si>
    <t>SEDE SANTA LUCIA</t>
  </si>
  <si>
    <t>I.E PIAMONTE</t>
  </si>
  <si>
    <t>SEDE SAN MATIAS</t>
  </si>
  <si>
    <t>SEDE AGUA LINDA</t>
  </si>
  <si>
    <t>SEDE CACUCHO</t>
  </si>
  <si>
    <t>SEDE LA GRANJA</t>
  </si>
  <si>
    <t>I.E GASPAR DE RODAS</t>
  </si>
  <si>
    <t>SEDE LA CEIBA</t>
  </si>
  <si>
    <t>C.E.R SANTA INES DEL MONTE</t>
  </si>
  <si>
    <t>SEDE LA LANCHA</t>
  </si>
  <si>
    <t>SEDE GETSEMANI</t>
  </si>
  <si>
    <t>SEDE PATIO BONITO</t>
  </si>
  <si>
    <t>I.E.R EL TIGRE</t>
  </si>
  <si>
    <t>E.R  EL CALVARIO</t>
  </si>
  <si>
    <t>E.R  ALTO TAMANA</t>
  </si>
  <si>
    <t>C.E.R  PELADERO</t>
  </si>
  <si>
    <t>E.R  ESPIRITU SANTO</t>
  </si>
  <si>
    <t>E.R.I MURIBA</t>
  </si>
  <si>
    <t>ESCUELA LA FLORESTA</t>
  </si>
  <si>
    <t>C.E.R ANARA</t>
  </si>
  <si>
    <t>E.R.I  SAN JUAN DE LOS 4 MORROS</t>
  </si>
  <si>
    <t>E.R  LA ALCANCIA</t>
  </si>
  <si>
    <t>C.E.R  SAN PABLO</t>
  </si>
  <si>
    <t>ESCUELA SAN FRANCISCO</t>
  </si>
  <si>
    <t>C.E.R  BEJUQUILLO</t>
  </si>
  <si>
    <t>C.E.R  DIAMANTE</t>
  </si>
  <si>
    <t>ALTO PONCIANO</t>
  </si>
  <si>
    <t>EL AMPARO</t>
  </si>
  <si>
    <t>EL PARAISO</t>
  </si>
  <si>
    <t>LA PRIMAVERA</t>
  </si>
  <si>
    <t>PEÑITAS</t>
  </si>
  <si>
    <t>LA COLONIA</t>
  </si>
  <si>
    <t>LA UNION</t>
  </si>
  <si>
    <t>LA VICTORIA</t>
  </si>
  <si>
    <t>LAS FRIAS</t>
  </si>
  <si>
    <t>LOS AZULES</t>
  </si>
  <si>
    <t>NUEVO  ORIENTE</t>
  </si>
  <si>
    <t>NUEVA  ESPERANZA LAS NEGRAS</t>
  </si>
  <si>
    <t>KILOMETRO 38</t>
  </si>
  <si>
    <t>SEDE REPLANES</t>
  </si>
  <si>
    <t>SEDE EL TOPACIO</t>
  </si>
  <si>
    <t>SEDE MINA ESCONDIDA</t>
  </si>
  <si>
    <t>SEDE ALTO VAQUERO</t>
  </si>
  <si>
    <t>ESCUELA MEDELLIN</t>
  </si>
  <si>
    <t>I.E.R LA VICTORIA SEDE LA REVERSA</t>
  </si>
  <si>
    <t>I.E.R LA VICTORIA SEDE EL CALVARIO</t>
  </si>
  <si>
    <t>I.E.R LA VICTORIA SEDE SAN JUDAS</t>
  </si>
  <si>
    <t>C.E.R.I EMILIANO MONTALVO- OMAGA</t>
  </si>
  <si>
    <t>C.E.R.I. ALCIDES MEJIA</t>
  </si>
  <si>
    <t>C.E.R.I. JOSE DE LOS SANTOS</t>
  </si>
  <si>
    <t>C.E.R.I. LA ESPERANZA JARDIN TAMAÑA</t>
  </si>
  <si>
    <t>C.E.R.I. LAS TINAJAS</t>
  </si>
  <si>
    <t>C.E.R.I. MIS PRIMEROS PASOS</t>
  </si>
  <si>
    <t>I.E.R INDIGENISTA MARIANO-16 CARUPIA</t>
  </si>
  <si>
    <t>I.ER MARIANO SUAREZ-PUERTO SANTO 2</t>
  </si>
  <si>
    <t>I.E.R MARIANO SUAREZ ALTOS DE TIGRE</t>
  </si>
  <si>
    <t>ESTABLECIMIENTOS EDUCATIVOS</t>
  </si>
  <si>
    <t>VALOR TRANSPORTE POR ENTREGA</t>
  </si>
  <si>
    <t># ENTREGAS</t>
  </si>
  <si>
    <t>COTIZACIÓN N°1</t>
  </si>
  <si>
    <t>COTIZACIÓN N°2</t>
  </si>
  <si>
    <t>COTIZACIÓN N°3</t>
  </si>
  <si>
    <t>500 ml</t>
  </si>
  <si>
    <t>900 ml</t>
  </si>
  <si>
    <t>VALOR DÍA 4 HORAS</t>
  </si>
  <si>
    <t>VALOR DÍA 6 HORAS</t>
  </si>
  <si>
    <t>PROMEDIO</t>
  </si>
  <si>
    <t>VALOR TOTAL TRANSPORTE</t>
  </si>
  <si>
    <t>PRODEIO</t>
  </si>
  <si>
    <t>CUPOS</t>
  </si>
  <si>
    <t xml:space="preserve">SEDE SAN JUDAS </t>
  </si>
  <si>
    <t xml:space="preserve">SEDE SAN MATIAS </t>
  </si>
  <si>
    <t>NUEVO ORIENTE</t>
  </si>
  <si>
    <t>NUEVA ESPERANZA LAS NEGRAS</t>
  </si>
  <si>
    <t>ESCUELA  LA FLORESTA</t>
  </si>
  <si>
    <t xml:space="preserve">ESCUELA  SAN FRANCISCO </t>
  </si>
  <si>
    <t>PAE JORNADA ÚNICA</t>
  </si>
  <si>
    <t>PAE REGULAR INDÍGENA</t>
  </si>
  <si>
    <t xml:space="preserve">7 MESES </t>
  </si>
  <si>
    <t>CANTIDAD/MES</t>
  </si>
  <si>
    <t>100 lb</t>
  </si>
  <si>
    <t>40 lb</t>
  </si>
  <si>
    <t>VALOR TOTAL</t>
  </si>
  <si>
    <t>VALOR TOTAL GAS COMBUSTIBLE</t>
  </si>
  <si>
    <t>CANTIDAD / MES</t>
  </si>
  <si>
    <t>MESES</t>
  </si>
  <si>
    <t>CANTIDAD TOTAL GENERAL</t>
  </si>
  <si>
    <t>N° MANIPULADORAS</t>
  </si>
  <si>
    <t>EXÁMENES MÉDICOS Y DE LABORATORIO</t>
  </si>
  <si>
    <t>VALOR TOTAL EXÁMENES MÉDICOS Y DOTACIÓN</t>
  </si>
  <si>
    <t>14 ENTREGAS</t>
  </si>
  <si>
    <t>HABICHUELA</t>
  </si>
  <si>
    <t>LIMÓN</t>
  </si>
  <si>
    <t>IMPUESTO MUNICIPIO</t>
  </si>
  <si>
    <t>ACHIOTE</t>
  </si>
  <si>
    <t xml:space="preserve">20 gr </t>
  </si>
  <si>
    <t>ÑAME</t>
  </si>
  <si>
    <t>AJÍ DULCE</t>
  </si>
  <si>
    <t>GAS COMBUSTIBLE</t>
  </si>
  <si>
    <t>ALIMENTOS</t>
  </si>
  <si>
    <t>PAE REGULAR</t>
  </si>
  <si>
    <t>PAE INDÍGENA</t>
  </si>
  <si>
    <t>JORNADA ÚNICA</t>
  </si>
  <si>
    <t xml:space="preserve">PLATANO </t>
  </si>
  <si>
    <t>PAPA COMÚN</t>
  </si>
  <si>
    <t>FRUTA DE COSECHA JUGO
(Mango, guayaba, maracuyá, guanabana, tomate de árbol, banano, mora, lulo, uchuva)</t>
  </si>
  <si>
    <t>FRUTA ENTERA 3
Piña oro miel picada, Papayuela picada, Papaya picada, Melón picado</t>
  </si>
  <si>
    <t>FRUTA  ENTERA 1
Opciones: Guayaba común en cascos, Mandarina, Banano, Murrapo, Naranja dulce en cascos</t>
  </si>
  <si>
    <t>YOGURT - 200 ml</t>
  </si>
  <si>
    <t>QUESO BLANCO O CAMPESINO</t>
  </si>
  <si>
    <t>PAN  HAMBURGUESA 50 gr</t>
  </si>
  <si>
    <t>PAN BOLA - 20 gr</t>
  </si>
  <si>
    <t>AZUCAR</t>
  </si>
  <si>
    <t>VALOR 6 ENTREGAS - 20 MENÚS</t>
  </si>
  <si>
    <t>VALOR 20 MENÚS - 583 CUPOS</t>
  </si>
  <si>
    <t>CANTIDAD REDONDEADA</t>
  </si>
  <si>
    <t>CANTIDAD LIBRA - 1/2 LITRO</t>
  </si>
  <si>
    <t>5,310 CUPOS</t>
  </si>
  <si>
    <t>MENÚ N°20</t>
  </si>
  <si>
    <t>MENÚ N°19</t>
  </si>
  <si>
    <t>MENÚ N°18</t>
  </si>
  <si>
    <t>MENÚ N°17</t>
  </si>
  <si>
    <t>MENÚ N°16</t>
  </si>
  <si>
    <t>MENÚ N°15</t>
  </si>
  <si>
    <t>MENÚ N°14</t>
  </si>
  <si>
    <t>MENÚ N°13</t>
  </si>
  <si>
    <t>MENÚ N°12</t>
  </si>
  <si>
    <t>MENÚ N°11</t>
  </si>
  <si>
    <t>MENÚ N°10</t>
  </si>
  <si>
    <t>MENÚ N°9</t>
  </si>
  <si>
    <t>MENÚ N°8</t>
  </si>
  <si>
    <t>MENÚ N°7</t>
  </si>
  <si>
    <t>MENÚ N°6</t>
  </si>
  <si>
    <t>MENÚ N°5</t>
  </si>
  <si>
    <t>MENÚ N°4</t>
  </si>
  <si>
    <t>MENÚ N°3</t>
  </si>
  <si>
    <t>MENÚ N°2</t>
  </si>
  <si>
    <t>MENÚ N°1</t>
  </si>
  <si>
    <t>PRODUCTOS</t>
  </si>
  <si>
    <t>390 CUPOS</t>
  </si>
  <si>
    <t>CANTIDAD (lb, ml, und)</t>
  </si>
  <si>
    <t>MAIZ CARIACO</t>
  </si>
  <si>
    <t>OREGANO</t>
  </si>
  <si>
    <t>CANELA</t>
  </si>
  <si>
    <t>UVAS PASAS</t>
  </si>
  <si>
    <t>GALLETAS DE SODA</t>
  </si>
  <si>
    <t>GALLETA DE LIMON - 30 gr</t>
  </si>
  <si>
    <t>MAIZ BLANCO TRILLADO</t>
  </si>
  <si>
    <t>MAIZ AMARILLO TRILLADO</t>
  </si>
  <si>
    <t>MAIZ TIERNO AMARILLO</t>
  </si>
  <si>
    <t xml:space="preserve">LECHE ENTERA EN POLVO </t>
  </si>
  <si>
    <t>LECHE LIQUIDA</t>
  </si>
  <si>
    <t>FILETE DE PESCADO</t>
  </si>
  <si>
    <t>CEBOLLA CABEZONA</t>
  </si>
  <si>
    <t>SANDIA</t>
  </si>
  <si>
    <t>LIMON</t>
  </si>
  <si>
    <t>AJI DULCE</t>
  </si>
  <si>
    <t>MARACUYA</t>
  </si>
  <si>
    <t>GUAYABA AGRIA</t>
  </si>
  <si>
    <t>BERENGENA</t>
  </si>
  <si>
    <t>GUAYABA DULCE</t>
  </si>
  <si>
    <t>PLATANO POPOCHE</t>
  </si>
  <si>
    <t>BOROJO</t>
  </si>
  <si>
    <t>583 CUPOS</t>
  </si>
  <si>
    <t>FRIJOL BLANQUILLO</t>
  </si>
  <si>
    <t>ATÚN LOMITOS</t>
  </si>
  <si>
    <t>PASTA PARA SOPAS</t>
  </si>
  <si>
    <t>FIDEOS (CABELLO DE ANGEL)</t>
  </si>
  <si>
    <t>FRUTA ENSALADA
(mango, manzana o piña)</t>
  </si>
  <si>
    <t>ESPINACA</t>
  </si>
  <si>
    <t>TRANSPORTE DE ALIMENTOS</t>
  </si>
  <si>
    <t>IMPLEMENTOS DE ASEO</t>
  </si>
  <si>
    <t>EXÁMENES MÉDICOS Y DOTACIÓN</t>
  </si>
  <si>
    <t>PÓLIZAS</t>
  </si>
  <si>
    <t>PAGO MANIPULADORAS</t>
  </si>
  <si>
    <t xml:space="preserve">LOGISTICA </t>
  </si>
  <si>
    <t>TOTAL PRESUPUESTO</t>
  </si>
  <si>
    <t>BLANCA</t>
  </si>
  <si>
    <t>VERDE</t>
  </si>
  <si>
    <t>NEGRA</t>
  </si>
  <si>
    <t>BOLSA PARA BASURA TRES COLORES (BLANCA, VERDE Y NEGRA)
PAQUETE - 10 UNIDADES</t>
  </si>
  <si>
    <t>PRESUPUESTO PAE CÁCERES 2025 - 120 DÍAS</t>
  </si>
  <si>
    <t>LOGISTICA</t>
  </si>
  <si>
    <t>FRUTA ENTERA 2
Mango maduro o pintón picado, Manzana, Pera, Sandia en trozos, Uchuvas, Higo</t>
  </si>
  <si>
    <t>ALQUILER BODEGA - MES</t>
  </si>
  <si>
    <t>PAPELERIA - POR ENTREGA</t>
  </si>
  <si>
    <t>INSUMOS ASEO BODEGA - MES</t>
  </si>
  <si>
    <t>INSUMOS NECESARIOS PARA EMPACAR LOS ALIMENTOS PARA LAS SEDES EDUCATIVAS POR ENTREGA</t>
  </si>
  <si>
    <t>SERVICIOS PÚBLICOS - MES</t>
  </si>
  <si>
    <t>PAGO AL PERSONAL DE LA BODEGA - POR ENTREGA</t>
  </si>
  <si>
    <t>N° ENTREGAS</t>
  </si>
  <si>
    <t>PÓLIZA DE CUMPLIMIENTO Y RESPONSABILIDAD CIVIL</t>
  </si>
  <si>
    <t>KIT DE CANECAS PARA MANEJO DE RESIDUOS, 3 CANECAS  (BLANCA, VERDE Y NEGRA), POR CADA RESTAURANTE ESCOLAR, DEBIDAMENTE IDENTIFICADAS, ENTREGADAS AL INICIO DEL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</si>
</sst>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5" formatCode="&quot;$&quot;\ #,##0;\-&quot;$&quot;\ #,##0"/>
    <numFmt numFmtId="7" formatCode="&quot;$&quot;\ #,##0.00;\-&quot;$&quot;\ #,##0.00"/>
    <numFmt numFmtId="44" formatCode="_-&quot;$&quot;\ * #,##0.00_-;\-&quot;$&quot;\ * #,##0.00_-;_-&quot;$&quot;\ * &quot;-&quot;??_-;_-@_-"/>
    <numFmt numFmtId="164" formatCode="[$$-240A]\ #,##0"/>
    <numFmt numFmtId="165" formatCode="0.0"/>
    <numFmt numFmtId="166" formatCode="#,##0.0"/>
    <numFmt numFmtId="167" formatCode="_-&quot;$&quot;\ * #,##0_-;\-&quot;$&quot;\ * #,##0_-;_-&quot;$&quot;\ * &quot;-&quot;??_-;_-@_-"/>
  </numFmts>
  <fonts count="8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97">
    <xf numFmtId="0" fontId="0" fillId="0" borderId="0" xfId="0"/>
    <xf numFmtId="5" fontId="0" fillId="0" borderId="0" xfId="0" applyNumberFormat="1"/>
    <xf numFmtId="5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5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Border="1"/>
    <xf numFmtId="5" fontId="0" fillId="0" borderId="1" xfId="0" applyNumberFormat="1" applyBorder="1"/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right"/>
    </xf>
    <xf numFmtId="0" fontId="4" fillId="2" borderId="1" xfId="0" applyFont="1" applyFill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center"/>
    </xf>
    <xf numFmtId="1" fontId="4" fillId="0" borderId="1" xfId="0" applyNumberFormat="1" applyFont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right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/>
    <xf numFmtId="0" fontId="2" fillId="0" borderId="1" xfId="0" applyFont="1" applyBorder="1" applyAlignment="1">
      <alignment vertical="center"/>
    </xf>
    <xf numFmtId="0" fontId="0" fillId="3" borderId="1" xfId="0" applyFill="1" applyBorder="1"/>
    <xf numFmtId="7" fontId="6" fillId="4" borderId="1" xfId="0" applyNumberFormat="1" applyFont="1" applyFill="1" applyBorder="1" applyAlignment="1">
      <alignment horizontal="center" vertical="center"/>
    </xf>
    <xf numFmtId="0" fontId="0" fillId="5" borderId="1" xfId="0" applyFill="1" applyBorder="1"/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vertical="center"/>
    </xf>
    <xf numFmtId="0" fontId="0" fillId="6" borderId="1" xfId="0" applyFill="1" applyBorder="1" applyAlignment="1">
      <alignment horizontal="center" vertical="center"/>
    </xf>
    <xf numFmtId="5" fontId="0" fillId="6" borderId="1" xfId="0" applyNumberFormat="1" applyFill="1" applyBorder="1" applyAlignment="1">
      <alignment horizontal="center" vertical="center"/>
    </xf>
    <xf numFmtId="5" fontId="0" fillId="5" borderId="1" xfId="0" applyNumberFormat="1" applyFill="1" applyBorder="1" applyAlignment="1">
      <alignment horizontal="center" vertical="center"/>
    </xf>
    <xf numFmtId="0" fontId="0" fillId="7" borderId="1" xfId="0" applyFill="1" applyBorder="1" applyAlignment="1">
      <alignment horizontal="left" vertical="center"/>
    </xf>
    <xf numFmtId="0" fontId="0" fillId="7" borderId="1" xfId="0" applyFill="1" applyBorder="1" applyAlignment="1">
      <alignment horizontal="center" vertical="center"/>
    </xf>
    <xf numFmtId="5" fontId="0" fillId="7" borderId="1" xfId="0" applyNumberFormat="1" applyFill="1" applyBorder="1" applyAlignment="1">
      <alignment horizontal="center" vertical="center"/>
    </xf>
    <xf numFmtId="0" fontId="0" fillId="7" borderId="1" xfId="0" applyFill="1" applyBorder="1" applyAlignment="1">
      <alignment vertical="center"/>
    </xf>
    <xf numFmtId="0" fontId="0" fillId="7" borderId="1" xfId="0" applyFill="1" applyBorder="1"/>
    <xf numFmtId="0" fontId="0" fillId="6" borderId="1" xfId="0" applyFill="1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1" fontId="4" fillId="2" borderId="7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5" fontId="0" fillId="0" borderId="0" xfId="0" applyNumberFormat="1" applyAlignment="1">
      <alignment horizontal="center"/>
    </xf>
    <xf numFmtId="5" fontId="0" fillId="0" borderId="1" xfId="0" applyNumberFormat="1" applyBorder="1" applyAlignment="1">
      <alignment horizontal="center"/>
    </xf>
    <xf numFmtId="5" fontId="0" fillId="0" borderId="1" xfId="1" applyNumberFormat="1" applyFont="1" applyBorder="1" applyAlignment="1">
      <alignment horizontal="center"/>
    </xf>
    <xf numFmtId="0" fontId="0" fillId="0" borderId="1" xfId="0" applyBorder="1" applyAlignment="1">
      <alignment vertical="center" wrapText="1"/>
    </xf>
    <xf numFmtId="10" fontId="0" fillId="0" borderId="1" xfId="0" applyNumberFormat="1" applyBorder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5" fontId="0" fillId="0" borderId="5" xfId="0" applyNumberFormat="1" applyBorder="1" applyAlignment="1">
      <alignment horizontal="center" vertical="center"/>
    </xf>
    <xf numFmtId="3" fontId="0" fillId="3" borderId="1" xfId="0" applyNumberFormat="1" applyFill="1" applyBorder="1" applyAlignment="1" applyProtection="1">
      <alignment horizontal="center"/>
      <protection hidden="1"/>
    </xf>
    <xf numFmtId="166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2" fontId="0" fillId="0" borderId="1" xfId="0" applyNumberFormat="1" applyBorder="1" applyAlignment="1">
      <alignment horizontal="center" vertical="center"/>
    </xf>
    <xf numFmtId="0" fontId="7" fillId="3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5" fontId="7" fillId="0" borderId="1" xfId="0" applyNumberFormat="1" applyFont="1" applyBorder="1" applyAlignment="1">
      <alignment horizontal="center" vertical="center" wrapText="1"/>
    </xf>
    <xf numFmtId="166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3" fontId="7" fillId="0" borderId="1" xfId="0" applyNumberFormat="1" applyFont="1" applyBorder="1" applyAlignment="1">
      <alignment horizontal="center" vertical="center"/>
    </xf>
    <xf numFmtId="0" fontId="7" fillId="0" borderId="0" xfId="0" applyFont="1"/>
    <xf numFmtId="166" fontId="0" fillId="0" borderId="0" xfId="0" applyNumberFormat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10" fontId="0" fillId="0" borderId="0" xfId="0" applyNumberFormat="1"/>
    <xf numFmtId="7" fontId="0" fillId="0" borderId="0" xfId="0" applyNumberFormat="1"/>
    <xf numFmtId="164" fontId="0" fillId="0" borderId="0" xfId="0" applyNumberFormat="1"/>
    <xf numFmtId="167" fontId="0" fillId="0" borderId="0" xfId="1" applyNumberFormat="1" applyFon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5" fontId="0" fillId="0" borderId="1" xfId="0" applyNumberForma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47D84D-B492-489E-AA06-40F58C9846EE}">
  <dimension ref="A2:G82"/>
  <sheetViews>
    <sheetView showGridLines="0" view="pageBreakPreview" topLeftCell="A19" zoomScaleNormal="96" zoomScaleSheetLayoutView="100" workbookViewId="0">
      <selection activeCell="G5" sqref="G5"/>
    </sheetView>
  </sheetViews>
  <sheetFormatPr baseColWidth="10" defaultRowHeight="15" x14ac:dyDescent="0.25"/>
  <cols>
    <col min="2" max="2" width="37.7109375" style="4" bestFit="1" customWidth="1"/>
    <col min="3" max="3" width="11.42578125" style="4"/>
    <col min="4" max="4" width="16.28515625" style="2" customWidth="1"/>
    <col min="5" max="5" width="15.42578125" style="4" bestFit="1" customWidth="1"/>
    <col min="6" max="6" width="18.28515625" customWidth="1"/>
    <col min="7" max="7" width="13.7109375" customWidth="1"/>
  </cols>
  <sheetData>
    <row r="2" spans="2:7" x14ac:dyDescent="0.25">
      <c r="B2" s="5" t="s">
        <v>0</v>
      </c>
      <c r="C2" s="5" t="s">
        <v>106</v>
      </c>
      <c r="D2" s="6" t="s">
        <v>237</v>
      </c>
      <c r="E2" s="6" t="s">
        <v>238</v>
      </c>
      <c r="F2" s="6" t="s">
        <v>239</v>
      </c>
      <c r="G2" s="6" t="s">
        <v>246</v>
      </c>
    </row>
    <row r="3" spans="2:7" x14ac:dyDescent="0.25">
      <c r="B3" s="8" t="s">
        <v>107</v>
      </c>
      <c r="C3" s="5">
        <v>1</v>
      </c>
      <c r="D3" s="6">
        <v>122000</v>
      </c>
      <c r="E3" s="6">
        <v>135000</v>
      </c>
      <c r="F3" s="6">
        <v>128500</v>
      </c>
      <c r="G3" s="6">
        <f>(D3+E3+F3)/3</f>
        <v>128500</v>
      </c>
    </row>
    <row r="4" spans="2:7" x14ac:dyDescent="0.25">
      <c r="B4" s="8" t="s">
        <v>108</v>
      </c>
      <c r="C4" s="5">
        <v>1</v>
      </c>
      <c r="D4" s="6">
        <v>320000</v>
      </c>
      <c r="E4" s="6">
        <v>345000</v>
      </c>
      <c r="F4" s="6">
        <v>332500</v>
      </c>
      <c r="G4" s="6">
        <f>(D4+E4+F4)/3</f>
        <v>332500</v>
      </c>
    </row>
    <row r="7" spans="2:7" x14ac:dyDescent="0.25">
      <c r="B7" s="5" t="s">
        <v>234</v>
      </c>
      <c r="C7" s="5" t="s">
        <v>247</v>
      </c>
      <c r="D7" s="6" t="s">
        <v>2</v>
      </c>
      <c r="E7" s="5" t="s">
        <v>257</v>
      </c>
      <c r="F7" s="5" t="s">
        <v>256</v>
      </c>
      <c r="G7" s="5" t="s">
        <v>260</v>
      </c>
    </row>
    <row r="8" spans="2:7" x14ac:dyDescent="0.25">
      <c r="B8" s="38" t="s">
        <v>167</v>
      </c>
      <c r="C8" s="39">
        <v>368</v>
      </c>
      <c r="D8" s="40" t="s">
        <v>258</v>
      </c>
      <c r="E8" s="5">
        <v>1</v>
      </c>
      <c r="F8" s="5">
        <v>7</v>
      </c>
      <c r="G8" s="6">
        <f>(E8*F8*$G$4)</f>
        <v>2327500</v>
      </c>
    </row>
    <row r="9" spans="2:7" x14ac:dyDescent="0.25">
      <c r="B9" s="41" t="s">
        <v>168</v>
      </c>
      <c r="C9" s="39">
        <v>32</v>
      </c>
      <c r="D9" s="40" t="s">
        <v>259</v>
      </c>
      <c r="E9" s="5">
        <v>1</v>
      </c>
      <c r="F9" s="5">
        <v>7</v>
      </c>
      <c r="G9" s="6">
        <f>(E9*F9*$G$3)</f>
        <v>899500</v>
      </c>
    </row>
    <row r="10" spans="2:7" x14ac:dyDescent="0.25">
      <c r="B10" s="41" t="s">
        <v>169</v>
      </c>
      <c r="C10" s="39">
        <v>59</v>
      </c>
      <c r="D10" s="40" t="s">
        <v>259</v>
      </c>
      <c r="E10" s="5">
        <v>1</v>
      </c>
      <c r="F10" s="5">
        <v>7</v>
      </c>
      <c r="G10" s="6">
        <f t="shared" ref="G10:G12" si="0">(E10*F10*$G$3)</f>
        <v>899500</v>
      </c>
    </row>
    <row r="11" spans="2:7" x14ac:dyDescent="0.25">
      <c r="B11" s="41" t="s">
        <v>248</v>
      </c>
      <c r="C11" s="39">
        <v>27</v>
      </c>
      <c r="D11" s="40" t="s">
        <v>259</v>
      </c>
      <c r="E11" s="5">
        <v>1</v>
      </c>
      <c r="F11" s="5">
        <v>7</v>
      </c>
      <c r="G11" s="6">
        <f t="shared" si="0"/>
        <v>899500</v>
      </c>
    </row>
    <row r="12" spans="2:7" x14ac:dyDescent="0.25">
      <c r="B12" s="41" t="s">
        <v>171</v>
      </c>
      <c r="C12" s="39">
        <v>15</v>
      </c>
      <c r="D12" s="40" t="s">
        <v>259</v>
      </c>
      <c r="E12" s="5">
        <v>1</v>
      </c>
      <c r="F12" s="5">
        <v>7</v>
      </c>
      <c r="G12" s="6">
        <f t="shared" si="0"/>
        <v>899500</v>
      </c>
    </row>
    <row r="13" spans="2:7" x14ac:dyDescent="0.25">
      <c r="B13" s="41" t="s">
        <v>172</v>
      </c>
      <c r="C13" s="39">
        <v>237</v>
      </c>
      <c r="D13" s="40" t="s">
        <v>258</v>
      </c>
      <c r="E13" s="5">
        <v>1</v>
      </c>
      <c r="F13" s="5">
        <v>7</v>
      </c>
      <c r="G13" s="6">
        <f t="shared" ref="G13:G14" si="1">(E13*F13*$G$4)</f>
        <v>2327500</v>
      </c>
    </row>
    <row r="14" spans="2:7" x14ac:dyDescent="0.25">
      <c r="B14" s="41" t="s">
        <v>173</v>
      </c>
      <c r="C14" s="39">
        <v>319</v>
      </c>
      <c r="D14" s="40" t="s">
        <v>258</v>
      </c>
      <c r="E14" s="5">
        <v>1</v>
      </c>
      <c r="F14" s="5">
        <v>7</v>
      </c>
      <c r="G14" s="6">
        <f t="shared" si="1"/>
        <v>2327500</v>
      </c>
    </row>
    <row r="15" spans="2:7" x14ac:dyDescent="0.25">
      <c r="B15" s="41" t="s">
        <v>174</v>
      </c>
      <c r="C15" s="39">
        <v>949</v>
      </c>
      <c r="D15" s="40" t="s">
        <v>258</v>
      </c>
      <c r="E15" s="5">
        <v>2</v>
      </c>
      <c r="F15" s="5">
        <v>7</v>
      </c>
      <c r="G15" s="6">
        <f>(E15*F15*$G$4)</f>
        <v>4655000</v>
      </c>
    </row>
    <row r="16" spans="2:7" x14ac:dyDescent="0.25">
      <c r="B16" s="41" t="s">
        <v>175</v>
      </c>
      <c r="C16" s="39">
        <v>174</v>
      </c>
      <c r="D16" s="40" t="s">
        <v>259</v>
      </c>
      <c r="E16" s="5">
        <v>1</v>
      </c>
      <c r="F16" s="5">
        <v>7</v>
      </c>
      <c r="G16" s="6">
        <f>(E16*F16*$G$3)</f>
        <v>899500</v>
      </c>
    </row>
    <row r="17" spans="2:7" x14ac:dyDescent="0.25">
      <c r="B17" s="41" t="s">
        <v>176</v>
      </c>
      <c r="C17" s="39">
        <v>195</v>
      </c>
      <c r="D17" s="40" t="s">
        <v>258</v>
      </c>
      <c r="E17" s="5">
        <v>1</v>
      </c>
      <c r="F17" s="5">
        <v>7</v>
      </c>
      <c r="G17" s="6">
        <f>(E17*F17*$G$4)</f>
        <v>2327500</v>
      </c>
    </row>
    <row r="18" spans="2:7" x14ac:dyDescent="0.25">
      <c r="B18" s="41" t="s">
        <v>177</v>
      </c>
      <c r="C18" s="39">
        <v>21</v>
      </c>
      <c r="D18" s="40" t="s">
        <v>259</v>
      </c>
      <c r="E18" s="5">
        <v>1</v>
      </c>
      <c r="F18" s="5">
        <v>7</v>
      </c>
      <c r="G18" s="6">
        <f t="shared" ref="G18:G19" si="2">(E18*F18*$G$3)</f>
        <v>899500</v>
      </c>
    </row>
    <row r="19" spans="2:7" x14ac:dyDescent="0.25">
      <c r="B19" s="41" t="s">
        <v>178</v>
      </c>
      <c r="C19" s="39">
        <v>15</v>
      </c>
      <c r="D19" s="40" t="s">
        <v>259</v>
      </c>
      <c r="E19" s="5">
        <v>1</v>
      </c>
      <c r="F19" s="5">
        <v>7</v>
      </c>
      <c r="G19" s="6">
        <f t="shared" si="2"/>
        <v>899500</v>
      </c>
    </row>
    <row r="20" spans="2:7" x14ac:dyDescent="0.25">
      <c r="B20" s="41" t="s">
        <v>179</v>
      </c>
      <c r="C20" s="39">
        <v>317</v>
      </c>
      <c r="D20" s="40" t="s">
        <v>258</v>
      </c>
      <c r="E20" s="5">
        <v>1</v>
      </c>
      <c r="F20" s="5">
        <v>7</v>
      </c>
      <c r="G20" s="6">
        <f>(E20*F20*$G$4)</f>
        <v>2327500</v>
      </c>
    </row>
    <row r="21" spans="2:7" x14ac:dyDescent="0.25">
      <c r="B21" s="41" t="s">
        <v>249</v>
      </c>
      <c r="C21" s="39">
        <v>58</v>
      </c>
      <c r="D21" s="40" t="s">
        <v>259</v>
      </c>
      <c r="E21" s="5">
        <v>1</v>
      </c>
      <c r="F21" s="5">
        <v>7</v>
      </c>
      <c r="G21" s="6">
        <f t="shared" ref="G21:G24" si="3">(E21*F21*$G$3)</f>
        <v>899500</v>
      </c>
    </row>
    <row r="22" spans="2:7" x14ac:dyDescent="0.25">
      <c r="B22" s="41" t="s">
        <v>181</v>
      </c>
      <c r="C22" s="39">
        <v>8</v>
      </c>
      <c r="D22" s="40" t="s">
        <v>259</v>
      </c>
      <c r="E22" s="5">
        <v>1</v>
      </c>
      <c r="F22" s="5">
        <v>7</v>
      </c>
      <c r="G22" s="6">
        <f t="shared" si="3"/>
        <v>899500</v>
      </c>
    </row>
    <row r="23" spans="2:7" x14ac:dyDescent="0.25">
      <c r="B23" s="41" t="s">
        <v>182</v>
      </c>
      <c r="C23" s="39">
        <v>16</v>
      </c>
      <c r="D23" s="40" t="s">
        <v>259</v>
      </c>
      <c r="E23" s="5">
        <v>1</v>
      </c>
      <c r="F23" s="5">
        <v>7</v>
      </c>
      <c r="G23" s="6">
        <f t="shared" si="3"/>
        <v>899500</v>
      </c>
    </row>
    <row r="24" spans="2:7" x14ac:dyDescent="0.25">
      <c r="B24" s="41" t="s">
        <v>183</v>
      </c>
      <c r="C24" s="39">
        <v>27</v>
      </c>
      <c r="D24" s="40" t="s">
        <v>259</v>
      </c>
      <c r="E24" s="5">
        <v>1</v>
      </c>
      <c r="F24" s="5">
        <v>7</v>
      </c>
      <c r="G24" s="6">
        <f t="shared" si="3"/>
        <v>899500</v>
      </c>
    </row>
    <row r="25" spans="2:7" x14ac:dyDescent="0.25">
      <c r="B25" s="41" t="s">
        <v>184</v>
      </c>
      <c r="C25" s="39">
        <v>1222</v>
      </c>
      <c r="D25" s="40" t="s">
        <v>258</v>
      </c>
      <c r="E25" s="5">
        <v>2</v>
      </c>
      <c r="F25" s="5">
        <v>7</v>
      </c>
      <c r="G25" s="6">
        <f>(E25*F25*$G$4)</f>
        <v>4655000</v>
      </c>
    </row>
    <row r="26" spans="2:7" x14ac:dyDescent="0.25">
      <c r="B26" s="41" t="s">
        <v>185</v>
      </c>
      <c r="C26" s="39">
        <v>16</v>
      </c>
      <c r="D26" s="40" t="s">
        <v>259</v>
      </c>
      <c r="E26" s="5">
        <v>1</v>
      </c>
      <c r="F26" s="5">
        <v>7</v>
      </c>
      <c r="G26" s="6">
        <f t="shared" ref="G26:G74" si="4">(E26*F26*$G$3)</f>
        <v>899500</v>
      </c>
    </row>
    <row r="27" spans="2:7" x14ac:dyDescent="0.25">
      <c r="B27" s="41" t="s">
        <v>186</v>
      </c>
      <c r="C27" s="39">
        <v>68</v>
      </c>
      <c r="D27" s="40" t="s">
        <v>259</v>
      </c>
      <c r="E27" s="5">
        <v>1</v>
      </c>
      <c r="F27" s="5">
        <v>7</v>
      </c>
      <c r="G27" s="6">
        <f t="shared" si="4"/>
        <v>899500</v>
      </c>
    </row>
    <row r="28" spans="2:7" x14ac:dyDescent="0.25">
      <c r="B28" s="41" t="s">
        <v>187</v>
      </c>
      <c r="C28" s="39">
        <v>28</v>
      </c>
      <c r="D28" s="40" t="s">
        <v>259</v>
      </c>
      <c r="E28" s="5">
        <v>1</v>
      </c>
      <c r="F28" s="5">
        <v>7</v>
      </c>
      <c r="G28" s="6">
        <f t="shared" si="4"/>
        <v>899500</v>
      </c>
    </row>
    <row r="29" spans="2:7" x14ac:dyDescent="0.25">
      <c r="B29" s="41" t="s">
        <v>188</v>
      </c>
      <c r="C29" s="39">
        <v>53</v>
      </c>
      <c r="D29" s="40" t="s">
        <v>259</v>
      </c>
      <c r="E29" s="5">
        <v>1</v>
      </c>
      <c r="F29" s="5">
        <v>7</v>
      </c>
      <c r="G29" s="6">
        <f t="shared" si="4"/>
        <v>899500</v>
      </c>
    </row>
    <row r="30" spans="2:7" x14ac:dyDescent="0.25">
      <c r="B30" s="41" t="s">
        <v>189</v>
      </c>
      <c r="C30" s="39">
        <v>8</v>
      </c>
      <c r="D30" s="40" t="s">
        <v>259</v>
      </c>
      <c r="E30" s="5">
        <v>1</v>
      </c>
      <c r="F30" s="5">
        <v>7</v>
      </c>
      <c r="G30" s="6">
        <f t="shared" si="4"/>
        <v>899500</v>
      </c>
    </row>
    <row r="31" spans="2:7" x14ac:dyDescent="0.25">
      <c r="B31" s="41" t="s">
        <v>190</v>
      </c>
      <c r="C31" s="39">
        <v>121</v>
      </c>
      <c r="D31" s="40" t="s">
        <v>259</v>
      </c>
      <c r="E31" s="5">
        <v>1</v>
      </c>
      <c r="F31" s="5">
        <v>7</v>
      </c>
      <c r="G31" s="6">
        <f t="shared" si="4"/>
        <v>899500</v>
      </c>
    </row>
    <row r="32" spans="2:7" x14ac:dyDescent="0.25">
      <c r="B32" s="41" t="s">
        <v>191</v>
      </c>
      <c r="C32" s="39">
        <v>15</v>
      </c>
      <c r="D32" s="40" t="s">
        <v>259</v>
      </c>
      <c r="E32" s="5">
        <v>1</v>
      </c>
      <c r="F32" s="5">
        <v>7</v>
      </c>
      <c r="G32" s="6">
        <f t="shared" si="4"/>
        <v>899500</v>
      </c>
    </row>
    <row r="33" spans="2:7" x14ac:dyDescent="0.25">
      <c r="B33" s="41" t="s">
        <v>192</v>
      </c>
      <c r="C33" s="39">
        <v>8</v>
      </c>
      <c r="D33" s="40" t="s">
        <v>259</v>
      </c>
      <c r="E33" s="5">
        <v>1</v>
      </c>
      <c r="F33" s="5">
        <v>7</v>
      </c>
      <c r="G33" s="6">
        <f t="shared" si="4"/>
        <v>899500</v>
      </c>
    </row>
    <row r="34" spans="2:7" x14ac:dyDescent="0.25">
      <c r="B34" s="41" t="s">
        <v>193</v>
      </c>
      <c r="C34" s="39">
        <v>34</v>
      </c>
      <c r="D34" s="40" t="s">
        <v>259</v>
      </c>
      <c r="E34" s="5">
        <v>1</v>
      </c>
      <c r="F34" s="5">
        <v>7</v>
      </c>
      <c r="G34" s="6">
        <f t="shared" si="4"/>
        <v>899500</v>
      </c>
    </row>
    <row r="35" spans="2:7" x14ac:dyDescent="0.25">
      <c r="B35" s="41" t="s">
        <v>194</v>
      </c>
      <c r="C35" s="39">
        <v>79</v>
      </c>
      <c r="D35" s="40" t="s">
        <v>259</v>
      </c>
      <c r="E35" s="5">
        <v>1</v>
      </c>
      <c r="F35" s="5">
        <v>7</v>
      </c>
      <c r="G35" s="6">
        <f t="shared" si="4"/>
        <v>899500</v>
      </c>
    </row>
    <row r="36" spans="2:7" x14ac:dyDescent="0.25">
      <c r="B36" s="41" t="s">
        <v>195</v>
      </c>
      <c r="C36" s="39">
        <v>56</v>
      </c>
      <c r="D36" s="40" t="s">
        <v>259</v>
      </c>
      <c r="E36" s="5">
        <v>1</v>
      </c>
      <c r="F36" s="5">
        <v>7</v>
      </c>
      <c r="G36" s="6">
        <f t="shared" si="4"/>
        <v>899500</v>
      </c>
    </row>
    <row r="37" spans="2:7" x14ac:dyDescent="0.25">
      <c r="B37" s="41" t="s">
        <v>252</v>
      </c>
      <c r="C37" s="39">
        <v>89</v>
      </c>
      <c r="D37" s="40" t="s">
        <v>259</v>
      </c>
      <c r="E37" s="5">
        <v>1</v>
      </c>
      <c r="F37" s="5">
        <v>7</v>
      </c>
      <c r="G37" s="6">
        <f t="shared" si="4"/>
        <v>899500</v>
      </c>
    </row>
    <row r="38" spans="2:7" x14ac:dyDescent="0.25">
      <c r="B38" s="41" t="s">
        <v>197</v>
      </c>
      <c r="C38" s="39">
        <v>34</v>
      </c>
      <c r="D38" s="40" t="s">
        <v>259</v>
      </c>
      <c r="E38" s="5">
        <v>1</v>
      </c>
      <c r="F38" s="5">
        <v>7</v>
      </c>
      <c r="G38" s="6">
        <f t="shared" si="4"/>
        <v>899500</v>
      </c>
    </row>
    <row r="39" spans="2:7" x14ac:dyDescent="0.25">
      <c r="B39" s="41" t="s">
        <v>198</v>
      </c>
      <c r="C39" s="39">
        <v>8</v>
      </c>
      <c r="D39" s="40" t="s">
        <v>259</v>
      </c>
      <c r="E39" s="5">
        <v>1</v>
      </c>
      <c r="F39" s="5">
        <v>7</v>
      </c>
      <c r="G39" s="6">
        <f t="shared" si="4"/>
        <v>899500</v>
      </c>
    </row>
    <row r="40" spans="2:7" x14ac:dyDescent="0.25">
      <c r="B40" s="41" t="s">
        <v>199</v>
      </c>
      <c r="C40" s="39">
        <v>35</v>
      </c>
      <c r="D40" s="40" t="s">
        <v>259</v>
      </c>
      <c r="E40" s="5">
        <v>1</v>
      </c>
      <c r="F40" s="5">
        <v>7</v>
      </c>
      <c r="G40" s="6">
        <f t="shared" si="4"/>
        <v>899500</v>
      </c>
    </row>
    <row r="41" spans="2:7" x14ac:dyDescent="0.25">
      <c r="B41" s="41" t="s">
        <v>200</v>
      </c>
      <c r="C41" s="39">
        <v>154</v>
      </c>
      <c r="D41" s="40" t="s">
        <v>259</v>
      </c>
      <c r="E41" s="5">
        <v>1</v>
      </c>
      <c r="F41" s="5">
        <v>7</v>
      </c>
      <c r="G41" s="6">
        <f t="shared" si="4"/>
        <v>899500</v>
      </c>
    </row>
    <row r="42" spans="2:7" x14ac:dyDescent="0.25">
      <c r="B42" s="41" t="s">
        <v>253</v>
      </c>
      <c r="C42" s="39">
        <v>8</v>
      </c>
      <c r="D42" s="40" t="s">
        <v>259</v>
      </c>
      <c r="E42" s="5">
        <v>1</v>
      </c>
      <c r="F42" s="5">
        <v>7</v>
      </c>
      <c r="G42" s="6">
        <f t="shared" si="4"/>
        <v>899500</v>
      </c>
    </row>
    <row r="43" spans="2:7" x14ac:dyDescent="0.25">
      <c r="B43" s="41" t="s">
        <v>202</v>
      </c>
      <c r="C43" s="39">
        <v>11</v>
      </c>
      <c r="D43" s="40" t="s">
        <v>259</v>
      </c>
      <c r="E43" s="5">
        <v>1</v>
      </c>
      <c r="F43" s="5">
        <v>7</v>
      </c>
      <c r="G43" s="6">
        <f t="shared" si="4"/>
        <v>899500</v>
      </c>
    </row>
    <row r="44" spans="2:7" x14ac:dyDescent="0.25">
      <c r="B44" s="41" t="s">
        <v>203</v>
      </c>
      <c r="C44" s="39">
        <v>7</v>
      </c>
      <c r="D44" s="40" t="s">
        <v>259</v>
      </c>
      <c r="E44" s="5">
        <v>1</v>
      </c>
      <c r="F44" s="5">
        <v>7</v>
      </c>
      <c r="G44" s="6">
        <f t="shared" si="4"/>
        <v>899500</v>
      </c>
    </row>
    <row r="45" spans="2:7" x14ac:dyDescent="0.25">
      <c r="B45" s="41" t="s">
        <v>204</v>
      </c>
      <c r="C45" s="39">
        <v>4</v>
      </c>
      <c r="D45" s="40" t="s">
        <v>259</v>
      </c>
      <c r="E45" s="5">
        <v>1</v>
      </c>
      <c r="F45" s="5">
        <v>7</v>
      </c>
      <c r="G45" s="6">
        <f t="shared" si="4"/>
        <v>899500</v>
      </c>
    </row>
    <row r="46" spans="2:7" x14ac:dyDescent="0.25">
      <c r="B46" s="41" t="s">
        <v>205</v>
      </c>
      <c r="C46" s="39">
        <v>37</v>
      </c>
      <c r="D46" s="40" t="s">
        <v>259</v>
      </c>
      <c r="E46" s="5">
        <v>1</v>
      </c>
      <c r="F46" s="5">
        <v>7</v>
      </c>
      <c r="G46" s="6">
        <f t="shared" si="4"/>
        <v>899500</v>
      </c>
    </row>
    <row r="47" spans="2:7" x14ac:dyDescent="0.25">
      <c r="B47" s="41" t="s">
        <v>206</v>
      </c>
      <c r="C47" s="39">
        <v>44</v>
      </c>
      <c r="D47" s="40" t="s">
        <v>259</v>
      </c>
      <c r="E47" s="5">
        <v>1</v>
      </c>
      <c r="F47" s="5">
        <v>7</v>
      </c>
      <c r="G47" s="6">
        <f t="shared" si="4"/>
        <v>899500</v>
      </c>
    </row>
    <row r="48" spans="2:7" x14ac:dyDescent="0.25">
      <c r="B48" s="41" t="s">
        <v>207</v>
      </c>
      <c r="C48" s="39">
        <v>38</v>
      </c>
      <c r="D48" s="40" t="s">
        <v>259</v>
      </c>
      <c r="E48" s="5">
        <v>1</v>
      </c>
      <c r="F48" s="5">
        <v>7</v>
      </c>
      <c r="G48" s="6">
        <f t="shared" si="4"/>
        <v>899500</v>
      </c>
    </row>
    <row r="49" spans="2:7" x14ac:dyDescent="0.25">
      <c r="B49" s="41" t="s">
        <v>208</v>
      </c>
      <c r="C49" s="39">
        <v>7</v>
      </c>
      <c r="D49" s="40" t="s">
        <v>259</v>
      </c>
      <c r="E49" s="5">
        <v>1</v>
      </c>
      <c r="F49" s="5">
        <v>7</v>
      </c>
      <c r="G49" s="6">
        <f t="shared" si="4"/>
        <v>899500</v>
      </c>
    </row>
    <row r="50" spans="2:7" x14ac:dyDescent="0.25">
      <c r="B50" s="41" t="s">
        <v>209</v>
      </c>
      <c r="C50" s="39">
        <v>22</v>
      </c>
      <c r="D50" s="40" t="s">
        <v>259</v>
      </c>
      <c r="E50" s="5">
        <v>1</v>
      </c>
      <c r="F50" s="5">
        <v>7</v>
      </c>
      <c r="G50" s="6">
        <f t="shared" si="4"/>
        <v>899500</v>
      </c>
    </row>
    <row r="51" spans="2:7" x14ac:dyDescent="0.25">
      <c r="B51" s="41" t="s">
        <v>210</v>
      </c>
      <c r="C51" s="39">
        <v>9</v>
      </c>
      <c r="D51" s="40" t="s">
        <v>259</v>
      </c>
      <c r="E51" s="5">
        <v>1</v>
      </c>
      <c r="F51" s="5">
        <v>7</v>
      </c>
      <c r="G51" s="6">
        <f t="shared" si="4"/>
        <v>899500</v>
      </c>
    </row>
    <row r="52" spans="2:7" x14ac:dyDescent="0.25">
      <c r="B52" s="41" t="s">
        <v>211</v>
      </c>
      <c r="C52" s="39">
        <v>34</v>
      </c>
      <c r="D52" s="40" t="s">
        <v>259</v>
      </c>
      <c r="E52" s="5">
        <v>1</v>
      </c>
      <c r="F52" s="5">
        <v>7</v>
      </c>
      <c r="G52" s="6">
        <f t="shared" si="4"/>
        <v>899500</v>
      </c>
    </row>
    <row r="53" spans="2:7" x14ac:dyDescent="0.25">
      <c r="B53" s="41" t="s">
        <v>212</v>
      </c>
      <c r="C53" s="39">
        <v>22</v>
      </c>
      <c r="D53" s="40" t="s">
        <v>259</v>
      </c>
      <c r="E53" s="5">
        <v>1</v>
      </c>
      <c r="F53" s="5">
        <v>7</v>
      </c>
      <c r="G53" s="6">
        <f t="shared" si="4"/>
        <v>899500</v>
      </c>
    </row>
    <row r="54" spans="2:7" x14ac:dyDescent="0.25">
      <c r="B54" s="41" t="s">
        <v>213</v>
      </c>
      <c r="C54" s="39">
        <v>51</v>
      </c>
      <c r="D54" s="40" t="s">
        <v>259</v>
      </c>
      <c r="E54" s="5">
        <v>1</v>
      </c>
      <c r="F54" s="5">
        <v>7</v>
      </c>
      <c r="G54" s="6">
        <f t="shared" si="4"/>
        <v>899500</v>
      </c>
    </row>
    <row r="55" spans="2:7" x14ac:dyDescent="0.25">
      <c r="B55" s="41" t="s">
        <v>250</v>
      </c>
      <c r="C55" s="39">
        <v>12</v>
      </c>
      <c r="D55" s="40" t="s">
        <v>259</v>
      </c>
      <c r="E55" s="5">
        <v>1</v>
      </c>
      <c r="F55" s="5">
        <v>7</v>
      </c>
      <c r="G55" s="6">
        <f t="shared" si="4"/>
        <v>899500</v>
      </c>
    </row>
    <row r="56" spans="2:7" x14ac:dyDescent="0.25">
      <c r="B56" s="41" t="s">
        <v>251</v>
      </c>
      <c r="C56" s="39">
        <v>21</v>
      </c>
      <c r="D56" s="40" t="s">
        <v>259</v>
      </c>
      <c r="E56" s="5">
        <v>1</v>
      </c>
      <c r="F56" s="5">
        <v>7</v>
      </c>
      <c r="G56" s="6">
        <f t="shared" si="4"/>
        <v>899500</v>
      </c>
    </row>
    <row r="57" spans="2:7" x14ac:dyDescent="0.25">
      <c r="B57" s="41" t="s">
        <v>216</v>
      </c>
      <c r="C57" s="39">
        <v>7</v>
      </c>
      <c r="D57" s="40" t="s">
        <v>259</v>
      </c>
      <c r="E57" s="5">
        <v>1</v>
      </c>
      <c r="F57" s="5">
        <v>7</v>
      </c>
      <c r="G57" s="6">
        <f t="shared" si="4"/>
        <v>899500</v>
      </c>
    </row>
    <row r="58" spans="2:7" x14ac:dyDescent="0.25">
      <c r="B58" s="41" t="s">
        <v>217</v>
      </c>
      <c r="C58" s="39">
        <v>8</v>
      </c>
      <c r="D58" s="40" t="s">
        <v>259</v>
      </c>
      <c r="E58" s="5">
        <v>1</v>
      </c>
      <c r="F58" s="5">
        <v>7</v>
      </c>
      <c r="G58" s="6">
        <f t="shared" si="4"/>
        <v>899500</v>
      </c>
    </row>
    <row r="59" spans="2:7" x14ac:dyDescent="0.25">
      <c r="B59" s="41" t="s">
        <v>218</v>
      </c>
      <c r="C59" s="39">
        <v>11</v>
      </c>
      <c r="D59" s="40" t="s">
        <v>259</v>
      </c>
      <c r="E59" s="5">
        <v>1</v>
      </c>
      <c r="F59" s="5">
        <v>7</v>
      </c>
      <c r="G59" s="6">
        <f t="shared" si="4"/>
        <v>899500</v>
      </c>
    </row>
    <row r="60" spans="2:7" x14ac:dyDescent="0.25">
      <c r="B60" s="41" t="s">
        <v>219</v>
      </c>
      <c r="C60" s="39">
        <v>22</v>
      </c>
      <c r="D60" s="40" t="s">
        <v>259</v>
      </c>
      <c r="E60" s="5">
        <v>1</v>
      </c>
      <c r="F60" s="5">
        <v>7</v>
      </c>
      <c r="G60" s="6">
        <f t="shared" si="4"/>
        <v>899500</v>
      </c>
    </row>
    <row r="61" spans="2:7" x14ac:dyDescent="0.25">
      <c r="B61" s="41" t="s">
        <v>220</v>
      </c>
      <c r="C61" s="39">
        <v>19</v>
      </c>
      <c r="D61" s="40" t="s">
        <v>259</v>
      </c>
      <c r="E61" s="5">
        <v>1</v>
      </c>
      <c r="F61" s="5">
        <v>7</v>
      </c>
      <c r="G61" s="6">
        <f t="shared" si="4"/>
        <v>899500</v>
      </c>
    </row>
    <row r="62" spans="2:7" x14ac:dyDescent="0.25">
      <c r="B62" s="42" t="s">
        <v>221</v>
      </c>
      <c r="C62" s="39">
        <v>7</v>
      </c>
      <c r="D62" s="40" t="s">
        <v>259</v>
      </c>
      <c r="E62" s="5">
        <v>1</v>
      </c>
      <c r="F62" s="5">
        <v>7</v>
      </c>
      <c r="G62" s="6">
        <f t="shared" si="4"/>
        <v>899500</v>
      </c>
    </row>
    <row r="63" spans="2:7" x14ac:dyDescent="0.25">
      <c r="B63" s="42" t="s">
        <v>222</v>
      </c>
      <c r="C63" s="39">
        <v>13</v>
      </c>
      <c r="D63" s="40" t="s">
        <v>259</v>
      </c>
      <c r="E63" s="5">
        <v>1</v>
      </c>
      <c r="F63" s="5">
        <v>7</v>
      </c>
      <c r="G63" s="6">
        <f t="shared" si="4"/>
        <v>899500</v>
      </c>
    </row>
    <row r="64" spans="2:7" x14ac:dyDescent="0.25">
      <c r="B64" s="42" t="s">
        <v>223</v>
      </c>
      <c r="C64" s="39">
        <v>14</v>
      </c>
      <c r="D64" s="40" t="s">
        <v>259</v>
      </c>
      <c r="E64" s="5">
        <v>1</v>
      </c>
      <c r="F64" s="5">
        <v>7</v>
      </c>
      <c r="G64" s="6">
        <f t="shared" si="4"/>
        <v>899500</v>
      </c>
    </row>
    <row r="65" spans="1:7" x14ac:dyDescent="0.25">
      <c r="B65" s="42" t="s">
        <v>224</v>
      </c>
      <c r="C65" s="39">
        <v>17</v>
      </c>
      <c r="D65" s="40" t="s">
        <v>259</v>
      </c>
      <c r="E65" s="5">
        <v>1</v>
      </c>
      <c r="F65" s="5">
        <v>7</v>
      </c>
      <c r="G65" s="6">
        <f t="shared" si="4"/>
        <v>899500</v>
      </c>
    </row>
    <row r="66" spans="1:7" x14ac:dyDescent="0.25">
      <c r="B66" s="32" t="s">
        <v>225</v>
      </c>
      <c r="C66" s="33">
        <v>44</v>
      </c>
      <c r="D66" s="37" t="s">
        <v>259</v>
      </c>
      <c r="E66" s="5">
        <v>1</v>
      </c>
      <c r="F66" s="5">
        <v>7</v>
      </c>
      <c r="G66" s="6">
        <f t="shared" si="4"/>
        <v>899500</v>
      </c>
    </row>
    <row r="67" spans="1:7" x14ac:dyDescent="0.25">
      <c r="B67" s="32" t="s">
        <v>226</v>
      </c>
      <c r="C67" s="33">
        <v>42</v>
      </c>
      <c r="D67" s="37" t="s">
        <v>259</v>
      </c>
      <c r="E67" s="5">
        <v>1</v>
      </c>
      <c r="F67" s="5">
        <v>7</v>
      </c>
      <c r="G67" s="6">
        <f t="shared" si="4"/>
        <v>899500</v>
      </c>
    </row>
    <row r="68" spans="1:7" x14ac:dyDescent="0.25">
      <c r="B68" s="32" t="s">
        <v>227</v>
      </c>
      <c r="C68" s="33">
        <v>30</v>
      </c>
      <c r="D68" s="37" t="s">
        <v>259</v>
      </c>
      <c r="E68" s="5">
        <v>1</v>
      </c>
      <c r="F68" s="5">
        <v>7</v>
      </c>
      <c r="G68" s="6">
        <f t="shared" si="4"/>
        <v>899500</v>
      </c>
    </row>
    <row r="69" spans="1:7" x14ac:dyDescent="0.25">
      <c r="B69" s="32" t="s">
        <v>228</v>
      </c>
      <c r="C69" s="33">
        <v>98</v>
      </c>
      <c r="D69" s="37" t="s">
        <v>259</v>
      </c>
      <c r="E69" s="5">
        <v>1</v>
      </c>
      <c r="F69" s="5">
        <v>7</v>
      </c>
      <c r="G69" s="6">
        <f t="shared" si="4"/>
        <v>899500</v>
      </c>
    </row>
    <row r="70" spans="1:7" x14ac:dyDescent="0.25">
      <c r="B70" s="32" t="s">
        <v>229</v>
      </c>
      <c r="C70" s="33">
        <v>32</v>
      </c>
      <c r="D70" s="37" t="s">
        <v>259</v>
      </c>
      <c r="E70" s="5">
        <v>1</v>
      </c>
      <c r="F70" s="5">
        <v>7</v>
      </c>
      <c r="G70" s="6">
        <f t="shared" si="4"/>
        <v>899500</v>
      </c>
    </row>
    <row r="71" spans="1:7" x14ac:dyDescent="0.25">
      <c r="B71" s="32" t="s">
        <v>230</v>
      </c>
      <c r="C71" s="33">
        <v>14</v>
      </c>
      <c r="D71" s="37" t="s">
        <v>259</v>
      </c>
      <c r="E71" s="5">
        <v>1</v>
      </c>
      <c r="F71" s="5">
        <v>7</v>
      </c>
      <c r="G71" s="6">
        <f t="shared" si="4"/>
        <v>899500</v>
      </c>
    </row>
    <row r="72" spans="1:7" x14ac:dyDescent="0.25">
      <c r="B72" s="32" t="s">
        <v>231</v>
      </c>
      <c r="C72" s="33">
        <v>18</v>
      </c>
      <c r="D72" s="37" t="s">
        <v>259</v>
      </c>
      <c r="E72" s="5">
        <v>1</v>
      </c>
      <c r="F72" s="5">
        <v>7</v>
      </c>
      <c r="G72" s="6">
        <f t="shared" si="4"/>
        <v>899500</v>
      </c>
    </row>
    <row r="73" spans="1:7" x14ac:dyDescent="0.25">
      <c r="B73" s="32" t="s">
        <v>232</v>
      </c>
      <c r="C73" s="33">
        <v>52</v>
      </c>
      <c r="D73" s="37" t="s">
        <v>259</v>
      </c>
      <c r="E73" s="5">
        <v>1</v>
      </c>
      <c r="F73" s="5">
        <v>7</v>
      </c>
      <c r="G73" s="6">
        <f t="shared" si="4"/>
        <v>899500</v>
      </c>
    </row>
    <row r="74" spans="1:7" x14ac:dyDescent="0.25">
      <c r="B74" s="32" t="s">
        <v>233</v>
      </c>
      <c r="C74" s="33">
        <v>60</v>
      </c>
      <c r="D74" s="37" t="s">
        <v>259</v>
      </c>
      <c r="E74" s="5">
        <v>1</v>
      </c>
      <c r="F74" s="5">
        <v>7</v>
      </c>
      <c r="G74" s="6">
        <f t="shared" si="4"/>
        <v>899500</v>
      </c>
    </row>
    <row r="75" spans="1:7" x14ac:dyDescent="0.25">
      <c r="B75" s="34" t="s">
        <v>172</v>
      </c>
      <c r="C75" s="35">
        <v>237</v>
      </c>
      <c r="D75" s="36" t="s">
        <v>258</v>
      </c>
      <c r="E75" s="5">
        <v>1</v>
      </c>
      <c r="F75" s="5">
        <v>7</v>
      </c>
      <c r="G75" s="6">
        <f t="shared" ref="G75:G76" si="5">(E75*F75*$G$4)</f>
        <v>2327500</v>
      </c>
    </row>
    <row r="76" spans="1:7" x14ac:dyDescent="0.25">
      <c r="B76" s="34" t="s">
        <v>173</v>
      </c>
      <c r="C76" s="35">
        <v>346</v>
      </c>
      <c r="D76" s="36" t="s">
        <v>258</v>
      </c>
      <c r="E76" s="5">
        <v>1</v>
      </c>
      <c r="F76" s="5">
        <v>7</v>
      </c>
      <c r="G76" s="6">
        <f t="shared" si="5"/>
        <v>2327500</v>
      </c>
    </row>
    <row r="77" spans="1:7" x14ac:dyDescent="0.25">
      <c r="B77" s="79" t="s">
        <v>261</v>
      </c>
      <c r="C77" s="79"/>
      <c r="D77" s="79"/>
      <c r="E77" s="79"/>
      <c r="F77" s="79"/>
      <c r="G77" s="6">
        <f>SUM(G8:G76)</f>
        <v>79572500</v>
      </c>
    </row>
    <row r="78" spans="1:7" x14ac:dyDescent="0.25">
      <c r="G78" s="1"/>
    </row>
    <row r="80" spans="1:7" x14ac:dyDescent="0.25">
      <c r="A80" s="42"/>
      <c r="B80" s="5" t="s">
        <v>3</v>
      </c>
    </row>
    <row r="81" spans="1:2" x14ac:dyDescent="0.25">
      <c r="A81" s="32"/>
      <c r="B81" s="5" t="s">
        <v>255</v>
      </c>
    </row>
    <row r="82" spans="1:2" x14ac:dyDescent="0.25">
      <c r="A82" s="43"/>
      <c r="B82" s="5" t="s">
        <v>254</v>
      </c>
    </row>
  </sheetData>
  <autoFilter ref="B7:F76" xr:uid="{D847D84D-B492-489E-AA06-40F58C9846EE}"/>
  <mergeCells count="1">
    <mergeCell ref="B77:F77"/>
  </mergeCells>
  <phoneticPr fontId="1" type="noConversion"/>
  <pageMargins left="0.7" right="0.7" top="0.75" bottom="0.75" header="0.3" footer="0.3"/>
  <pageSetup paperSize="9" scale="6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39A90-FE02-4C13-93D2-CBDDD7491770}">
  <dimension ref="B3:G102"/>
  <sheetViews>
    <sheetView showGridLines="0" view="pageBreakPreview" zoomScaleNormal="100" zoomScaleSheetLayoutView="100" workbookViewId="0">
      <selection activeCell="C4" sqref="C4"/>
    </sheetView>
  </sheetViews>
  <sheetFormatPr baseColWidth="10" defaultRowHeight="15" x14ac:dyDescent="0.25"/>
  <cols>
    <col min="1" max="1" width="9.140625" customWidth="1"/>
    <col min="2" max="2" width="37.7109375" style="3" customWidth="1"/>
    <col min="3" max="3" width="16.42578125" style="4" customWidth="1"/>
    <col min="4" max="4" width="15.42578125" style="2" bestFit="1" customWidth="1"/>
    <col min="5" max="5" width="15.42578125" style="48" bestFit="1" customWidth="1"/>
    <col min="6" max="6" width="15.42578125" style="2" bestFit="1" customWidth="1"/>
    <col min="7" max="7" width="11.42578125" style="1"/>
  </cols>
  <sheetData>
    <row r="3" spans="2:7" s="4" customFormat="1" x14ac:dyDescent="0.25">
      <c r="B3" s="5" t="s">
        <v>0</v>
      </c>
      <c r="C3" s="5" t="s">
        <v>2</v>
      </c>
      <c r="D3" s="6" t="s">
        <v>237</v>
      </c>
      <c r="E3" s="6" t="s">
        <v>238</v>
      </c>
      <c r="F3" s="6" t="s">
        <v>239</v>
      </c>
      <c r="G3" s="6" t="s">
        <v>244</v>
      </c>
    </row>
    <row r="4" spans="2:7" x14ac:dyDescent="0.25">
      <c r="B4" s="7" t="s">
        <v>4</v>
      </c>
      <c r="C4" s="5" t="s">
        <v>240</v>
      </c>
      <c r="D4" s="6">
        <v>5950</v>
      </c>
      <c r="E4" s="49">
        <v>4200</v>
      </c>
      <c r="F4" s="6">
        <v>7500</v>
      </c>
      <c r="G4" s="6">
        <f>(D4+E4+F4)/3</f>
        <v>5883.333333333333</v>
      </c>
    </row>
    <row r="5" spans="2:7" x14ac:dyDescent="0.25">
      <c r="B5" s="7" t="s">
        <v>5</v>
      </c>
      <c r="C5" s="5" t="s">
        <v>92</v>
      </c>
      <c r="D5" s="6">
        <v>2900</v>
      </c>
      <c r="E5" s="49">
        <v>2400</v>
      </c>
      <c r="F5" s="6">
        <v>2900</v>
      </c>
      <c r="G5" s="6">
        <f t="shared" ref="G5:G68" si="0">(D5+E5+F5)/3</f>
        <v>2733.3333333333335</v>
      </c>
    </row>
    <row r="6" spans="2:7" x14ac:dyDescent="0.25">
      <c r="B6" s="7" t="s">
        <v>44</v>
      </c>
      <c r="C6" s="5" t="s">
        <v>92</v>
      </c>
      <c r="D6" s="6">
        <v>3300</v>
      </c>
      <c r="E6" s="49">
        <v>2000</v>
      </c>
      <c r="F6" s="6">
        <v>2350</v>
      </c>
      <c r="G6" s="6">
        <f t="shared" si="0"/>
        <v>2550</v>
      </c>
    </row>
    <row r="7" spans="2:7" x14ac:dyDescent="0.25">
      <c r="B7" s="7" t="s">
        <v>45</v>
      </c>
      <c r="C7" s="5" t="s">
        <v>92</v>
      </c>
      <c r="D7" s="6">
        <v>4500</v>
      </c>
      <c r="E7" s="49">
        <v>3200</v>
      </c>
      <c r="F7" s="6">
        <v>3400</v>
      </c>
      <c r="G7" s="6">
        <f t="shared" si="0"/>
        <v>3700</v>
      </c>
    </row>
    <row r="8" spans="2:7" x14ac:dyDescent="0.25">
      <c r="B8" s="7" t="s">
        <v>8</v>
      </c>
      <c r="C8" s="5" t="s">
        <v>92</v>
      </c>
      <c r="D8" s="6">
        <v>3500</v>
      </c>
      <c r="E8" s="49">
        <v>2800</v>
      </c>
      <c r="F8" s="6">
        <v>2700</v>
      </c>
      <c r="G8" s="6">
        <f t="shared" si="0"/>
        <v>3000</v>
      </c>
    </row>
    <row r="9" spans="2:7" x14ac:dyDescent="0.25">
      <c r="B9" s="7" t="s">
        <v>9</v>
      </c>
      <c r="C9" s="5" t="s">
        <v>92</v>
      </c>
      <c r="D9" s="6">
        <v>2600</v>
      </c>
      <c r="E9" s="49">
        <v>2200</v>
      </c>
      <c r="F9" s="6">
        <v>5100</v>
      </c>
      <c r="G9" s="6">
        <f t="shared" si="0"/>
        <v>3300</v>
      </c>
    </row>
    <row r="10" spans="2:7" x14ac:dyDescent="0.25">
      <c r="B10" s="7" t="s">
        <v>10</v>
      </c>
      <c r="C10" s="5" t="s">
        <v>92</v>
      </c>
      <c r="D10" s="6">
        <v>6400</v>
      </c>
      <c r="E10" s="49">
        <v>4500</v>
      </c>
      <c r="F10" s="6">
        <v>6300</v>
      </c>
      <c r="G10" s="6">
        <f t="shared" si="0"/>
        <v>5733.333333333333</v>
      </c>
    </row>
    <row r="11" spans="2:7" x14ac:dyDescent="0.25">
      <c r="B11" s="7" t="s">
        <v>11</v>
      </c>
      <c r="C11" s="5" t="s">
        <v>92</v>
      </c>
      <c r="D11" s="6">
        <v>3500</v>
      </c>
      <c r="E11" s="49">
        <v>1200</v>
      </c>
      <c r="F11" s="6">
        <v>1700</v>
      </c>
      <c r="G11" s="6">
        <f t="shared" si="0"/>
        <v>2133.3333333333335</v>
      </c>
    </row>
    <row r="12" spans="2:7" x14ac:dyDescent="0.25">
      <c r="B12" s="7" t="s">
        <v>18</v>
      </c>
      <c r="C12" s="5" t="s">
        <v>93</v>
      </c>
      <c r="D12" s="6">
        <v>700</v>
      </c>
      <c r="E12" s="49">
        <v>600</v>
      </c>
      <c r="F12" s="6">
        <v>700</v>
      </c>
      <c r="G12" s="6">
        <f t="shared" si="0"/>
        <v>666.66666666666663</v>
      </c>
    </row>
    <row r="13" spans="2:7" x14ac:dyDescent="0.25">
      <c r="B13" s="7" t="s">
        <v>94</v>
      </c>
      <c r="C13" s="5" t="s">
        <v>93</v>
      </c>
      <c r="D13" s="6">
        <v>1700</v>
      </c>
      <c r="E13" s="49">
        <v>800</v>
      </c>
      <c r="F13" s="6">
        <v>1700</v>
      </c>
      <c r="G13" s="6">
        <f t="shared" si="0"/>
        <v>1400</v>
      </c>
    </row>
    <row r="14" spans="2:7" x14ac:dyDescent="0.25">
      <c r="B14" s="7" t="s">
        <v>95</v>
      </c>
      <c r="C14" s="5" t="s">
        <v>93</v>
      </c>
      <c r="D14" s="6">
        <v>850</v>
      </c>
      <c r="E14" s="49">
        <v>1400</v>
      </c>
      <c r="F14" s="6">
        <v>2500</v>
      </c>
      <c r="G14" s="6">
        <f t="shared" si="0"/>
        <v>1583.3333333333333</v>
      </c>
    </row>
    <row r="15" spans="2:7" x14ac:dyDescent="0.25">
      <c r="B15" s="7" t="s">
        <v>46</v>
      </c>
      <c r="C15" s="5" t="s">
        <v>104</v>
      </c>
      <c r="D15" s="6">
        <v>5900</v>
      </c>
      <c r="E15" s="49">
        <v>5800</v>
      </c>
      <c r="F15" s="6">
        <v>4650</v>
      </c>
      <c r="G15" s="6">
        <f t="shared" si="0"/>
        <v>5450</v>
      </c>
    </row>
    <row r="16" spans="2:7" x14ac:dyDescent="0.25">
      <c r="B16" s="7" t="s">
        <v>47</v>
      </c>
      <c r="C16" s="5" t="s">
        <v>105</v>
      </c>
      <c r="D16" s="6">
        <v>6400</v>
      </c>
      <c r="E16" s="49">
        <v>5600</v>
      </c>
      <c r="F16" s="6">
        <v>4600</v>
      </c>
      <c r="G16" s="6">
        <f t="shared" si="0"/>
        <v>5533.333333333333</v>
      </c>
    </row>
    <row r="17" spans="2:7" x14ac:dyDescent="0.25">
      <c r="B17" s="7" t="s">
        <v>48</v>
      </c>
      <c r="C17" s="5" t="s">
        <v>99</v>
      </c>
      <c r="D17" s="6">
        <v>3400</v>
      </c>
      <c r="E17" s="49">
        <v>2400</v>
      </c>
      <c r="F17" s="6">
        <v>4000</v>
      </c>
      <c r="G17" s="6">
        <f t="shared" si="0"/>
        <v>3266.6666666666665</v>
      </c>
    </row>
    <row r="18" spans="2:7" x14ac:dyDescent="0.25">
      <c r="B18" s="7" t="s">
        <v>85</v>
      </c>
      <c r="C18" s="5" t="s">
        <v>99</v>
      </c>
      <c r="D18" s="6">
        <v>3400</v>
      </c>
      <c r="E18" s="49">
        <v>2400</v>
      </c>
      <c r="F18" s="6">
        <v>4000</v>
      </c>
      <c r="G18" s="6">
        <f t="shared" si="0"/>
        <v>3266.6666666666665</v>
      </c>
    </row>
    <row r="19" spans="2:7" x14ac:dyDescent="0.25">
      <c r="B19" s="7" t="s">
        <v>86</v>
      </c>
      <c r="C19" s="5" t="s">
        <v>99</v>
      </c>
      <c r="D19" s="6">
        <v>3400</v>
      </c>
      <c r="E19" s="49">
        <v>2400</v>
      </c>
      <c r="F19" s="6">
        <v>4000</v>
      </c>
      <c r="G19" s="6">
        <f t="shared" si="0"/>
        <v>3266.6666666666665</v>
      </c>
    </row>
    <row r="20" spans="2:7" x14ac:dyDescent="0.25">
      <c r="B20" s="7" t="s">
        <v>87</v>
      </c>
      <c r="C20" s="5" t="s">
        <v>99</v>
      </c>
      <c r="D20" s="6">
        <v>2900</v>
      </c>
      <c r="E20" s="49">
        <v>2000</v>
      </c>
      <c r="F20" s="6">
        <v>2900</v>
      </c>
      <c r="G20" s="6">
        <f t="shared" si="0"/>
        <v>2600</v>
      </c>
    </row>
    <row r="21" spans="2:7" x14ac:dyDescent="0.25">
      <c r="B21" s="7" t="s">
        <v>61</v>
      </c>
      <c r="C21" s="5" t="s">
        <v>99</v>
      </c>
      <c r="D21" s="6">
        <v>3200</v>
      </c>
      <c r="E21" s="49">
        <v>2000</v>
      </c>
      <c r="F21" s="6">
        <v>3500</v>
      </c>
      <c r="G21" s="6">
        <f t="shared" si="0"/>
        <v>2900</v>
      </c>
    </row>
    <row r="22" spans="2:7" x14ac:dyDescent="0.25">
      <c r="B22" s="7" t="s">
        <v>15</v>
      </c>
      <c r="C22" s="5" t="s">
        <v>103</v>
      </c>
      <c r="D22" s="6">
        <v>15650</v>
      </c>
      <c r="E22" s="49">
        <v>14400</v>
      </c>
      <c r="F22" s="6">
        <v>12300</v>
      </c>
      <c r="G22" s="6">
        <f t="shared" si="0"/>
        <v>14116.666666666666</v>
      </c>
    </row>
    <row r="23" spans="2:7" x14ac:dyDescent="0.25">
      <c r="B23" s="7" t="s">
        <v>16</v>
      </c>
      <c r="C23" s="5" t="s">
        <v>241</v>
      </c>
      <c r="D23" s="6">
        <v>5500</v>
      </c>
      <c r="E23" s="49">
        <v>3500</v>
      </c>
      <c r="F23" s="6">
        <v>6500</v>
      </c>
      <c r="G23" s="6">
        <f t="shared" si="0"/>
        <v>5166.666666666667</v>
      </c>
    </row>
    <row r="24" spans="2:7" x14ac:dyDescent="0.25">
      <c r="B24" s="7" t="s">
        <v>49</v>
      </c>
      <c r="C24" s="5" t="s">
        <v>102</v>
      </c>
      <c r="D24" s="6">
        <v>8350</v>
      </c>
      <c r="E24" s="49">
        <v>8900</v>
      </c>
      <c r="F24" s="6">
        <v>6050</v>
      </c>
      <c r="G24" s="6">
        <f t="shared" si="0"/>
        <v>7766.666666666667</v>
      </c>
    </row>
    <row r="25" spans="2:7" x14ac:dyDescent="0.25">
      <c r="B25" s="7" t="s">
        <v>12</v>
      </c>
      <c r="C25" s="5" t="s">
        <v>98</v>
      </c>
      <c r="D25" s="6">
        <v>1900</v>
      </c>
      <c r="E25" s="49">
        <v>4300</v>
      </c>
      <c r="F25" s="6">
        <v>2450</v>
      </c>
      <c r="G25" s="6">
        <f t="shared" si="0"/>
        <v>2883.3333333333335</v>
      </c>
    </row>
    <row r="26" spans="2:7" x14ac:dyDescent="0.25">
      <c r="B26" s="7" t="s">
        <v>63</v>
      </c>
      <c r="C26" s="5" t="s">
        <v>98</v>
      </c>
      <c r="D26" s="6">
        <v>2100</v>
      </c>
      <c r="E26" s="49">
        <v>1900</v>
      </c>
      <c r="F26" s="6">
        <v>600</v>
      </c>
      <c r="G26" s="6">
        <f t="shared" si="0"/>
        <v>1533.3333333333333</v>
      </c>
    </row>
    <row r="27" spans="2:7" x14ac:dyDescent="0.25">
      <c r="B27" s="7" t="s">
        <v>64</v>
      </c>
      <c r="C27" s="5" t="s">
        <v>98</v>
      </c>
      <c r="D27" s="6">
        <v>2500</v>
      </c>
      <c r="E27" s="49">
        <v>1200</v>
      </c>
      <c r="F27" s="6">
        <v>1000</v>
      </c>
      <c r="G27" s="6">
        <f t="shared" si="0"/>
        <v>1566.6666666666667</v>
      </c>
    </row>
    <row r="28" spans="2:7" x14ac:dyDescent="0.25">
      <c r="B28" s="7" t="s">
        <v>65</v>
      </c>
      <c r="C28" s="5" t="s">
        <v>99</v>
      </c>
      <c r="D28" s="6">
        <v>5600</v>
      </c>
      <c r="E28" s="49">
        <v>1200</v>
      </c>
      <c r="F28" s="6">
        <v>7400</v>
      </c>
      <c r="G28" s="6">
        <f t="shared" si="0"/>
        <v>4733.333333333333</v>
      </c>
    </row>
    <row r="29" spans="2:7" x14ac:dyDescent="0.25">
      <c r="B29" s="7" t="s">
        <v>50</v>
      </c>
      <c r="C29" s="5" t="s">
        <v>92</v>
      </c>
      <c r="D29" s="6">
        <v>5400</v>
      </c>
      <c r="E29" s="49">
        <v>4300</v>
      </c>
      <c r="F29" s="6">
        <v>6500</v>
      </c>
      <c r="G29" s="6">
        <f t="shared" si="0"/>
        <v>5400</v>
      </c>
    </row>
    <row r="30" spans="2:7" x14ac:dyDescent="0.25">
      <c r="B30" s="7" t="s">
        <v>51</v>
      </c>
      <c r="C30" s="5" t="s">
        <v>102</v>
      </c>
      <c r="D30" s="6">
        <v>1800</v>
      </c>
      <c r="E30" s="49">
        <v>1900</v>
      </c>
      <c r="F30" s="6">
        <v>3300</v>
      </c>
      <c r="G30" s="6">
        <f t="shared" si="0"/>
        <v>2333.3333333333335</v>
      </c>
    </row>
    <row r="31" spans="2:7" x14ac:dyDescent="0.25">
      <c r="B31" s="7" t="s">
        <v>52</v>
      </c>
      <c r="C31" s="5" t="s">
        <v>92</v>
      </c>
      <c r="D31" s="6">
        <v>3950</v>
      </c>
      <c r="E31" s="49">
        <v>5800</v>
      </c>
      <c r="F31" s="6">
        <v>4000</v>
      </c>
      <c r="G31" s="6">
        <f t="shared" si="0"/>
        <v>4583.333333333333</v>
      </c>
    </row>
    <row r="32" spans="2:7" x14ac:dyDescent="0.25">
      <c r="B32" s="7" t="s">
        <v>62</v>
      </c>
      <c r="C32" s="5" t="s">
        <v>92</v>
      </c>
      <c r="D32" s="6">
        <v>4700</v>
      </c>
      <c r="E32" s="49">
        <v>4000</v>
      </c>
      <c r="F32" s="6">
        <v>4000</v>
      </c>
      <c r="G32" s="6">
        <f t="shared" si="0"/>
        <v>4233.333333333333</v>
      </c>
    </row>
    <row r="33" spans="2:7" x14ac:dyDescent="0.25">
      <c r="B33" s="7" t="s">
        <v>53</v>
      </c>
      <c r="C33" s="5" t="s">
        <v>99</v>
      </c>
      <c r="D33" s="6">
        <v>9300</v>
      </c>
      <c r="E33" s="49">
        <v>4000</v>
      </c>
      <c r="F33" s="6">
        <v>4000</v>
      </c>
      <c r="G33" s="6">
        <f t="shared" si="0"/>
        <v>5766.666666666667</v>
      </c>
    </row>
    <row r="34" spans="2:7" x14ac:dyDescent="0.25">
      <c r="B34" s="7" t="s">
        <v>91</v>
      </c>
      <c r="C34" s="5" t="s">
        <v>96</v>
      </c>
      <c r="D34" s="6">
        <v>8900</v>
      </c>
      <c r="E34" s="49">
        <v>4900</v>
      </c>
      <c r="F34" s="6">
        <v>4000</v>
      </c>
      <c r="G34" s="6">
        <f t="shared" si="0"/>
        <v>5933.333333333333</v>
      </c>
    </row>
    <row r="35" spans="2:7" x14ac:dyDescent="0.25">
      <c r="B35" s="7" t="s">
        <v>19</v>
      </c>
      <c r="C35" s="5" t="s">
        <v>92</v>
      </c>
      <c r="D35" s="6">
        <v>15000</v>
      </c>
      <c r="E35" s="49">
        <v>11500</v>
      </c>
      <c r="F35" s="6">
        <v>14500</v>
      </c>
      <c r="G35" s="6">
        <f t="shared" si="0"/>
        <v>13666.666666666666</v>
      </c>
    </row>
    <row r="36" spans="2:7" x14ac:dyDescent="0.25">
      <c r="B36" s="7" t="s">
        <v>54</v>
      </c>
      <c r="C36" s="5" t="s">
        <v>92</v>
      </c>
      <c r="D36" s="6">
        <v>19900</v>
      </c>
      <c r="E36" s="49">
        <v>12000</v>
      </c>
      <c r="F36" s="6">
        <v>19200</v>
      </c>
      <c r="G36" s="6">
        <f t="shared" si="0"/>
        <v>17033.333333333332</v>
      </c>
    </row>
    <row r="37" spans="2:7" x14ac:dyDescent="0.25">
      <c r="B37" s="7" t="s">
        <v>101</v>
      </c>
      <c r="C37" s="5" t="s">
        <v>93</v>
      </c>
      <c r="D37" s="6">
        <v>1600</v>
      </c>
      <c r="E37" s="49">
        <v>1900</v>
      </c>
      <c r="F37" s="6">
        <v>2500</v>
      </c>
      <c r="G37" s="6">
        <f t="shared" si="0"/>
        <v>2000</v>
      </c>
    </row>
    <row r="38" spans="2:7" x14ac:dyDescent="0.25">
      <c r="B38" s="7" t="s">
        <v>21</v>
      </c>
      <c r="C38" s="5" t="s">
        <v>92</v>
      </c>
      <c r="D38" s="6">
        <v>14500</v>
      </c>
      <c r="E38" s="49">
        <v>14000</v>
      </c>
      <c r="F38" s="6">
        <v>14500</v>
      </c>
      <c r="G38" s="6">
        <f t="shared" si="0"/>
        <v>14333.333333333334</v>
      </c>
    </row>
    <row r="39" spans="2:7" x14ac:dyDescent="0.25">
      <c r="B39" s="7" t="s">
        <v>22</v>
      </c>
      <c r="C39" s="5" t="s">
        <v>92</v>
      </c>
      <c r="D39" s="6">
        <v>12000</v>
      </c>
      <c r="E39" s="49">
        <v>11000</v>
      </c>
      <c r="F39" s="6">
        <v>11100</v>
      </c>
      <c r="G39" s="6">
        <f t="shared" si="0"/>
        <v>11366.666666666666</v>
      </c>
    </row>
    <row r="40" spans="2:7" x14ac:dyDescent="0.25">
      <c r="B40" s="7" t="s">
        <v>55</v>
      </c>
      <c r="C40" s="5" t="s">
        <v>92</v>
      </c>
      <c r="D40" s="50">
        <v>1600</v>
      </c>
      <c r="E40" s="49">
        <v>2450</v>
      </c>
      <c r="F40" s="6">
        <v>2000</v>
      </c>
      <c r="G40" s="6">
        <f t="shared" si="0"/>
        <v>2016.6666666666667</v>
      </c>
    </row>
    <row r="41" spans="2:7" x14ac:dyDescent="0.25">
      <c r="B41" s="7" t="s">
        <v>56</v>
      </c>
      <c r="C41" s="5" t="s">
        <v>92</v>
      </c>
      <c r="D41" s="50">
        <v>3350</v>
      </c>
      <c r="E41" s="49">
        <v>3250</v>
      </c>
      <c r="F41" s="6">
        <v>2000</v>
      </c>
      <c r="G41" s="6">
        <f t="shared" si="0"/>
        <v>2866.6666666666665</v>
      </c>
    </row>
    <row r="42" spans="2:7" x14ac:dyDescent="0.25">
      <c r="B42" s="7" t="s">
        <v>66</v>
      </c>
      <c r="C42" s="5" t="s">
        <v>92</v>
      </c>
      <c r="D42" s="50">
        <v>2900</v>
      </c>
      <c r="E42" s="49">
        <v>3950</v>
      </c>
      <c r="F42" s="6">
        <v>2250</v>
      </c>
      <c r="G42" s="6">
        <f t="shared" si="0"/>
        <v>3033.3333333333335</v>
      </c>
    </row>
    <row r="43" spans="2:7" x14ac:dyDescent="0.25">
      <c r="B43" s="7" t="s">
        <v>57</v>
      </c>
      <c r="C43" s="5" t="s">
        <v>92</v>
      </c>
      <c r="D43" s="50">
        <v>1750</v>
      </c>
      <c r="E43" s="49">
        <v>2800</v>
      </c>
      <c r="F43" s="6">
        <v>4000</v>
      </c>
      <c r="G43" s="6">
        <f t="shared" si="0"/>
        <v>2850</v>
      </c>
    </row>
    <row r="44" spans="2:7" x14ac:dyDescent="0.25">
      <c r="B44" s="7" t="s">
        <v>32</v>
      </c>
      <c r="C44" s="5" t="s">
        <v>92</v>
      </c>
      <c r="D44" s="50">
        <v>4700</v>
      </c>
      <c r="E44" s="49">
        <v>4700</v>
      </c>
      <c r="F44" s="6">
        <v>3000</v>
      </c>
      <c r="G44" s="6">
        <f t="shared" si="0"/>
        <v>4133.333333333333</v>
      </c>
    </row>
    <row r="45" spans="2:7" x14ac:dyDescent="0.25">
      <c r="B45" s="7" t="s">
        <v>33</v>
      </c>
      <c r="C45" s="5" t="s">
        <v>92</v>
      </c>
      <c r="D45" s="50">
        <v>4300</v>
      </c>
      <c r="E45" s="49">
        <v>3700</v>
      </c>
      <c r="F45" s="6">
        <v>4500</v>
      </c>
      <c r="G45" s="6">
        <f t="shared" si="0"/>
        <v>4166.666666666667</v>
      </c>
    </row>
    <row r="46" spans="2:7" x14ac:dyDescent="0.25">
      <c r="B46" s="7" t="s">
        <v>58</v>
      </c>
      <c r="C46" s="5" t="s">
        <v>92</v>
      </c>
      <c r="D46" s="50">
        <v>3500</v>
      </c>
      <c r="E46" s="49">
        <v>3700</v>
      </c>
      <c r="F46" s="6">
        <v>4300</v>
      </c>
      <c r="G46" s="6">
        <f t="shared" si="0"/>
        <v>3833.3333333333335</v>
      </c>
    </row>
    <row r="47" spans="2:7" x14ac:dyDescent="0.25">
      <c r="B47" s="7" t="s">
        <v>34</v>
      </c>
      <c r="C47" s="5" t="s">
        <v>92</v>
      </c>
      <c r="D47" s="50">
        <v>3600</v>
      </c>
      <c r="E47" s="49">
        <v>2900</v>
      </c>
      <c r="F47" s="6">
        <v>3000</v>
      </c>
      <c r="G47" s="6">
        <f t="shared" si="0"/>
        <v>3166.6666666666665</v>
      </c>
    </row>
    <row r="48" spans="2:7" x14ac:dyDescent="0.25">
      <c r="B48" s="7" t="s">
        <v>59</v>
      </c>
      <c r="C48" s="5" t="s">
        <v>92</v>
      </c>
      <c r="D48" s="50">
        <v>3400</v>
      </c>
      <c r="E48" s="49">
        <v>4500</v>
      </c>
      <c r="F48" s="6">
        <v>2600</v>
      </c>
      <c r="G48" s="6">
        <f t="shared" si="0"/>
        <v>3500</v>
      </c>
    </row>
    <row r="49" spans="2:7" x14ac:dyDescent="0.25">
      <c r="B49" s="7" t="s">
        <v>60</v>
      </c>
      <c r="C49" s="5" t="s">
        <v>92</v>
      </c>
      <c r="D49" s="50">
        <v>3500</v>
      </c>
      <c r="E49" s="49">
        <v>3800</v>
      </c>
      <c r="F49" s="6">
        <v>7100</v>
      </c>
      <c r="G49" s="6">
        <f t="shared" si="0"/>
        <v>4800</v>
      </c>
    </row>
    <row r="50" spans="2:7" x14ac:dyDescent="0.25">
      <c r="B50" s="7" t="s">
        <v>35</v>
      </c>
      <c r="C50" s="5" t="s">
        <v>92</v>
      </c>
      <c r="D50" s="50">
        <v>2800</v>
      </c>
      <c r="E50" s="49">
        <v>3500</v>
      </c>
      <c r="F50" s="6">
        <v>3600</v>
      </c>
      <c r="G50" s="6">
        <f t="shared" si="0"/>
        <v>3300</v>
      </c>
    </row>
    <row r="51" spans="2:7" x14ac:dyDescent="0.25">
      <c r="B51" s="7" t="s">
        <v>37</v>
      </c>
      <c r="C51" s="5" t="s">
        <v>92</v>
      </c>
      <c r="D51" s="50">
        <v>4500</v>
      </c>
      <c r="E51" s="49">
        <v>3700</v>
      </c>
      <c r="F51" s="6">
        <v>2600</v>
      </c>
      <c r="G51" s="6">
        <f t="shared" si="0"/>
        <v>3600</v>
      </c>
    </row>
    <row r="52" spans="2:7" x14ac:dyDescent="0.25">
      <c r="B52" s="7" t="s">
        <v>38</v>
      </c>
      <c r="C52" s="5" t="s">
        <v>92</v>
      </c>
      <c r="D52" s="50">
        <v>3500</v>
      </c>
      <c r="E52" s="49">
        <v>3200</v>
      </c>
      <c r="F52" s="6">
        <v>3000</v>
      </c>
      <c r="G52" s="6">
        <f t="shared" si="0"/>
        <v>3233.3333333333335</v>
      </c>
    </row>
    <row r="53" spans="2:7" x14ac:dyDescent="0.25">
      <c r="B53" s="7" t="s">
        <v>41</v>
      </c>
      <c r="C53" s="5" t="s">
        <v>92</v>
      </c>
      <c r="D53" s="50">
        <v>4300</v>
      </c>
      <c r="E53" s="49">
        <v>4300</v>
      </c>
      <c r="F53" s="6">
        <v>4000</v>
      </c>
      <c r="G53" s="6">
        <f t="shared" si="0"/>
        <v>4200</v>
      </c>
    </row>
    <row r="54" spans="2:7" x14ac:dyDescent="0.25">
      <c r="B54" s="7" t="s">
        <v>36</v>
      </c>
      <c r="C54" s="5" t="s">
        <v>92</v>
      </c>
      <c r="D54" s="50">
        <v>4200</v>
      </c>
      <c r="E54" s="49">
        <v>5700</v>
      </c>
      <c r="F54" s="6">
        <v>3000</v>
      </c>
      <c r="G54" s="6">
        <f t="shared" si="0"/>
        <v>4300</v>
      </c>
    </row>
    <row r="55" spans="2:7" x14ac:dyDescent="0.25">
      <c r="B55" s="7" t="s">
        <v>67</v>
      </c>
      <c r="C55" s="5" t="s">
        <v>92</v>
      </c>
      <c r="D55" s="50">
        <v>3500</v>
      </c>
      <c r="E55" s="49">
        <v>4300</v>
      </c>
      <c r="F55" s="6">
        <v>4200</v>
      </c>
      <c r="G55" s="6">
        <f t="shared" si="0"/>
        <v>4000</v>
      </c>
    </row>
    <row r="56" spans="2:7" x14ac:dyDescent="0.25">
      <c r="B56" s="7" t="s">
        <v>68</v>
      </c>
      <c r="C56" s="5" t="s">
        <v>92</v>
      </c>
      <c r="D56" s="50">
        <v>2500</v>
      </c>
      <c r="E56" s="49">
        <v>4200</v>
      </c>
      <c r="F56" s="6">
        <v>5000</v>
      </c>
      <c r="G56" s="6">
        <f t="shared" si="0"/>
        <v>3900</v>
      </c>
    </row>
    <row r="57" spans="2:7" x14ac:dyDescent="0.25">
      <c r="B57" s="7" t="s">
        <v>69</v>
      </c>
      <c r="C57" s="5" t="s">
        <v>92</v>
      </c>
      <c r="D57" s="50">
        <v>4600</v>
      </c>
      <c r="E57" s="49">
        <v>3900</v>
      </c>
      <c r="F57" s="6">
        <v>2800</v>
      </c>
      <c r="G57" s="6">
        <f t="shared" si="0"/>
        <v>3766.6666666666665</v>
      </c>
    </row>
    <row r="58" spans="2:7" x14ac:dyDescent="0.25">
      <c r="B58" s="7" t="s">
        <v>25</v>
      </c>
      <c r="C58" s="5" t="s">
        <v>92</v>
      </c>
      <c r="D58" s="50">
        <v>2900</v>
      </c>
      <c r="E58" s="49">
        <v>4800</v>
      </c>
      <c r="F58" s="6">
        <v>4000</v>
      </c>
      <c r="G58" s="6">
        <f t="shared" si="0"/>
        <v>3900</v>
      </c>
    </row>
    <row r="59" spans="2:7" x14ac:dyDescent="0.25">
      <c r="B59" s="8" t="s">
        <v>26</v>
      </c>
      <c r="C59" s="5" t="s">
        <v>92</v>
      </c>
      <c r="D59" s="50">
        <v>8500</v>
      </c>
      <c r="E59" s="49">
        <v>8500</v>
      </c>
      <c r="F59" s="6">
        <v>9600</v>
      </c>
      <c r="G59" s="6">
        <f t="shared" si="0"/>
        <v>8866.6666666666661</v>
      </c>
    </row>
    <row r="60" spans="2:7" x14ac:dyDescent="0.25">
      <c r="B60" s="8" t="s">
        <v>27</v>
      </c>
      <c r="C60" s="5" t="s">
        <v>92</v>
      </c>
      <c r="D60" s="50">
        <v>9300</v>
      </c>
      <c r="E60" s="49">
        <v>6000</v>
      </c>
      <c r="F60" s="6">
        <v>10500</v>
      </c>
      <c r="G60" s="6">
        <f t="shared" si="0"/>
        <v>8600</v>
      </c>
    </row>
    <row r="61" spans="2:7" x14ac:dyDescent="0.25">
      <c r="B61" s="8" t="s">
        <v>28</v>
      </c>
      <c r="C61" s="5" t="s">
        <v>92</v>
      </c>
      <c r="D61" s="50">
        <v>7600</v>
      </c>
      <c r="E61" s="49">
        <v>4700</v>
      </c>
      <c r="F61" s="6">
        <v>6000</v>
      </c>
      <c r="G61" s="6">
        <f t="shared" si="0"/>
        <v>6100</v>
      </c>
    </row>
    <row r="62" spans="2:7" x14ac:dyDescent="0.25">
      <c r="B62" s="8" t="s">
        <v>29</v>
      </c>
      <c r="C62" s="5" t="s">
        <v>92</v>
      </c>
      <c r="D62" s="50">
        <v>3500</v>
      </c>
      <c r="E62" s="49">
        <v>5000</v>
      </c>
      <c r="F62" s="6">
        <v>5000</v>
      </c>
      <c r="G62" s="6">
        <f t="shared" si="0"/>
        <v>4500</v>
      </c>
    </row>
    <row r="63" spans="2:7" x14ac:dyDescent="0.25">
      <c r="B63" s="8" t="s">
        <v>30</v>
      </c>
      <c r="C63" s="5" t="s">
        <v>92</v>
      </c>
      <c r="D63" s="50">
        <v>5500</v>
      </c>
      <c r="E63" s="49">
        <v>4600</v>
      </c>
      <c r="F63" s="6">
        <v>7500</v>
      </c>
      <c r="G63" s="6">
        <f t="shared" si="0"/>
        <v>5866.666666666667</v>
      </c>
    </row>
    <row r="64" spans="2:7" x14ac:dyDescent="0.25">
      <c r="B64" s="8" t="s">
        <v>31</v>
      </c>
      <c r="C64" s="5" t="s">
        <v>92</v>
      </c>
      <c r="D64" s="50">
        <v>4300</v>
      </c>
      <c r="E64" s="49">
        <v>5300</v>
      </c>
      <c r="F64" s="6">
        <v>4500</v>
      </c>
      <c r="G64" s="6">
        <f t="shared" si="0"/>
        <v>4700</v>
      </c>
    </row>
    <row r="65" spans="2:7" ht="15.75" customHeight="1" x14ac:dyDescent="0.25">
      <c r="B65" s="8" t="s">
        <v>83</v>
      </c>
      <c r="C65" s="5" t="s">
        <v>92</v>
      </c>
      <c r="D65" s="50">
        <v>4000</v>
      </c>
      <c r="E65" s="49">
        <v>4000</v>
      </c>
      <c r="F65" s="6">
        <v>3500</v>
      </c>
      <c r="G65" s="6">
        <f t="shared" si="0"/>
        <v>3833.3333333333335</v>
      </c>
    </row>
    <row r="66" spans="2:7" x14ac:dyDescent="0.25">
      <c r="B66" s="8" t="s">
        <v>39</v>
      </c>
      <c r="C66" s="5" t="s">
        <v>92</v>
      </c>
      <c r="D66" s="50">
        <v>3200</v>
      </c>
      <c r="E66" s="49">
        <v>3600</v>
      </c>
      <c r="F66" s="6">
        <v>3000</v>
      </c>
      <c r="G66" s="6">
        <f t="shared" si="0"/>
        <v>3266.6666666666665</v>
      </c>
    </row>
    <row r="67" spans="2:7" x14ac:dyDescent="0.25">
      <c r="B67" s="8" t="s">
        <v>40</v>
      </c>
      <c r="C67" s="5" t="s">
        <v>92</v>
      </c>
      <c r="D67" s="50">
        <v>3200</v>
      </c>
      <c r="E67" s="49">
        <v>3500</v>
      </c>
      <c r="F67" s="6">
        <v>2600</v>
      </c>
      <c r="G67" s="6">
        <f t="shared" si="0"/>
        <v>3100</v>
      </c>
    </row>
    <row r="68" spans="2:7" x14ac:dyDescent="0.25">
      <c r="B68" s="8" t="s">
        <v>41</v>
      </c>
      <c r="C68" s="5" t="s">
        <v>92</v>
      </c>
      <c r="D68" s="50">
        <v>4500</v>
      </c>
      <c r="E68" s="49">
        <v>4300</v>
      </c>
      <c r="F68" s="6">
        <v>4000</v>
      </c>
      <c r="G68" s="6">
        <f t="shared" si="0"/>
        <v>4266.666666666667</v>
      </c>
    </row>
    <row r="69" spans="2:7" x14ac:dyDescent="0.25">
      <c r="B69" s="8" t="s">
        <v>42</v>
      </c>
      <c r="C69" s="5" t="s">
        <v>92</v>
      </c>
      <c r="D69" s="50">
        <v>3800</v>
      </c>
      <c r="E69" s="49">
        <v>4800</v>
      </c>
      <c r="F69" s="6">
        <v>2500</v>
      </c>
      <c r="G69" s="6">
        <f t="shared" ref="G69:G98" si="1">(D69+E69+F69)/3</f>
        <v>3700</v>
      </c>
    </row>
    <row r="70" spans="2:7" x14ac:dyDescent="0.25">
      <c r="B70" s="8" t="s">
        <v>43</v>
      </c>
      <c r="C70" s="5" t="s">
        <v>92</v>
      </c>
      <c r="D70" s="50">
        <v>6700</v>
      </c>
      <c r="E70" s="49">
        <v>6500</v>
      </c>
      <c r="F70" s="6">
        <v>6000</v>
      </c>
      <c r="G70" s="6">
        <f t="shared" si="1"/>
        <v>6400</v>
      </c>
    </row>
    <row r="71" spans="2:7" x14ac:dyDescent="0.25">
      <c r="B71" s="8" t="s">
        <v>77</v>
      </c>
      <c r="C71" s="5" t="s">
        <v>92</v>
      </c>
      <c r="D71" s="50">
        <v>4300</v>
      </c>
      <c r="E71" s="49">
        <v>4200</v>
      </c>
      <c r="F71" s="6">
        <v>5000</v>
      </c>
      <c r="G71" s="6">
        <f t="shared" si="1"/>
        <v>4500</v>
      </c>
    </row>
    <row r="72" spans="2:7" x14ac:dyDescent="0.25">
      <c r="B72" s="8" t="s">
        <v>78</v>
      </c>
      <c r="C72" s="5" t="s">
        <v>92</v>
      </c>
      <c r="D72" s="50">
        <v>7500</v>
      </c>
      <c r="E72" s="49">
        <v>6300</v>
      </c>
      <c r="F72" s="6">
        <v>9500</v>
      </c>
      <c r="G72" s="6">
        <f t="shared" si="1"/>
        <v>7766.666666666667</v>
      </c>
    </row>
    <row r="73" spans="2:7" x14ac:dyDescent="0.25">
      <c r="B73" s="8" t="s">
        <v>79</v>
      </c>
      <c r="C73" s="5" t="s">
        <v>92</v>
      </c>
      <c r="D73" s="50">
        <v>6900</v>
      </c>
      <c r="E73" s="49">
        <v>4200</v>
      </c>
      <c r="F73" s="6">
        <v>4500</v>
      </c>
      <c r="G73" s="6">
        <f t="shared" si="1"/>
        <v>5200</v>
      </c>
    </row>
    <row r="74" spans="2:7" x14ac:dyDescent="0.25">
      <c r="B74" s="8" t="s">
        <v>80</v>
      </c>
      <c r="C74" s="5" t="s">
        <v>92</v>
      </c>
      <c r="D74" s="50">
        <v>3500</v>
      </c>
      <c r="E74" s="49">
        <v>3200</v>
      </c>
      <c r="F74" s="6">
        <v>4500</v>
      </c>
      <c r="G74" s="6">
        <f t="shared" si="1"/>
        <v>3733.3333333333335</v>
      </c>
    </row>
    <row r="75" spans="2:7" x14ac:dyDescent="0.25">
      <c r="B75" s="8" t="s">
        <v>81</v>
      </c>
      <c r="C75" s="5" t="s">
        <v>92</v>
      </c>
      <c r="D75" s="50">
        <v>8000</v>
      </c>
      <c r="E75" s="49">
        <v>4600</v>
      </c>
      <c r="F75" s="6">
        <v>8000</v>
      </c>
      <c r="G75" s="6">
        <f t="shared" si="1"/>
        <v>6866.666666666667</v>
      </c>
    </row>
    <row r="76" spans="2:7" x14ac:dyDescent="0.25">
      <c r="B76" s="8" t="s">
        <v>82</v>
      </c>
      <c r="C76" s="5" t="s">
        <v>92</v>
      </c>
      <c r="D76" s="50">
        <v>4000</v>
      </c>
      <c r="E76" s="49">
        <v>3400</v>
      </c>
      <c r="F76" s="6">
        <v>6600</v>
      </c>
      <c r="G76" s="6">
        <f t="shared" si="1"/>
        <v>4666.666666666667</v>
      </c>
    </row>
    <row r="77" spans="2:7" x14ac:dyDescent="0.25">
      <c r="B77" s="8" t="s">
        <v>84</v>
      </c>
      <c r="C77" s="5" t="s">
        <v>92</v>
      </c>
      <c r="D77" s="50">
        <v>2400</v>
      </c>
      <c r="E77" s="49">
        <v>4200</v>
      </c>
      <c r="F77" s="6">
        <v>3500</v>
      </c>
      <c r="G77" s="6">
        <f t="shared" si="1"/>
        <v>3366.6666666666665</v>
      </c>
    </row>
    <row r="78" spans="2:7" x14ac:dyDescent="0.25">
      <c r="B78" s="7" t="s">
        <v>13</v>
      </c>
      <c r="C78" s="5" t="s">
        <v>98</v>
      </c>
      <c r="D78" s="50">
        <v>1500</v>
      </c>
      <c r="E78" s="49">
        <v>1300</v>
      </c>
      <c r="F78" s="6">
        <v>4000</v>
      </c>
      <c r="G78" s="6">
        <f t="shared" si="1"/>
        <v>2266.6666666666665</v>
      </c>
    </row>
    <row r="79" spans="2:7" x14ac:dyDescent="0.25">
      <c r="B79" s="7" t="s">
        <v>70</v>
      </c>
      <c r="C79" s="5" t="s">
        <v>92</v>
      </c>
      <c r="D79" s="50">
        <v>5400</v>
      </c>
      <c r="E79" s="49">
        <v>3000</v>
      </c>
      <c r="F79" s="6">
        <v>4000</v>
      </c>
      <c r="G79" s="6">
        <f t="shared" si="1"/>
        <v>4133.333333333333</v>
      </c>
    </row>
    <row r="80" spans="2:7" x14ac:dyDescent="0.25">
      <c r="B80" s="7" t="s">
        <v>71</v>
      </c>
      <c r="C80" s="5" t="s">
        <v>92</v>
      </c>
      <c r="D80" s="50">
        <v>7600</v>
      </c>
      <c r="E80" s="49">
        <v>12500</v>
      </c>
      <c r="F80" s="6">
        <v>9500</v>
      </c>
      <c r="G80" s="6">
        <f t="shared" si="1"/>
        <v>9866.6666666666661</v>
      </c>
    </row>
    <row r="81" spans="2:7" x14ac:dyDescent="0.25">
      <c r="B81" s="7" t="s">
        <v>72</v>
      </c>
      <c r="C81" s="5" t="s">
        <v>98</v>
      </c>
      <c r="D81" s="50">
        <v>1500</v>
      </c>
      <c r="E81" s="49">
        <v>1500</v>
      </c>
      <c r="F81" s="6">
        <v>4500</v>
      </c>
      <c r="G81" s="6">
        <f t="shared" si="1"/>
        <v>2500</v>
      </c>
    </row>
    <row r="82" spans="2:7" x14ac:dyDescent="0.25">
      <c r="B82" s="7" t="s">
        <v>272</v>
      </c>
      <c r="C82" s="5" t="s">
        <v>273</v>
      </c>
      <c r="D82" s="50">
        <v>3200</v>
      </c>
      <c r="E82" s="49">
        <v>3180</v>
      </c>
      <c r="F82" s="6">
        <v>3190</v>
      </c>
      <c r="G82" s="6">
        <f t="shared" si="1"/>
        <v>3190</v>
      </c>
    </row>
    <row r="83" spans="2:7" x14ac:dyDescent="0.25">
      <c r="B83" s="7" t="s">
        <v>73</v>
      </c>
      <c r="C83" s="5" t="s">
        <v>98</v>
      </c>
      <c r="D83" s="50">
        <v>5400</v>
      </c>
      <c r="E83" s="49">
        <v>1500</v>
      </c>
      <c r="F83" s="6">
        <v>1200</v>
      </c>
      <c r="G83" s="6">
        <f t="shared" si="1"/>
        <v>2700</v>
      </c>
    </row>
    <row r="84" spans="2:7" x14ac:dyDescent="0.25">
      <c r="B84" s="7" t="s">
        <v>74</v>
      </c>
      <c r="C84" s="5" t="s">
        <v>99</v>
      </c>
      <c r="D84" s="50">
        <v>1300</v>
      </c>
      <c r="E84" s="49">
        <v>4900</v>
      </c>
      <c r="F84" s="6">
        <v>5900</v>
      </c>
      <c r="G84" s="6">
        <f t="shared" si="1"/>
        <v>4033.3333333333335</v>
      </c>
    </row>
    <row r="85" spans="2:7" x14ac:dyDescent="0.25">
      <c r="B85" s="7" t="s">
        <v>75</v>
      </c>
      <c r="C85" s="5" t="s">
        <v>100</v>
      </c>
      <c r="D85" s="50">
        <v>1500</v>
      </c>
      <c r="E85" s="49">
        <v>1200</v>
      </c>
      <c r="F85" s="6">
        <v>1400</v>
      </c>
      <c r="G85" s="6">
        <f t="shared" si="1"/>
        <v>1366.6666666666667</v>
      </c>
    </row>
    <row r="86" spans="2:7" x14ac:dyDescent="0.25">
      <c r="B86" s="7" t="s">
        <v>14</v>
      </c>
      <c r="C86" s="5" t="s">
        <v>98</v>
      </c>
      <c r="D86" s="50">
        <v>5800</v>
      </c>
      <c r="E86" s="49">
        <v>1500</v>
      </c>
      <c r="F86" s="6">
        <v>1400</v>
      </c>
      <c r="G86" s="6">
        <f t="shared" si="1"/>
        <v>2900</v>
      </c>
    </row>
    <row r="87" spans="2:7" x14ac:dyDescent="0.25">
      <c r="B87" s="7" t="s">
        <v>97</v>
      </c>
      <c r="C87" s="5" t="s">
        <v>93</v>
      </c>
      <c r="D87" s="2">
        <v>1300</v>
      </c>
      <c r="E87" s="49">
        <v>1300</v>
      </c>
      <c r="F87" s="6">
        <v>1500</v>
      </c>
      <c r="G87" s="6">
        <f t="shared" si="1"/>
        <v>1366.6666666666667</v>
      </c>
    </row>
    <row r="88" spans="2:7" x14ac:dyDescent="0.25">
      <c r="B88" s="7" t="s">
        <v>17</v>
      </c>
      <c r="C88" s="5" t="s">
        <v>92</v>
      </c>
      <c r="D88" s="50">
        <v>1400</v>
      </c>
      <c r="E88" s="49">
        <v>35000</v>
      </c>
      <c r="F88" s="6">
        <v>36000</v>
      </c>
      <c r="G88" s="6">
        <f t="shared" si="1"/>
        <v>24133.333333333332</v>
      </c>
    </row>
    <row r="89" spans="2:7" x14ac:dyDescent="0.25">
      <c r="B89" s="7" t="s">
        <v>20</v>
      </c>
      <c r="C89" s="5" t="s">
        <v>92</v>
      </c>
      <c r="D89" s="50">
        <v>1500</v>
      </c>
      <c r="E89" s="49">
        <v>4000</v>
      </c>
      <c r="F89" s="6">
        <v>5600</v>
      </c>
      <c r="G89" s="6">
        <f t="shared" si="1"/>
        <v>3700</v>
      </c>
    </row>
    <row r="90" spans="2:7" x14ac:dyDescent="0.25">
      <c r="B90" s="7" t="s">
        <v>76</v>
      </c>
      <c r="C90" s="5" t="s">
        <v>92</v>
      </c>
      <c r="D90" s="50">
        <v>37000</v>
      </c>
      <c r="E90" s="49">
        <v>28000</v>
      </c>
      <c r="F90" s="6">
        <v>28000</v>
      </c>
      <c r="G90" s="6">
        <f t="shared" si="1"/>
        <v>31000</v>
      </c>
    </row>
    <row r="91" spans="2:7" x14ac:dyDescent="0.25">
      <c r="B91" s="7" t="s">
        <v>23</v>
      </c>
      <c r="C91" s="5" t="s">
        <v>92</v>
      </c>
      <c r="D91" s="50">
        <v>16000</v>
      </c>
      <c r="E91" s="49">
        <v>16500</v>
      </c>
      <c r="F91" s="6">
        <v>17000</v>
      </c>
      <c r="G91" s="6">
        <f t="shared" si="1"/>
        <v>16500</v>
      </c>
    </row>
    <row r="92" spans="2:7" x14ac:dyDescent="0.25">
      <c r="B92" s="7" t="s">
        <v>24</v>
      </c>
      <c r="C92" s="5" t="s">
        <v>92</v>
      </c>
      <c r="D92" s="50">
        <v>15000</v>
      </c>
      <c r="E92" s="49">
        <v>15300</v>
      </c>
      <c r="F92" s="6">
        <v>18000</v>
      </c>
      <c r="G92" s="6">
        <f t="shared" si="1"/>
        <v>16100</v>
      </c>
    </row>
    <row r="93" spans="2:7" x14ac:dyDescent="0.25">
      <c r="B93" s="7" t="s">
        <v>6</v>
      </c>
      <c r="C93" s="5" t="s">
        <v>92</v>
      </c>
      <c r="D93" s="50">
        <v>4900</v>
      </c>
      <c r="E93" s="49">
        <v>5400</v>
      </c>
      <c r="F93" s="6">
        <v>9500</v>
      </c>
      <c r="G93" s="6">
        <f t="shared" si="1"/>
        <v>6600</v>
      </c>
    </row>
    <row r="94" spans="2:7" x14ac:dyDescent="0.25">
      <c r="B94" s="7" t="s">
        <v>7</v>
      </c>
      <c r="C94" s="5" t="s">
        <v>92</v>
      </c>
      <c r="D94" s="50">
        <v>12000</v>
      </c>
      <c r="E94" s="49">
        <v>12000</v>
      </c>
      <c r="F94" s="6">
        <v>12000</v>
      </c>
      <c r="G94" s="6">
        <f t="shared" si="1"/>
        <v>12000</v>
      </c>
    </row>
    <row r="95" spans="2:7" x14ac:dyDescent="0.25">
      <c r="B95" s="7" t="s">
        <v>89</v>
      </c>
      <c r="C95" s="5" t="s">
        <v>92</v>
      </c>
      <c r="D95" s="50">
        <v>3500</v>
      </c>
      <c r="E95" s="49">
        <v>3400</v>
      </c>
      <c r="F95" s="6">
        <v>3400</v>
      </c>
      <c r="G95" s="6">
        <f t="shared" si="1"/>
        <v>3433.3333333333335</v>
      </c>
    </row>
    <row r="96" spans="2:7" x14ac:dyDescent="0.25">
      <c r="B96" s="7" t="s">
        <v>90</v>
      </c>
      <c r="C96" s="5" t="s">
        <v>92</v>
      </c>
      <c r="D96" s="50">
        <v>4300</v>
      </c>
      <c r="E96" s="49">
        <v>3900</v>
      </c>
      <c r="F96" s="6">
        <v>4500</v>
      </c>
      <c r="G96" s="6">
        <f t="shared" si="1"/>
        <v>4233.333333333333</v>
      </c>
    </row>
    <row r="97" spans="2:7" x14ac:dyDescent="0.25">
      <c r="B97" s="7" t="s">
        <v>84</v>
      </c>
      <c r="C97" s="5" t="s">
        <v>92</v>
      </c>
      <c r="D97" s="50">
        <v>3500</v>
      </c>
      <c r="E97" s="49">
        <v>2500</v>
      </c>
      <c r="F97" s="6">
        <v>3600</v>
      </c>
      <c r="G97" s="6">
        <f t="shared" si="1"/>
        <v>3200</v>
      </c>
    </row>
    <row r="98" spans="2:7" x14ac:dyDescent="0.25">
      <c r="B98" s="7" t="s">
        <v>88</v>
      </c>
      <c r="C98" s="5" t="s">
        <v>92</v>
      </c>
      <c r="D98" s="50">
        <v>5900</v>
      </c>
      <c r="E98" s="49">
        <v>4200</v>
      </c>
      <c r="F98" s="6">
        <v>3000</v>
      </c>
      <c r="G98" s="6">
        <f t="shared" si="1"/>
        <v>4366.666666666667</v>
      </c>
    </row>
    <row r="99" spans="2:7" x14ac:dyDescent="0.25">
      <c r="B99" s="7" t="s">
        <v>269</v>
      </c>
      <c r="C99" s="5" t="s">
        <v>92</v>
      </c>
      <c r="D99" s="50">
        <v>2500</v>
      </c>
      <c r="E99" s="49">
        <v>2450</v>
      </c>
      <c r="F99" s="6">
        <v>2550</v>
      </c>
      <c r="G99" s="6">
        <f t="shared" ref="G99:G100" si="2">(D99+E99+F99)/3</f>
        <v>2500</v>
      </c>
    </row>
    <row r="100" spans="2:7" x14ac:dyDescent="0.25">
      <c r="B100" s="7" t="s">
        <v>270</v>
      </c>
      <c r="C100" s="5" t="s">
        <v>92</v>
      </c>
      <c r="D100" s="50">
        <v>3750</v>
      </c>
      <c r="E100" s="49">
        <v>3730</v>
      </c>
      <c r="F100" s="6">
        <v>3740</v>
      </c>
      <c r="G100" s="6">
        <f t="shared" si="2"/>
        <v>3740</v>
      </c>
    </row>
    <row r="101" spans="2:7" x14ac:dyDescent="0.25">
      <c r="B101" s="7" t="s">
        <v>274</v>
      </c>
      <c r="C101" s="5" t="s">
        <v>92</v>
      </c>
      <c r="D101" s="50">
        <v>6950</v>
      </c>
      <c r="E101" s="49">
        <v>7050</v>
      </c>
      <c r="F101" s="6">
        <v>7000</v>
      </c>
      <c r="G101" s="6">
        <f t="shared" ref="G101:G102" si="3">(D101+E101+F101)/3</f>
        <v>7000</v>
      </c>
    </row>
    <row r="102" spans="2:7" x14ac:dyDescent="0.25">
      <c r="B102" s="7" t="s">
        <v>275</v>
      </c>
      <c r="C102" s="5" t="s">
        <v>92</v>
      </c>
      <c r="D102" s="6">
        <v>4490</v>
      </c>
      <c r="E102" s="49">
        <v>4500</v>
      </c>
      <c r="F102" s="6">
        <v>4480</v>
      </c>
      <c r="G102" s="10">
        <f t="shared" si="3"/>
        <v>4490</v>
      </c>
    </row>
  </sheetData>
  <phoneticPr fontId="1" type="noConversion"/>
  <pageMargins left="0.7" right="0.7" top="0.75" bottom="0.75" header="0.3" footer="0.3"/>
  <pageSetup paperSize="9" scale="4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DEA6B9-DD5C-4BEB-8E3D-0900FF353A98}">
  <dimension ref="B2:AD53"/>
  <sheetViews>
    <sheetView showGridLines="0" view="pageBreakPreview" zoomScaleNormal="100" zoomScaleSheetLayoutView="100" workbookViewId="0">
      <selection activeCell="C4" sqref="C4"/>
    </sheetView>
  </sheetViews>
  <sheetFormatPr baseColWidth="10" defaultRowHeight="15" x14ac:dyDescent="0.25"/>
  <cols>
    <col min="1" max="1" width="5.7109375" customWidth="1"/>
    <col min="2" max="2" width="29.7109375" customWidth="1"/>
    <col min="3" max="22" width="7" style="54" customWidth="1"/>
    <col min="23" max="23" width="11.42578125" style="4"/>
    <col min="24" max="24" width="13.42578125" style="53" customWidth="1"/>
    <col min="25" max="25" width="12.85546875" customWidth="1"/>
    <col min="29" max="29" width="13.140625" customWidth="1"/>
    <col min="30" max="30" width="15.28515625" customWidth="1"/>
  </cols>
  <sheetData>
    <row r="2" spans="2:30" x14ac:dyDescent="0.25">
      <c r="B2" t="s">
        <v>3</v>
      </c>
    </row>
    <row r="3" spans="2:30" s="4" customFormat="1" ht="38.25" x14ac:dyDescent="0.25">
      <c r="B3" s="5" t="s">
        <v>316</v>
      </c>
      <c r="C3" s="44" t="s">
        <v>315</v>
      </c>
      <c r="D3" s="44" t="s">
        <v>314</v>
      </c>
      <c r="E3" s="44" t="s">
        <v>313</v>
      </c>
      <c r="F3" s="44" t="s">
        <v>312</v>
      </c>
      <c r="G3" s="44" t="s">
        <v>311</v>
      </c>
      <c r="H3" s="44" t="s">
        <v>310</v>
      </c>
      <c r="I3" s="44" t="s">
        <v>309</v>
      </c>
      <c r="J3" s="44" t="s">
        <v>308</v>
      </c>
      <c r="K3" s="44" t="s">
        <v>307</v>
      </c>
      <c r="L3" s="44" t="s">
        <v>306</v>
      </c>
      <c r="M3" s="44" t="s">
        <v>305</v>
      </c>
      <c r="N3" s="44" t="s">
        <v>304</v>
      </c>
      <c r="O3" s="44" t="s">
        <v>303</v>
      </c>
      <c r="P3" s="44" t="s">
        <v>302</v>
      </c>
      <c r="Q3" s="44" t="s">
        <v>301</v>
      </c>
      <c r="R3" s="44" t="s">
        <v>300</v>
      </c>
      <c r="S3" s="44" t="s">
        <v>299</v>
      </c>
      <c r="T3" s="44" t="s">
        <v>298</v>
      </c>
      <c r="U3" s="44" t="s">
        <v>297</v>
      </c>
      <c r="V3" s="44" t="s">
        <v>296</v>
      </c>
      <c r="W3" s="5" t="s">
        <v>158</v>
      </c>
      <c r="X3" s="58" t="s">
        <v>295</v>
      </c>
      <c r="Y3" s="66" t="s">
        <v>2</v>
      </c>
      <c r="Z3" s="65" t="s">
        <v>294</v>
      </c>
      <c r="AA3" s="65" t="s">
        <v>293</v>
      </c>
      <c r="AB3" s="64" t="s">
        <v>1</v>
      </c>
      <c r="AC3" s="64" t="s">
        <v>292</v>
      </c>
      <c r="AD3" s="63" t="s">
        <v>291</v>
      </c>
    </row>
    <row r="4" spans="2:30" x14ac:dyDescent="0.25">
      <c r="B4" s="60" t="s">
        <v>4</v>
      </c>
      <c r="C4" s="44">
        <v>5</v>
      </c>
      <c r="D4" s="44">
        <v>9</v>
      </c>
      <c r="E4" s="44">
        <v>1</v>
      </c>
      <c r="F4" s="44">
        <v>2</v>
      </c>
      <c r="G4" s="44">
        <v>5</v>
      </c>
      <c r="H4" s="44"/>
      <c r="I4" s="44">
        <v>7</v>
      </c>
      <c r="J4" s="44">
        <v>3</v>
      </c>
      <c r="K4" s="44">
        <v>7</v>
      </c>
      <c r="L4" s="44">
        <v>12</v>
      </c>
      <c r="M4" s="44"/>
      <c r="N4" s="44">
        <v>5</v>
      </c>
      <c r="O4" s="44">
        <v>11</v>
      </c>
      <c r="P4" s="44">
        <v>6</v>
      </c>
      <c r="Q4" s="44">
        <v>6</v>
      </c>
      <c r="R4" s="44">
        <v>5</v>
      </c>
      <c r="S4" s="44">
        <v>3</v>
      </c>
      <c r="T4" s="44">
        <v>7</v>
      </c>
      <c r="U4" s="44">
        <v>3</v>
      </c>
      <c r="V4" s="44">
        <v>8</v>
      </c>
      <c r="W4" s="5">
        <f t="shared" ref="W4:W11" si="0">SUM(C4:V4)</f>
        <v>105</v>
      </c>
      <c r="X4" s="58">
        <f t="shared" ref="X4:X35" si="1">W4*5310</f>
        <v>557550</v>
      </c>
      <c r="Y4" s="5">
        <v>500</v>
      </c>
      <c r="Z4" s="57">
        <f t="shared" ref="Z4:Z35" si="2">X4/Y4</f>
        <v>1115.0999999999999</v>
      </c>
      <c r="AA4" s="56">
        <f t="shared" ref="AA4:AA35" si="3">+ROUNDUP(Z4,0)</f>
        <v>1116</v>
      </c>
      <c r="AB4" s="6">
        <v>5883</v>
      </c>
      <c r="AC4" s="55">
        <f t="shared" ref="AC4:AC35" si="4">AA4*AB4</f>
        <v>6565428</v>
      </c>
      <c r="AD4" s="6">
        <f t="shared" ref="AD4:AD35" si="5">AC4*6</f>
        <v>39392568</v>
      </c>
    </row>
    <row r="5" spans="2:30" x14ac:dyDescent="0.25">
      <c r="B5" s="60" t="s">
        <v>5</v>
      </c>
      <c r="C5" s="44"/>
      <c r="D5" s="44">
        <v>40</v>
      </c>
      <c r="E5" s="44">
        <v>40</v>
      </c>
      <c r="F5" s="44"/>
      <c r="G5" s="44"/>
      <c r="H5" s="44"/>
      <c r="I5" s="44">
        <v>40</v>
      </c>
      <c r="J5" s="44">
        <v>40</v>
      </c>
      <c r="K5" s="44"/>
      <c r="L5" s="44"/>
      <c r="M5" s="44">
        <v>20</v>
      </c>
      <c r="N5" s="44">
        <v>40</v>
      </c>
      <c r="O5" s="44"/>
      <c r="P5" s="44">
        <v>40</v>
      </c>
      <c r="Q5" s="44">
        <v>40</v>
      </c>
      <c r="R5" s="44">
        <v>40</v>
      </c>
      <c r="S5" s="44">
        <v>40</v>
      </c>
      <c r="T5" s="44"/>
      <c r="U5" s="44">
        <v>40</v>
      </c>
      <c r="V5" s="44">
        <v>40</v>
      </c>
      <c r="W5" s="5">
        <f t="shared" si="0"/>
        <v>460</v>
      </c>
      <c r="X5" s="58">
        <f t="shared" si="1"/>
        <v>2442600</v>
      </c>
      <c r="Y5" s="5">
        <v>500</v>
      </c>
      <c r="Z5" s="57">
        <f t="shared" si="2"/>
        <v>4885.2</v>
      </c>
      <c r="AA5" s="56">
        <f t="shared" si="3"/>
        <v>4886</v>
      </c>
      <c r="AB5" s="6">
        <v>2733</v>
      </c>
      <c r="AC5" s="55">
        <f t="shared" si="4"/>
        <v>13353438</v>
      </c>
      <c r="AD5" s="6">
        <f t="shared" si="5"/>
        <v>80120628</v>
      </c>
    </row>
    <row r="6" spans="2:30" x14ac:dyDescent="0.25">
      <c r="B6" s="60" t="s">
        <v>44</v>
      </c>
      <c r="C6" s="44">
        <v>10</v>
      </c>
      <c r="D6" s="44"/>
      <c r="E6" s="44"/>
      <c r="F6" s="44"/>
      <c r="G6" s="44">
        <v>10</v>
      </c>
      <c r="H6" s="44"/>
      <c r="I6" s="44"/>
      <c r="J6" s="44"/>
      <c r="K6" s="44">
        <v>10</v>
      </c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  <c r="W6" s="5">
        <f t="shared" si="0"/>
        <v>30</v>
      </c>
      <c r="X6" s="58">
        <f t="shared" si="1"/>
        <v>159300</v>
      </c>
      <c r="Y6" s="5">
        <v>500</v>
      </c>
      <c r="Z6" s="57">
        <f t="shared" si="2"/>
        <v>318.60000000000002</v>
      </c>
      <c r="AA6" s="56">
        <f t="shared" si="3"/>
        <v>319</v>
      </c>
      <c r="AB6" s="6">
        <v>2550</v>
      </c>
      <c r="AC6" s="55">
        <f t="shared" si="4"/>
        <v>813450</v>
      </c>
      <c r="AD6" s="6">
        <f t="shared" si="5"/>
        <v>4880700</v>
      </c>
    </row>
    <row r="7" spans="2:30" x14ac:dyDescent="0.25">
      <c r="B7" s="60" t="s">
        <v>45</v>
      </c>
      <c r="C7" s="44"/>
      <c r="D7" s="44"/>
      <c r="E7" s="44"/>
      <c r="F7" s="44">
        <v>50</v>
      </c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4"/>
      <c r="W7" s="5">
        <f t="shared" si="0"/>
        <v>50</v>
      </c>
      <c r="X7" s="58">
        <f t="shared" si="1"/>
        <v>265500</v>
      </c>
      <c r="Y7" s="5">
        <v>500</v>
      </c>
      <c r="Z7" s="57">
        <f t="shared" si="2"/>
        <v>531</v>
      </c>
      <c r="AA7" s="56">
        <f t="shared" si="3"/>
        <v>531</v>
      </c>
      <c r="AB7" s="6">
        <v>3700</v>
      </c>
      <c r="AC7" s="55">
        <f t="shared" si="4"/>
        <v>1964700</v>
      </c>
      <c r="AD7" s="6">
        <f t="shared" si="5"/>
        <v>11788200</v>
      </c>
    </row>
    <row r="8" spans="2:30" x14ac:dyDescent="0.25">
      <c r="B8" s="60" t="s">
        <v>290</v>
      </c>
      <c r="C8" s="44"/>
      <c r="D8" s="44"/>
      <c r="E8" s="44"/>
      <c r="F8" s="44"/>
      <c r="G8" s="44">
        <v>9</v>
      </c>
      <c r="H8" s="44"/>
      <c r="I8" s="44"/>
      <c r="J8" s="44">
        <v>9</v>
      </c>
      <c r="K8" s="44">
        <v>9</v>
      </c>
      <c r="L8" s="44"/>
      <c r="M8" s="44">
        <v>9</v>
      </c>
      <c r="N8" s="44">
        <v>9</v>
      </c>
      <c r="O8" s="44"/>
      <c r="P8" s="44"/>
      <c r="Q8" s="44"/>
      <c r="R8" s="44"/>
      <c r="S8" s="44">
        <v>9</v>
      </c>
      <c r="T8" s="44"/>
      <c r="U8" s="44"/>
      <c r="V8" s="44"/>
      <c r="W8" s="5">
        <f t="shared" si="0"/>
        <v>54</v>
      </c>
      <c r="X8" s="58">
        <f t="shared" si="1"/>
        <v>286740</v>
      </c>
      <c r="Y8" s="5">
        <v>500</v>
      </c>
      <c r="Z8" s="57">
        <f t="shared" si="2"/>
        <v>573.48</v>
      </c>
      <c r="AA8" s="56">
        <f t="shared" si="3"/>
        <v>574</v>
      </c>
      <c r="AB8" s="6">
        <v>3000</v>
      </c>
      <c r="AC8" s="55">
        <f t="shared" si="4"/>
        <v>1722000</v>
      </c>
      <c r="AD8" s="6">
        <f t="shared" si="5"/>
        <v>10332000</v>
      </c>
    </row>
    <row r="9" spans="2:30" x14ac:dyDescent="0.25">
      <c r="B9" s="60" t="s">
        <v>9</v>
      </c>
      <c r="C9" s="44">
        <v>9</v>
      </c>
      <c r="D9" s="44">
        <v>9</v>
      </c>
      <c r="E9" s="44">
        <v>9</v>
      </c>
      <c r="F9" s="44">
        <v>9</v>
      </c>
      <c r="G9" s="44">
        <v>2</v>
      </c>
      <c r="H9" s="44"/>
      <c r="I9" s="44">
        <v>9</v>
      </c>
      <c r="J9" s="44"/>
      <c r="K9" s="44">
        <v>2</v>
      </c>
      <c r="L9" s="44">
        <v>9</v>
      </c>
      <c r="M9" s="44"/>
      <c r="N9" s="44"/>
      <c r="O9" s="44">
        <v>9</v>
      </c>
      <c r="P9" s="44">
        <v>9</v>
      </c>
      <c r="Q9" s="44">
        <v>9</v>
      </c>
      <c r="R9" s="44">
        <v>9</v>
      </c>
      <c r="S9" s="44"/>
      <c r="T9" s="44">
        <v>9</v>
      </c>
      <c r="U9" s="44">
        <v>9</v>
      </c>
      <c r="V9" s="44">
        <v>9</v>
      </c>
      <c r="W9" s="5">
        <f t="shared" si="0"/>
        <v>121</v>
      </c>
      <c r="X9" s="58">
        <f t="shared" si="1"/>
        <v>642510</v>
      </c>
      <c r="Y9" s="5">
        <v>500</v>
      </c>
      <c r="Z9" s="57">
        <f t="shared" si="2"/>
        <v>1285.02</v>
      </c>
      <c r="AA9" s="56">
        <f t="shared" si="3"/>
        <v>1286</v>
      </c>
      <c r="AB9" s="6">
        <v>3300</v>
      </c>
      <c r="AC9" s="55">
        <f t="shared" si="4"/>
        <v>4243800</v>
      </c>
      <c r="AD9" s="6">
        <f t="shared" si="5"/>
        <v>25462800</v>
      </c>
    </row>
    <row r="10" spans="2:30" x14ac:dyDescent="0.25">
      <c r="B10" s="60" t="s">
        <v>10</v>
      </c>
      <c r="C10" s="44"/>
      <c r="D10" s="44"/>
      <c r="E10" s="44"/>
      <c r="F10" s="44"/>
      <c r="G10" s="44"/>
      <c r="H10" s="44"/>
      <c r="I10" s="44">
        <v>20</v>
      </c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>
        <v>20</v>
      </c>
      <c r="W10" s="5">
        <f t="shared" si="0"/>
        <v>40</v>
      </c>
      <c r="X10" s="58">
        <f t="shared" si="1"/>
        <v>212400</v>
      </c>
      <c r="Y10" s="5">
        <v>500</v>
      </c>
      <c r="Z10" s="57">
        <f t="shared" si="2"/>
        <v>424.8</v>
      </c>
      <c r="AA10" s="56">
        <f t="shared" si="3"/>
        <v>425</v>
      </c>
      <c r="AB10" s="6">
        <v>5733</v>
      </c>
      <c r="AC10" s="55">
        <f t="shared" si="4"/>
        <v>2436525</v>
      </c>
      <c r="AD10" s="6">
        <f t="shared" si="5"/>
        <v>14619150</v>
      </c>
    </row>
    <row r="11" spans="2:30" x14ac:dyDescent="0.25">
      <c r="B11" s="62" t="s">
        <v>11</v>
      </c>
      <c r="C11" s="44">
        <v>0.3</v>
      </c>
      <c r="D11" s="44">
        <v>0.9</v>
      </c>
      <c r="E11" s="44">
        <v>0.6</v>
      </c>
      <c r="F11" s="44">
        <v>1.3</v>
      </c>
      <c r="G11" s="44">
        <v>1</v>
      </c>
      <c r="H11" s="44"/>
      <c r="I11" s="44">
        <v>1.1000000000000001</v>
      </c>
      <c r="J11" s="44">
        <v>0.9</v>
      </c>
      <c r="K11" s="44">
        <v>0.9</v>
      </c>
      <c r="L11" s="44">
        <v>0.8</v>
      </c>
      <c r="M11" s="44"/>
      <c r="N11" s="44">
        <v>0.8</v>
      </c>
      <c r="O11" s="44">
        <v>0.8</v>
      </c>
      <c r="P11" s="44">
        <v>0.9</v>
      </c>
      <c r="Q11" s="44">
        <v>0.9</v>
      </c>
      <c r="R11" s="44">
        <v>0.8</v>
      </c>
      <c r="S11" s="44">
        <v>0.9</v>
      </c>
      <c r="T11" s="44">
        <v>0.6</v>
      </c>
      <c r="U11" s="44">
        <v>0.9</v>
      </c>
      <c r="V11" s="44">
        <v>0.9</v>
      </c>
      <c r="W11" s="5">
        <f t="shared" si="0"/>
        <v>15.300000000000002</v>
      </c>
      <c r="X11" s="58">
        <f t="shared" si="1"/>
        <v>81243.000000000015</v>
      </c>
      <c r="Y11" s="5">
        <v>500</v>
      </c>
      <c r="Z11" s="57">
        <f t="shared" si="2"/>
        <v>162.48600000000002</v>
      </c>
      <c r="AA11" s="56">
        <f t="shared" si="3"/>
        <v>163</v>
      </c>
      <c r="AB11" s="6">
        <v>2133</v>
      </c>
      <c r="AC11" s="55">
        <f t="shared" si="4"/>
        <v>347679</v>
      </c>
      <c r="AD11" s="6">
        <f t="shared" si="5"/>
        <v>2086074</v>
      </c>
    </row>
    <row r="12" spans="2:30" x14ac:dyDescent="0.25">
      <c r="B12" s="60" t="s">
        <v>18</v>
      </c>
      <c r="C12" s="44">
        <v>10</v>
      </c>
      <c r="D12" s="44"/>
      <c r="E12" s="44">
        <v>55</v>
      </c>
      <c r="F12" s="44"/>
      <c r="G12" s="44">
        <v>10</v>
      </c>
      <c r="H12" s="44"/>
      <c r="I12" s="44">
        <v>55</v>
      </c>
      <c r="J12" s="44"/>
      <c r="K12" s="44">
        <v>55</v>
      </c>
      <c r="L12" s="44"/>
      <c r="M12" s="44"/>
      <c r="N12" s="44"/>
      <c r="O12" s="44"/>
      <c r="P12" s="44">
        <v>8</v>
      </c>
      <c r="Q12" s="44">
        <v>55</v>
      </c>
      <c r="R12" s="44">
        <v>55</v>
      </c>
      <c r="S12" s="44"/>
      <c r="T12" s="44"/>
      <c r="U12" s="44"/>
      <c r="V12" s="44">
        <v>55</v>
      </c>
      <c r="W12" s="61">
        <f>SUM(C12:V12)/55</f>
        <v>6.5090909090909088</v>
      </c>
      <c r="X12" s="58">
        <f t="shared" si="1"/>
        <v>34563.272727272728</v>
      </c>
      <c r="Y12" s="5">
        <v>1</v>
      </c>
      <c r="Z12" s="57">
        <f t="shared" si="2"/>
        <v>34563.272727272728</v>
      </c>
      <c r="AA12" s="56">
        <f t="shared" si="3"/>
        <v>34564</v>
      </c>
      <c r="AB12" s="6">
        <v>667</v>
      </c>
      <c r="AC12" s="55">
        <f t="shared" si="4"/>
        <v>23054188</v>
      </c>
      <c r="AD12" s="6">
        <f t="shared" si="5"/>
        <v>138325128</v>
      </c>
    </row>
    <row r="13" spans="2:30" x14ac:dyDescent="0.25">
      <c r="B13" s="60" t="s">
        <v>289</v>
      </c>
      <c r="C13" s="44"/>
      <c r="D13" s="44"/>
      <c r="E13" s="44">
        <v>1</v>
      </c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5">
        <f t="shared" ref="W13:W52" si="6">SUM(C13:V13)</f>
        <v>1</v>
      </c>
      <c r="X13" s="58">
        <f t="shared" si="1"/>
        <v>5310</v>
      </c>
      <c r="Y13" s="5">
        <v>1</v>
      </c>
      <c r="Z13" s="57">
        <f t="shared" si="2"/>
        <v>5310</v>
      </c>
      <c r="AA13" s="56">
        <f t="shared" si="3"/>
        <v>5310</v>
      </c>
      <c r="AB13" s="6">
        <v>700</v>
      </c>
      <c r="AC13" s="55">
        <f t="shared" si="4"/>
        <v>3717000</v>
      </c>
      <c r="AD13" s="6">
        <f t="shared" si="5"/>
        <v>22302000</v>
      </c>
    </row>
    <row r="14" spans="2:30" x14ac:dyDescent="0.25">
      <c r="B14" s="60" t="s">
        <v>288</v>
      </c>
      <c r="C14" s="44"/>
      <c r="D14" s="44"/>
      <c r="E14" s="44"/>
      <c r="F14" s="44"/>
      <c r="G14" s="44">
        <v>1</v>
      </c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5">
        <f t="shared" si="6"/>
        <v>1</v>
      </c>
      <c r="X14" s="58">
        <f t="shared" si="1"/>
        <v>5310</v>
      </c>
      <c r="Y14" s="5">
        <v>1</v>
      </c>
      <c r="Z14" s="58">
        <f t="shared" si="2"/>
        <v>5310</v>
      </c>
      <c r="AA14" s="56">
        <f t="shared" si="3"/>
        <v>5310</v>
      </c>
      <c r="AB14" s="6">
        <v>1583</v>
      </c>
      <c r="AC14" s="55">
        <f t="shared" si="4"/>
        <v>8405730</v>
      </c>
      <c r="AD14" s="6">
        <f t="shared" si="5"/>
        <v>50434380</v>
      </c>
    </row>
    <row r="15" spans="2:30" x14ac:dyDescent="0.25">
      <c r="B15" s="60" t="s">
        <v>46</v>
      </c>
      <c r="C15" s="44"/>
      <c r="D15" s="44"/>
      <c r="E15" s="44"/>
      <c r="F15" s="44">
        <v>16</v>
      </c>
      <c r="G15" s="44"/>
      <c r="H15" s="44"/>
      <c r="I15" s="44"/>
      <c r="J15" s="44"/>
      <c r="K15" s="44"/>
      <c r="L15" s="44"/>
      <c r="M15" s="44">
        <v>16</v>
      </c>
      <c r="N15" s="44"/>
      <c r="O15" s="44"/>
      <c r="P15" s="44"/>
      <c r="Q15" s="44"/>
      <c r="R15" s="44"/>
      <c r="S15" s="44"/>
      <c r="T15" s="44">
        <v>16</v>
      </c>
      <c r="U15" s="44"/>
      <c r="V15" s="44"/>
      <c r="W15" s="5">
        <f t="shared" si="6"/>
        <v>48</v>
      </c>
      <c r="X15" s="58">
        <f t="shared" si="1"/>
        <v>254880</v>
      </c>
      <c r="Y15" s="5">
        <v>400</v>
      </c>
      <c r="Z15" s="57">
        <f t="shared" si="2"/>
        <v>637.20000000000005</v>
      </c>
      <c r="AA15" s="56">
        <f t="shared" si="3"/>
        <v>638</v>
      </c>
      <c r="AB15" s="6">
        <v>5450</v>
      </c>
      <c r="AC15" s="55">
        <f t="shared" si="4"/>
        <v>3477100</v>
      </c>
      <c r="AD15" s="6">
        <f t="shared" si="5"/>
        <v>20862600</v>
      </c>
    </row>
    <row r="16" spans="2:30" x14ac:dyDescent="0.25">
      <c r="B16" s="60" t="s">
        <v>47</v>
      </c>
      <c r="C16" s="44">
        <v>42</v>
      </c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5">
        <f t="shared" si="6"/>
        <v>42</v>
      </c>
      <c r="X16" s="58">
        <f t="shared" si="1"/>
        <v>223020</v>
      </c>
      <c r="Y16" s="5">
        <v>400</v>
      </c>
      <c r="Z16" s="57">
        <f t="shared" si="2"/>
        <v>557.54999999999995</v>
      </c>
      <c r="AA16" s="56">
        <f t="shared" si="3"/>
        <v>558</v>
      </c>
      <c r="AB16" s="6">
        <v>5533</v>
      </c>
      <c r="AC16" s="55">
        <f t="shared" si="4"/>
        <v>3087414</v>
      </c>
      <c r="AD16" s="6">
        <f t="shared" si="5"/>
        <v>18524484</v>
      </c>
    </row>
    <row r="17" spans="2:30" x14ac:dyDescent="0.25">
      <c r="B17" s="60" t="s">
        <v>91</v>
      </c>
      <c r="C17" s="44"/>
      <c r="D17" s="44"/>
      <c r="E17" s="44"/>
      <c r="F17" s="44"/>
      <c r="G17" s="44"/>
      <c r="H17" s="44"/>
      <c r="I17" s="44"/>
      <c r="J17" s="44"/>
      <c r="K17" s="44">
        <v>25</v>
      </c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5">
        <f t="shared" si="6"/>
        <v>25</v>
      </c>
      <c r="X17" s="58">
        <f t="shared" si="1"/>
        <v>132750</v>
      </c>
      <c r="Y17" s="5">
        <v>170</v>
      </c>
      <c r="Z17" s="57">
        <f t="shared" si="2"/>
        <v>780.88235294117646</v>
      </c>
      <c r="AA17" s="56">
        <f t="shared" si="3"/>
        <v>781</v>
      </c>
      <c r="AB17" s="6">
        <v>5933</v>
      </c>
      <c r="AC17" s="55">
        <f t="shared" si="4"/>
        <v>4633673</v>
      </c>
      <c r="AD17" s="6">
        <f t="shared" si="5"/>
        <v>27802038</v>
      </c>
    </row>
    <row r="18" spans="2:30" x14ac:dyDescent="0.25">
      <c r="B18" s="60" t="s">
        <v>48</v>
      </c>
      <c r="C18" s="44"/>
      <c r="D18" s="44"/>
      <c r="E18" s="44"/>
      <c r="F18" s="44"/>
      <c r="G18" s="44"/>
      <c r="H18" s="44"/>
      <c r="I18" s="44"/>
      <c r="J18" s="44"/>
      <c r="K18" s="44">
        <v>20</v>
      </c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5">
        <f t="shared" si="6"/>
        <v>20</v>
      </c>
      <c r="X18" s="58">
        <f t="shared" si="1"/>
        <v>106200</v>
      </c>
      <c r="Y18" s="5">
        <v>250</v>
      </c>
      <c r="Z18" s="57">
        <f t="shared" si="2"/>
        <v>424.8</v>
      </c>
      <c r="AA18" s="56">
        <f t="shared" si="3"/>
        <v>425</v>
      </c>
      <c r="AB18" s="6">
        <v>3267</v>
      </c>
      <c r="AC18" s="55">
        <f t="shared" si="4"/>
        <v>1388475</v>
      </c>
      <c r="AD18" s="6">
        <f t="shared" si="5"/>
        <v>8330850</v>
      </c>
    </row>
    <row r="19" spans="2:30" x14ac:dyDescent="0.25">
      <c r="B19" s="60" t="s">
        <v>61</v>
      </c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>
        <v>25</v>
      </c>
      <c r="P19" s="44"/>
      <c r="Q19" s="44"/>
      <c r="R19" s="44"/>
      <c r="S19" s="44"/>
      <c r="T19" s="44"/>
      <c r="U19" s="44"/>
      <c r="V19" s="44"/>
      <c r="W19" s="5">
        <f t="shared" si="6"/>
        <v>25</v>
      </c>
      <c r="X19" s="58">
        <f t="shared" si="1"/>
        <v>132750</v>
      </c>
      <c r="Y19" s="5">
        <v>250</v>
      </c>
      <c r="Z19" s="57">
        <f t="shared" si="2"/>
        <v>531</v>
      </c>
      <c r="AA19" s="56">
        <f t="shared" si="3"/>
        <v>531</v>
      </c>
      <c r="AB19" s="6">
        <v>2900</v>
      </c>
      <c r="AC19" s="55">
        <f t="shared" si="4"/>
        <v>1539900</v>
      </c>
      <c r="AD19" s="6">
        <f t="shared" si="5"/>
        <v>9239400</v>
      </c>
    </row>
    <row r="20" spans="2:30" x14ac:dyDescent="0.25">
      <c r="B20" s="60" t="s">
        <v>15</v>
      </c>
      <c r="C20" s="44">
        <v>15</v>
      </c>
      <c r="D20" s="44">
        <v>15</v>
      </c>
      <c r="E20" s="44">
        <v>15</v>
      </c>
      <c r="F20" s="44">
        <v>15</v>
      </c>
      <c r="G20" s="44">
        <v>15</v>
      </c>
      <c r="H20" s="44"/>
      <c r="I20" s="44">
        <v>15</v>
      </c>
      <c r="J20" s="44">
        <v>15</v>
      </c>
      <c r="K20" s="44">
        <v>15</v>
      </c>
      <c r="L20" s="44">
        <v>15</v>
      </c>
      <c r="M20" s="44">
        <v>15</v>
      </c>
      <c r="N20" s="44">
        <v>15</v>
      </c>
      <c r="O20" s="44">
        <v>15</v>
      </c>
      <c r="P20" s="44">
        <v>15</v>
      </c>
      <c r="Q20" s="44">
        <v>15</v>
      </c>
      <c r="R20" s="44">
        <v>15</v>
      </c>
      <c r="S20" s="44">
        <v>15</v>
      </c>
      <c r="T20" s="44">
        <v>15</v>
      </c>
      <c r="U20" s="44">
        <v>15</v>
      </c>
      <c r="V20" s="44">
        <v>15</v>
      </c>
      <c r="W20" s="5">
        <f t="shared" si="6"/>
        <v>285</v>
      </c>
      <c r="X20" s="58">
        <f t="shared" si="1"/>
        <v>1513350</v>
      </c>
      <c r="Y20" s="5">
        <v>380</v>
      </c>
      <c r="Z20" s="57">
        <f t="shared" si="2"/>
        <v>3982.5</v>
      </c>
      <c r="AA20" s="56">
        <f t="shared" si="3"/>
        <v>3983</v>
      </c>
      <c r="AB20" s="6">
        <v>14117</v>
      </c>
      <c r="AC20" s="55">
        <f t="shared" si="4"/>
        <v>56228011</v>
      </c>
      <c r="AD20" s="6">
        <f t="shared" si="5"/>
        <v>337368066</v>
      </c>
    </row>
    <row r="21" spans="2:30" x14ac:dyDescent="0.25">
      <c r="B21" s="60" t="s">
        <v>49</v>
      </c>
      <c r="C21" s="44">
        <v>3</v>
      </c>
      <c r="D21" s="44"/>
      <c r="E21" s="44">
        <v>3</v>
      </c>
      <c r="F21" s="44"/>
      <c r="G21" s="44"/>
      <c r="H21" s="44"/>
      <c r="I21" s="44"/>
      <c r="J21" s="44"/>
      <c r="K21" s="44"/>
      <c r="L21" s="44">
        <v>3</v>
      </c>
      <c r="M21" s="44"/>
      <c r="N21" s="44"/>
      <c r="O21" s="44"/>
      <c r="P21" s="44">
        <v>3</v>
      </c>
      <c r="Q21" s="44"/>
      <c r="R21" s="44">
        <v>3</v>
      </c>
      <c r="S21" s="44"/>
      <c r="T21" s="44">
        <v>3</v>
      </c>
      <c r="U21" s="44">
        <v>3</v>
      </c>
      <c r="V21" s="44"/>
      <c r="W21" s="5">
        <f t="shared" si="6"/>
        <v>21</v>
      </c>
      <c r="X21" s="58">
        <f t="shared" si="1"/>
        <v>111510</v>
      </c>
      <c r="Y21" s="5">
        <v>125</v>
      </c>
      <c r="Z21" s="57">
        <f t="shared" si="2"/>
        <v>892.08</v>
      </c>
      <c r="AA21" s="56">
        <f t="shared" si="3"/>
        <v>893</v>
      </c>
      <c r="AB21" s="6">
        <v>7767</v>
      </c>
      <c r="AC21" s="55">
        <f t="shared" si="4"/>
        <v>6935931</v>
      </c>
      <c r="AD21" s="6">
        <f t="shared" si="5"/>
        <v>41615586</v>
      </c>
    </row>
    <row r="22" spans="2:30" x14ac:dyDescent="0.25">
      <c r="B22" s="60" t="s">
        <v>12</v>
      </c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>
        <v>0.01</v>
      </c>
      <c r="N22" s="44"/>
      <c r="O22" s="44"/>
      <c r="P22" s="44"/>
      <c r="Q22" s="44"/>
      <c r="R22" s="44"/>
      <c r="S22" s="44"/>
      <c r="T22" s="44"/>
      <c r="U22" s="44"/>
      <c r="V22" s="44"/>
      <c r="W22" s="5">
        <f t="shared" si="6"/>
        <v>0.01</v>
      </c>
      <c r="X22" s="58">
        <f t="shared" si="1"/>
        <v>53.1</v>
      </c>
      <c r="Y22" s="5">
        <v>20</v>
      </c>
      <c r="Z22" s="57">
        <f t="shared" si="2"/>
        <v>2.6550000000000002</v>
      </c>
      <c r="AA22" s="56">
        <f t="shared" si="3"/>
        <v>3</v>
      </c>
      <c r="AB22" s="6">
        <v>2883</v>
      </c>
      <c r="AC22" s="55">
        <f t="shared" si="4"/>
        <v>8649</v>
      </c>
      <c r="AD22" s="6">
        <f t="shared" si="5"/>
        <v>51894</v>
      </c>
    </row>
    <row r="23" spans="2:30" x14ac:dyDescent="0.25">
      <c r="B23" s="60" t="s">
        <v>63</v>
      </c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>
        <v>0.3</v>
      </c>
      <c r="P23" s="44"/>
      <c r="Q23" s="44"/>
      <c r="R23" s="44"/>
      <c r="S23" s="44"/>
      <c r="T23" s="44"/>
      <c r="U23" s="44"/>
      <c r="V23" s="44"/>
      <c r="W23" s="5">
        <f t="shared" si="6"/>
        <v>0.3</v>
      </c>
      <c r="X23" s="58">
        <f t="shared" si="1"/>
        <v>1593</v>
      </c>
      <c r="Y23" s="5">
        <v>20</v>
      </c>
      <c r="Z23" s="57">
        <f t="shared" si="2"/>
        <v>79.650000000000006</v>
      </c>
      <c r="AA23" s="56">
        <f t="shared" si="3"/>
        <v>80</v>
      </c>
      <c r="AB23" s="6">
        <v>1533</v>
      </c>
      <c r="AC23" s="55">
        <f t="shared" si="4"/>
        <v>122640</v>
      </c>
      <c r="AD23" s="6">
        <f t="shared" si="5"/>
        <v>735840</v>
      </c>
    </row>
    <row r="24" spans="2:30" x14ac:dyDescent="0.25">
      <c r="B24" s="60" t="s">
        <v>64</v>
      </c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>
        <v>0.6</v>
      </c>
      <c r="P24" s="44"/>
      <c r="Q24" s="44"/>
      <c r="R24" s="44"/>
      <c r="S24" s="44"/>
      <c r="T24" s="44"/>
      <c r="U24" s="44"/>
      <c r="V24" s="44"/>
      <c r="W24" s="5">
        <f t="shared" si="6"/>
        <v>0.6</v>
      </c>
      <c r="X24" s="58">
        <f t="shared" si="1"/>
        <v>3186</v>
      </c>
      <c r="Y24" s="5">
        <v>20</v>
      </c>
      <c r="Z24" s="57">
        <f t="shared" si="2"/>
        <v>159.30000000000001</v>
      </c>
      <c r="AA24" s="56">
        <f t="shared" si="3"/>
        <v>160</v>
      </c>
      <c r="AB24" s="6">
        <v>1567</v>
      </c>
      <c r="AC24" s="55">
        <f t="shared" si="4"/>
        <v>250720</v>
      </c>
      <c r="AD24" s="6">
        <f t="shared" si="5"/>
        <v>1504320</v>
      </c>
    </row>
    <row r="25" spans="2:30" x14ac:dyDescent="0.25">
      <c r="B25" s="60" t="s">
        <v>65</v>
      </c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>
        <v>5</v>
      </c>
      <c r="N25" s="44"/>
      <c r="O25" s="44"/>
      <c r="P25" s="44"/>
      <c r="Q25" s="44"/>
      <c r="R25" s="44"/>
      <c r="S25" s="44"/>
      <c r="T25" s="44"/>
      <c r="U25" s="44"/>
      <c r="V25" s="44"/>
      <c r="W25" s="5">
        <f t="shared" si="6"/>
        <v>5</v>
      </c>
      <c r="X25" s="58">
        <f t="shared" si="1"/>
        <v>26550</v>
      </c>
      <c r="Y25" s="5">
        <v>200</v>
      </c>
      <c r="Z25" s="57">
        <f t="shared" si="2"/>
        <v>132.75</v>
      </c>
      <c r="AA25" s="56">
        <f t="shared" si="3"/>
        <v>133</v>
      </c>
      <c r="AB25" s="6">
        <v>4733</v>
      </c>
      <c r="AC25" s="55">
        <f t="shared" si="4"/>
        <v>629489</v>
      </c>
      <c r="AD25" s="6">
        <f t="shared" si="5"/>
        <v>3776934</v>
      </c>
    </row>
    <row r="26" spans="2:30" x14ac:dyDescent="0.25">
      <c r="B26" s="60" t="s">
        <v>50</v>
      </c>
      <c r="C26" s="44"/>
      <c r="D26" s="44"/>
      <c r="E26" s="44"/>
      <c r="F26" s="44"/>
      <c r="G26" s="44">
        <v>30</v>
      </c>
      <c r="H26" s="44"/>
      <c r="I26" s="44"/>
      <c r="J26" s="44"/>
      <c r="K26" s="44"/>
      <c r="L26" s="44"/>
      <c r="M26" s="44"/>
      <c r="N26" s="44"/>
      <c r="O26" s="44"/>
      <c r="P26" s="44">
        <v>20</v>
      </c>
      <c r="Q26" s="44"/>
      <c r="R26" s="44"/>
      <c r="S26" s="44"/>
      <c r="T26" s="44"/>
      <c r="U26" s="44"/>
      <c r="V26" s="44"/>
      <c r="W26" s="5">
        <f t="shared" si="6"/>
        <v>50</v>
      </c>
      <c r="X26" s="58">
        <f t="shared" si="1"/>
        <v>265500</v>
      </c>
      <c r="Y26" s="5">
        <v>500</v>
      </c>
      <c r="Z26" s="57">
        <f t="shared" si="2"/>
        <v>531</v>
      </c>
      <c r="AA26" s="56">
        <f t="shared" si="3"/>
        <v>531</v>
      </c>
      <c r="AB26" s="6">
        <v>5400</v>
      </c>
      <c r="AC26" s="55">
        <f t="shared" si="4"/>
        <v>2867400</v>
      </c>
      <c r="AD26" s="6">
        <f t="shared" si="5"/>
        <v>17204400</v>
      </c>
    </row>
    <row r="27" spans="2:30" x14ac:dyDescent="0.25">
      <c r="B27" s="60" t="s">
        <v>51</v>
      </c>
      <c r="C27" s="44">
        <v>1</v>
      </c>
      <c r="D27" s="44"/>
      <c r="E27" s="44">
        <v>3</v>
      </c>
      <c r="F27" s="44">
        <v>4</v>
      </c>
      <c r="G27" s="44">
        <v>2</v>
      </c>
      <c r="H27" s="44"/>
      <c r="I27" s="44"/>
      <c r="J27" s="44">
        <v>5</v>
      </c>
      <c r="K27" s="44"/>
      <c r="L27" s="44"/>
      <c r="M27" s="44"/>
      <c r="N27" s="44"/>
      <c r="O27" s="44"/>
      <c r="P27" s="44"/>
      <c r="Q27" s="44">
        <v>3</v>
      </c>
      <c r="R27" s="44"/>
      <c r="S27" s="44">
        <v>6</v>
      </c>
      <c r="T27" s="44"/>
      <c r="U27" s="44"/>
      <c r="V27" s="44"/>
      <c r="W27" s="5">
        <f t="shared" si="6"/>
        <v>24</v>
      </c>
      <c r="X27" s="58">
        <f t="shared" si="1"/>
        <v>127440</v>
      </c>
      <c r="Y27" s="5">
        <v>125</v>
      </c>
      <c r="Z27" s="57">
        <f t="shared" si="2"/>
        <v>1019.52</v>
      </c>
      <c r="AA27" s="56">
        <f t="shared" si="3"/>
        <v>1020</v>
      </c>
      <c r="AB27" s="6">
        <v>2333</v>
      </c>
      <c r="AC27" s="55">
        <f t="shared" si="4"/>
        <v>2379660</v>
      </c>
      <c r="AD27" s="6">
        <f t="shared" si="5"/>
        <v>14277960</v>
      </c>
    </row>
    <row r="28" spans="2:30" x14ac:dyDescent="0.25">
      <c r="B28" s="60" t="s">
        <v>52</v>
      </c>
      <c r="C28" s="44"/>
      <c r="D28" s="44"/>
      <c r="E28" s="44"/>
      <c r="F28" s="44"/>
      <c r="G28" s="44"/>
      <c r="H28" s="44"/>
      <c r="I28" s="44"/>
      <c r="J28" s="44">
        <v>8</v>
      </c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5">
        <f t="shared" si="6"/>
        <v>8</v>
      </c>
      <c r="X28" s="58">
        <f t="shared" si="1"/>
        <v>42480</v>
      </c>
      <c r="Y28" s="5">
        <v>500</v>
      </c>
      <c r="Z28" s="57">
        <f t="shared" si="2"/>
        <v>84.96</v>
      </c>
      <c r="AA28" s="56">
        <f t="shared" si="3"/>
        <v>85</v>
      </c>
      <c r="AB28" s="6">
        <v>4583</v>
      </c>
      <c r="AC28" s="55">
        <f t="shared" si="4"/>
        <v>389555</v>
      </c>
      <c r="AD28" s="6">
        <f t="shared" si="5"/>
        <v>2337330</v>
      </c>
    </row>
    <row r="29" spans="2:30" x14ac:dyDescent="0.25">
      <c r="B29" s="60" t="s">
        <v>62</v>
      </c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>
        <v>10</v>
      </c>
      <c r="Q29" s="44"/>
      <c r="R29" s="44"/>
      <c r="S29" s="44"/>
      <c r="T29" s="44"/>
      <c r="U29" s="44"/>
      <c r="V29" s="44"/>
      <c r="W29" s="5">
        <f t="shared" si="6"/>
        <v>10</v>
      </c>
      <c r="X29" s="58">
        <f t="shared" si="1"/>
        <v>53100</v>
      </c>
      <c r="Y29" s="5">
        <v>500</v>
      </c>
      <c r="Z29" s="57">
        <f t="shared" si="2"/>
        <v>106.2</v>
      </c>
      <c r="AA29" s="56">
        <f t="shared" si="3"/>
        <v>107</v>
      </c>
      <c r="AB29" s="6">
        <v>4233</v>
      </c>
      <c r="AC29" s="55">
        <f t="shared" si="4"/>
        <v>452931</v>
      </c>
      <c r="AD29" s="6">
        <f t="shared" si="5"/>
        <v>2717586</v>
      </c>
    </row>
    <row r="30" spans="2:30" x14ac:dyDescent="0.25">
      <c r="B30" s="60" t="s">
        <v>53</v>
      </c>
      <c r="C30" s="44"/>
      <c r="D30" s="44"/>
      <c r="E30" s="44"/>
      <c r="F30" s="44"/>
      <c r="G30" s="44"/>
      <c r="H30" s="44">
        <v>30</v>
      </c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5">
        <f t="shared" si="6"/>
        <v>30</v>
      </c>
      <c r="X30" s="58">
        <f t="shared" si="1"/>
        <v>159300</v>
      </c>
      <c r="Y30" s="5">
        <v>250</v>
      </c>
      <c r="Z30" s="57">
        <f t="shared" si="2"/>
        <v>637.20000000000005</v>
      </c>
      <c r="AA30" s="56">
        <f t="shared" si="3"/>
        <v>638</v>
      </c>
      <c r="AB30" s="6">
        <v>5767</v>
      </c>
      <c r="AC30" s="55">
        <f t="shared" si="4"/>
        <v>3679346</v>
      </c>
      <c r="AD30" s="6">
        <f t="shared" si="5"/>
        <v>22076076</v>
      </c>
    </row>
    <row r="31" spans="2:30" x14ac:dyDescent="0.25">
      <c r="B31" s="60" t="s">
        <v>287</v>
      </c>
      <c r="C31" s="44">
        <v>50</v>
      </c>
      <c r="D31" s="44"/>
      <c r="E31" s="44"/>
      <c r="F31" s="44"/>
      <c r="G31" s="44"/>
      <c r="H31" s="44">
        <v>50</v>
      </c>
      <c r="I31" s="44"/>
      <c r="J31" s="44"/>
      <c r="K31" s="44"/>
      <c r="L31" s="44"/>
      <c r="M31" s="44">
        <v>60</v>
      </c>
      <c r="N31" s="44"/>
      <c r="O31" s="44"/>
      <c r="P31" s="44"/>
      <c r="Q31" s="44"/>
      <c r="R31" s="44"/>
      <c r="S31" s="44"/>
      <c r="T31" s="44">
        <v>15</v>
      </c>
      <c r="U31" s="44"/>
      <c r="V31" s="44"/>
      <c r="W31" s="5">
        <f t="shared" si="6"/>
        <v>175</v>
      </c>
      <c r="X31" s="58">
        <f t="shared" si="1"/>
        <v>929250</v>
      </c>
      <c r="Y31" s="5">
        <v>500</v>
      </c>
      <c r="Z31" s="57">
        <f t="shared" si="2"/>
        <v>1858.5</v>
      </c>
      <c r="AA31" s="56">
        <f t="shared" si="3"/>
        <v>1859</v>
      </c>
      <c r="AB31" s="6">
        <v>13667</v>
      </c>
      <c r="AC31" s="55">
        <f t="shared" si="4"/>
        <v>25406953</v>
      </c>
      <c r="AD31" s="6">
        <f t="shared" si="5"/>
        <v>152441718</v>
      </c>
    </row>
    <row r="32" spans="2:30" x14ac:dyDescent="0.25">
      <c r="B32" s="60" t="s">
        <v>54</v>
      </c>
      <c r="C32" s="44"/>
      <c r="D32" s="44"/>
      <c r="E32" s="44"/>
      <c r="F32" s="44"/>
      <c r="G32" s="44">
        <v>15</v>
      </c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5">
        <f t="shared" si="6"/>
        <v>15</v>
      </c>
      <c r="X32" s="58">
        <f t="shared" si="1"/>
        <v>79650</v>
      </c>
      <c r="Y32" s="5">
        <v>500</v>
      </c>
      <c r="Z32" s="57">
        <f t="shared" si="2"/>
        <v>159.30000000000001</v>
      </c>
      <c r="AA32" s="56">
        <f t="shared" si="3"/>
        <v>160</v>
      </c>
      <c r="AB32" s="6">
        <v>17033</v>
      </c>
      <c r="AC32" s="55">
        <f t="shared" si="4"/>
        <v>2725280</v>
      </c>
      <c r="AD32" s="6">
        <f t="shared" si="5"/>
        <v>16351680</v>
      </c>
    </row>
    <row r="33" spans="2:30" x14ac:dyDescent="0.25">
      <c r="B33" s="60" t="s">
        <v>286</v>
      </c>
      <c r="C33" s="44"/>
      <c r="D33" s="44"/>
      <c r="E33" s="44"/>
      <c r="F33" s="44"/>
      <c r="G33" s="44"/>
      <c r="H33" s="44">
        <v>1</v>
      </c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5">
        <f t="shared" si="6"/>
        <v>1</v>
      </c>
      <c r="X33" s="58">
        <f t="shared" si="1"/>
        <v>5310</v>
      </c>
      <c r="Y33" s="5">
        <v>1</v>
      </c>
      <c r="Z33" s="57">
        <f t="shared" si="2"/>
        <v>5310</v>
      </c>
      <c r="AA33" s="56">
        <f t="shared" si="3"/>
        <v>5310</v>
      </c>
      <c r="AB33" s="6">
        <v>2000</v>
      </c>
      <c r="AC33" s="55">
        <f t="shared" si="4"/>
        <v>10620000</v>
      </c>
      <c r="AD33" s="6">
        <f t="shared" si="5"/>
        <v>63720000</v>
      </c>
    </row>
    <row r="34" spans="2:30" x14ac:dyDescent="0.25">
      <c r="B34" s="60" t="s">
        <v>21</v>
      </c>
      <c r="C34" s="44"/>
      <c r="D34" s="44"/>
      <c r="E34" s="44"/>
      <c r="F34" s="44">
        <v>60</v>
      </c>
      <c r="G34" s="44"/>
      <c r="H34" s="44"/>
      <c r="I34" s="44"/>
      <c r="J34" s="44">
        <v>60</v>
      </c>
      <c r="K34" s="44"/>
      <c r="L34" s="44"/>
      <c r="M34" s="44"/>
      <c r="N34" s="44"/>
      <c r="O34" s="44"/>
      <c r="P34" s="44"/>
      <c r="Q34" s="44"/>
      <c r="R34" s="44"/>
      <c r="S34" s="44"/>
      <c r="T34" s="44">
        <v>60</v>
      </c>
      <c r="U34" s="44"/>
      <c r="V34" s="44"/>
      <c r="W34" s="5">
        <f t="shared" si="6"/>
        <v>180</v>
      </c>
      <c r="X34" s="58">
        <f t="shared" si="1"/>
        <v>955800</v>
      </c>
      <c r="Y34" s="5">
        <v>500</v>
      </c>
      <c r="Z34" s="57">
        <f t="shared" si="2"/>
        <v>1911.6</v>
      </c>
      <c r="AA34" s="56">
        <f t="shared" si="3"/>
        <v>1912</v>
      </c>
      <c r="AB34" s="6">
        <v>14333.333333333334</v>
      </c>
      <c r="AC34" s="55">
        <f t="shared" si="4"/>
        <v>27405333.333333336</v>
      </c>
      <c r="AD34" s="6">
        <f t="shared" si="5"/>
        <v>164432000</v>
      </c>
    </row>
    <row r="35" spans="2:30" x14ac:dyDescent="0.25">
      <c r="B35" s="60" t="s">
        <v>22</v>
      </c>
      <c r="C35" s="44"/>
      <c r="D35" s="44">
        <v>60</v>
      </c>
      <c r="E35" s="44"/>
      <c r="F35" s="44"/>
      <c r="G35" s="44">
        <v>30</v>
      </c>
      <c r="H35" s="44"/>
      <c r="I35" s="44"/>
      <c r="J35" s="44"/>
      <c r="K35" s="44"/>
      <c r="L35" s="44">
        <v>60</v>
      </c>
      <c r="M35" s="44"/>
      <c r="N35" s="44">
        <v>60</v>
      </c>
      <c r="O35" s="44">
        <v>60</v>
      </c>
      <c r="P35" s="44">
        <v>30</v>
      </c>
      <c r="Q35" s="44"/>
      <c r="R35" s="44"/>
      <c r="S35" s="44">
        <v>60</v>
      </c>
      <c r="T35" s="44"/>
      <c r="U35" s="44">
        <v>60</v>
      </c>
      <c r="V35" s="44"/>
      <c r="W35" s="5">
        <f t="shared" si="6"/>
        <v>420</v>
      </c>
      <c r="X35" s="58">
        <f t="shared" si="1"/>
        <v>2230200</v>
      </c>
      <c r="Y35" s="5">
        <v>500</v>
      </c>
      <c r="Z35" s="57">
        <f t="shared" si="2"/>
        <v>4460.3999999999996</v>
      </c>
      <c r="AA35" s="56">
        <f t="shared" si="3"/>
        <v>4461</v>
      </c>
      <c r="AB35" s="6">
        <v>11366.666666666666</v>
      </c>
      <c r="AC35" s="55">
        <f t="shared" si="4"/>
        <v>50706700</v>
      </c>
      <c r="AD35" s="6">
        <f t="shared" si="5"/>
        <v>304240200</v>
      </c>
    </row>
    <row r="36" spans="2:30" ht="51" x14ac:dyDescent="0.25">
      <c r="B36" s="60" t="s">
        <v>285</v>
      </c>
      <c r="C36" s="44">
        <v>180</v>
      </c>
      <c r="D36" s="44"/>
      <c r="E36" s="44"/>
      <c r="F36" s="44"/>
      <c r="G36" s="44"/>
      <c r="H36" s="44">
        <v>90</v>
      </c>
      <c r="I36" s="44"/>
      <c r="J36" s="44"/>
      <c r="K36" s="44"/>
      <c r="L36" s="44">
        <v>180</v>
      </c>
      <c r="M36" s="44"/>
      <c r="N36" s="44"/>
      <c r="O36" s="44"/>
      <c r="P36" s="44">
        <v>180</v>
      </c>
      <c r="Q36" s="44"/>
      <c r="R36" s="44">
        <v>180</v>
      </c>
      <c r="S36" s="44"/>
      <c r="T36" s="44"/>
      <c r="U36" s="44"/>
      <c r="V36" s="44"/>
      <c r="W36" s="5">
        <f t="shared" si="6"/>
        <v>810</v>
      </c>
      <c r="X36" s="58">
        <f t="shared" ref="X36:X52" si="7">W36*5310</f>
        <v>4301100</v>
      </c>
      <c r="Y36" s="5">
        <v>500</v>
      </c>
      <c r="Z36" s="57">
        <f t="shared" ref="Z36:Z52" si="8">X36/Y36</f>
        <v>8602.2000000000007</v>
      </c>
      <c r="AA36" s="56">
        <f t="shared" ref="AA36:AA52" si="9">+ROUNDUP(Z36,0)</f>
        <v>8603</v>
      </c>
      <c r="AB36" s="6">
        <v>2016.6666666666667</v>
      </c>
      <c r="AC36" s="55">
        <f t="shared" ref="AC36:AC52" si="10">AA36*AB36</f>
        <v>17349383.333333336</v>
      </c>
      <c r="AD36" s="6">
        <f t="shared" ref="AD36:AD52" si="11">AC36*6</f>
        <v>104096300.00000001</v>
      </c>
    </row>
    <row r="37" spans="2:30" ht="51" x14ac:dyDescent="0.25">
      <c r="B37" s="60" t="s">
        <v>361</v>
      </c>
      <c r="C37" s="44"/>
      <c r="D37" s="44"/>
      <c r="E37" s="44">
        <v>180</v>
      </c>
      <c r="F37" s="44"/>
      <c r="G37" s="44"/>
      <c r="H37" s="44">
        <v>90</v>
      </c>
      <c r="I37" s="44"/>
      <c r="J37" s="44"/>
      <c r="K37" s="44"/>
      <c r="L37" s="44"/>
      <c r="M37" s="44"/>
      <c r="N37" s="44">
        <v>60</v>
      </c>
      <c r="O37" s="44"/>
      <c r="P37" s="44"/>
      <c r="Q37" s="44"/>
      <c r="R37" s="44"/>
      <c r="S37" s="44"/>
      <c r="T37" s="44"/>
      <c r="U37" s="44"/>
      <c r="V37" s="44"/>
      <c r="W37" s="5">
        <f t="shared" si="6"/>
        <v>330</v>
      </c>
      <c r="X37" s="58">
        <f t="shared" si="7"/>
        <v>1752300</v>
      </c>
      <c r="Y37" s="5">
        <v>500</v>
      </c>
      <c r="Z37" s="57">
        <f t="shared" si="8"/>
        <v>3504.6</v>
      </c>
      <c r="AA37" s="56">
        <f t="shared" si="9"/>
        <v>3505</v>
      </c>
      <c r="AB37" s="6">
        <v>2866.6666666666665</v>
      </c>
      <c r="AC37" s="55">
        <f t="shared" si="10"/>
        <v>10047666.666666666</v>
      </c>
      <c r="AD37" s="6">
        <f t="shared" si="11"/>
        <v>60286000</v>
      </c>
    </row>
    <row r="38" spans="2:30" ht="51" x14ac:dyDescent="0.25">
      <c r="B38" s="60" t="s">
        <v>284</v>
      </c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>
        <v>180</v>
      </c>
      <c r="W38" s="5">
        <f t="shared" si="6"/>
        <v>180</v>
      </c>
      <c r="X38" s="58">
        <f t="shared" si="7"/>
        <v>955800</v>
      </c>
      <c r="Y38" s="5">
        <v>500</v>
      </c>
      <c r="Z38" s="57">
        <f t="shared" si="8"/>
        <v>1911.6</v>
      </c>
      <c r="AA38" s="56">
        <f t="shared" si="9"/>
        <v>1912</v>
      </c>
      <c r="AB38" s="6">
        <v>3033.3333333333335</v>
      </c>
      <c r="AC38" s="55">
        <f t="shared" si="10"/>
        <v>5799733.333333334</v>
      </c>
      <c r="AD38" s="6">
        <f t="shared" si="11"/>
        <v>34798400</v>
      </c>
    </row>
    <row r="39" spans="2:30" ht="51" x14ac:dyDescent="0.25">
      <c r="B39" s="60" t="s">
        <v>283</v>
      </c>
      <c r="C39" s="44"/>
      <c r="D39" s="44"/>
      <c r="E39" s="44"/>
      <c r="F39" s="44"/>
      <c r="G39" s="44">
        <v>60</v>
      </c>
      <c r="H39" s="44"/>
      <c r="I39" s="44"/>
      <c r="J39" s="44"/>
      <c r="K39" s="44">
        <v>60</v>
      </c>
      <c r="L39" s="44"/>
      <c r="M39" s="44">
        <v>60</v>
      </c>
      <c r="N39" s="44"/>
      <c r="O39" s="44"/>
      <c r="P39" s="44"/>
      <c r="Q39" s="44"/>
      <c r="R39" s="44"/>
      <c r="S39" s="44">
        <v>60</v>
      </c>
      <c r="T39" s="44"/>
      <c r="U39" s="44"/>
      <c r="V39" s="44"/>
      <c r="W39" s="5">
        <f t="shared" si="6"/>
        <v>240</v>
      </c>
      <c r="X39" s="58">
        <f t="shared" si="7"/>
        <v>1274400</v>
      </c>
      <c r="Y39" s="5">
        <v>500</v>
      </c>
      <c r="Z39" s="57">
        <f t="shared" si="8"/>
        <v>2548.8000000000002</v>
      </c>
      <c r="AA39" s="56">
        <f t="shared" si="9"/>
        <v>2549</v>
      </c>
      <c r="AB39" s="6">
        <v>2850</v>
      </c>
      <c r="AC39" s="55">
        <f t="shared" si="10"/>
        <v>7264650</v>
      </c>
      <c r="AD39" s="6">
        <f t="shared" si="11"/>
        <v>43587900</v>
      </c>
    </row>
    <row r="40" spans="2:30" x14ac:dyDescent="0.25">
      <c r="B40" s="60" t="s">
        <v>32</v>
      </c>
      <c r="C40" s="44"/>
      <c r="D40" s="44"/>
      <c r="E40" s="44"/>
      <c r="F40" s="44"/>
      <c r="G40" s="44">
        <v>60</v>
      </c>
      <c r="H40" s="44"/>
      <c r="I40" s="44"/>
      <c r="J40" s="44"/>
      <c r="K40" s="44"/>
      <c r="L40" s="44">
        <v>150</v>
      </c>
      <c r="M40" s="44"/>
      <c r="N40" s="44">
        <v>60</v>
      </c>
      <c r="O40" s="44"/>
      <c r="P40" s="44">
        <v>20</v>
      </c>
      <c r="Q40" s="44"/>
      <c r="R40" s="44"/>
      <c r="S40" s="44"/>
      <c r="T40" s="44"/>
      <c r="U40" s="44"/>
      <c r="V40" s="44"/>
      <c r="W40" s="5">
        <f t="shared" si="6"/>
        <v>290</v>
      </c>
      <c r="X40" s="58">
        <f t="shared" si="7"/>
        <v>1539900</v>
      </c>
      <c r="Y40" s="5">
        <v>500</v>
      </c>
      <c r="Z40" s="57">
        <f t="shared" si="8"/>
        <v>3079.8</v>
      </c>
      <c r="AA40" s="56">
        <f t="shared" si="9"/>
        <v>3080</v>
      </c>
      <c r="AB40" s="6">
        <v>4133</v>
      </c>
      <c r="AC40" s="55">
        <f t="shared" si="10"/>
        <v>12729640</v>
      </c>
      <c r="AD40" s="6">
        <f t="shared" si="11"/>
        <v>76377840</v>
      </c>
    </row>
    <row r="41" spans="2:30" x14ac:dyDescent="0.25">
      <c r="B41" s="60" t="s">
        <v>282</v>
      </c>
      <c r="C41" s="44"/>
      <c r="D41" s="44"/>
      <c r="E41" s="44"/>
      <c r="F41" s="44"/>
      <c r="G41" s="44"/>
      <c r="H41" s="44"/>
      <c r="I41" s="44"/>
      <c r="J41" s="44">
        <v>70</v>
      </c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5">
        <f t="shared" si="6"/>
        <v>70</v>
      </c>
      <c r="X41" s="58">
        <f t="shared" si="7"/>
        <v>371700</v>
      </c>
      <c r="Y41" s="5">
        <v>500</v>
      </c>
      <c r="Z41" s="57">
        <f t="shared" si="8"/>
        <v>743.4</v>
      </c>
      <c r="AA41" s="56">
        <f t="shared" si="9"/>
        <v>744</v>
      </c>
      <c r="AB41" s="6">
        <v>4200</v>
      </c>
      <c r="AC41" s="55">
        <f t="shared" si="10"/>
        <v>3124800</v>
      </c>
      <c r="AD41" s="6">
        <f t="shared" si="11"/>
        <v>18748800</v>
      </c>
    </row>
    <row r="42" spans="2:30" x14ac:dyDescent="0.25">
      <c r="B42" s="59" t="s">
        <v>67</v>
      </c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4">
        <v>70</v>
      </c>
      <c r="R42" s="44"/>
      <c r="S42" s="44"/>
      <c r="T42" s="44"/>
      <c r="U42" s="44"/>
      <c r="V42" s="44"/>
      <c r="W42" s="5">
        <f t="shared" si="6"/>
        <v>70</v>
      </c>
      <c r="X42" s="58">
        <f t="shared" si="7"/>
        <v>371700</v>
      </c>
      <c r="Y42" s="5">
        <v>500</v>
      </c>
      <c r="Z42" s="57">
        <f t="shared" si="8"/>
        <v>743.4</v>
      </c>
      <c r="AA42" s="56">
        <f t="shared" si="9"/>
        <v>744</v>
      </c>
      <c r="AB42" s="6">
        <v>4000</v>
      </c>
      <c r="AC42" s="55">
        <f t="shared" si="10"/>
        <v>2976000</v>
      </c>
      <c r="AD42" s="6">
        <f t="shared" si="11"/>
        <v>17856000</v>
      </c>
    </row>
    <row r="43" spans="2:30" x14ac:dyDescent="0.25">
      <c r="B43" s="60" t="s">
        <v>33</v>
      </c>
      <c r="C43" s="44"/>
      <c r="D43" s="44">
        <v>60</v>
      </c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>
        <v>60</v>
      </c>
      <c r="V43" s="44"/>
      <c r="W43" s="5">
        <f t="shared" si="6"/>
        <v>120</v>
      </c>
      <c r="X43" s="58">
        <f t="shared" si="7"/>
        <v>637200</v>
      </c>
      <c r="Y43" s="5">
        <v>500</v>
      </c>
      <c r="Z43" s="57">
        <f t="shared" si="8"/>
        <v>1274.4000000000001</v>
      </c>
      <c r="AA43" s="56">
        <f t="shared" si="9"/>
        <v>1275</v>
      </c>
      <c r="AB43" s="6">
        <v>2083</v>
      </c>
      <c r="AC43" s="55">
        <f t="shared" si="10"/>
        <v>2655825</v>
      </c>
      <c r="AD43" s="6">
        <f t="shared" si="11"/>
        <v>15934950</v>
      </c>
    </row>
    <row r="44" spans="2:30" x14ac:dyDescent="0.25">
      <c r="B44" s="60" t="s">
        <v>58</v>
      </c>
      <c r="C44" s="44"/>
      <c r="D44" s="44">
        <v>20</v>
      </c>
      <c r="E44" s="44"/>
      <c r="F44" s="44">
        <v>20</v>
      </c>
      <c r="G44" s="44">
        <v>36</v>
      </c>
      <c r="H44" s="44"/>
      <c r="I44" s="44">
        <v>40</v>
      </c>
      <c r="J44" s="44">
        <v>20</v>
      </c>
      <c r="K44" s="44">
        <v>20</v>
      </c>
      <c r="L44" s="44"/>
      <c r="M44" s="44"/>
      <c r="N44" s="44">
        <v>20</v>
      </c>
      <c r="O44" s="44">
        <v>20</v>
      </c>
      <c r="P44" s="44">
        <v>20</v>
      </c>
      <c r="Q44" s="44">
        <v>20</v>
      </c>
      <c r="R44" s="44"/>
      <c r="S44" s="44">
        <v>20</v>
      </c>
      <c r="T44" s="44">
        <v>20</v>
      </c>
      <c r="U44" s="44"/>
      <c r="V44" s="44">
        <v>20</v>
      </c>
      <c r="W44" s="5">
        <f t="shared" si="6"/>
        <v>296</v>
      </c>
      <c r="X44" s="58">
        <f t="shared" si="7"/>
        <v>1571760</v>
      </c>
      <c r="Y44" s="5">
        <v>500</v>
      </c>
      <c r="Z44" s="57">
        <f t="shared" si="8"/>
        <v>3143.52</v>
      </c>
      <c r="AA44" s="56">
        <f t="shared" si="9"/>
        <v>3144</v>
      </c>
      <c r="AB44" s="6">
        <v>3833</v>
      </c>
      <c r="AC44" s="55">
        <f t="shared" si="10"/>
        <v>12050952</v>
      </c>
      <c r="AD44" s="6">
        <f t="shared" si="11"/>
        <v>72305712</v>
      </c>
    </row>
    <row r="45" spans="2:30" x14ac:dyDescent="0.25">
      <c r="B45" s="60" t="s">
        <v>59</v>
      </c>
      <c r="C45" s="44"/>
      <c r="D45" s="44">
        <v>8</v>
      </c>
      <c r="E45" s="44"/>
      <c r="F45" s="44">
        <v>6</v>
      </c>
      <c r="G45" s="44">
        <v>28</v>
      </c>
      <c r="H45" s="44"/>
      <c r="I45" s="44">
        <v>16</v>
      </c>
      <c r="J45" s="44">
        <v>8</v>
      </c>
      <c r="K45" s="44">
        <v>8</v>
      </c>
      <c r="L45" s="44">
        <v>4</v>
      </c>
      <c r="M45" s="44"/>
      <c r="N45" s="44">
        <v>8</v>
      </c>
      <c r="O45" s="44">
        <v>8</v>
      </c>
      <c r="P45" s="44">
        <v>8</v>
      </c>
      <c r="Q45" s="44">
        <v>8</v>
      </c>
      <c r="R45" s="44"/>
      <c r="S45" s="44">
        <v>8</v>
      </c>
      <c r="T45" s="44">
        <v>8</v>
      </c>
      <c r="U45" s="44">
        <v>4</v>
      </c>
      <c r="V45" s="44">
        <v>8</v>
      </c>
      <c r="W45" s="5">
        <f t="shared" si="6"/>
        <v>138</v>
      </c>
      <c r="X45" s="58">
        <f t="shared" si="7"/>
        <v>732780</v>
      </c>
      <c r="Y45" s="5">
        <v>500</v>
      </c>
      <c r="Z45" s="57">
        <f t="shared" si="8"/>
        <v>1465.56</v>
      </c>
      <c r="AA45" s="56">
        <f t="shared" si="9"/>
        <v>1466</v>
      </c>
      <c r="AB45" s="6">
        <v>3500</v>
      </c>
      <c r="AC45" s="55">
        <f t="shared" si="10"/>
        <v>5131000</v>
      </c>
      <c r="AD45" s="6">
        <f t="shared" si="11"/>
        <v>30786000</v>
      </c>
    </row>
    <row r="46" spans="2:30" x14ac:dyDescent="0.25">
      <c r="B46" s="60" t="s">
        <v>281</v>
      </c>
      <c r="C46" s="44"/>
      <c r="D46" s="44"/>
      <c r="E46" s="44"/>
      <c r="F46" s="44"/>
      <c r="G46" s="44"/>
      <c r="H46" s="44"/>
      <c r="I46" s="44">
        <v>50</v>
      </c>
      <c r="J46" s="44"/>
      <c r="K46" s="44">
        <v>70</v>
      </c>
      <c r="L46" s="44"/>
      <c r="M46" s="44"/>
      <c r="N46" s="44"/>
      <c r="O46" s="44">
        <v>70</v>
      </c>
      <c r="P46" s="44"/>
      <c r="Q46" s="44"/>
      <c r="R46" s="44">
        <v>50</v>
      </c>
      <c r="S46" s="44">
        <v>70</v>
      </c>
      <c r="T46" s="44"/>
      <c r="U46" s="44"/>
      <c r="V46" s="44">
        <v>50</v>
      </c>
      <c r="W46" s="5">
        <f t="shared" si="6"/>
        <v>360</v>
      </c>
      <c r="X46" s="58">
        <f t="shared" si="7"/>
        <v>1911600</v>
      </c>
      <c r="Y46" s="5">
        <v>500</v>
      </c>
      <c r="Z46" s="57">
        <f t="shared" si="8"/>
        <v>3823.2</v>
      </c>
      <c r="AA46" s="56">
        <f t="shared" si="9"/>
        <v>3824</v>
      </c>
      <c r="AB46" s="6">
        <v>4800</v>
      </c>
      <c r="AC46" s="55">
        <f t="shared" si="10"/>
        <v>18355200</v>
      </c>
      <c r="AD46" s="6">
        <f t="shared" si="11"/>
        <v>110131200</v>
      </c>
    </row>
    <row r="47" spans="2:30" x14ac:dyDescent="0.25">
      <c r="B47" s="59" t="s">
        <v>68</v>
      </c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  <c r="R47" s="44"/>
      <c r="S47" s="44"/>
      <c r="T47" s="44">
        <v>140</v>
      </c>
      <c r="U47" s="44"/>
      <c r="V47" s="44"/>
      <c r="W47" s="5">
        <f t="shared" si="6"/>
        <v>140</v>
      </c>
      <c r="X47" s="58">
        <f t="shared" si="7"/>
        <v>743400</v>
      </c>
      <c r="Y47" s="5">
        <v>500</v>
      </c>
      <c r="Z47" s="57">
        <f t="shared" si="8"/>
        <v>1486.8</v>
      </c>
      <c r="AA47" s="56">
        <f t="shared" si="9"/>
        <v>1487</v>
      </c>
      <c r="AB47" s="6">
        <v>3900</v>
      </c>
      <c r="AC47" s="55">
        <f t="shared" si="10"/>
        <v>5799300</v>
      </c>
      <c r="AD47" s="6">
        <f t="shared" si="11"/>
        <v>34795800</v>
      </c>
    </row>
    <row r="48" spans="2:30" x14ac:dyDescent="0.25">
      <c r="B48" s="60" t="s">
        <v>35</v>
      </c>
      <c r="C48" s="44">
        <v>20</v>
      </c>
      <c r="D48" s="44">
        <v>14</v>
      </c>
      <c r="E48" s="44"/>
      <c r="F48" s="44"/>
      <c r="G48" s="44">
        <v>15</v>
      </c>
      <c r="H48" s="44"/>
      <c r="I48" s="44">
        <v>15</v>
      </c>
      <c r="J48" s="44"/>
      <c r="K48" s="44">
        <v>20</v>
      </c>
      <c r="L48" s="44"/>
      <c r="M48" s="44"/>
      <c r="N48" s="44">
        <v>34</v>
      </c>
      <c r="O48" s="44">
        <v>10</v>
      </c>
      <c r="P48" s="44">
        <v>14</v>
      </c>
      <c r="Q48" s="44"/>
      <c r="R48" s="44">
        <v>14</v>
      </c>
      <c r="S48" s="44"/>
      <c r="T48" s="44"/>
      <c r="U48" s="44"/>
      <c r="V48" s="44">
        <v>14</v>
      </c>
      <c r="W48" s="5">
        <f t="shared" si="6"/>
        <v>170</v>
      </c>
      <c r="X48" s="58">
        <f t="shared" si="7"/>
        <v>902700</v>
      </c>
      <c r="Y48" s="5">
        <v>500</v>
      </c>
      <c r="Z48" s="57">
        <f t="shared" si="8"/>
        <v>1805.4</v>
      </c>
      <c r="AA48" s="56">
        <f t="shared" si="9"/>
        <v>1806</v>
      </c>
      <c r="AB48" s="6">
        <v>3300</v>
      </c>
      <c r="AC48" s="55">
        <f t="shared" si="10"/>
        <v>5959800</v>
      </c>
      <c r="AD48" s="6">
        <f t="shared" si="11"/>
        <v>35758800</v>
      </c>
    </row>
    <row r="49" spans="2:30" x14ac:dyDescent="0.25">
      <c r="B49" s="59" t="s">
        <v>69</v>
      </c>
      <c r="C49" s="44"/>
      <c r="D49" s="44"/>
      <c r="E49" s="44"/>
      <c r="F49" s="44">
        <v>3</v>
      </c>
      <c r="G49" s="44"/>
      <c r="H49" s="44"/>
      <c r="I49" s="44"/>
      <c r="J49" s="44"/>
      <c r="K49" s="44"/>
      <c r="L49" s="44"/>
      <c r="M49" s="44"/>
      <c r="N49" s="44">
        <v>1.5</v>
      </c>
      <c r="O49" s="44"/>
      <c r="P49" s="44">
        <v>8</v>
      </c>
      <c r="Q49" s="44"/>
      <c r="R49" s="44"/>
      <c r="S49" s="44"/>
      <c r="T49" s="44"/>
      <c r="U49" s="44">
        <v>5</v>
      </c>
      <c r="V49" s="44"/>
      <c r="W49" s="5">
        <f t="shared" si="6"/>
        <v>17.5</v>
      </c>
      <c r="X49" s="58">
        <f t="shared" si="7"/>
        <v>92925</v>
      </c>
      <c r="Y49" s="5">
        <v>500</v>
      </c>
      <c r="Z49" s="57">
        <f t="shared" si="8"/>
        <v>185.85</v>
      </c>
      <c r="AA49" s="56">
        <f t="shared" si="9"/>
        <v>186</v>
      </c>
      <c r="AB49" s="6">
        <v>3767</v>
      </c>
      <c r="AC49" s="55">
        <f t="shared" si="10"/>
        <v>700662</v>
      </c>
      <c r="AD49" s="6">
        <f t="shared" si="11"/>
        <v>4203972</v>
      </c>
    </row>
    <row r="50" spans="2:30" x14ac:dyDescent="0.25">
      <c r="B50" s="60" t="s">
        <v>41</v>
      </c>
      <c r="C50" s="44"/>
      <c r="D50" s="44">
        <v>0.3</v>
      </c>
      <c r="E50" s="44"/>
      <c r="F50" s="44">
        <v>0.3</v>
      </c>
      <c r="G50" s="44">
        <v>0.3</v>
      </c>
      <c r="H50" s="44"/>
      <c r="I50" s="44"/>
      <c r="J50" s="44">
        <v>0.3</v>
      </c>
      <c r="K50" s="44">
        <v>0.3</v>
      </c>
      <c r="L50" s="44">
        <v>0.3</v>
      </c>
      <c r="M50" s="44"/>
      <c r="N50" s="44">
        <v>0.3</v>
      </c>
      <c r="O50" s="44">
        <v>0.3</v>
      </c>
      <c r="P50" s="44">
        <v>0.3</v>
      </c>
      <c r="Q50" s="44"/>
      <c r="R50" s="44"/>
      <c r="S50" s="44">
        <v>0.3</v>
      </c>
      <c r="T50" s="44">
        <v>0.3</v>
      </c>
      <c r="U50" s="44">
        <v>0.3</v>
      </c>
      <c r="V50" s="44"/>
      <c r="W50" s="5">
        <f t="shared" si="6"/>
        <v>3.5999999999999992</v>
      </c>
      <c r="X50" s="58">
        <f t="shared" si="7"/>
        <v>19115.999999999996</v>
      </c>
      <c r="Y50" s="5">
        <v>500</v>
      </c>
      <c r="Z50" s="57">
        <f t="shared" si="8"/>
        <v>38.231999999999992</v>
      </c>
      <c r="AA50" s="56">
        <f t="shared" si="9"/>
        <v>39</v>
      </c>
      <c r="AB50" s="6">
        <v>4200</v>
      </c>
      <c r="AC50" s="55">
        <f t="shared" si="10"/>
        <v>163800</v>
      </c>
      <c r="AD50" s="6">
        <f t="shared" si="11"/>
        <v>982800</v>
      </c>
    </row>
    <row r="51" spans="2:30" x14ac:dyDescent="0.25">
      <c r="B51" s="60" t="s">
        <v>36</v>
      </c>
      <c r="C51" s="44"/>
      <c r="D51" s="44"/>
      <c r="E51" s="44"/>
      <c r="F51" s="44"/>
      <c r="G51" s="44"/>
      <c r="H51" s="44"/>
      <c r="I51" s="44">
        <v>15</v>
      </c>
      <c r="J51" s="44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5">
        <f t="shared" si="6"/>
        <v>15</v>
      </c>
      <c r="X51" s="58">
        <f t="shared" si="7"/>
        <v>79650</v>
      </c>
      <c r="Y51" s="5">
        <v>500</v>
      </c>
      <c r="Z51" s="57">
        <f t="shared" si="8"/>
        <v>159.30000000000001</v>
      </c>
      <c r="AA51" s="56">
        <f t="shared" si="9"/>
        <v>160</v>
      </c>
      <c r="AB51" s="6">
        <v>4300</v>
      </c>
      <c r="AC51" s="55">
        <f t="shared" si="10"/>
        <v>688000</v>
      </c>
      <c r="AD51" s="6">
        <f t="shared" si="11"/>
        <v>4128000</v>
      </c>
    </row>
    <row r="52" spans="2:30" x14ac:dyDescent="0.25">
      <c r="B52" s="59" t="s">
        <v>25</v>
      </c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44"/>
      <c r="P52" s="44">
        <v>20</v>
      </c>
      <c r="Q52" s="44"/>
      <c r="R52" s="44"/>
      <c r="S52" s="44"/>
      <c r="T52" s="44"/>
      <c r="U52" s="44"/>
      <c r="V52" s="44"/>
      <c r="W52" s="5">
        <f t="shared" si="6"/>
        <v>20</v>
      </c>
      <c r="X52" s="58">
        <f t="shared" si="7"/>
        <v>106200</v>
      </c>
      <c r="Y52" s="5">
        <v>500</v>
      </c>
      <c r="Z52" s="57">
        <f t="shared" si="8"/>
        <v>212.4</v>
      </c>
      <c r="AA52" s="56">
        <f t="shared" si="9"/>
        <v>213</v>
      </c>
      <c r="AB52" s="6">
        <v>3900</v>
      </c>
      <c r="AC52" s="55">
        <f t="shared" si="10"/>
        <v>830700</v>
      </c>
      <c r="AD52" s="6">
        <f t="shared" si="11"/>
        <v>4984200</v>
      </c>
    </row>
    <row r="53" spans="2:30" x14ac:dyDescent="0.25">
      <c r="AC53" s="6">
        <f>SUM(AC4:AC52)</f>
        <v>383186210.66666669</v>
      </c>
      <c r="AD53" s="6">
        <f>SUM(AD4:AD52)</f>
        <v>2299117264</v>
      </c>
    </row>
  </sheetData>
  <pageMargins left="0.7" right="0.7" top="0.75" bottom="0.75" header="0.3" footer="0.3"/>
  <pageSetup paperSize="9" scale="4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5536CC-8297-4348-A256-3D451CC5BE7B}">
  <dimension ref="B3:AD71"/>
  <sheetViews>
    <sheetView showGridLines="0" view="pageBreakPreview" topLeftCell="A13" zoomScaleNormal="100" zoomScaleSheetLayoutView="100" workbookViewId="0">
      <selection activeCell="C4" sqref="C4"/>
    </sheetView>
  </sheetViews>
  <sheetFormatPr baseColWidth="10" defaultRowHeight="15" x14ac:dyDescent="0.25"/>
  <cols>
    <col min="1" max="1" width="6.42578125" customWidth="1"/>
    <col min="2" max="2" width="26.42578125" customWidth="1"/>
    <col min="3" max="23" width="7" style="4" customWidth="1"/>
    <col min="24" max="24" width="11.7109375" style="4" customWidth="1"/>
    <col min="25" max="25" width="13.42578125" customWidth="1"/>
    <col min="30" max="30" width="13.140625" customWidth="1"/>
  </cols>
  <sheetData>
    <row r="3" spans="2:30" ht="38.25" x14ac:dyDescent="0.25">
      <c r="B3" s="5" t="s">
        <v>316</v>
      </c>
      <c r="C3" s="44" t="s">
        <v>315</v>
      </c>
      <c r="D3" s="44" t="s">
        <v>314</v>
      </c>
      <c r="E3" s="44" t="s">
        <v>313</v>
      </c>
      <c r="F3" s="44" t="s">
        <v>312</v>
      </c>
      <c r="G3" s="44" t="s">
        <v>311</v>
      </c>
      <c r="H3" s="44" t="s">
        <v>310</v>
      </c>
      <c r="I3" s="44" t="s">
        <v>309</v>
      </c>
      <c r="J3" s="44" t="s">
        <v>308</v>
      </c>
      <c r="K3" s="44" t="s">
        <v>307</v>
      </c>
      <c r="L3" s="44" t="s">
        <v>306</v>
      </c>
      <c r="M3" s="44" t="s">
        <v>305</v>
      </c>
      <c r="N3" s="44" t="s">
        <v>304</v>
      </c>
      <c r="O3" s="44" t="s">
        <v>303</v>
      </c>
      <c r="P3" s="44" t="s">
        <v>302</v>
      </c>
      <c r="Q3" s="44" t="s">
        <v>301</v>
      </c>
      <c r="R3" s="44" t="s">
        <v>300</v>
      </c>
      <c r="S3" s="44" t="s">
        <v>299</v>
      </c>
      <c r="T3" s="44" t="s">
        <v>298</v>
      </c>
      <c r="U3" s="44" t="s">
        <v>297</v>
      </c>
      <c r="V3" s="44" t="s">
        <v>296</v>
      </c>
      <c r="W3" s="5" t="s">
        <v>158</v>
      </c>
      <c r="X3" s="58" t="s">
        <v>317</v>
      </c>
      <c r="Y3" s="66" t="s">
        <v>2</v>
      </c>
      <c r="Z3" s="65" t="s">
        <v>318</v>
      </c>
      <c r="AA3" s="65" t="s">
        <v>293</v>
      </c>
      <c r="AB3" s="64" t="s">
        <v>1</v>
      </c>
      <c r="AC3" s="64" t="s">
        <v>292</v>
      </c>
      <c r="AD3" s="63" t="s">
        <v>291</v>
      </c>
    </row>
    <row r="4" spans="2:30" s="3" customFormat="1" x14ac:dyDescent="0.25">
      <c r="B4" s="67" t="s">
        <v>4</v>
      </c>
      <c r="C4" s="5"/>
      <c r="D4" s="5">
        <v>14</v>
      </c>
      <c r="E4" s="5">
        <v>4</v>
      </c>
      <c r="F4" s="5">
        <v>9</v>
      </c>
      <c r="G4" s="5">
        <v>9</v>
      </c>
      <c r="H4" s="5">
        <v>11</v>
      </c>
      <c r="I4" s="5">
        <v>9</v>
      </c>
      <c r="J4" s="5">
        <v>9</v>
      </c>
      <c r="K4" s="5">
        <v>11.5</v>
      </c>
      <c r="L4" s="5">
        <v>9</v>
      </c>
      <c r="M4" s="5">
        <v>11</v>
      </c>
      <c r="N4" s="5">
        <v>14</v>
      </c>
      <c r="O4" s="5">
        <v>5</v>
      </c>
      <c r="P4" s="5">
        <v>12</v>
      </c>
      <c r="Q4" s="5">
        <v>6.5</v>
      </c>
      <c r="R4" s="5">
        <v>10</v>
      </c>
      <c r="S4" s="5">
        <v>15</v>
      </c>
      <c r="T4" s="5">
        <v>15</v>
      </c>
      <c r="U4" s="5">
        <v>5</v>
      </c>
      <c r="V4" s="5"/>
      <c r="W4" s="5">
        <f>SUM(C4:V4)</f>
        <v>179</v>
      </c>
      <c r="X4" s="58">
        <f>W4*390</f>
        <v>69810</v>
      </c>
      <c r="Y4" s="5">
        <v>500</v>
      </c>
      <c r="Z4" s="57">
        <f>X4/Y4</f>
        <v>139.62</v>
      </c>
      <c r="AA4" s="56">
        <f>+ROUNDUP(Z4,0)</f>
        <v>140</v>
      </c>
      <c r="AB4" s="6">
        <v>5883</v>
      </c>
      <c r="AC4" s="55">
        <f>AA4*AB4</f>
        <v>823620</v>
      </c>
      <c r="AD4" s="6">
        <f>AC4*6</f>
        <v>4941720</v>
      </c>
    </row>
    <row r="5" spans="2:30" s="3" customFormat="1" x14ac:dyDescent="0.25">
      <c r="B5" s="67" t="s">
        <v>5</v>
      </c>
      <c r="C5" s="5"/>
      <c r="D5" s="5">
        <v>60</v>
      </c>
      <c r="E5" s="5">
        <v>60</v>
      </c>
      <c r="F5" s="5">
        <v>60</v>
      </c>
      <c r="G5" s="5">
        <v>60</v>
      </c>
      <c r="H5" s="5"/>
      <c r="I5" s="5">
        <v>60</v>
      </c>
      <c r="J5" s="5">
        <v>60</v>
      </c>
      <c r="K5" s="5">
        <v>60</v>
      </c>
      <c r="L5" s="5">
        <v>60</v>
      </c>
      <c r="M5" s="5"/>
      <c r="N5" s="5">
        <v>60</v>
      </c>
      <c r="O5" s="5"/>
      <c r="P5" s="5">
        <v>60</v>
      </c>
      <c r="Q5" s="5">
        <v>60</v>
      </c>
      <c r="R5" s="5"/>
      <c r="S5" s="5">
        <v>60</v>
      </c>
      <c r="T5" s="5"/>
      <c r="U5" s="5"/>
      <c r="V5" s="5">
        <v>60</v>
      </c>
      <c r="W5" s="5">
        <f t="shared" ref="W5:W68" si="0">SUM(C5:V5)</f>
        <v>780</v>
      </c>
      <c r="X5" s="58">
        <f t="shared" ref="X5:X68" si="1">W5*390</f>
        <v>304200</v>
      </c>
      <c r="Y5" s="5">
        <v>500</v>
      </c>
      <c r="Z5" s="57">
        <f t="shared" ref="Z5:Z68" si="2">X5/Y5</f>
        <v>608.4</v>
      </c>
      <c r="AA5" s="56">
        <f t="shared" ref="AA5:AA68" si="3">+ROUNDUP(Z5,0)</f>
        <v>609</v>
      </c>
      <c r="AB5" s="6">
        <v>2733</v>
      </c>
      <c r="AC5" s="55">
        <f t="shared" ref="AC5:AC68" si="4">AA5*AB5</f>
        <v>1664397</v>
      </c>
      <c r="AD5" s="6">
        <f t="shared" ref="AD5:AD68" si="5">AC5*6</f>
        <v>9986382</v>
      </c>
    </row>
    <row r="6" spans="2:30" s="3" customFormat="1" x14ac:dyDescent="0.25">
      <c r="B6" s="67" t="s">
        <v>319</v>
      </c>
      <c r="C6" s="5"/>
      <c r="D6" s="5">
        <v>10</v>
      </c>
      <c r="E6" s="5"/>
      <c r="F6" s="5"/>
      <c r="G6" s="5"/>
      <c r="H6" s="5"/>
      <c r="I6" s="5"/>
      <c r="J6" s="5"/>
      <c r="K6" s="5"/>
      <c r="L6" s="5"/>
      <c r="M6" s="5"/>
      <c r="N6" s="5"/>
      <c r="O6" s="5">
        <v>10</v>
      </c>
      <c r="P6" s="5"/>
      <c r="Q6" s="5"/>
      <c r="R6" s="5"/>
      <c r="S6" s="5"/>
      <c r="T6" s="5"/>
      <c r="U6" s="5"/>
      <c r="V6" s="5"/>
      <c r="W6" s="5">
        <f t="shared" si="0"/>
        <v>20</v>
      </c>
      <c r="X6" s="58">
        <f t="shared" si="1"/>
        <v>7800</v>
      </c>
      <c r="Y6" s="5">
        <v>500</v>
      </c>
      <c r="Z6" s="57">
        <f t="shared" si="2"/>
        <v>15.6</v>
      </c>
      <c r="AA6" s="56">
        <f t="shared" si="3"/>
        <v>16</v>
      </c>
      <c r="AB6" s="6">
        <v>12000</v>
      </c>
      <c r="AC6" s="55">
        <f t="shared" si="4"/>
        <v>192000</v>
      </c>
      <c r="AD6" s="6">
        <f t="shared" si="5"/>
        <v>1152000</v>
      </c>
    </row>
    <row r="7" spans="2:30" s="3" customFormat="1" x14ac:dyDescent="0.25">
      <c r="B7" s="67" t="s">
        <v>13</v>
      </c>
      <c r="C7" s="5"/>
      <c r="D7" s="5">
        <v>0.5</v>
      </c>
      <c r="E7" s="5"/>
      <c r="F7" s="5"/>
      <c r="G7" s="5"/>
      <c r="H7" s="5"/>
      <c r="I7" s="5"/>
      <c r="J7" s="5"/>
      <c r="K7" s="5"/>
      <c r="L7" s="5"/>
      <c r="M7" s="5">
        <v>0.1</v>
      </c>
      <c r="N7" s="5"/>
      <c r="O7" s="5">
        <v>0.1</v>
      </c>
      <c r="P7" s="5"/>
      <c r="Q7" s="5"/>
      <c r="R7" s="5"/>
      <c r="S7" s="5"/>
      <c r="T7" s="5"/>
      <c r="U7" s="5"/>
      <c r="V7" s="5">
        <v>0.1</v>
      </c>
      <c r="W7" s="5">
        <f t="shared" si="0"/>
        <v>0.79999999999999993</v>
      </c>
      <c r="X7" s="58">
        <f t="shared" si="1"/>
        <v>312</v>
      </c>
      <c r="Y7" s="5">
        <v>20</v>
      </c>
      <c r="Z7" s="57">
        <f t="shared" si="2"/>
        <v>15.6</v>
      </c>
      <c r="AA7" s="56">
        <f t="shared" si="3"/>
        <v>16</v>
      </c>
      <c r="AB7" s="6">
        <v>2267</v>
      </c>
      <c r="AC7" s="55">
        <f t="shared" si="4"/>
        <v>36272</v>
      </c>
      <c r="AD7" s="6">
        <f t="shared" si="5"/>
        <v>217632</v>
      </c>
    </row>
    <row r="8" spans="2:30" s="3" customFormat="1" x14ac:dyDescent="0.25">
      <c r="B8" s="67" t="s">
        <v>290</v>
      </c>
      <c r="C8" s="5">
        <v>5</v>
      </c>
      <c r="D8" s="5">
        <v>10</v>
      </c>
      <c r="E8" s="5"/>
      <c r="F8" s="5">
        <v>12</v>
      </c>
      <c r="G8" s="5">
        <v>10</v>
      </c>
      <c r="H8" s="5"/>
      <c r="I8" s="5">
        <v>12</v>
      </c>
      <c r="J8" s="5"/>
      <c r="K8" s="5">
        <v>10</v>
      </c>
      <c r="L8" s="5">
        <v>10</v>
      </c>
      <c r="M8" s="5">
        <v>5</v>
      </c>
      <c r="N8" s="5">
        <v>10</v>
      </c>
      <c r="O8" s="5">
        <v>10</v>
      </c>
      <c r="P8" s="5">
        <v>10</v>
      </c>
      <c r="Q8" s="5">
        <v>10</v>
      </c>
      <c r="R8" s="5">
        <v>10</v>
      </c>
      <c r="S8" s="5"/>
      <c r="T8" s="5">
        <v>10</v>
      </c>
      <c r="U8" s="5">
        <v>10</v>
      </c>
      <c r="V8" s="5"/>
      <c r="W8" s="5">
        <f t="shared" si="0"/>
        <v>144</v>
      </c>
      <c r="X8" s="58">
        <f t="shared" si="1"/>
        <v>56160</v>
      </c>
      <c r="Y8" s="5">
        <v>500</v>
      </c>
      <c r="Z8" s="57">
        <f t="shared" si="2"/>
        <v>112.32</v>
      </c>
      <c r="AA8" s="56">
        <f t="shared" si="3"/>
        <v>113</v>
      </c>
      <c r="AB8" s="6">
        <v>3000</v>
      </c>
      <c r="AC8" s="55">
        <f t="shared" si="4"/>
        <v>339000</v>
      </c>
      <c r="AD8" s="6">
        <f t="shared" si="5"/>
        <v>2034000</v>
      </c>
    </row>
    <row r="9" spans="2:30" s="3" customFormat="1" x14ac:dyDescent="0.25">
      <c r="B9" s="67" t="s">
        <v>9</v>
      </c>
      <c r="C9" s="5"/>
      <c r="D9" s="5"/>
      <c r="E9" s="5">
        <v>10</v>
      </c>
      <c r="F9" s="5"/>
      <c r="G9" s="5"/>
      <c r="H9" s="5">
        <v>10</v>
      </c>
      <c r="I9" s="5"/>
      <c r="J9" s="5">
        <v>10</v>
      </c>
      <c r="K9" s="5"/>
      <c r="L9" s="5"/>
      <c r="M9" s="5"/>
      <c r="N9" s="5"/>
      <c r="O9" s="5"/>
      <c r="P9" s="5"/>
      <c r="Q9" s="5"/>
      <c r="R9" s="5"/>
      <c r="S9" s="5">
        <v>10</v>
      </c>
      <c r="T9" s="5"/>
      <c r="U9" s="5"/>
      <c r="V9" s="5">
        <v>10</v>
      </c>
      <c r="W9" s="5">
        <f t="shared" si="0"/>
        <v>50</v>
      </c>
      <c r="X9" s="58">
        <f t="shared" si="1"/>
        <v>19500</v>
      </c>
      <c r="Y9" s="5">
        <v>500</v>
      </c>
      <c r="Z9" s="57">
        <f t="shared" si="2"/>
        <v>39</v>
      </c>
      <c r="AA9" s="56">
        <f t="shared" si="3"/>
        <v>39</v>
      </c>
      <c r="AB9" s="6">
        <v>3300</v>
      </c>
      <c r="AC9" s="55">
        <f t="shared" si="4"/>
        <v>128700</v>
      </c>
      <c r="AD9" s="6">
        <f t="shared" si="5"/>
        <v>772200</v>
      </c>
    </row>
    <row r="10" spans="2:30" s="3" customFormat="1" x14ac:dyDescent="0.25">
      <c r="B10" s="67" t="s">
        <v>320</v>
      </c>
      <c r="C10" s="5"/>
      <c r="D10" s="5"/>
      <c r="E10" s="5">
        <v>0.1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>
        <f t="shared" si="0"/>
        <v>0.1</v>
      </c>
      <c r="X10" s="58">
        <f t="shared" si="1"/>
        <v>39</v>
      </c>
      <c r="Y10" s="5">
        <v>20</v>
      </c>
      <c r="Z10" s="57">
        <f t="shared" si="2"/>
        <v>1.95</v>
      </c>
      <c r="AA10" s="56">
        <f t="shared" si="3"/>
        <v>2</v>
      </c>
      <c r="AB10" s="6">
        <v>1533</v>
      </c>
      <c r="AC10" s="55">
        <f t="shared" si="4"/>
        <v>3066</v>
      </c>
      <c r="AD10" s="6">
        <f t="shared" si="5"/>
        <v>18396</v>
      </c>
    </row>
    <row r="11" spans="2:30" s="3" customFormat="1" x14ac:dyDescent="0.25">
      <c r="B11" s="67" t="s">
        <v>11</v>
      </c>
      <c r="C11" s="5">
        <v>0.1</v>
      </c>
      <c r="D11" s="5">
        <v>1.2</v>
      </c>
      <c r="E11" s="5">
        <v>10</v>
      </c>
      <c r="F11" s="5">
        <v>1.5</v>
      </c>
      <c r="G11" s="5">
        <v>1.5</v>
      </c>
      <c r="H11" s="5">
        <v>0.5</v>
      </c>
      <c r="I11" s="5">
        <v>61</v>
      </c>
      <c r="J11" s="5">
        <v>1.5</v>
      </c>
      <c r="K11" s="5">
        <v>1.5</v>
      </c>
      <c r="L11" s="5">
        <v>1</v>
      </c>
      <c r="M11" s="5">
        <v>1.1000000000000001</v>
      </c>
      <c r="N11" s="5">
        <v>1.5</v>
      </c>
      <c r="O11" s="5">
        <v>0.7</v>
      </c>
      <c r="P11" s="5">
        <v>1.3</v>
      </c>
      <c r="Q11" s="5">
        <v>1</v>
      </c>
      <c r="R11" s="5">
        <v>0.2</v>
      </c>
      <c r="S11" s="5">
        <v>1.5</v>
      </c>
      <c r="T11" s="5">
        <v>0.5</v>
      </c>
      <c r="U11" s="5">
        <v>0.6</v>
      </c>
      <c r="V11" s="5"/>
      <c r="W11" s="5">
        <f t="shared" si="0"/>
        <v>88.199999999999989</v>
      </c>
      <c r="X11" s="58">
        <f t="shared" si="1"/>
        <v>34397.999999999993</v>
      </c>
      <c r="Y11" s="5">
        <v>500</v>
      </c>
      <c r="Z11" s="57">
        <f t="shared" si="2"/>
        <v>68.795999999999992</v>
      </c>
      <c r="AA11" s="56">
        <f t="shared" si="3"/>
        <v>69</v>
      </c>
      <c r="AB11" s="6">
        <v>2133</v>
      </c>
      <c r="AC11" s="55">
        <f t="shared" si="4"/>
        <v>147177</v>
      </c>
      <c r="AD11" s="6">
        <f t="shared" si="5"/>
        <v>883062</v>
      </c>
    </row>
    <row r="12" spans="2:30" s="3" customFormat="1" x14ac:dyDescent="0.25">
      <c r="B12" s="67" t="s">
        <v>18</v>
      </c>
      <c r="C12" s="5"/>
      <c r="D12" s="5">
        <v>55</v>
      </c>
      <c r="E12" s="5"/>
      <c r="F12" s="5"/>
      <c r="G12" s="5"/>
      <c r="H12" s="5"/>
      <c r="I12" s="5"/>
      <c r="J12" s="5"/>
      <c r="K12" s="5">
        <v>55</v>
      </c>
      <c r="L12" s="5"/>
      <c r="M12" s="5"/>
      <c r="N12" s="5"/>
      <c r="O12" s="5">
        <v>55</v>
      </c>
      <c r="P12" s="5"/>
      <c r="Q12" s="5"/>
      <c r="R12" s="5">
        <v>55</v>
      </c>
      <c r="S12" s="5"/>
      <c r="T12" s="5">
        <v>55</v>
      </c>
      <c r="U12" s="5"/>
      <c r="V12" s="5"/>
      <c r="W12" s="5">
        <f>SUM(C12:V12)/55</f>
        <v>5</v>
      </c>
      <c r="X12" s="58">
        <f t="shared" si="1"/>
        <v>1950</v>
      </c>
      <c r="Y12" s="5">
        <v>1</v>
      </c>
      <c r="Z12" s="57">
        <f t="shared" si="2"/>
        <v>1950</v>
      </c>
      <c r="AA12" s="56">
        <f t="shared" si="3"/>
        <v>1950</v>
      </c>
      <c r="AB12" s="6">
        <v>667</v>
      </c>
      <c r="AC12" s="55">
        <f t="shared" si="4"/>
        <v>1300650</v>
      </c>
      <c r="AD12" s="6">
        <f t="shared" si="5"/>
        <v>7803900</v>
      </c>
    </row>
    <row r="13" spans="2:30" s="3" customFormat="1" x14ac:dyDescent="0.25">
      <c r="B13" s="67" t="s">
        <v>17</v>
      </c>
      <c r="C13" s="5"/>
      <c r="D13" s="5">
        <v>5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5">
        <v>10</v>
      </c>
      <c r="P13" s="5"/>
      <c r="Q13" s="5"/>
      <c r="R13" s="5"/>
      <c r="S13" s="5"/>
      <c r="T13" s="5"/>
      <c r="U13" s="5"/>
      <c r="V13" s="5"/>
      <c r="W13" s="5">
        <f t="shared" si="0"/>
        <v>15</v>
      </c>
      <c r="X13" s="58">
        <f t="shared" si="1"/>
        <v>5850</v>
      </c>
      <c r="Y13" s="5">
        <v>500</v>
      </c>
      <c r="Z13" s="57">
        <f t="shared" si="2"/>
        <v>11.7</v>
      </c>
      <c r="AA13" s="56">
        <f t="shared" si="3"/>
        <v>12</v>
      </c>
      <c r="AB13" s="6">
        <v>24133</v>
      </c>
      <c r="AC13" s="55">
        <f t="shared" si="4"/>
        <v>289596</v>
      </c>
      <c r="AD13" s="6">
        <f t="shared" si="5"/>
        <v>1737576</v>
      </c>
    </row>
    <row r="14" spans="2:30" s="3" customFormat="1" x14ac:dyDescent="0.25">
      <c r="B14" s="67" t="s">
        <v>321</v>
      </c>
      <c r="C14" s="5"/>
      <c r="D14" s="5">
        <v>2</v>
      </c>
      <c r="E14" s="5"/>
      <c r="F14" s="5"/>
      <c r="G14" s="5"/>
      <c r="H14" s="5">
        <v>0.5</v>
      </c>
      <c r="I14" s="5"/>
      <c r="J14" s="5"/>
      <c r="K14" s="5">
        <v>1</v>
      </c>
      <c r="L14" s="5"/>
      <c r="M14" s="5">
        <v>0.5</v>
      </c>
      <c r="N14" s="5">
        <v>2</v>
      </c>
      <c r="O14" s="5">
        <v>2</v>
      </c>
      <c r="P14" s="5"/>
      <c r="Q14" s="5"/>
      <c r="R14" s="5">
        <v>0.1</v>
      </c>
      <c r="S14" s="5"/>
      <c r="T14" s="5"/>
      <c r="U14" s="5">
        <v>1</v>
      </c>
      <c r="V14" s="5">
        <v>0.1</v>
      </c>
      <c r="W14" s="5">
        <f t="shared" si="0"/>
        <v>9.1999999999999993</v>
      </c>
      <c r="X14" s="58">
        <f t="shared" si="1"/>
        <v>3587.9999999999995</v>
      </c>
      <c r="Y14" s="5">
        <v>20</v>
      </c>
      <c r="Z14" s="58">
        <f t="shared" si="2"/>
        <v>179.39999999999998</v>
      </c>
      <c r="AA14" s="56">
        <f t="shared" si="3"/>
        <v>180</v>
      </c>
      <c r="AB14" s="6">
        <v>2883</v>
      </c>
      <c r="AC14" s="55">
        <f t="shared" si="4"/>
        <v>518940</v>
      </c>
      <c r="AD14" s="6">
        <f t="shared" si="5"/>
        <v>3113640</v>
      </c>
    </row>
    <row r="15" spans="2:30" s="3" customFormat="1" x14ac:dyDescent="0.25">
      <c r="B15" s="67" t="s">
        <v>322</v>
      </c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>
        <v>10</v>
      </c>
      <c r="W15" s="5">
        <f t="shared" si="0"/>
        <v>10</v>
      </c>
      <c r="X15" s="58">
        <f t="shared" si="1"/>
        <v>3900</v>
      </c>
      <c r="Y15" s="5">
        <v>250</v>
      </c>
      <c r="Z15" s="57">
        <f t="shared" si="2"/>
        <v>15.6</v>
      </c>
      <c r="AA15" s="56">
        <f t="shared" si="3"/>
        <v>16</v>
      </c>
      <c r="AB15" s="6">
        <v>4033</v>
      </c>
      <c r="AC15" s="55">
        <f t="shared" si="4"/>
        <v>64528</v>
      </c>
      <c r="AD15" s="6">
        <f t="shared" si="5"/>
        <v>387168</v>
      </c>
    </row>
    <row r="16" spans="2:30" s="3" customFormat="1" x14ac:dyDescent="0.25">
      <c r="B16" s="67" t="s">
        <v>73</v>
      </c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>
        <v>0.1</v>
      </c>
      <c r="S16" s="5"/>
      <c r="T16" s="5"/>
      <c r="U16" s="5">
        <v>0.1</v>
      </c>
      <c r="V16" s="5"/>
      <c r="W16" s="5">
        <f t="shared" si="0"/>
        <v>0.2</v>
      </c>
      <c r="X16" s="58">
        <f t="shared" si="1"/>
        <v>78</v>
      </c>
      <c r="Y16" s="5">
        <v>20</v>
      </c>
      <c r="Z16" s="57">
        <f t="shared" si="2"/>
        <v>3.9</v>
      </c>
      <c r="AA16" s="56">
        <f t="shared" si="3"/>
        <v>4</v>
      </c>
      <c r="AB16" s="6">
        <v>2700</v>
      </c>
      <c r="AC16" s="55">
        <f t="shared" si="4"/>
        <v>10800</v>
      </c>
      <c r="AD16" s="6">
        <f t="shared" si="5"/>
        <v>64800</v>
      </c>
    </row>
    <row r="17" spans="2:30" s="3" customFormat="1" x14ac:dyDescent="0.25">
      <c r="B17" s="67" t="s">
        <v>323</v>
      </c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>
        <v>21</v>
      </c>
      <c r="W17" s="5">
        <f t="shared" si="0"/>
        <v>21</v>
      </c>
      <c r="X17" s="58">
        <f t="shared" si="1"/>
        <v>8190</v>
      </c>
      <c r="Y17" s="5">
        <v>400</v>
      </c>
      <c r="Z17" s="57">
        <f t="shared" si="2"/>
        <v>20.475000000000001</v>
      </c>
      <c r="AA17" s="56">
        <f t="shared" si="3"/>
        <v>21</v>
      </c>
      <c r="AB17" s="6">
        <v>5450</v>
      </c>
      <c r="AC17" s="55">
        <f t="shared" si="4"/>
        <v>114450</v>
      </c>
      <c r="AD17" s="6">
        <f t="shared" si="5"/>
        <v>686700</v>
      </c>
    </row>
    <row r="18" spans="2:30" s="3" customFormat="1" x14ac:dyDescent="0.25">
      <c r="B18" s="67" t="s">
        <v>324</v>
      </c>
      <c r="C18" s="5">
        <v>1</v>
      </c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>
        <f t="shared" si="0"/>
        <v>1</v>
      </c>
      <c r="X18" s="58">
        <f t="shared" si="1"/>
        <v>390</v>
      </c>
      <c r="Y18" s="5">
        <v>1</v>
      </c>
      <c r="Z18" s="57">
        <f t="shared" si="2"/>
        <v>390</v>
      </c>
      <c r="AA18" s="56">
        <f t="shared" si="3"/>
        <v>390</v>
      </c>
      <c r="AB18" s="6">
        <v>1367</v>
      </c>
      <c r="AC18" s="55">
        <f t="shared" si="4"/>
        <v>533130</v>
      </c>
      <c r="AD18" s="6">
        <f t="shared" si="5"/>
        <v>3198780</v>
      </c>
    </row>
    <row r="19" spans="2:30" s="3" customFormat="1" x14ac:dyDescent="0.25">
      <c r="B19" s="67" t="s">
        <v>325</v>
      </c>
      <c r="C19" s="5">
        <v>70</v>
      </c>
      <c r="D19" s="5"/>
      <c r="E19" s="5"/>
      <c r="F19" s="5"/>
      <c r="G19" s="5"/>
      <c r="H19" s="5"/>
      <c r="I19" s="5"/>
      <c r="J19" s="5"/>
      <c r="K19" s="5"/>
      <c r="L19" s="5"/>
      <c r="M19" s="5">
        <v>20</v>
      </c>
      <c r="N19" s="5"/>
      <c r="O19" s="5">
        <v>60</v>
      </c>
      <c r="P19" s="5"/>
      <c r="Q19" s="5"/>
      <c r="R19" s="5"/>
      <c r="S19" s="5"/>
      <c r="T19" s="5"/>
      <c r="U19" s="5">
        <v>80</v>
      </c>
      <c r="V19" s="5"/>
      <c r="W19" s="5">
        <f t="shared" si="0"/>
        <v>230</v>
      </c>
      <c r="X19" s="58">
        <f>W19*390</f>
        <v>89700</v>
      </c>
      <c r="Y19" s="5">
        <v>500</v>
      </c>
      <c r="Z19" s="57">
        <f t="shared" si="2"/>
        <v>179.4</v>
      </c>
      <c r="AA19" s="56">
        <f t="shared" si="3"/>
        <v>180</v>
      </c>
      <c r="AB19" s="6">
        <v>4133</v>
      </c>
      <c r="AC19" s="55">
        <f t="shared" si="4"/>
        <v>743940</v>
      </c>
      <c r="AD19" s="6">
        <f t="shared" si="5"/>
        <v>4463640</v>
      </c>
    </row>
    <row r="20" spans="2:30" s="3" customFormat="1" x14ac:dyDescent="0.25">
      <c r="B20" s="59" t="s">
        <v>326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>
        <v>60</v>
      </c>
      <c r="N20" s="5"/>
      <c r="O20" s="5"/>
      <c r="P20" s="5"/>
      <c r="Q20" s="5"/>
      <c r="R20" s="5"/>
      <c r="S20" s="5"/>
      <c r="T20" s="5"/>
      <c r="U20" s="5"/>
      <c r="V20" s="5"/>
      <c r="W20" s="5">
        <f t="shared" si="0"/>
        <v>60</v>
      </c>
      <c r="X20" s="58">
        <f t="shared" si="1"/>
        <v>23400</v>
      </c>
      <c r="Y20" s="5">
        <v>500</v>
      </c>
      <c r="Z20" s="57">
        <f t="shared" si="2"/>
        <v>46.8</v>
      </c>
      <c r="AA20" s="56">
        <f t="shared" si="3"/>
        <v>47</v>
      </c>
      <c r="AB20" s="6">
        <v>4133</v>
      </c>
      <c r="AC20" s="55">
        <f t="shared" si="4"/>
        <v>194251</v>
      </c>
      <c r="AD20" s="6">
        <f t="shared" si="5"/>
        <v>1165506</v>
      </c>
    </row>
    <row r="21" spans="2:30" s="3" customFormat="1" x14ac:dyDescent="0.25">
      <c r="B21" s="60" t="s">
        <v>327</v>
      </c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>
        <v>80</v>
      </c>
      <c r="S21" s="5"/>
      <c r="T21" s="5"/>
      <c r="U21" s="5"/>
      <c r="V21" s="5"/>
      <c r="W21" s="5">
        <f t="shared" si="0"/>
        <v>80</v>
      </c>
      <c r="X21" s="58">
        <f t="shared" si="1"/>
        <v>31200</v>
      </c>
      <c r="Y21" s="5">
        <v>500</v>
      </c>
      <c r="Z21" s="57">
        <f t="shared" si="2"/>
        <v>62.4</v>
      </c>
      <c r="AA21" s="56">
        <f t="shared" si="3"/>
        <v>63</v>
      </c>
      <c r="AB21" s="6">
        <v>9867</v>
      </c>
      <c r="AC21" s="55">
        <f t="shared" si="4"/>
        <v>621621</v>
      </c>
      <c r="AD21" s="6">
        <f t="shared" si="5"/>
        <v>3729726</v>
      </c>
    </row>
    <row r="22" spans="2:30" s="3" customFormat="1" x14ac:dyDescent="0.25">
      <c r="B22" s="67" t="s">
        <v>14</v>
      </c>
      <c r="C22" s="5"/>
      <c r="D22" s="5">
        <v>0.5</v>
      </c>
      <c r="E22" s="5"/>
      <c r="F22" s="5"/>
      <c r="G22" s="5"/>
      <c r="H22" s="5"/>
      <c r="I22" s="5"/>
      <c r="J22" s="5"/>
      <c r="K22" s="5"/>
      <c r="L22" s="5"/>
      <c r="M22" s="5">
        <v>0.1</v>
      </c>
      <c r="N22" s="5"/>
      <c r="O22" s="5"/>
      <c r="P22" s="5"/>
      <c r="Q22" s="5"/>
      <c r="R22" s="5"/>
      <c r="S22" s="5"/>
      <c r="T22" s="5"/>
      <c r="U22" s="5"/>
      <c r="V22" s="5">
        <v>0.5</v>
      </c>
      <c r="W22" s="5">
        <f t="shared" si="0"/>
        <v>1.1000000000000001</v>
      </c>
      <c r="X22" s="58">
        <f t="shared" si="1"/>
        <v>429.00000000000006</v>
      </c>
      <c r="Y22" s="5">
        <v>20</v>
      </c>
      <c r="Z22" s="57">
        <f t="shared" si="2"/>
        <v>21.450000000000003</v>
      </c>
      <c r="AA22" s="56">
        <f t="shared" si="3"/>
        <v>22</v>
      </c>
      <c r="AB22" s="6">
        <v>2900</v>
      </c>
      <c r="AC22" s="55">
        <f t="shared" si="4"/>
        <v>63800</v>
      </c>
      <c r="AD22" s="6">
        <f t="shared" si="5"/>
        <v>382800</v>
      </c>
    </row>
    <row r="23" spans="2:30" s="3" customFormat="1" x14ac:dyDescent="0.25">
      <c r="B23" s="67" t="s">
        <v>61</v>
      </c>
      <c r="C23" s="5"/>
      <c r="D23" s="5"/>
      <c r="E23" s="5"/>
      <c r="F23" s="5"/>
      <c r="G23" s="5"/>
      <c r="H23" s="5">
        <v>60</v>
      </c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>
        <f t="shared" si="0"/>
        <v>60</v>
      </c>
      <c r="X23" s="58">
        <f t="shared" si="1"/>
        <v>23400</v>
      </c>
      <c r="Y23" s="5">
        <v>250</v>
      </c>
      <c r="Z23" s="57">
        <f t="shared" si="2"/>
        <v>93.6</v>
      </c>
      <c r="AA23" s="56">
        <f t="shared" si="3"/>
        <v>94</v>
      </c>
      <c r="AB23" s="6">
        <v>2900</v>
      </c>
      <c r="AC23" s="55">
        <f t="shared" si="4"/>
        <v>272600</v>
      </c>
      <c r="AD23" s="6">
        <f t="shared" si="5"/>
        <v>1635600</v>
      </c>
    </row>
    <row r="24" spans="2:30" s="3" customFormat="1" x14ac:dyDescent="0.25">
      <c r="B24" s="67" t="s">
        <v>328</v>
      </c>
      <c r="C24" s="5"/>
      <c r="D24" s="5">
        <v>15</v>
      </c>
      <c r="E24" s="5"/>
      <c r="F24" s="5"/>
      <c r="G24" s="5">
        <v>15</v>
      </c>
      <c r="H24" s="5">
        <v>15</v>
      </c>
      <c r="I24" s="5"/>
      <c r="J24" s="5"/>
      <c r="K24" s="5">
        <v>15</v>
      </c>
      <c r="L24" s="5">
        <v>15</v>
      </c>
      <c r="M24" s="5"/>
      <c r="N24" s="5">
        <v>15</v>
      </c>
      <c r="O24" s="5">
        <v>15</v>
      </c>
      <c r="P24" s="5">
        <v>15</v>
      </c>
      <c r="Q24" s="5"/>
      <c r="R24" s="5">
        <v>15</v>
      </c>
      <c r="S24" s="5"/>
      <c r="T24" s="5"/>
      <c r="U24" s="5">
        <v>15</v>
      </c>
      <c r="V24" s="5">
        <v>15</v>
      </c>
      <c r="W24" s="5">
        <f t="shared" si="0"/>
        <v>165</v>
      </c>
      <c r="X24" s="58">
        <f t="shared" si="1"/>
        <v>64350</v>
      </c>
      <c r="Y24" s="5">
        <v>380</v>
      </c>
      <c r="Z24" s="57">
        <f t="shared" si="2"/>
        <v>169.34210526315789</v>
      </c>
      <c r="AA24" s="56">
        <f t="shared" si="3"/>
        <v>170</v>
      </c>
      <c r="AB24" s="6">
        <v>14117</v>
      </c>
      <c r="AC24" s="55">
        <f t="shared" si="4"/>
        <v>2399890</v>
      </c>
      <c r="AD24" s="6">
        <f t="shared" si="5"/>
        <v>14399340</v>
      </c>
    </row>
    <row r="25" spans="2:30" s="3" customFormat="1" x14ac:dyDescent="0.25">
      <c r="B25" s="67" t="s">
        <v>329</v>
      </c>
      <c r="C25" s="5">
        <v>120</v>
      </c>
      <c r="D25" s="5"/>
      <c r="E25" s="5"/>
      <c r="F25" s="5"/>
      <c r="G25" s="5"/>
      <c r="H25" s="5"/>
      <c r="I25" s="5"/>
      <c r="J25" s="5"/>
      <c r="K25" s="5"/>
      <c r="L25" s="5"/>
      <c r="M25" s="5">
        <v>120</v>
      </c>
      <c r="N25" s="5"/>
      <c r="O25" s="5"/>
      <c r="P25" s="5"/>
      <c r="Q25" s="5"/>
      <c r="R25" s="5"/>
      <c r="S25" s="5"/>
      <c r="T25" s="5"/>
      <c r="U25" s="5"/>
      <c r="V25" s="5"/>
      <c r="W25" s="5">
        <f t="shared" si="0"/>
        <v>240</v>
      </c>
      <c r="X25" s="58">
        <f t="shared" si="1"/>
        <v>93600</v>
      </c>
      <c r="Y25" s="5">
        <v>900</v>
      </c>
      <c r="Z25" s="57">
        <f t="shared" si="2"/>
        <v>104</v>
      </c>
      <c r="AA25" s="56">
        <f t="shared" si="3"/>
        <v>104</v>
      </c>
      <c r="AB25" s="6">
        <v>5167</v>
      </c>
      <c r="AC25" s="55">
        <f t="shared" si="4"/>
        <v>537368</v>
      </c>
      <c r="AD25" s="6">
        <f t="shared" si="5"/>
        <v>3224208</v>
      </c>
    </row>
    <row r="26" spans="2:30" s="3" customFormat="1" x14ac:dyDescent="0.25">
      <c r="B26" s="59" t="s">
        <v>75</v>
      </c>
      <c r="C26" s="5"/>
      <c r="D26" s="5"/>
      <c r="E26" s="5"/>
      <c r="F26" s="5"/>
      <c r="G26" s="5"/>
      <c r="H26" s="5"/>
      <c r="I26" s="5"/>
      <c r="J26" s="5"/>
      <c r="K26" s="5"/>
      <c r="L26" s="5"/>
      <c r="M26" s="5">
        <v>15</v>
      </c>
      <c r="N26" s="5"/>
      <c r="O26" s="5"/>
      <c r="P26" s="5"/>
      <c r="Q26" s="5"/>
      <c r="R26" s="5"/>
      <c r="S26" s="5"/>
      <c r="T26" s="5"/>
      <c r="U26" s="5"/>
      <c r="V26" s="5"/>
      <c r="W26" s="5">
        <f t="shared" si="0"/>
        <v>15</v>
      </c>
      <c r="X26" s="58">
        <f t="shared" si="1"/>
        <v>5850</v>
      </c>
      <c r="Y26" s="5">
        <v>20</v>
      </c>
      <c r="Z26" s="57">
        <f t="shared" si="2"/>
        <v>292.5</v>
      </c>
      <c r="AA26" s="56">
        <f t="shared" si="3"/>
        <v>293</v>
      </c>
      <c r="AB26" s="6">
        <v>1367</v>
      </c>
      <c r="AC26" s="55">
        <f t="shared" si="4"/>
        <v>400531</v>
      </c>
      <c r="AD26" s="6">
        <f t="shared" si="5"/>
        <v>2403186</v>
      </c>
    </row>
    <row r="27" spans="2:30" s="3" customFormat="1" x14ac:dyDescent="0.25">
      <c r="B27" s="67" t="s">
        <v>272</v>
      </c>
      <c r="C27" s="5"/>
      <c r="D27" s="5">
        <v>0.1</v>
      </c>
      <c r="E27" s="5">
        <v>0.1</v>
      </c>
      <c r="F27" s="5"/>
      <c r="G27" s="5">
        <v>0.1</v>
      </c>
      <c r="H27" s="5"/>
      <c r="I27" s="5"/>
      <c r="J27" s="5"/>
      <c r="K27" s="5">
        <v>1</v>
      </c>
      <c r="L27" s="5">
        <v>0.2</v>
      </c>
      <c r="M27" s="5"/>
      <c r="N27" s="5"/>
      <c r="O27" s="5">
        <v>0.1</v>
      </c>
      <c r="P27" s="5">
        <v>0.1</v>
      </c>
      <c r="Q27" s="5"/>
      <c r="R27" s="5"/>
      <c r="S27" s="5">
        <v>0.1</v>
      </c>
      <c r="T27" s="5"/>
      <c r="U27" s="5">
        <v>0.1</v>
      </c>
      <c r="V27" s="5"/>
      <c r="W27" s="5">
        <f t="shared" si="0"/>
        <v>1.9000000000000004</v>
      </c>
      <c r="X27" s="58">
        <f t="shared" si="1"/>
        <v>741.00000000000011</v>
      </c>
      <c r="Y27" s="5">
        <v>20</v>
      </c>
      <c r="Z27" s="57">
        <f t="shared" si="2"/>
        <v>37.050000000000004</v>
      </c>
      <c r="AA27" s="56">
        <f t="shared" si="3"/>
        <v>38</v>
      </c>
      <c r="AB27" s="6">
        <v>3190</v>
      </c>
      <c r="AC27" s="55">
        <f t="shared" si="4"/>
        <v>121220</v>
      </c>
      <c r="AD27" s="6">
        <f t="shared" si="5"/>
        <v>727320</v>
      </c>
    </row>
    <row r="28" spans="2:30" s="3" customFormat="1" x14ac:dyDescent="0.25">
      <c r="B28" s="67" t="s">
        <v>10</v>
      </c>
      <c r="C28" s="5"/>
      <c r="D28" s="5"/>
      <c r="E28" s="5"/>
      <c r="F28" s="5"/>
      <c r="G28" s="5"/>
      <c r="H28" s="5"/>
      <c r="I28" s="5"/>
      <c r="J28" s="5">
        <v>25</v>
      </c>
      <c r="K28" s="5"/>
      <c r="L28" s="5">
        <v>15</v>
      </c>
      <c r="M28" s="5"/>
      <c r="N28" s="5"/>
      <c r="O28" s="5"/>
      <c r="P28" s="5"/>
      <c r="Q28" s="5"/>
      <c r="R28" s="5"/>
      <c r="S28" s="5"/>
      <c r="T28" s="5"/>
      <c r="U28" s="5"/>
      <c r="V28" s="5"/>
      <c r="W28" s="5">
        <f t="shared" si="0"/>
        <v>40</v>
      </c>
      <c r="X28" s="58">
        <f t="shared" si="1"/>
        <v>15600</v>
      </c>
      <c r="Y28" s="5">
        <v>500</v>
      </c>
      <c r="Z28" s="57">
        <f t="shared" si="2"/>
        <v>31.2</v>
      </c>
      <c r="AA28" s="56">
        <f t="shared" si="3"/>
        <v>32</v>
      </c>
      <c r="AB28" s="6">
        <v>5733</v>
      </c>
      <c r="AC28" s="55">
        <f t="shared" si="4"/>
        <v>183456</v>
      </c>
      <c r="AD28" s="6">
        <f t="shared" si="5"/>
        <v>1100736</v>
      </c>
    </row>
    <row r="29" spans="2:30" s="3" customFormat="1" x14ac:dyDescent="0.25">
      <c r="B29" s="67" t="s">
        <v>20</v>
      </c>
      <c r="C29" s="5"/>
      <c r="D29" s="5"/>
      <c r="E29" s="5"/>
      <c r="F29" s="5"/>
      <c r="G29" s="5">
        <v>10</v>
      </c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>
        <v>10</v>
      </c>
      <c r="U29" s="5"/>
      <c r="V29" s="5"/>
      <c r="W29" s="5">
        <f t="shared" si="0"/>
        <v>20</v>
      </c>
      <c r="X29" s="58">
        <f t="shared" si="1"/>
        <v>7800</v>
      </c>
      <c r="Y29" s="5">
        <v>500</v>
      </c>
      <c r="Z29" s="57">
        <f t="shared" si="2"/>
        <v>15.6</v>
      </c>
      <c r="AA29" s="56">
        <f t="shared" si="3"/>
        <v>16</v>
      </c>
      <c r="AB29" s="6">
        <v>3700</v>
      </c>
      <c r="AC29" s="55">
        <f t="shared" si="4"/>
        <v>59200</v>
      </c>
      <c r="AD29" s="6">
        <f t="shared" si="5"/>
        <v>355200</v>
      </c>
    </row>
    <row r="30" spans="2:30" s="3" customFormat="1" x14ac:dyDescent="0.25">
      <c r="B30" s="67" t="s">
        <v>330</v>
      </c>
      <c r="C30" s="5"/>
      <c r="D30" s="5"/>
      <c r="E30" s="5"/>
      <c r="F30" s="5"/>
      <c r="G30" s="5"/>
      <c r="H30" s="5"/>
      <c r="I30" s="5"/>
      <c r="J30" s="5"/>
      <c r="K30" s="5"/>
      <c r="L30" s="5">
        <v>60</v>
      </c>
      <c r="M30" s="5"/>
      <c r="N30" s="5"/>
      <c r="O30" s="5"/>
      <c r="P30" s="5"/>
      <c r="Q30" s="5"/>
      <c r="R30" s="5"/>
      <c r="S30" s="5"/>
      <c r="T30" s="5"/>
      <c r="U30" s="5"/>
      <c r="V30" s="5"/>
      <c r="W30" s="5">
        <f t="shared" si="0"/>
        <v>60</v>
      </c>
      <c r="X30" s="58">
        <f t="shared" si="1"/>
        <v>23400</v>
      </c>
      <c r="Y30" s="5">
        <v>500</v>
      </c>
      <c r="Z30" s="57">
        <f t="shared" si="2"/>
        <v>46.8</v>
      </c>
      <c r="AA30" s="56">
        <f t="shared" si="3"/>
        <v>47</v>
      </c>
      <c r="AB30" s="6">
        <v>16100</v>
      </c>
      <c r="AC30" s="55">
        <f t="shared" si="4"/>
        <v>756700</v>
      </c>
      <c r="AD30" s="6">
        <f t="shared" si="5"/>
        <v>4540200</v>
      </c>
    </row>
    <row r="31" spans="2:30" s="3" customFormat="1" x14ac:dyDescent="0.25">
      <c r="B31" s="67" t="s">
        <v>19</v>
      </c>
      <c r="C31" s="5">
        <v>50</v>
      </c>
      <c r="D31" s="5"/>
      <c r="E31" s="5"/>
      <c r="F31" s="5">
        <v>35</v>
      </c>
      <c r="G31" s="5"/>
      <c r="H31" s="5">
        <v>50</v>
      </c>
      <c r="I31" s="5"/>
      <c r="J31" s="5"/>
      <c r="K31" s="5">
        <v>25</v>
      </c>
      <c r="L31" s="5"/>
      <c r="M31" s="5"/>
      <c r="N31" s="5"/>
      <c r="O31" s="5"/>
      <c r="P31" s="5"/>
      <c r="Q31" s="5">
        <v>35</v>
      </c>
      <c r="R31" s="5">
        <v>35</v>
      </c>
      <c r="S31" s="5"/>
      <c r="T31" s="5"/>
      <c r="U31" s="5"/>
      <c r="V31" s="5">
        <v>50</v>
      </c>
      <c r="W31" s="5">
        <f t="shared" si="0"/>
        <v>280</v>
      </c>
      <c r="X31" s="58">
        <f t="shared" si="1"/>
        <v>109200</v>
      </c>
      <c r="Y31" s="5">
        <v>500</v>
      </c>
      <c r="Z31" s="57">
        <f t="shared" si="2"/>
        <v>218.4</v>
      </c>
      <c r="AA31" s="56">
        <f t="shared" si="3"/>
        <v>219</v>
      </c>
      <c r="AB31" s="6">
        <v>13667</v>
      </c>
      <c r="AC31" s="55">
        <f t="shared" si="4"/>
        <v>2993073</v>
      </c>
      <c r="AD31" s="6">
        <f t="shared" si="5"/>
        <v>17958438</v>
      </c>
    </row>
    <row r="32" spans="2:30" s="3" customFormat="1" x14ac:dyDescent="0.25">
      <c r="B32" s="67" t="s">
        <v>21</v>
      </c>
      <c r="C32" s="5"/>
      <c r="D32" s="5"/>
      <c r="E32" s="5"/>
      <c r="F32" s="5">
        <v>60</v>
      </c>
      <c r="G32" s="5">
        <v>60</v>
      </c>
      <c r="H32" s="5"/>
      <c r="I32" s="5"/>
      <c r="J32" s="5"/>
      <c r="K32" s="5"/>
      <c r="L32" s="5"/>
      <c r="M32" s="5"/>
      <c r="N32" s="5"/>
      <c r="O32" s="5">
        <v>20</v>
      </c>
      <c r="P32" s="5">
        <v>60</v>
      </c>
      <c r="Q32" s="5"/>
      <c r="R32" s="5"/>
      <c r="S32" s="5"/>
      <c r="T32" s="5"/>
      <c r="U32" s="5">
        <v>60</v>
      </c>
      <c r="V32" s="5"/>
      <c r="W32" s="5">
        <f t="shared" si="0"/>
        <v>260</v>
      </c>
      <c r="X32" s="58">
        <f t="shared" si="1"/>
        <v>101400</v>
      </c>
      <c r="Y32" s="5">
        <v>500</v>
      </c>
      <c r="Z32" s="57">
        <f t="shared" si="2"/>
        <v>202.8</v>
      </c>
      <c r="AA32" s="56">
        <f t="shared" si="3"/>
        <v>203</v>
      </c>
      <c r="AB32" s="6">
        <v>14333.333333333334</v>
      </c>
      <c r="AC32" s="55">
        <f t="shared" si="4"/>
        <v>2909666.666666667</v>
      </c>
      <c r="AD32" s="6">
        <f t="shared" si="5"/>
        <v>17458000</v>
      </c>
    </row>
    <row r="33" spans="2:30" s="3" customFormat="1" x14ac:dyDescent="0.25">
      <c r="B33" s="67" t="s">
        <v>22</v>
      </c>
      <c r="C33" s="5"/>
      <c r="D33" s="5"/>
      <c r="E33" s="5"/>
      <c r="F33" s="5"/>
      <c r="G33" s="5"/>
      <c r="H33" s="5"/>
      <c r="I33" s="5">
        <v>60</v>
      </c>
      <c r="J33" s="5">
        <v>60</v>
      </c>
      <c r="K33" s="5"/>
      <c r="L33" s="5"/>
      <c r="M33" s="5"/>
      <c r="N33" s="5">
        <v>60</v>
      </c>
      <c r="O33" s="5"/>
      <c r="P33" s="5"/>
      <c r="Q33" s="5">
        <v>60</v>
      </c>
      <c r="R33" s="5"/>
      <c r="S33" s="5">
        <v>60</v>
      </c>
      <c r="T33" s="5">
        <v>60</v>
      </c>
      <c r="U33" s="5"/>
      <c r="V33" s="5"/>
      <c r="W33" s="5">
        <f t="shared" si="0"/>
        <v>360</v>
      </c>
      <c r="X33" s="58">
        <f t="shared" si="1"/>
        <v>140400</v>
      </c>
      <c r="Y33" s="5">
        <v>500</v>
      </c>
      <c r="Z33" s="57">
        <f t="shared" si="2"/>
        <v>280.8</v>
      </c>
      <c r="AA33" s="56">
        <f t="shared" si="3"/>
        <v>281</v>
      </c>
      <c r="AB33" s="6">
        <v>11366.666666666666</v>
      </c>
      <c r="AC33" s="55">
        <f t="shared" si="4"/>
        <v>3194033.333333333</v>
      </c>
      <c r="AD33" s="6">
        <f t="shared" si="5"/>
        <v>19164200</v>
      </c>
    </row>
    <row r="34" spans="2:30" s="3" customFormat="1" x14ac:dyDescent="0.25">
      <c r="B34" s="67" t="s">
        <v>76</v>
      </c>
      <c r="C34" s="5"/>
      <c r="D34" s="5"/>
      <c r="E34" s="5"/>
      <c r="F34" s="5"/>
      <c r="G34" s="5"/>
      <c r="H34" s="5"/>
      <c r="I34" s="5"/>
      <c r="J34" s="5"/>
      <c r="K34" s="5"/>
      <c r="L34" s="5"/>
      <c r="M34" s="5">
        <v>60</v>
      </c>
      <c r="N34" s="5"/>
      <c r="O34" s="5"/>
      <c r="P34" s="5"/>
      <c r="Q34" s="5"/>
      <c r="R34" s="5"/>
      <c r="S34" s="5"/>
      <c r="T34" s="5"/>
      <c r="U34" s="5"/>
      <c r="V34" s="5"/>
      <c r="W34" s="5">
        <f t="shared" si="0"/>
        <v>60</v>
      </c>
      <c r="X34" s="58">
        <f t="shared" si="1"/>
        <v>23400</v>
      </c>
      <c r="Y34" s="5">
        <v>500</v>
      </c>
      <c r="Z34" s="57">
        <f t="shared" si="2"/>
        <v>46.8</v>
      </c>
      <c r="AA34" s="56">
        <f t="shared" si="3"/>
        <v>47</v>
      </c>
      <c r="AB34" s="6">
        <v>15500</v>
      </c>
      <c r="AC34" s="55">
        <f t="shared" si="4"/>
        <v>728500</v>
      </c>
      <c r="AD34" s="6">
        <f t="shared" si="5"/>
        <v>4371000</v>
      </c>
    </row>
    <row r="35" spans="2:30" s="3" customFormat="1" x14ac:dyDescent="0.25">
      <c r="B35" s="67" t="s">
        <v>23</v>
      </c>
      <c r="C35" s="5"/>
      <c r="D35" s="5"/>
      <c r="E35" s="5">
        <v>120</v>
      </c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>
        <f t="shared" si="0"/>
        <v>120</v>
      </c>
      <c r="X35" s="58">
        <f t="shared" si="1"/>
        <v>46800</v>
      </c>
      <c r="Y35" s="5">
        <v>500</v>
      </c>
      <c r="Z35" s="57">
        <f t="shared" si="2"/>
        <v>93.6</v>
      </c>
      <c r="AA35" s="56">
        <f t="shared" si="3"/>
        <v>94</v>
      </c>
      <c r="AB35" s="6">
        <v>16500</v>
      </c>
      <c r="AC35" s="55">
        <f t="shared" si="4"/>
        <v>1551000</v>
      </c>
      <c r="AD35" s="6">
        <f t="shared" si="5"/>
        <v>9306000</v>
      </c>
    </row>
    <row r="36" spans="2:30" s="3" customFormat="1" x14ac:dyDescent="0.25">
      <c r="B36" s="67" t="s">
        <v>25</v>
      </c>
      <c r="C36" s="5">
        <v>180</v>
      </c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>
        <v>180</v>
      </c>
      <c r="T36" s="5"/>
      <c r="U36" s="5"/>
      <c r="V36" s="5"/>
      <c r="W36" s="5">
        <f t="shared" si="0"/>
        <v>360</v>
      </c>
      <c r="X36" s="58">
        <f t="shared" si="1"/>
        <v>140400</v>
      </c>
      <c r="Y36" s="5">
        <v>500</v>
      </c>
      <c r="Z36" s="57">
        <f t="shared" si="2"/>
        <v>280.8</v>
      </c>
      <c r="AA36" s="56">
        <f t="shared" si="3"/>
        <v>281</v>
      </c>
      <c r="AB36" s="6">
        <v>3900</v>
      </c>
      <c r="AC36" s="55">
        <f t="shared" si="4"/>
        <v>1095900</v>
      </c>
      <c r="AD36" s="6">
        <f t="shared" si="5"/>
        <v>6575400</v>
      </c>
    </row>
    <row r="37" spans="2:30" s="3" customFormat="1" x14ac:dyDescent="0.25">
      <c r="B37" s="67" t="s">
        <v>30</v>
      </c>
      <c r="C37" s="5"/>
      <c r="D37" s="5"/>
      <c r="E37" s="5"/>
      <c r="F37" s="5"/>
      <c r="G37" s="5"/>
      <c r="H37" s="5"/>
      <c r="I37" s="5"/>
      <c r="J37" s="5">
        <v>70</v>
      </c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>
        <f t="shared" si="0"/>
        <v>70</v>
      </c>
      <c r="X37" s="58">
        <f t="shared" si="1"/>
        <v>27300</v>
      </c>
      <c r="Y37" s="5">
        <v>500</v>
      </c>
      <c r="Z37" s="57">
        <f t="shared" si="2"/>
        <v>54.6</v>
      </c>
      <c r="AA37" s="56">
        <f t="shared" si="3"/>
        <v>55</v>
      </c>
      <c r="AB37" s="6">
        <v>5867</v>
      </c>
      <c r="AC37" s="55">
        <f t="shared" si="4"/>
        <v>322685</v>
      </c>
      <c r="AD37" s="6">
        <f t="shared" si="5"/>
        <v>1936110</v>
      </c>
    </row>
    <row r="38" spans="2:30" s="3" customFormat="1" x14ac:dyDescent="0.25">
      <c r="B38" s="67" t="s">
        <v>69</v>
      </c>
      <c r="C38" s="5"/>
      <c r="D38" s="5"/>
      <c r="E38" s="5"/>
      <c r="F38" s="5"/>
      <c r="G38" s="5"/>
      <c r="H38" s="5"/>
      <c r="I38" s="5"/>
      <c r="J38" s="5">
        <v>2</v>
      </c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>
        <f t="shared" si="0"/>
        <v>2</v>
      </c>
      <c r="X38" s="58">
        <f t="shared" si="1"/>
        <v>780</v>
      </c>
      <c r="Y38" s="5">
        <v>500</v>
      </c>
      <c r="Z38" s="57">
        <f t="shared" si="2"/>
        <v>1.56</v>
      </c>
      <c r="AA38" s="56">
        <f t="shared" si="3"/>
        <v>2</v>
      </c>
      <c r="AB38" s="6">
        <v>3767</v>
      </c>
      <c r="AC38" s="55">
        <f t="shared" si="4"/>
        <v>7534</v>
      </c>
      <c r="AD38" s="6">
        <f t="shared" si="5"/>
        <v>45204</v>
      </c>
    </row>
    <row r="39" spans="2:30" s="3" customFormat="1" x14ac:dyDescent="0.25">
      <c r="B39" s="67" t="s">
        <v>32</v>
      </c>
      <c r="C39" s="5"/>
      <c r="D39" s="5"/>
      <c r="E39" s="5">
        <v>30</v>
      </c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>
        <f t="shared" si="0"/>
        <v>30</v>
      </c>
      <c r="X39" s="58">
        <f t="shared" si="1"/>
        <v>11700</v>
      </c>
      <c r="Y39" s="5">
        <v>500</v>
      </c>
      <c r="Z39" s="57">
        <f t="shared" si="2"/>
        <v>23.4</v>
      </c>
      <c r="AA39" s="56">
        <f t="shared" si="3"/>
        <v>24</v>
      </c>
      <c r="AB39" s="6">
        <v>4133</v>
      </c>
      <c r="AC39" s="55">
        <f t="shared" si="4"/>
        <v>99192</v>
      </c>
      <c r="AD39" s="6">
        <f t="shared" si="5"/>
        <v>595152</v>
      </c>
    </row>
    <row r="40" spans="2:30" s="3" customFormat="1" x14ac:dyDescent="0.25">
      <c r="B40" s="67" t="s">
        <v>33</v>
      </c>
      <c r="C40" s="5"/>
      <c r="D40" s="5"/>
      <c r="E40" s="5">
        <v>30</v>
      </c>
      <c r="F40" s="5"/>
      <c r="G40" s="5">
        <v>55</v>
      </c>
      <c r="H40" s="5"/>
      <c r="I40" s="5">
        <v>30</v>
      </c>
      <c r="J40" s="5"/>
      <c r="K40" s="5">
        <v>20</v>
      </c>
      <c r="L40" s="5"/>
      <c r="M40" s="5"/>
      <c r="N40" s="5">
        <v>55</v>
      </c>
      <c r="O40" s="5"/>
      <c r="P40" s="5"/>
      <c r="Q40" s="5">
        <v>30</v>
      </c>
      <c r="R40" s="5"/>
      <c r="S40" s="5"/>
      <c r="T40" s="5">
        <v>60</v>
      </c>
      <c r="U40" s="5">
        <v>20</v>
      </c>
      <c r="V40" s="5"/>
      <c r="W40" s="5">
        <f t="shared" si="0"/>
        <v>300</v>
      </c>
      <c r="X40" s="58">
        <f t="shared" si="1"/>
        <v>117000</v>
      </c>
      <c r="Y40" s="5">
        <v>500</v>
      </c>
      <c r="Z40" s="57">
        <f t="shared" si="2"/>
        <v>234</v>
      </c>
      <c r="AA40" s="56">
        <f t="shared" si="3"/>
        <v>234</v>
      </c>
      <c r="AB40" s="6">
        <v>2083</v>
      </c>
      <c r="AC40" s="55">
        <f t="shared" si="4"/>
        <v>487422</v>
      </c>
      <c r="AD40" s="6">
        <f t="shared" si="5"/>
        <v>2924532</v>
      </c>
    </row>
    <row r="41" spans="2:30" s="3" customFormat="1" x14ac:dyDescent="0.25">
      <c r="B41" s="67" t="s">
        <v>58</v>
      </c>
      <c r="C41" s="5"/>
      <c r="D41" s="5">
        <v>40</v>
      </c>
      <c r="E41" s="5"/>
      <c r="F41" s="5">
        <v>15</v>
      </c>
      <c r="G41" s="5">
        <v>15</v>
      </c>
      <c r="H41" s="5">
        <v>20</v>
      </c>
      <c r="I41" s="5"/>
      <c r="J41" s="5">
        <v>10</v>
      </c>
      <c r="K41" s="5">
        <v>27</v>
      </c>
      <c r="L41" s="5">
        <v>10</v>
      </c>
      <c r="M41" s="5"/>
      <c r="N41" s="5">
        <v>35</v>
      </c>
      <c r="O41" s="5">
        <v>10</v>
      </c>
      <c r="P41" s="5">
        <v>15</v>
      </c>
      <c r="Q41" s="5">
        <v>25</v>
      </c>
      <c r="R41" s="5"/>
      <c r="S41" s="5"/>
      <c r="T41" s="5">
        <v>30</v>
      </c>
      <c r="U41" s="5">
        <v>15</v>
      </c>
      <c r="V41" s="5"/>
      <c r="W41" s="5">
        <f t="shared" si="0"/>
        <v>267</v>
      </c>
      <c r="X41" s="58">
        <f t="shared" si="1"/>
        <v>104130</v>
      </c>
      <c r="Y41" s="5">
        <v>500</v>
      </c>
      <c r="Z41" s="57">
        <f t="shared" si="2"/>
        <v>208.26</v>
      </c>
      <c r="AA41" s="56">
        <f t="shared" si="3"/>
        <v>209</v>
      </c>
      <c r="AB41" s="6">
        <v>3833</v>
      </c>
      <c r="AC41" s="55">
        <f t="shared" si="4"/>
        <v>801097</v>
      </c>
      <c r="AD41" s="6">
        <f t="shared" si="5"/>
        <v>4806582</v>
      </c>
    </row>
    <row r="42" spans="2:30" s="3" customFormat="1" x14ac:dyDescent="0.25">
      <c r="B42" s="67" t="s">
        <v>34</v>
      </c>
      <c r="C42" s="5"/>
      <c r="D42" s="5"/>
      <c r="E42" s="5">
        <v>5</v>
      </c>
      <c r="F42" s="5"/>
      <c r="G42" s="5">
        <v>3</v>
      </c>
      <c r="H42" s="5"/>
      <c r="I42" s="5"/>
      <c r="J42" s="5"/>
      <c r="K42" s="5"/>
      <c r="L42" s="5"/>
      <c r="M42" s="5"/>
      <c r="N42" s="5"/>
      <c r="O42" s="5">
        <v>10</v>
      </c>
      <c r="P42" s="5">
        <v>3</v>
      </c>
      <c r="Q42" s="5"/>
      <c r="R42" s="5"/>
      <c r="S42" s="5"/>
      <c r="T42" s="5"/>
      <c r="U42" s="5"/>
      <c r="V42" s="5"/>
      <c r="W42" s="5">
        <f t="shared" si="0"/>
        <v>21</v>
      </c>
      <c r="X42" s="58">
        <f t="shared" si="1"/>
        <v>8190</v>
      </c>
      <c r="Y42" s="5">
        <v>500</v>
      </c>
      <c r="Z42" s="57">
        <f t="shared" si="2"/>
        <v>16.38</v>
      </c>
      <c r="AA42" s="56">
        <f t="shared" si="3"/>
        <v>17</v>
      </c>
      <c r="AB42" s="6">
        <v>3167</v>
      </c>
      <c r="AC42" s="55">
        <f t="shared" si="4"/>
        <v>53839</v>
      </c>
      <c r="AD42" s="6">
        <f t="shared" si="5"/>
        <v>323034</v>
      </c>
    </row>
    <row r="43" spans="2:30" s="3" customFormat="1" x14ac:dyDescent="0.25">
      <c r="B43" s="67" t="s">
        <v>331</v>
      </c>
      <c r="C43" s="5"/>
      <c r="D43" s="5">
        <v>18</v>
      </c>
      <c r="E43" s="5">
        <v>9</v>
      </c>
      <c r="F43" s="5">
        <v>14</v>
      </c>
      <c r="G43" s="5">
        <v>9</v>
      </c>
      <c r="H43" s="5">
        <v>5</v>
      </c>
      <c r="I43" s="5">
        <v>4</v>
      </c>
      <c r="J43" s="5">
        <v>14</v>
      </c>
      <c r="K43" s="5">
        <v>20</v>
      </c>
      <c r="L43" s="5">
        <v>5</v>
      </c>
      <c r="M43" s="5">
        <v>4</v>
      </c>
      <c r="N43" s="5">
        <v>15</v>
      </c>
      <c r="O43" s="5">
        <v>5</v>
      </c>
      <c r="P43" s="5">
        <v>9</v>
      </c>
      <c r="Q43" s="5">
        <v>9</v>
      </c>
      <c r="R43" s="5">
        <v>1</v>
      </c>
      <c r="S43" s="5">
        <v>14</v>
      </c>
      <c r="T43" s="5">
        <v>20</v>
      </c>
      <c r="U43" s="5">
        <v>5</v>
      </c>
      <c r="V43" s="5"/>
      <c r="W43" s="5">
        <f t="shared" si="0"/>
        <v>180</v>
      </c>
      <c r="X43" s="58">
        <f t="shared" si="1"/>
        <v>70200</v>
      </c>
      <c r="Y43" s="5">
        <v>500</v>
      </c>
      <c r="Z43" s="57">
        <f t="shared" si="2"/>
        <v>140.4</v>
      </c>
      <c r="AA43" s="56">
        <f t="shared" si="3"/>
        <v>141</v>
      </c>
      <c r="AB43" s="6">
        <v>3500</v>
      </c>
      <c r="AC43" s="55">
        <f t="shared" si="4"/>
        <v>493500</v>
      </c>
      <c r="AD43" s="6">
        <f t="shared" si="5"/>
        <v>2961000</v>
      </c>
    </row>
    <row r="44" spans="2:30" s="3" customFormat="1" x14ac:dyDescent="0.25">
      <c r="B44" s="67" t="s">
        <v>60</v>
      </c>
      <c r="C44" s="5"/>
      <c r="D44" s="5">
        <v>55</v>
      </c>
      <c r="E44" s="5">
        <v>30</v>
      </c>
      <c r="F44" s="5"/>
      <c r="G44" s="5"/>
      <c r="H44" s="5">
        <v>55</v>
      </c>
      <c r="I44" s="5">
        <v>30</v>
      </c>
      <c r="J44" s="5">
        <v>55</v>
      </c>
      <c r="K44" s="5">
        <v>55</v>
      </c>
      <c r="L44" s="5">
        <v>55</v>
      </c>
      <c r="M44" s="5"/>
      <c r="N44" s="5"/>
      <c r="O44" s="5"/>
      <c r="P44" s="5">
        <v>55</v>
      </c>
      <c r="Q44" s="5">
        <v>30</v>
      </c>
      <c r="R44" s="5"/>
      <c r="S44" s="5">
        <v>55</v>
      </c>
      <c r="T44" s="5"/>
      <c r="U44" s="5"/>
      <c r="V44" s="5"/>
      <c r="W44" s="5">
        <f t="shared" si="0"/>
        <v>475</v>
      </c>
      <c r="X44" s="58">
        <f t="shared" si="1"/>
        <v>185250</v>
      </c>
      <c r="Y44" s="5">
        <v>500</v>
      </c>
      <c r="Z44" s="57">
        <f t="shared" si="2"/>
        <v>370.5</v>
      </c>
      <c r="AA44" s="56">
        <f t="shared" si="3"/>
        <v>371</v>
      </c>
      <c r="AB44" s="6">
        <v>4800</v>
      </c>
      <c r="AC44" s="55">
        <f t="shared" si="4"/>
        <v>1780800</v>
      </c>
      <c r="AD44" s="6">
        <f t="shared" si="5"/>
        <v>10684800</v>
      </c>
    </row>
    <row r="45" spans="2:30" s="3" customFormat="1" x14ac:dyDescent="0.25">
      <c r="B45" s="67" t="s">
        <v>35</v>
      </c>
      <c r="C45" s="5"/>
      <c r="D45" s="5"/>
      <c r="E45" s="5">
        <v>5</v>
      </c>
      <c r="F45" s="5">
        <v>5</v>
      </c>
      <c r="G45" s="5">
        <v>5</v>
      </c>
      <c r="H45" s="5">
        <v>15</v>
      </c>
      <c r="I45" s="5"/>
      <c r="J45" s="5">
        <v>15</v>
      </c>
      <c r="K45" s="5"/>
      <c r="L45" s="5"/>
      <c r="M45" s="5"/>
      <c r="N45" s="5">
        <v>10</v>
      </c>
      <c r="O45" s="5"/>
      <c r="P45" s="5">
        <v>5</v>
      </c>
      <c r="Q45" s="5"/>
      <c r="R45" s="5"/>
      <c r="S45" s="5"/>
      <c r="T45" s="5"/>
      <c r="U45" s="5">
        <v>5</v>
      </c>
      <c r="V45" s="5"/>
      <c r="W45" s="5">
        <f t="shared" si="0"/>
        <v>65</v>
      </c>
      <c r="X45" s="58">
        <f t="shared" si="1"/>
        <v>25350</v>
      </c>
      <c r="Y45" s="5">
        <v>500</v>
      </c>
      <c r="Z45" s="57">
        <f t="shared" si="2"/>
        <v>50.7</v>
      </c>
      <c r="AA45" s="56">
        <f t="shared" si="3"/>
        <v>51</v>
      </c>
      <c r="AB45" s="6">
        <v>3300</v>
      </c>
      <c r="AC45" s="55">
        <f t="shared" si="4"/>
        <v>168300</v>
      </c>
      <c r="AD45" s="6">
        <f t="shared" si="5"/>
        <v>1009800</v>
      </c>
    </row>
    <row r="46" spans="2:30" s="3" customFormat="1" x14ac:dyDescent="0.25">
      <c r="B46" s="67" t="s">
        <v>37</v>
      </c>
      <c r="C46" s="5"/>
      <c r="D46" s="5"/>
      <c r="E46" s="5">
        <v>5</v>
      </c>
      <c r="F46" s="5">
        <v>10</v>
      </c>
      <c r="G46" s="5">
        <v>4</v>
      </c>
      <c r="H46" s="5">
        <v>5</v>
      </c>
      <c r="I46" s="5"/>
      <c r="J46" s="5">
        <v>5</v>
      </c>
      <c r="K46" s="5"/>
      <c r="L46" s="5">
        <v>5</v>
      </c>
      <c r="M46" s="5"/>
      <c r="N46" s="5">
        <v>5</v>
      </c>
      <c r="O46" s="5"/>
      <c r="P46" s="5">
        <v>4</v>
      </c>
      <c r="Q46" s="5"/>
      <c r="R46" s="5">
        <v>4</v>
      </c>
      <c r="S46" s="5"/>
      <c r="T46" s="5"/>
      <c r="U46" s="5">
        <v>4</v>
      </c>
      <c r="V46" s="5"/>
      <c r="W46" s="5">
        <f t="shared" si="0"/>
        <v>51</v>
      </c>
      <c r="X46" s="58">
        <f t="shared" si="1"/>
        <v>19890</v>
      </c>
      <c r="Y46" s="5">
        <v>500</v>
      </c>
      <c r="Z46" s="57">
        <f t="shared" si="2"/>
        <v>39.78</v>
      </c>
      <c r="AA46" s="56">
        <f t="shared" si="3"/>
        <v>40</v>
      </c>
      <c r="AB46" s="6">
        <v>3600</v>
      </c>
      <c r="AC46" s="55">
        <f t="shared" si="4"/>
        <v>144000</v>
      </c>
      <c r="AD46" s="6">
        <f t="shared" si="5"/>
        <v>864000</v>
      </c>
    </row>
    <row r="47" spans="2:30" s="3" customFormat="1" x14ac:dyDescent="0.25">
      <c r="B47" s="67" t="s">
        <v>38</v>
      </c>
      <c r="C47" s="5"/>
      <c r="D47" s="5">
        <v>2</v>
      </c>
      <c r="E47" s="5">
        <v>1</v>
      </c>
      <c r="F47" s="5">
        <v>2</v>
      </c>
      <c r="G47" s="5">
        <v>1</v>
      </c>
      <c r="H47" s="5"/>
      <c r="I47" s="5"/>
      <c r="J47" s="5">
        <v>1</v>
      </c>
      <c r="K47" s="5"/>
      <c r="L47" s="5"/>
      <c r="M47" s="5"/>
      <c r="N47" s="5">
        <v>1</v>
      </c>
      <c r="O47" s="5"/>
      <c r="P47" s="5">
        <v>1</v>
      </c>
      <c r="Q47" s="5"/>
      <c r="R47" s="5"/>
      <c r="S47" s="5"/>
      <c r="T47" s="5"/>
      <c r="U47" s="5">
        <v>1</v>
      </c>
      <c r="V47" s="5"/>
      <c r="W47" s="5">
        <f t="shared" si="0"/>
        <v>10</v>
      </c>
      <c r="X47" s="58">
        <f t="shared" si="1"/>
        <v>3900</v>
      </c>
      <c r="Y47" s="5">
        <v>500</v>
      </c>
      <c r="Z47" s="57">
        <f t="shared" si="2"/>
        <v>7.8</v>
      </c>
      <c r="AA47" s="56">
        <f t="shared" si="3"/>
        <v>8</v>
      </c>
      <c r="AB47" s="6">
        <v>3233</v>
      </c>
      <c r="AC47" s="55">
        <f t="shared" si="4"/>
        <v>25864</v>
      </c>
      <c r="AD47" s="6">
        <f t="shared" si="5"/>
        <v>155184</v>
      </c>
    </row>
    <row r="48" spans="2:30" s="3" customFormat="1" x14ac:dyDescent="0.25">
      <c r="B48" s="67" t="s">
        <v>41</v>
      </c>
      <c r="C48" s="5"/>
      <c r="D48" s="5">
        <v>1.5</v>
      </c>
      <c r="E48" s="5">
        <v>0.8</v>
      </c>
      <c r="F48" s="5">
        <v>1.1000000000000001</v>
      </c>
      <c r="G48" s="5">
        <v>0.8</v>
      </c>
      <c r="H48" s="5">
        <v>0.3</v>
      </c>
      <c r="I48" s="5">
        <v>0.5</v>
      </c>
      <c r="J48" s="5">
        <v>1.1000000000000001</v>
      </c>
      <c r="K48" s="5">
        <v>1</v>
      </c>
      <c r="L48" s="5">
        <v>0.5</v>
      </c>
      <c r="M48" s="5">
        <v>0.3</v>
      </c>
      <c r="N48" s="5">
        <v>2</v>
      </c>
      <c r="O48" s="5">
        <v>0.3</v>
      </c>
      <c r="P48" s="5">
        <v>0.9</v>
      </c>
      <c r="Q48" s="5">
        <v>1</v>
      </c>
      <c r="R48" s="5"/>
      <c r="S48" s="5">
        <v>0.5</v>
      </c>
      <c r="T48" s="5">
        <v>0.3</v>
      </c>
      <c r="U48" s="5">
        <v>0.3</v>
      </c>
      <c r="V48" s="5"/>
      <c r="W48" s="5">
        <f t="shared" si="0"/>
        <v>13.200000000000001</v>
      </c>
      <c r="X48" s="58">
        <f t="shared" si="1"/>
        <v>5148</v>
      </c>
      <c r="Y48" s="5">
        <v>500</v>
      </c>
      <c r="Z48" s="57">
        <f t="shared" si="2"/>
        <v>10.295999999999999</v>
      </c>
      <c r="AA48" s="56">
        <f t="shared" si="3"/>
        <v>11</v>
      </c>
      <c r="AB48" s="6">
        <v>4200</v>
      </c>
      <c r="AC48" s="55">
        <f t="shared" si="4"/>
        <v>46200</v>
      </c>
      <c r="AD48" s="6">
        <f t="shared" si="5"/>
        <v>277200</v>
      </c>
    </row>
    <row r="49" spans="2:30" s="3" customFormat="1" x14ac:dyDescent="0.25">
      <c r="B49" s="67" t="s">
        <v>36</v>
      </c>
      <c r="C49" s="5"/>
      <c r="D49" s="5"/>
      <c r="E49" s="5"/>
      <c r="F49" s="5"/>
      <c r="G49" s="5">
        <v>10</v>
      </c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>
        <f t="shared" si="0"/>
        <v>10</v>
      </c>
      <c r="X49" s="58">
        <f t="shared" si="1"/>
        <v>3900</v>
      </c>
      <c r="Y49" s="5">
        <v>500</v>
      </c>
      <c r="Z49" s="57">
        <f t="shared" si="2"/>
        <v>7.8</v>
      </c>
      <c r="AA49" s="56">
        <f t="shared" si="3"/>
        <v>8</v>
      </c>
      <c r="AB49" s="6">
        <v>4300</v>
      </c>
      <c r="AC49" s="55">
        <f t="shared" si="4"/>
        <v>34400</v>
      </c>
      <c r="AD49" s="6">
        <f t="shared" si="5"/>
        <v>206400</v>
      </c>
    </row>
    <row r="50" spans="2:30" s="3" customFormat="1" x14ac:dyDescent="0.25">
      <c r="B50" s="67" t="s">
        <v>269</v>
      </c>
      <c r="C50" s="5"/>
      <c r="D50" s="5">
        <v>10</v>
      </c>
      <c r="E50" s="5"/>
      <c r="F50" s="5"/>
      <c r="G50" s="5">
        <v>5</v>
      </c>
      <c r="H50" s="5"/>
      <c r="I50" s="5"/>
      <c r="J50" s="5"/>
      <c r="K50" s="5"/>
      <c r="L50" s="5"/>
      <c r="M50" s="5">
        <v>5</v>
      </c>
      <c r="N50" s="5">
        <v>5</v>
      </c>
      <c r="O50" s="5"/>
      <c r="P50" s="5">
        <v>5</v>
      </c>
      <c r="Q50" s="5"/>
      <c r="R50" s="5"/>
      <c r="S50" s="5"/>
      <c r="T50" s="5"/>
      <c r="U50" s="5">
        <v>5</v>
      </c>
      <c r="V50" s="5"/>
      <c r="W50" s="5">
        <f t="shared" si="0"/>
        <v>35</v>
      </c>
      <c r="X50" s="58">
        <f t="shared" si="1"/>
        <v>13650</v>
      </c>
      <c r="Y50" s="5">
        <v>500</v>
      </c>
      <c r="Z50" s="57">
        <f t="shared" si="2"/>
        <v>27.3</v>
      </c>
      <c r="AA50" s="56">
        <f t="shared" si="3"/>
        <v>28</v>
      </c>
      <c r="AB50" s="6">
        <v>2500</v>
      </c>
      <c r="AC50" s="55">
        <f t="shared" si="4"/>
        <v>70000</v>
      </c>
      <c r="AD50" s="6">
        <f t="shared" si="5"/>
        <v>420000</v>
      </c>
    </row>
    <row r="51" spans="2:30" s="3" customFormat="1" x14ac:dyDescent="0.25">
      <c r="B51" s="67" t="s">
        <v>40</v>
      </c>
      <c r="C51" s="5"/>
      <c r="D51" s="5"/>
      <c r="E51" s="5">
        <v>5</v>
      </c>
      <c r="F51" s="5">
        <v>3</v>
      </c>
      <c r="G51" s="5"/>
      <c r="H51" s="5"/>
      <c r="I51" s="5"/>
      <c r="J51" s="5"/>
      <c r="K51" s="5"/>
      <c r="L51" s="5"/>
      <c r="M51" s="5">
        <v>3</v>
      </c>
      <c r="N51" s="5">
        <v>5</v>
      </c>
      <c r="O51" s="5"/>
      <c r="P51" s="5"/>
      <c r="Q51" s="5"/>
      <c r="R51" s="5"/>
      <c r="S51" s="5">
        <v>1</v>
      </c>
      <c r="T51" s="5"/>
      <c r="U51" s="5"/>
      <c r="V51" s="5"/>
      <c r="W51" s="5">
        <f t="shared" si="0"/>
        <v>17</v>
      </c>
      <c r="X51" s="58">
        <f t="shared" si="1"/>
        <v>6630</v>
      </c>
      <c r="Y51" s="5">
        <v>500</v>
      </c>
      <c r="Z51" s="57">
        <f t="shared" si="2"/>
        <v>13.26</v>
      </c>
      <c r="AA51" s="56">
        <f t="shared" si="3"/>
        <v>14</v>
      </c>
      <c r="AB51" s="6">
        <v>3100</v>
      </c>
      <c r="AC51" s="55">
        <f t="shared" si="4"/>
        <v>43400</v>
      </c>
      <c r="AD51" s="6">
        <f t="shared" si="5"/>
        <v>260400</v>
      </c>
    </row>
    <row r="52" spans="2:30" s="3" customFormat="1" x14ac:dyDescent="0.25">
      <c r="B52" s="67" t="s">
        <v>31</v>
      </c>
      <c r="C52" s="5"/>
      <c r="D52" s="5">
        <v>15</v>
      </c>
      <c r="E52" s="5"/>
      <c r="F52" s="5">
        <v>6</v>
      </c>
      <c r="G52" s="5"/>
      <c r="H52" s="5"/>
      <c r="I52" s="5"/>
      <c r="J52" s="5"/>
      <c r="K52" s="5"/>
      <c r="L52" s="5">
        <v>30</v>
      </c>
      <c r="M52" s="5"/>
      <c r="N52" s="5"/>
      <c r="O52" s="5"/>
      <c r="P52" s="5">
        <v>15</v>
      </c>
      <c r="Q52" s="5"/>
      <c r="R52" s="5"/>
      <c r="S52" s="5">
        <v>10</v>
      </c>
      <c r="T52" s="5"/>
      <c r="U52" s="5"/>
      <c r="V52" s="5"/>
      <c r="W52" s="5">
        <f t="shared" si="0"/>
        <v>76</v>
      </c>
      <c r="X52" s="58">
        <f t="shared" si="1"/>
        <v>29640</v>
      </c>
      <c r="Y52" s="5">
        <v>500</v>
      </c>
      <c r="Z52" s="57">
        <f t="shared" si="2"/>
        <v>59.28</v>
      </c>
      <c r="AA52" s="56">
        <f t="shared" si="3"/>
        <v>60</v>
      </c>
      <c r="AB52" s="6">
        <v>4700</v>
      </c>
      <c r="AC52" s="55">
        <f t="shared" si="4"/>
        <v>282000</v>
      </c>
      <c r="AD52" s="6">
        <f t="shared" si="5"/>
        <v>1692000</v>
      </c>
    </row>
    <row r="53" spans="2:30" s="3" customFormat="1" x14ac:dyDescent="0.25">
      <c r="B53" s="67" t="s">
        <v>332</v>
      </c>
      <c r="C53" s="5"/>
      <c r="D53" s="5">
        <v>180</v>
      </c>
      <c r="E53" s="5"/>
      <c r="F53" s="5"/>
      <c r="G53" s="5"/>
      <c r="H53" s="5"/>
      <c r="I53" s="5">
        <v>180</v>
      </c>
      <c r="J53" s="5"/>
      <c r="K53" s="5"/>
      <c r="L53" s="5"/>
      <c r="M53" s="5">
        <v>180</v>
      </c>
      <c r="N53" s="5"/>
      <c r="O53" s="5"/>
      <c r="P53" s="5"/>
      <c r="Q53" s="5"/>
      <c r="R53" s="5"/>
      <c r="S53" s="5"/>
      <c r="T53" s="5"/>
      <c r="U53" s="5"/>
      <c r="V53" s="5"/>
      <c r="W53" s="5">
        <f t="shared" si="0"/>
        <v>540</v>
      </c>
      <c r="X53" s="58">
        <f t="shared" si="1"/>
        <v>210600</v>
      </c>
      <c r="Y53" s="5">
        <v>500</v>
      </c>
      <c r="Z53" s="57">
        <f t="shared" si="2"/>
        <v>421.2</v>
      </c>
      <c r="AA53" s="56">
        <f t="shared" si="3"/>
        <v>422</v>
      </c>
      <c r="AB53" s="6">
        <v>8867</v>
      </c>
      <c r="AC53" s="55">
        <f t="shared" si="4"/>
        <v>3741874</v>
      </c>
      <c r="AD53" s="6">
        <f t="shared" si="5"/>
        <v>22451244</v>
      </c>
    </row>
    <row r="54" spans="2:30" s="3" customFormat="1" x14ac:dyDescent="0.25">
      <c r="B54" s="67" t="s">
        <v>333</v>
      </c>
      <c r="C54" s="5"/>
      <c r="D54" s="5"/>
      <c r="E54" s="5">
        <v>15</v>
      </c>
      <c r="F54" s="5">
        <v>3</v>
      </c>
      <c r="G54" s="5"/>
      <c r="H54" s="5"/>
      <c r="I54" s="5"/>
      <c r="J54" s="5"/>
      <c r="K54" s="5"/>
      <c r="L54" s="5"/>
      <c r="M54" s="5"/>
      <c r="N54" s="5">
        <v>10</v>
      </c>
      <c r="O54" s="5"/>
      <c r="P54" s="5"/>
      <c r="Q54" s="5">
        <v>5</v>
      </c>
      <c r="R54" s="5"/>
      <c r="S54" s="5">
        <v>15</v>
      </c>
      <c r="T54" s="5">
        <v>10</v>
      </c>
      <c r="U54" s="5"/>
      <c r="V54" s="5"/>
      <c r="W54" s="5">
        <f t="shared" si="0"/>
        <v>58</v>
      </c>
      <c r="X54" s="58">
        <f t="shared" si="1"/>
        <v>22620</v>
      </c>
      <c r="Y54" s="5">
        <v>500</v>
      </c>
      <c r="Z54" s="57">
        <f t="shared" si="2"/>
        <v>45.24</v>
      </c>
      <c r="AA54" s="56">
        <f t="shared" si="3"/>
        <v>46</v>
      </c>
      <c r="AB54" s="6">
        <v>3740</v>
      </c>
      <c r="AC54" s="55">
        <f t="shared" si="4"/>
        <v>172040</v>
      </c>
      <c r="AD54" s="6">
        <f t="shared" si="5"/>
        <v>1032240</v>
      </c>
    </row>
    <row r="55" spans="2:30" s="3" customFormat="1" x14ac:dyDescent="0.25">
      <c r="B55" s="67" t="s">
        <v>39</v>
      </c>
      <c r="C55" s="5"/>
      <c r="D55" s="5"/>
      <c r="E55" s="5">
        <v>8</v>
      </c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>
        <f t="shared" si="0"/>
        <v>8</v>
      </c>
      <c r="X55" s="58">
        <f t="shared" si="1"/>
        <v>3120</v>
      </c>
      <c r="Y55" s="5">
        <v>500</v>
      </c>
      <c r="Z55" s="57">
        <f t="shared" si="2"/>
        <v>6.24</v>
      </c>
      <c r="AA55" s="56">
        <f t="shared" si="3"/>
        <v>7</v>
      </c>
      <c r="AB55" s="6">
        <v>3267</v>
      </c>
      <c r="AC55" s="55">
        <f t="shared" si="4"/>
        <v>22869</v>
      </c>
      <c r="AD55" s="6">
        <f t="shared" si="5"/>
        <v>137214</v>
      </c>
    </row>
    <row r="56" spans="2:30" s="3" customFormat="1" x14ac:dyDescent="0.25">
      <c r="B56" s="67" t="s">
        <v>334</v>
      </c>
      <c r="C56" s="5"/>
      <c r="D56" s="5"/>
      <c r="E56" s="5">
        <v>3</v>
      </c>
      <c r="F56" s="5">
        <v>6</v>
      </c>
      <c r="G56" s="5">
        <v>3</v>
      </c>
      <c r="H56" s="5">
        <v>3</v>
      </c>
      <c r="I56" s="5"/>
      <c r="J56" s="5">
        <v>3</v>
      </c>
      <c r="K56" s="5"/>
      <c r="L56" s="5">
        <v>10</v>
      </c>
      <c r="M56" s="5">
        <v>3</v>
      </c>
      <c r="N56" s="5">
        <v>3</v>
      </c>
      <c r="O56" s="5">
        <v>3</v>
      </c>
      <c r="P56" s="5">
        <v>3</v>
      </c>
      <c r="Q56" s="5"/>
      <c r="R56" s="5">
        <v>1</v>
      </c>
      <c r="S56" s="5"/>
      <c r="T56" s="5">
        <v>6</v>
      </c>
      <c r="U56" s="5">
        <v>3</v>
      </c>
      <c r="V56" s="5"/>
      <c r="W56" s="5">
        <f t="shared" si="0"/>
        <v>50</v>
      </c>
      <c r="X56" s="58">
        <f t="shared" si="1"/>
        <v>19500</v>
      </c>
      <c r="Y56" s="5">
        <v>500</v>
      </c>
      <c r="Z56" s="57">
        <f t="shared" si="2"/>
        <v>39</v>
      </c>
      <c r="AA56" s="56">
        <f t="shared" si="3"/>
        <v>39</v>
      </c>
      <c r="AB56" s="6">
        <v>4490</v>
      </c>
      <c r="AC56" s="55">
        <f t="shared" si="4"/>
        <v>175110</v>
      </c>
      <c r="AD56" s="6">
        <f t="shared" si="5"/>
        <v>1050660</v>
      </c>
    </row>
    <row r="57" spans="2:30" s="3" customFormat="1" x14ac:dyDescent="0.25">
      <c r="B57" s="67" t="s">
        <v>43</v>
      </c>
      <c r="C57" s="5"/>
      <c r="D57" s="5"/>
      <c r="E57" s="5">
        <v>30</v>
      </c>
      <c r="F57" s="5"/>
      <c r="G57" s="5"/>
      <c r="H57" s="5"/>
      <c r="I57" s="5">
        <v>30</v>
      </c>
      <c r="J57" s="5">
        <v>30</v>
      </c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>
        <f t="shared" si="0"/>
        <v>90</v>
      </c>
      <c r="X57" s="58">
        <f t="shared" si="1"/>
        <v>35100</v>
      </c>
      <c r="Y57" s="5">
        <v>500</v>
      </c>
      <c r="Z57" s="57">
        <f t="shared" si="2"/>
        <v>70.2</v>
      </c>
      <c r="AA57" s="56">
        <f t="shared" si="3"/>
        <v>71</v>
      </c>
      <c r="AB57" s="6">
        <v>6400</v>
      </c>
      <c r="AC57" s="55">
        <f t="shared" si="4"/>
        <v>454400</v>
      </c>
      <c r="AD57" s="6">
        <f t="shared" si="5"/>
        <v>2726400</v>
      </c>
    </row>
    <row r="58" spans="2:30" s="3" customFormat="1" x14ac:dyDescent="0.25">
      <c r="B58" s="67" t="s">
        <v>335</v>
      </c>
      <c r="C58" s="5"/>
      <c r="D58" s="5"/>
      <c r="E58" s="5"/>
      <c r="F58" s="5">
        <v>70</v>
      </c>
      <c r="G58" s="5"/>
      <c r="H58" s="5"/>
      <c r="I58" s="5">
        <v>70</v>
      </c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>
        <f t="shared" si="0"/>
        <v>140</v>
      </c>
      <c r="X58" s="58">
        <f t="shared" si="1"/>
        <v>54600</v>
      </c>
      <c r="Y58" s="5">
        <v>500</v>
      </c>
      <c r="Z58" s="57">
        <f t="shared" si="2"/>
        <v>109.2</v>
      </c>
      <c r="AA58" s="56">
        <f t="shared" si="3"/>
        <v>110</v>
      </c>
      <c r="AB58" s="6">
        <v>8600</v>
      </c>
      <c r="AC58" s="55">
        <f t="shared" si="4"/>
        <v>946000</v>
      </c>
      <c r="AD58" s="6">
        <f t="shared" si="5"/>
        <v>5676000</v>
      </c>
    </row>
    <row r="59" spans="2:30" s="3" customFormat="1" x14ac:dyDescent="0.25">
      <c r="B59" s="67" t="s">
        <v>274</v>
      </c>
      <c r="C59" s="5"/>
      <c r="D59" s="5"/>
      <c r="E59" s="5"/>
      <c r="F59" s="5">
        <v>55</v>
      </c>
      <c r="G59" s="5"/>
      <c r="H59" s="5"/>
      <c r="I59" s="5">
        <v>30</v>
      </c>
      <c r="J59" s="5"/>
      <c r="K59" s="5"/>
      <c r="L59" s="5"/>
      <c r="M59" s="5"/>
      <c r="N59" s="5"/>
      <c r="O59" s="5"/>
      <c r="P59" s="5"/>
      <c r="Q59" s="5">
        <v>30</v>
      </c>
      <c r="R59" s="5"/>
      <c r="S59" s="5"/>
      <c r="T59" s="5">
        <v>60</v>
      </c>
      <c r="U59" s="5"/>
      <c r="V59" s="5"/>
      <c r="W59" s="5">
        <f t="shared" si="0"/>
        <v>175</v>
      </c>
      <c r="X59" s="58">
        <f t="shared" si="1"/>
        <v>68250</v>
      </c>
      <c r="Y59" s="5">
        <v>500</v>
      </c>
      <c r="Z59" s="57">
        <f t="shared" si="2"/>
        <v>136.5</v>
      </c>
      <c r="AA59" s="56">
        <f t="shared" si="3"/>
        <v>137</v>
      </c>
      <c r="AB59" s="6">
        <v>7000</v>
      </c>
      <c r="AC59" s="55">
        <f t="shared" si="4"/>
        <v>959000</v>
      </c>
      <c r="AD59" s="6">
        <f t="shared" si="5"/>
        <v>5754000</v>
      </c>
    </row>
    <row r="60" spans="2:30" s="3" customFormat="1" x14ac:dyDescent="0.25">
      <c r="B60" s="67" t="s">
        <v>28</v>
      </c>
      <c r="C60" s="5"/>
      <c r="D60" s="5"/>
      <c r="E60" s="5"/>
      <c r="F60" s="5"/>
      <c r="G60" s="5">
        <v>50</v>
      </c>
      <c r="H60" s="5"/>
      <c r="I60" s="5"/>
      <c r="J60" s="5"/>
      <c r="K60" s="5">
        <v>180</v>
      </c>
      <c r="L60" s="5">
        <v>50</v>
      </c>
      <c r="M60" s="5"/>
      <c r="N60" s="5"/>
      <c r="O60" s="5"/>
      <c r="P60" s="5"/>
      <c r="Q60" s="5"/>
      <c r="R60" s="5">
        <v>180</v>
      </c>
      <c r="S60" s="5"/>
      <c r="T60" s="5"/>
      <c r="U60" s="5"/>
      <c r="V60" s="5"/>
      <c r="W60" s="5">
        <f t="shared" si="0"/>
        <v>460</v>
      </c>
      <c r="X60" s="58">
        <f t="shared" si="1"/>
        <v>179400</v>
      </c>
      <c r="Y60" s="5">
        <v>500</v>
      </c>
      <c r="Z60" s="57">
        <f t="shared" si="2"/>
        <v>358.8</v>
      </c>
      <c r="AA60" s="56">
        <f t="shared" si="3"/>
        <v>359</v>
      </c>
      <c r="AB60" s="6">
        <v>4700</v>
      </c>
      <c r="AC60" s="55">
        <f t="shared" si="4"/>
        <v>1687300</v>
      </c>
      <c r="AD60" s="6">
        <f t="shared" si="5"/>
        <v>10123800</v>
      </c>
    </row>
    <row r="61" spans="2:30" s="3" customFormat="1" x14ac:dyDescent="0.25">
      <c r="B61" s="67" t="s">
        <v>336</v>
      </c>
      <c r="C61" s="5"/>
      <c r="D61" s="5"/>
      <c r="E61" s="5"/>
      <c r="F61" s="5"/>
      <c r="G61" s="5"/>
      <c r="H61" s="5">
        <v>180</v>
      </c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>
        <v>180</v>
      </c>
      <c r="V61" s="5"/>
      <c r="W61" s="5">
        <f t="shared" si="0"/>
        <v>360</v>
      </c>
      <c r="X61" s="58">
        <f t="shared" si="1"/>
        <v>140400</v>
      </c>
      <c r="Y61" s="5">
        <v>500</v>
      </c>
      <c r="Z61" s="57">
        <f t="shared" si="2"/>
        <v>280.8</v>
      </c>
      <c r="AA61" s="56">
        <f t="shared" si="3"/>
        <v>281</v>
      </c>
      <c r="AB61" s="6">
        <v>5000</v>
      </c>
      <c r="AC61" s="55">
        <f t="shared" si="4"/>
        <v>1405000</v>
      </c>
      <c r="AD61" s="6">
        <f t="shared" si="5"/>
        <v>8430000</v>
      </c>
    </row>
    <row r="62" spans="2:30" s="3" customFormat="1" x14ac:dyDescent="0.25">
      <c r="B62" s="67" t="s">
        <v>337</v>
      </c>
      <c r="C62" s="5"/>
      <c r="D62" s="5"/>
      <c r="E62" s="5"/>
      <c r="F62" s="5"/>
      <c r="G62" s="5"/>
      <c r="H62" s="5"/>
      <c r="I62" s="5"/>
      <c r="J62" s="5"/>
      <c r="K62" s="5">
        <v>15</v>
      </c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>
        <f t="shared" si="0"/>
        <v>15</v>
      </c>
      <c r="X62" s="58">
        <f t="shared" si="1"/>
        <v>5850</v>
      </c>
      <c r="Y62" s="5">
        <v>500</v>
      </c>
      <c r="Z62" s="57">
        <f t="shared" si="2"/>
        <v>11.7</v>
      </c>
      <c r="AA62" s="56">
        <f t="shared" si="3"/>
        <v>12</v>
      </c>
      <c r="AB62" s="6">
        <v>4800</v>
      </c>
      <c r="AC62" s="55">
        <f t="shared" si="4"/>
        <v>57600</v>
      </c>
      <c r="AD62" s="6">
        <f t="shared" si="5"/>
        <v>345600</v>
      </c>
    </row>
    <row r="63" spans="2:30" s="3" customFormat="1" x14ac:dyDescent="0.25">
      <c r="B63" s="59" t="s">
        <v>338</v>
      </c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>
        <v>50</v>
      </c>
      <c r="O63" s="5"/>
      <c r="P63" s="5"/>
      <c r="Q63" s="5"/>
      <c r="R63" s="5"/>
      <c r="S63" s="5"/>
      <c r="T63" s="5"/>
      <c r="U63" s="5"/>
      <c r="V63" s="5"/>
      <c r="W63" s="5">
        <f t="shared" si="0"/>
        <v>50</v>
      </c>
      <c r="X63" s="58">
        <f t="shared" si="1"/>
        <v>19500</v>
      </c>
      <c r="Y63" s="5">
        <v>500</v>
      </c>
      <c r="Z63" s="57">
        <f t="shared" si="2"/>
        <v>39</v>
      </c>
      <c r="AA63" s="56">
        <f t="shared" si="3"/>
        <v>39</v>
      </c>
      <c r="AB63" s="6">
        <v>4200</v>
      </c>
      <c r="AC63" s="55">
        <f t="shared" si="4"/>
        <v>163800</v>
      </c>
      <c r="AD63" s="6">
        <f t="shared" si="5"/>
        <v>982800</v>
      </c>
    </row>
    <row r="64" spans="2:30" s="3" customFormat="1" x14ac:dyDescent="0.25">
      <c r="B64" s="59" t="s">
        <v>79</v>
      </c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>
        <v>180</v>
      </c>
      <c r="P64" s="5"/>
      <c r="Q64" s="5"/>
      <c r="R64" s="5"/>
      <c r="S64" s="5"/>
      <c r="T64" s="5"/>
      <c r="U64" s="5"/>
      <c r="V64" s="5"/>
      <c r="W64" s="5">
        <f t="shared" si="0"/>
        <v>180</v>
      </c>
      <c r="X64" s="58">
        <f t="shared" si="1"/>
        <v>70200</v>
      </c>
      <c r="Y64" s="5">
        <v>500</v>
      </c>
      <c r="Z64" s="57">
        <f t="shared" si="2"/>
        <v>140.4</v>
      </c>
      <c r="AA64" s="56">
        <f t="shared" si="3"/>
        <v>141</v>
      </c>
      <c r="AB64" s="6">
        <v>4200</v>
      </c>
      <c r="AC64" s="55">
        <f t="shared" si="4"/>
        <v>592200</v>
      </c>
      <c r="AD64" s="6">
        <f t="shared" si="5"/>
        <v>3553200</v>
      </c>
    </row>
    <row r="65" spans="2:30" s="3" customFormat="1" x14ac:dyDescent="0.25">
      <c r="B65" s="59" t="s">
        <v>78</v>
      </c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>
        <v>50</v>
      </c>
      <c r="Q65" s="5"/>
      <c r="R65" s="5"/>
      <c r="S65" s="5"/>
      <c r="T65" s="5"/>
      <c r="U65" s="5"/>
      <c r="V65" s="5"/>
      <c r="W65" s="5">
        <f t="shared" si="0"/>
        <v>50</v>
      </c>
      <c r="X65" s="58">
        <f t="shared" si="1"/>
        <v>19500</v>
      </c>
      <c r="Y65" s="5">
        <v>500</v>
      </c>
      <c r="Z65" s="57">
        <f t="shared" si="2"/>
        <v>39</v>
      </c>
      <c r="AA65" s="56">
        <f t="shared" si="3"/>
        <v>39</v>
      </c>
      <c r="AB65" s="6">
        <v>6300</v>
      </c>
      <c r="AC65" s="55">
        <f t="shared" si="4"/>
        <v>245700</v>
      </c>
      <c r="AD65" s="6">
        <f t="shared" si="5"/>
        <v>1474200</v>
      </c>
    </row>
    <row r="66" spans="2:30" s="3" customFormat="1" x14ac:dyDescent="0.25">
      <c r="B66" s="59" t="s">
        <v>84</v>
      </c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>
        <v>10</v>
      </c>
      <c r="R66" s="5"/>
      <c r="S66" s="5"/>
      <c r="T66" s="5"/>
      <c r="U66" s="5"/>
      <c r="V66" s="5"/>
      <c r="W66" s="5">
        <f t="shared" si="0"/>
        <v>10</v>
      </c>
      <c r="X66" s="58">
        <f t="shared" si="1"/>
        <v>3900</v>
      </c>
      <c r="Y66" s="5">
        <v>500</v>
      </c>
      <c r="Z66" s="57">
        <f t="shared" si="2"/>
        <v>7.8</v>
      </c>
      <c r="AA66" s="56">
        <f t="shared" si="3"/>
        <v>8</v>
      </c>
      <c r="AB66" s="6">
        <v>4200</v>
      </c>
      <c r="AC66" s="55">
        <f t="shared" si="4"/>
        <v>33600</v>
      </c>
      <c r="AD66" s="6">
        <f t="shared" si="5"/>
        <v>201600</v>
      </c>
    </row>
    <row r="67" spans="2:30" s="3" customFormat="1" x14ac:dyDescent="0.25">
      <c r="B67" s="59" t="s">
        <v>81</v>
      </c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>
        <v>70</v>
      </c>
      <c r="R67" s="5"/>
      <c r="S67" s="5"/>
      <c r="T67" s="5"/>
      <c r="U67" s="5"/>
      <c r="V67" s="5">
        <v>180</v>
      </c>
      <c r="W67" s="5">
        <f t="shared" si="0"/>
        <v>250</v>
      </c>
      <c r="X67" s="58">
        <f t="shared" si="1"/>
        <v>97500</v>
      </c>
      <c r="Y67" s="5">
        <v>500</v>
      </c>
      <c r="Z67" s="57">
        <f t="shared" si="2"/>
        <v>195</v>
      </c>
      <c r="AA67" s="56">
        <f t="shared" si="3"/>
        <v>195</v>
      </c>
      <c r="AB67" s="6">
        <v>4600</v>
      </c>
      <c r="AC67" s="55">
        <f t="shared" si="4"/>
        <v>897000</v>
      </c>
      <c r="AD67" s="6">
        <f t="shared" si="5"/>
        <v>5382000</v>
      </c>
    </row>
    <row r="68" spans="2:30" s="3" customFormat="1" x14ac:dyDescent="0.25">
      <c r="B68" s="59" t="s">
        <v>339</v>
      </c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>
        <v>18</v>
      </c>
      <c r="S68" s="5"/>
      <c r="T68" s="5"/>
      <c r="U68" s="5"/>
      <c r="V68" s="5"/>
      <c r="W68" s="5">
        <f t="shared" si="0"/>
        <v>18</v>
      </c>
      <c r="X68" s="58">
        <f t="shared" si="1"/>
        <v>7020</v>
      </c>
      <c r="Y68" s="5">
        <v>500</v>
      </c>
      <c r="Z68" s="57">
        <f t="shared" si="2"/>
        <v>14.04</v>
      </c>
      <c r="AA68" s="56">
        <f t="shared" si="3"/>
        <v>15</v>
      </c>
      <c r="AB68" s="6">
        <v>4000</v>
      </c>
      <c r="AC68" s="55">
        <f t="shared" si="4"/>
        <v>60000</v>
      </c>
      <c r="AD68" s="6">
        <f t="shared" si="5"/>
        <v>360000</v>
      </c>
    </row>
    <row r="69" spans="2:30" s="3" customFormat="1" x14ac:dyDescent="0.25">
      <c r="B69" s="59" t="s">
        <v>340</v>
      </c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>
        <v>80</v>
      </c>
      <c r="U69" s="5"/>
      <c r="V69" s="5"/>
      <c r="W69" s="5">
        <f t="shared" ref="W69:W70" si="6">SUM(C69:V69)</f>
        <v>80</v>
      </c>
      <c r="X69" s="58">
        <f t="shared" ref="X69:X70" si="7">W69*390</f>
        <v>31200</v>
      </c>
      <c r="Y69" s="5">
        <v>500</v>
      </c>
      <c r="Z69" s="57">
        <f t="shared" ref="Z69:Z70" si="8">X69/Y69</f>
        <v>62.4</v>
      </c>
      <c r="AA69" s="56">
        <f t="shared" ref="AA69:AA70" si="9">+ROUNDUP(Z69,0)</f>
        <v>63</v>
      </c>
      <c r="AB69" s="6">
        <v>3200</v>
      </c>
      <c r="AC69" s="55">
        <f t="shared" ref="AC69:AC70" si="10">AA69*AB69</f>
        <v>201600</v>
      </c>
      <c r="AD69" s="6">
        <f t="shared" ref="AD69:AD70" si="11">AC69*6</f>
        <v>1209600</v>
      </c>
    </row>
    <row r="70" spans="2:30" x14ac:dyDescent="0.25">
      <c r="B70" s="59" t="s">
        <v>82</v>
      </c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>
        <v>60</v>
      </c>
      <c r="U70" s="5"/>
      <c r="V70" s="5"/>
      <c r="W70" s="5">
        <f t="shared" si="6"/>
        <v>60</v>
      </c>
      <c r="X70" s="58">
        <f t="shared" si="7"/>
        <v>23400</v>
      </c>
      <c r="Y70" s="5">
        <v>500</v>
      </c>
      <c r="Z70" s="57">
        <f t="shared" si="8"/>
        <v>46.8</v>
      </c>
      <c r="AA70" s="56">
        <f t="shared" si="9"/>
        <v>47</v>
      </c>
      <c r="AB70" s="6">
        <v>3400</v>
      </c>
      <c r="AC70" s="55">
        <f t="shared" si="10"/>
        <v>159800</v>
      </c>
      <c r="AD70" s="6">
        <f t="shared" si="11"/>
        <v>958800</v>
      </c>
    </row>
    <row r="71" spans="2:30" x14ac:dyDescent="0.25">
      <c r="AB71" s="1"/>
      <c r="AC71" s="10">
        <f>SUM(AC4:AC70)</f>
        <v>41828202</v>
      </c>
      <c r="AD71" s="10">
        <f>SUM(AD4:AD70)</f>
        <v>250969212</v>
      </c>
    </row>
  </sheetData>
  <pageMargins left="0.7" right="0.7" top="0.75" bottom="0.75" header="0.3" footer="0.3"/>
  <pageSetup paperSize="9" scale="4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F85DC-4CAF-4F15-8684-FF9003D0DE3C}">
  <dimension ref="B2:AD47"/>
  <sheetViews>
    <sheetView showGridLines="0" view="pageBreakPreview" zoomScaleNormal="100" zoomScaleSheetLayoutView="100" workbookViewId="0">
      <selection activeCell="C23" sqref="C23"/>
    </sheetView>
  </sheetViews>
  <sheetFormatPr baseColWidth="10" defaultRowHeight="15" x14ac:dyDescent="0.25"/>
  <cols>
    <col min="1" max="1" width="7" customWidth="1"/>
    <col min="2" max="2" width="28" customWidth="1"/>
    <col min="3" max="22" width="7" customWidth="1"/>
    <col min="23" max="23" width="9.85546875" customWidth="1"/>
    <col min="25" max="25" width="14.42578125" style="4" customWidth="1"/>
    <col min="26" max="27" width="13.7109375" style="70" customWidth="1"/>
    <col min="28" max="28" width="11.42578125" style="2"/>
    <col min="29" max="29" width="14.140625" style="2" customWidth="1"/>
    <col min="30" max="30" width="17.42578125" customWidth="1"/>
  </cols>
  <sheetData>
    <row r="2" spans="2:30" s="69" customFormat="1" ht="29.25" customHeight="1" x14ac:dyDescent="0.2">
      <c r="B2" s="66" t="s">
        <v>316</v>
      </c>
      <c r="C2" s="63" t="s">
        <v>315</v>
      </c>
      <c r="D2" s="63" t="s">
        <v>314</v>
      </c>
      <c r="E2" s="63" t="s">
        <v>313</v>
      </c>
      <c r="F2" s="63" t="s">
        <v>312</v>
      </c>
      <c r="G2" s="63" t="s">
        <v>311</v>
      </c>
      <c r="H2" s="63" t="s">
        <v>310</v>
      </c>
      <c r="I2" s="63" t="s">
        <v>309</v>
      </c>
      <c r="J2" s="63" t="s">
        <v>308</v>
      </c>
      <c r="K2" s="63" t="s">
        <v>307</v>
      </c>
      <c r="L2" s="63" t="s">
        <v>306</v>
      </c>
      <c r="M2" s="63" t="s">
        <v>305</v>
      </c>
      <c r="N2" s="63" t="s">
        <v>304</v>
      </c>
      <c r="O2" s="63" t="s">
        <v>303</v>
      </c>
      <c r="P2" s="63" t="s">
        <v>302</v>
      </c>
      <c r="Q2" s="63" t="s">
        <v>301</v>
      </c>
      <c r="R2" s="63" t="s">
        <v>300</v>
      </c>
      <c r="S2" s="63" t="s">
        <v>299</v>
      </c>
      <c r="T2" s="63" t="s">
        <v>298</v>
      </c>
      <c r="U2" s="63" t="s">
        <v>297</v>
      </c>
      <c r="V2" s="63" t="s">
        <v>296</v>
      </c>
      <c r="W2" s="66" t="s">
        <v>158</v>
      </c>
      <c r="X2" s="68" t="s">
        <v>341</v>
      </c>
      <c r="Y2" s="66" t="s">
        <v>2</v>
      </c>
      <c r="Z2" s="65" t="s">
        <v>294</v>
      </c>
      <c r="AA2" s="65" t="s">
        <v>293</v>
      </c>
      <c r="AB2" s="64" t="s">
        <v>1</v>
      </c>
      <c r="AC2" s="64" t="s">
        <v>292</v>
      </c>
      <c r="AD2" s="63" t="s">
        <v>291</v>
      </c>
    </row>
    <row r="3" spans="2:30" s="3" customFormat="1" x14ac:dyDescent="0.25">
      <c r="B3" s="60" t="s">
        <v>4</v>
      </c>
      <c r="C3" s="44">
        <v>14</v>
      </c>
      <c r="D3" s="44">
        <v>16</v>
      </c>
      <c r="E3" s="44">
        <v>16</v>
      </c>
      <c r="F3" s="44">
        <v>14</v>
      </c>
      <c r="G3" s="44">
        <v>16</v>
      </c>
      <c r="H3" s="44">
        <v>17</v>
      </c>
      <c r="I3" s="44">
        <v>16</v>
      </c>
      <c r="J3" s="44">
        <v>16</v>
      </c>
      <c r="K3" s="44">
        <v>16</v>
      </c>
      <c r="L3" s="44">
        <v>12</v>
      </c>
      <c r="M3" s="44">
        <v>16</v>
      </c>
      <c r="N3" s="44">
        <v>18</v>
      </c>
      <c r="O3" s="44">
        <v>16</v>
      </c>
      <c r="P3" s="44">
        <v>8</v>
      </c>
      <c r="Q3" s="44">
        <v>16</v>
      </c>
      <c r="R3" s="44">
        <v>16</v>
      </c>
      <c r="S3" s="44">
        <v>16</v>
      </c>
      <c r="T3" s="44">
        <v>12</v>
      </c>
      <c r="U3" s="44">
        <v>18</v>
      </c>
      <c r="V3" s="44">
        <v>18</v>
      </c>
      <c r="W3" s="5">
        <f>SUM(C3:V3)</f>
        <v>307</v>
      </c>
      <c r="X3" s="58">
        <f>W3*583</f>
        <v>178981</v>
      </c>
      <c r="Y3" s="5">
        <v>500</v>
      </c>
      <c r="Z3" s="57">
        <f>X3/Y3</f>
        <v>357.96199999999999</v>
      </c>
      <c r="AA3" s="56">
        <f>+ROUNDUP(Z3,0)</f>
        <v>358</v>
      </c>
      <c r="AB3" s="6">
        <v>5883</v>
      </c>
      <c r="AC3" s="55">
        <f>AA3*AB3</f>
        <v>2106114</v>
      </c>
      <c r="AD3" s="6">
        <f>AC3*6</f>
        <v>12636684</v>
      </c>
    </row>
    <row r="4" spans="2:30" s="3" customFormat="1" x14ac:dyDescent="0.25">
      <c r="B4" s="60" t="s">
        <v>5</v>
      </c>
      <c r="C4" s="44">
        <v>60</v>
      </c>
      <c r="D4" s="44">
        <v>60</v>
      </c>
      <c r="E4" s="44">
        <v>60</v>
      </c>
      <c r="F4" s="44">
        <v>60</v>
      </c>
      <c r="G4" s="44">
        <v>60</v>
      </c>
      <c r="H4" s="44">
        <v>60</v>
      </c>
      <c r="I4" s="44">
        <v>60</v>
      </c>
      <c r="J4" s="44">
        <v>60</v>
      </c>
      <c r="K4" s="44">
        <v>60</v>
      </c>
      <c r="L4" s="44"/>
      <c r="M4" s="44">
        <v>60</v>
      </c>
      <c r="N4" s="44">
        <v>60</v>
      </c>
      <c r="O4" s="44">
        <v>60</v>
      </c>
      <c r="P4" s="44">
        <v>60</v>
      </c>
      <c r="Q4" s="44">
        <v>60</v>
      </c>
      <c r="R4" s="44">
        <v>60</v>
      </c>
      <c r="S4" s="44">
        <v>60</v>
      </c>
      <c r="T4" s="44"/>
      <c r="U4" s="44">
        <v>60</v>
      </c>
      <c r="V4" s="44">
        <v>60</v>
      </c>
      <c r="W4" s="5">
        <f t="shared" ref="W4:W46" si="0">SUM(C4:V4)</f>
        <v>1080</v>
      </c>
      <c r="X4" s="58">
        <f t="shared" ref="X4:X46" si="1">W4*583</f>
        <v>629640</v>
      </c>
      <c r="Y4" s="5">
        <v>500</v>
      </c>
      <c r="Z4" s="57">
        <f t="shared" ref="Z4:Z46" si="2">X4/Y4</f>
        <v>1259.28</v>
      </c>
      <c r="AA4" s="56">
        <f t="shared" ref="AA4:AA46" si="3">+ROUNDUP(Z4,0)</f>
        <v>1260</v>
      </c>
      <c r="AB4" s="6">
        <v>2733</v>
      </c>
      <c r="AC4" s="55">
        <f t="shared" ref="AC4:AC46" si="4">AA4*AB4</f>
        <v>3443580</v>
      </c>
      <c r="AD4" s="6">
        <f t="shared" ref="AD4:AD46" si="5">AC4*6</f>
        <v>20661480</v>
      </c>
    </row>
    <row r="5" spans="2:30" s="3" customFormat="1" x14ac:dyDescent="0.25">
      <c r="B5" s="60" t="s">
        <v>44</v>
      </c>
      <c r="C5" s="44">
        <v>10</v>
      </c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5">
        <f t="shared" si="0"/>
        <v>10</v>
      </c>
      <c r="X5" s="58">
        <f t="shared" si="1"/>
        <v>5830</v>
      </c>
      <c r="Y5" s="5">
        <v>500</v>
      </c>
      <c r="Z5" s="57">
        <f t="shared" si="2"/>
        <v>11.66</v>
      </c>
      <c r="AA5" s="56">
        <f t="shared" si="3"/>
        <v>12</v>
      </c>
      <c r="AB5" s="6">
        <v>2550</v>
      </c>
      <c r="AC5" s="55">
        <f t="shared" si="4"/>
        <v>30600</v>
      </c>
      <c r="AD5" s="6">
        <f t="shared" si="5"/>
        <v>183600</v>
      </c>
    </row>
    <row r="6" spans="2:30" s="3" customFormat="1" x14ac:dyDescent="0.25">
      <c r="B6" s="60" t="s">
        <v>45</v>
      </c>
      <c r="C6" s="44"/>
      <c r="D6" s="44"/>
      <c r="E6" s="44"/>
      <c r="F6" s="44">
        <v>40</v>
      </c>
      <c r="G6" s="44"/>
      <c r="H6" s="44">
        <v>40</v>
      </c>
      <c r="I6" s="44"/>
      <c r="J6" s="44"/>
      <c r="K6" s="44"/>
      <c r="L6" s="44"/>
      <c r="M6" s="44"/>
      <c r="N6" s="44">
        <v>40</v>
      </c>
      <c r="O6" s="44"/>
      <c r="P6" s="44"/>
      <c r="Q6" s="44"/>
      <c r="R6" s="44"/>
      <c r="S6" s="44"/>
      <c r="T6" s="44"/>
      <c r="U6" s="44">
        <v>50</v>
      </c>
      <c r="V6" s="44"/>
      <c r="W6" s="5">
        <f t="shared" si="0"/>
        <v>170</v>
      </c>
      <c r="X6" s="58">
        <f t="shared" si="1"/>
        <v>99110</v>
      </c>
      <c r="Y6" s="5">
        <v>500</v>
      </c>
      <c r="Z6" s="57">
        <f t="shared" si="2"/>
        <v>198.22</v>
      </c>
      <c r="AA6" s="56">
        <f t="shared" si="3"/>
        <v>199</v>
      </c>
      <c r="AB6" s="6">
        <v>3700</v>
      </c>
      <c r="AC6" s="55">
        <f t="shared" si="4"/>
        <v>736300</v>
      </c>
      <c r="AD6" s="6">
        <f t="shared" si="5"/>
        <v>4417800</v>
      </c>
    </row>
    <row r="7" spans="2:30" s="3" customFormat="1" x14ac:dyDescent="0.25">
      <c r="B7" s="60" t="s">
        <v>290</v>
      </c>
      <c r="C7" s="44">
        <v>10</v>
      </c>
      <c r="D7" s="44">
        <v>10</v>
      </c>
      <c r="E7" s="44">
        <v>10</v>
      </c>
      <c r="F7" s="44">
        <v>10</v>
      </c>
      <c r="G7" s="44">
        <v>10</v>
      </c>
      <c r="H7" s="44">
        <v>10</v>
      </c>
      <c r="I7" s="44">
        <v>10</v>
      </c>
      <c r="J7" s="44">
        <v>10</v>
      </c>
      <c r="K7" s="44">
        <v>10</v>
      </c>
      <c r="L7" s="44">
        <v>10</v>
      </c>
      <c r="M7" s="44">
        <v>10</v>
      </c>
      <c r="N7" s="44">
        <v>10</v>
      </c>
      <c r="O7" s="44">
        <v>10</v>
      </c>
      <c r="P7" s="44">
        <v>10</v>
      </c>
      <c r="Q7" s="44">
        <v>10</v>
      </c>
      <c r="R7" s="44">
        <v>10</v>
      </c>
      <c r="S7" s="44">
        <v>10</v>
      </c>
      <c r="T7" s="44">
        <v>10</v>
      </c>
      <c r="U7" s="44">
        <v>10</v>
      </c>
      <c r="V7" s="44">
        <v>10</v>
      </c>
      <c r="W7" s="5">
        <f t="shared" si="0"/>
        <v>200</v>
      </c>
      <c r="X7" s="58">
        <f t="shared" si="1"/>
        <v>116600</v>
      </c>
      <c r="Y7" s="5">
        <v>500</v>
      </c>
      <c r="Z7" s="57">
        <f t="shared" si="2"/>
        <v>233.2</v>
      </c>
      <c r="AA7" s="56">
        <f t="shared" si="3"/>
        <v>234</v>
      </c>
      <c r="AB7" s="6">
        <v>3000</v>
      </c>
      <c r="AC7" s="55">
        <f t="shared" si="4"/>
        <v>702000</v>
      </c>
      <c r="AD7" s="6">
        <f t="shared" si="5"/>
        <v>4212000</v>
      </c>
    </row>
    <row r="8" spans="2:30" s="3" customFormat="1" x14ac:dyDescent="0.25">
      <c r="B8" s="60" t="s">
        <v>9</v>
      </c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>
        <v>2</v>
      </c>
      <c r="Q8" s="44"/>
      <c r="R8" s="44"/>
      <c r="S8" s="44"/>
      <c r="T8" s="44"/>
      <c r="U8" s="44"/>
      <c r="V8" s="44"/>
      <c r="W8" s="5">
        <f t="shared" si="0"/>
        <v>2</v>
      </c>
      <c r="X8" s="58">
        <f t="shared" si="1"/>
        <v>1166</v>
      </c>
      <c r="Y8" s="5">
        <v>500</v>
      </c>
      <c r="Z8" s="57">
        <f t="shared" si="2"/>
        <v>2.3319999999999999</v>
      </c>
      <c r="AA8" s="56">
        <f t="shared" si="3"/>
        <v>3</v>
      </c>
      <c r="AB8" s="6">
        <v>3300</v>
      </c>
      <c r="AC8" s="55">
        <f t="shared" si="4"/>
        <v>9900</v>
      </c>
      <c r="AD8" s="6">
        <f t="shared" si="5"/>
        <v>59400</v>
      </c>
    </row>
    <row r="9" spans="2:30" s="3" customFormat="1" x14ac:dyDescent="0.25">
      <c r="B9" s="60" t="s">
        <v>10</v>
      </c>
      <c r="C9" s="44"/>
      <c r="D9" s="44">
        <v>30</v>
      </c>
      <c r="E9" s="44"/>
      <c r="F9" s="44"/>
      <c r="G9" s="44"/>
      <c r="H9" s="44"/>
      <c r="I9" s="44"/>
      <c r="J9" s="44">
        <v>30</v>
      </c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  <c r="V9" s="44">
        <v>30</v>
      </c>
      <c r="W9" s="5">
        <f t="shared" si="0"/>
        <v>90</v>
      </c>
      <c r="X9" s="58">
        <f t="shared" si="1"/>
        <v>52470</v>
      </c>
      <c r="Y9" s="5">
        <v>500</v>
      </c>
      <c r="Z9" s="57">
        <f t="shared" si="2"/>
        <v>104.94</v>
      </c>
      <c r="AA9" s="56">
        <f t="shared" si="3"/>
        <v>105</v>
      </c>
      <c r="AB9" s="6">
        <v>5733</v>
      </c>
      <c r="AC9" s="55">
        <f t="shared" si="4"/>
        <v>601965</v>
      </c>
      <c r="AD9" s="6">
        <f t="shared" si="5"/>
        <v>3611790</v>
      </c>
    </row>
    <row r="10" spans="2:30" s="3" customFormat="1" x14ac:dyDescent="0.25">
      <c r="B10" s="60" t="s">
        <v>342</v>
      </c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>
        <v>30</v>
      </c>
      <c r="O10" s="44"/>
      <c r="P10" s="44"/>
      <c r="Q10" s="44"/>
      <c r="R10" s="44"/>
      <c r="S10" s="44"/>
      <c r="T10" s="44"/>
      <c r="U10" s="44"/>
      <c r="V10" s="44"/>
      <c r="W10" s="5">
        <f t="shared" si="0"/>
        <v>30</v>
      </c>
      <c r="X10" s="58">
        <f t="shared" si="1"/>
        <v>17490</v>
      </c>
      <c r="Y10" s="5">
        <v>500</v>
      </c>
      <c r="Z10" s="57">
        <f t="shared" si="2"/>
        <v>34.979999999999997</v>
      </c>
      <c r="AA10" s="56">
        <f t="shared" si="3"/>
        <v>35</v>
      </c>
      <c r="AB10" s="6">
        <v>5733</v>
      </c>
      <c r="AC10" s="55">
        <f t="shared" si="4"/>
        <v>200655</v>
      </c>
      <c r="AD10" s="6">
        <f t="shared" si="5"/>
        <v>1203930</v>
      </c>
    </row>
    <row r="11" spans="2:30" s="3" customFormat="1" x14ac:dyDescent="0.25">
      <c r="B11" s="62" t="s">
        <v>11</v>
      </c>
      <c r="C11" s="44">
        <v>1.8</v>
      </c>
      <c r="D11" s="44">
        <v>2</v>
      </c>
      <c r="E11" s="44">
        <v>2</v>
      </c>
      <c r="F11" s="44">
        <v>2.2999999999999998</v>
      </c>
      <c r="G11" s="44">
        <v>2.2999999999999998</v>
      </c>
      <c r="H11" s="44">
        <v>2.2999999999999998</v>
      </c>
      <c r="I11" s="44">
        <v>2</v>
      </c>
      <c r="J11" s="44">
        <v>2.2999999999999998</v>
      </c>
      <c r="K11" s="44">
        <v>1.5</v>
      </c>
      <c r="L11" s="44">
        <v>2</v>
      </c>
      <c r="M11" s="44">
        <v>2.2999999999999998</v>
      </c>
      <c r="N11" s="44">
        <v>2.2999999999999998</v>
      </c>
      <c r="O11" s="44">
        <v>2</v>
      </c>
      <c r="P11" s="44">
        <v>2</v>
      </c>
      <c r="Q11" s="44">
        <v>1.5</v>
      </c>
      <c r="R11" s="44">
        <v>2</v>
      </c>
      <c r="S11" s="44">
        <v>2.2999999999999998</v>
      </c>
      <c r="T11" s="44">
        <v>2.5</v>
      </c>
      <c r="U11" s="44">
        <v>2</v>
      </c>
      <c r="V11" s="44">
        <v>2.2999999999999998</v>
      </c>
      <c r="W11" s="5">
        <f t="shared" si="0"/>
        <v>41.699999999999996</v>
      </c>
      <c r="X11" s="58">
        <f t="shared" si="1"/>
        <v>24311.1</v>
      </c>
      <c r="Y11" s="5">
        <v>500</v>
      </c>
      <c r="Z11" s="57">
        <f t="shared" si="2"/>
        <v>48.622199999999999</v>
      </c>
      <c r="AA11" s="56">
        <f t="shared" si="3"/>
        <v>49</v>
      </c>
      <c r="AB11" s="6">
        <v>2133</v>
      </c>
      <c r="AC11" s="55">
        <f t="shared" si="4"/>
        <v>104517</v>
      </c>
      <c r="AD11" s="6">
        <f t="shared" si="5"/>
        <v>627102</v>
      </c>
    </row>
    <row r="12" spans="2:30" s="3" customFormat="1" x14ac:dyDescent="0.25">
      <c r="B12" s="60" t="s">
        <v>18</v>
      </c>
      <c r="C12" s="44">
        <v>13</v>
      </c>
      <c r="D12" s="44">
        <v>55</v>
      </c>
      <c r="E12" s="44"/>
      <c r="F12" s="44"/>
      <c r="G12" s="44"/>
      <c r="H12" s="44"/>
      <c r="I12" s="44"/>
      <c r="J12" s="44"/>
      <c r="K12" s="44"/>
      <c r="L12" s="44">
        <v>55</v>
      </c>
      <c r="M12" s="44"/>
      <c r="N12" s="44"/>
      <c r="O12" s="44"/>
      <c r="P12" s="44">
        <v>55</v>
      </c>
      <c r="Q12" s="44"/>
      <c r="R12" s="44"/>
      <c r="S12" s="44"/>
      <c r="T12" s="44">
        <v>55</v>
      </c>
      <c r="U12" s="44"/>
      <c r="V12" s="44"/>
      <c r="W12" s="61">
        <f>SUM(C12:V12)/55</f>
        <v>4.2363636363636363</v>
      </c>
      <c r="X12" s="58">
        <f>W12*583</f>
        <v>2469.8000000000002</v>
      </c>
      <c r="Y12" s="5">
        <v>1</v>
      </c>
      <c r="Z12" s="57">
        <f t="shared" si="2"/>
        <v>2469.8000000000002</v>
      </c>
      <c r="AA12" s="56">
        <f t="shared" si="3"/>
        <v>2470</v>
      </c>
      <c r="AB12" s="6">
        <v>667</v>
      </c>
      <c r="AC12" s="55">
        <f t="shared" si="4"/>
        <v>1647490</v>
      </c>
      <c r="AD12" s="6">
        <f t="shared" si="5"/>
        <v>9884940</v>
      </c>
    </row>
    <row r="13" spans="2:30" s="3" customFormat="1" x14ac:dyDescent="0.25">
      <c r="B13" s="60" t="s">
        <v>343</v>
      </c>
      <c r="C13" s="44"/>
      <c r="D13" s="44"/>
      <c r="E13" s="44"/>
      <c r="F13" s="44"/>
      <c r="G13" s="44"/>
      <c r="H13" s="44"/>
      <c r="I13" s="44"/>
      <c r="J13" s="44"/>
      <c r="K13" s="44"/>
      <c r="L13" s="44">
        <v>30</v>
      </c>
      <c r="M13" s="44"/>
      <c r="N13" s="44"/>
      <c r="O13" s="44"/>
      <c r="P13" s="44"/>
      <c r="Q13" s="44"/>
      <c r="R13" s="44"/>
      <c r="S13" s="44"/>
      <c r="T13" s="44">
        <v>30</v>
      </c>
      <c r="U13" s="44"/>
      <c r="V13" s="44"/>
      <c r="W13" s="5">
        <f t="shared" si="0"/>
        <v>60</v>
      </c>
      <c r="X13" s="58">
        <f t="shared" si="1"/>
        <v>34980</v>
      </c>
      <c r="Y13" s="5">
        <v>170</v>
      </c>
      <c r="Z13" s="58">
        <f t="shared" si="2"/>
        <v>205.76470588235293</v>
      </c>
      <c r="AA13" s="56">
        <f t="shared" si="3"/>
        <v>206</v>
      </c>
      <c r="AB13" s="6">
        <v>5933</v>
      </c>
      <c r="AC13" s="55">
        <f t="shared" si="4"/>
        <v>1222198</v>
      </c>
      <c r="AD13" s="6">
        <f t="shared" si="5"/>
        <v>7333188</v>
      </c>
    </row>
    <row r="14" spans="2:30" s="3" customFormat="1" x14ac:dyDescent="0.25">
      <c r="B14" s="60" t="s">
        <v>344</v>
      </c>
      <c r="C14" s="44"/>
      <c r="D14" s="44"/>
      <c r="E14" s="44"/>
      <c r="F14" s="44"/>
      <c r="G14" s="44"/>
      <c r="H14" s="44">
        <v>8</v>
      </c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5">
        <f t="shared" si="0"/>
        <v>8</v>
      </c>
      <c r="X14" s="58">
        <f t="shared" si="1"/>
        <v>4664</v>
      </c>
      <c r="Y14" s="5">
        <v>250</v>
      </c>
      <c r="Z14" s="57">
        <f t="shared" si="2"/>
        <v>18.655999999999999</v>
      </c>
      <c r="AA14" s="56">
        <f t="shared" si="3"/>
        <v>19</v>
      </c>
      <c r="AB14" s="6">
        <v>3267</v>
      </c>
      <c r="AC14" s="55">
        <f t="shared" si="4"/>
        <v>62073</v>
      </c>
      <c r="AD14" s="6">
        <f t="shared" si="5"/>
        <v>372438</v>
      </c>
    </row>
    <row r="15" spans="2:30" s="3" customFormat="1" x14ac:dyDescent="0.25">
      <c r="B15" s="60" t="s">
        <v>345</v>
      </c>
      <c r="C15" s="44"/>
      <c r="D15" s="44"/>
      <c r="E15" s="44">
        <v>10</v>
      </c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5">
        <f t="shared" si="0"/>
        <v>10</v>
      </c>
      <c r="X15" s="58">
        <f t="shared" si="1"/>
        <v>5830</v>
      </c>
      <c r="Y15" s="5">
        <v>250</v>
      </c>
      <c r="Z15" s="57">
        <f t="shared" si="2"/>
        <v>23.32</v>
      </c>
      <c r="AA15" s="56">
        <f t="shared" si="3"/>
        <v>24</v>
      </c>
      <c r="AB15" s="6">
        <v>2600</v>
      </c>
      <c r="AC15" s="55">
        <f t="shared" si="4"/>
        <v>62400</v>
      </c>
      <c r="AD15" s="6">
        <f t="shared" si="5"/>
        <v>374400</v>
      </c>
    </row>
    <row r="16" spans="2:30" s="3" customFormat="1" x14ac:dyDescent="0.25">
      <c r="B16" s="60" t="s">
        <v>61</v>
      </c>
      <c r="C16" s="44"/>
      <c r="D16" s="44"/>
      <c r="E16" s="44"/>
      <c r="F16" s="44"/>
      <c r="G16" s="44"/>
      <c r="H16" s="44"/>
      <c r="I16" s="44"/>
      <c r="J16" s="44"/>
      <c r="K16" s="44"/>
      <c r="L16" s="44">
        <v>60</v>
      </c>
      <c r="M16" s="44"/>
      <c r="N16" s="44"/>
      <c r="O16" s="44"/>
      <c r="P16" s="44"/>
      <c r="Q16" s="44"/>
      <c r="R16" s="44"/>
      <c r="S16" s="44"/>
      <c r="T16" s="44">
        <v>60</v>
      </c>
      <c r="U16" s="44"/>
      <c r="V16" s="44"/>
      <c r="W16" s="5">
        <f t="shared" si="0"/>
        <v>120</v>
      </c>
      <c r="X16" s="58">
        <f t="shared" si="1"/>
        <v>69960</v>
      </c>
      <c r="Y16" s="5">
        <v>250</v>
      </c>
      <c r="Z16" s="57">
        <f t="shared" si="2"/>
        <v>279.83999999999997</v>
      </c>
      <c r="AA16" s="56">
        <f t="shared" si="3"/>
        <v>280</v>
      </c>
      <c r="AB16" s="6">
        <v>2900</v>
      </c>
      <c r="AC16" s="55">
        <f t="shared" si="4"/>
        <v>812000</v>
      </c>
      <c r="AD16" s="6">
        <f t="shared" si="5"/>
        <v>4872000</v>
      </c>
    </row>
    <row r="17" spans="2:30" s="3" customFormat="1" x14ac:dyDescent="0.25">
      <c r="B17" s="60" t="s">
        <v>15</v>
      </c>
      <c r="C17" s="44">
        <v>20</v>
      </c>
      <c r="D17" s="44"/>
      <c r="E17" s="44">
        <v>20</v>
      </c>
      <c r="F17" s="44"/>
      <c r="G17" s="44">
        <v>20</v>
      </c>
      <c r="H17" s="44">
        <v>20</v>
      </c>
      <c r="I17" s="44">
        <v>20</v>
      </c>
      <c r="J17" s="44"/>
      <c r="K17" s="44">
        <v>20</v>
      </c>
      <c r="L17" s="44"/>
      <c r="M17" s="44">
        <v>20</v>
      </c>
      <c r="N17" s="44"/>
      <c r="O17" s="44">
        <v>20</v>
      </c>
      <c r="P17" s="44"/>
      <c r="Q17" s="44">
        <v>20</v>
      </c>
      <c r="R17" s="44">
        <v>20</v>
      </c>
      <c r="S17" s="44"/>
      <c r="T17" s="44">
        <v>20</v>
      </c>
      <c r="U17" s="44">
        <v>20</v>
      </c>
      <c r="V17" s="44"/>
      <c r="W17" s="5">
        <f t="shared" si="0"/>
        <v>240</v>
      </c>
      <c r="X17" s="58">
        <f t="shared" si="1"/>
        <v>139920</v>
      </c>
      <c r="Y17" s="5">
        <v>380</v>
      </c>
      <c r="Z17" s="57">
        <f t="shared" si="2"/>
        <v>368.21052631578948</v>
      </c>
      <c r="AA17" s="56">
        <f t="shared" si="3"/>
        <v>369</v>
      </c>
      <c r="AB17" s="6">
        <v>14117</v>
      </c>
      <c r="AC17" s="55">
        <f t="shared" si="4"/>
        <v>5209173</v>
      </c>
      <c r="AD17" s="6">
        <f t="shared" si="5"/>
        <v>31255038</v>
      </c>
    </row>
    <row r="18" spans="2:30" s="3" customFormat="1" x14ac:dyDescent="0.25">
      <c r="B18" s="60" t="s">
        <v>12</v>
      </c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>
        <v>0.1</v>
      </c>
      <c r="Q18" s="44"/>
      <c r="R18" s="44"/>
      <c r="S18" s="44"/>
      <c r="T18" s="44"/>
      <c r="U18" s="44"/>
      <c r="V18" s="44"/>
      <c r="W18" s="5">
        <f t="shared" si="0"/>
        <v>0.1</v>
      </c>
      <c r="X18" s="58">
        <f t="shared" si="1"/>
        <v>58.300000000000004</v>
      </c>
      <c r="Y18" s="5">
        <v>20</v>
      </c>
      <c r="Z18" s="57">
        <f t="shared" si="2"/>
        <v>2.915</v>
      </c>
      <c r="AA18" s="56">
        <f t="shared" si="3"/>
        <v>3</v>
      </c>
      <c r="AB18" s="6">
        <v>2883</v>
      </c>
      <c r="AC18" s="55">
        <f t="shared" si="4"/>
        <v>8649</v>
      </c>
      <c r="AD18" s="6">
        <f t="shared" si="5"/>
        <v>51894</v>
      </c>
    </row>
    <row r="19" spans="2:30" s="3" customFormat="1" x14ac:dyDescent="0.25">
      <c r="B19" s="60" t="s">
        <v>65</v>
      </c>
      <c r="C19" s="44"/>
      <c r="D19" s="44"/>
      <c r="E19" s="44"/>
      <c r="F19" s="44"/>
      <c r="G19" s="44"/>
      <c r="H19" s="44"/>
      <c r="I19" s="44"/>
      <c r="J19" s="44"/>
      <c r="K19" s="44"/>
      <c r="L19" s="44">
        <v>5</v>
      </c>
      <c r="M19" s="44"/>
      <c r="N19" s="44"/>
      <c r="O19" s="44"/>
      <c r="P19" s="44"/>
      <c r="Q19" s="44"/>
      <c r="R19" s="44"/>
      <c r="S19" s="44"/>
      <c r="T19" s="44">
        <v>5</v>
      </c>
      <c r="U19" s="44"/>
      <c r="V19" s="44"/>
      <c r="W19" s="5">
        <f t="shared" si="0"/>
        <v>10</v>
      </c>
      <c r="X19" s="58">
        <f t="shared" si="1"/>
        <v>5830</v>
      </c>
      <c r="Y19" s="5">
        <v>200</v>
      </c>
      <c r="Z19" s="57">
        <f t="shared" si="2"/>
        <v>29.15</v>
      </c>
      <c r="AA19" s="56">
        <f t="shared" si="3"/>
        <v>30</v>
      </c>
      <c r="AB19" s="6">
        <v>4733</v>
      </c>
      <c r="AC19" s="55">
        <f t="shared" si="4"/>
        <v>141990</v>
      </c>
      <c r="AD19" s="6">
        <f t="shared" si="5"/>
        <v>851940</v>
      </c>
    </row>
    <row r="20" spans="2:30" s="3" customFormat="1" x14ac:dyDescent="0.25">
      <c r="B20" s="60" t="s">
        <v>50</v>
      </c>
      <c r="C20" s="44"/>
      <c r="D20" s="44"/>
      <c r="E20" s="44"/>
      <c r="F20" s="44"/>
      <c r="G20" s="44"/>
      <c r="H20" s="44"/>
      <c r="I20" s="44"/>
      <c r="J20" s="44"/>
      <c r="K20" s="44"/>
      <c r="L20" s="44">
        <v>30</v>
      </c>
      <c r="M20" s="44"/>
      <c r="N20" s="44"/>
      <c r="O20" s="44"/>
      <c r="P20" s="44">
        <v>30</v>
      </c>
      <c r="Q20" s="44"/>
      <c r="R20" s="44"/>
      <c r="S20" s="44">
        <v>30</v>
      </c>
      <c r="T20" s="44"/>
      <c r="U20" s="44"/>
      <c r="V20" s="44"/>
      <c r="W20" s="5">
        <f t="shared" si="0"/>
        <v>90</v>
      </c>
      <c r="X20" s="58">
        <f t="shared" si="1"/>
        <v>52470</v>
      </c>
      <c r="Y20" s="5">
        <v>500</v>
      </c>
      <c r="Z20" s="57">
        <f t="shared" si="2"/>
        <v>104.94</v>
      </c>
      <c r="AA20" s="56">
        <f t="shared" si="3"/>
        <v>105</v>
      </c>
      <c r="AB20" s="6">
        <v>5400</v>
      </c>
      <c r="AC20" s="55">
        <f t="shared" si="4"/>
        <v>567000</v>
      </c>
      <c r="AD20" s="6">
        <f t="shared" si="5"/>
        <v>3402000</v>
      </c>
    </row>
    <row r="21" spans="2:30" s="3" customFormat="1" x14ac:dyDescent="0.25">
      <c r="B21" s="60" t="s">
        <v>51</v>
      </c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>
        <v>3</v>
      </c>
      <c r="Q21" s="44"/>
      <c r="R21" s="44"/>
      <c r="S21" s="44"/>
      <c r="T21" s="44"/>
      <c r="U21" s="44"/>
      <c r="V21" s="44"/>
      <c r="W21" s="5">
        <f t="shared" si="0"/>
        <v>3</v>
      </c>
      <c r="X21" s="58">
        <f t="shared" si="1"/>
        <v>1749</v>
      </c>
      <c r="Y21" s="5">
        <v>125</v>
      </c>
      <c r="Z21" s="57">
        <f t="shared" si="2"/>
        <v>13.992000000000001</v>
      </c>
      <c r="AA21" s="56">
        <f t="shared" si="3"/>
        <v>14</v>
      </c>
      <c r="AB21" s="6">
        <v>2333</v>
      </c>
      <c r="AC21" s="55">
        <f t="shared" si="4"/>
        <v>32662</v>
      </c>
      <c r="AD21" s="6">
        <f t="shared" si="5"/>
        <v>195972</v>
      </c>
    </row>
    <row r="22" spans="2:30" s="3" customFormat="1" x14ac:dyDescent="0.25">
      <c r="B22" s="60" t="s">
        <v>287</v>
      </c>
      <c r="C22" s="44">
        <v>10</v>
      </c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5">
        <f t="shared" si="0"/>
        <v>10</v>
      </c>
      <c r="X22" s="58">
        <f t="shared" si="1"/>
        <v>5830</v>
      </c>
      <c r="Y22" s="5">
        <v>500</v>
      </c>
      <c r="Z22" s="57">
        <f t="shared" si="2"/>
        <v>11.66</v>
      </c>
      <c r="AA22" s="56">
        <f t="shared" si="3"/>
        <v>12</v>
      </c>
      <c r="AB22" s="6">
        <v>13667</v>
      </c>
      <c r="AC22" s="55">
        <f t="shared" si="4"/>
        <v>164004</v>
      </c>
      <c r="AD22" s="6">
        <f t="shared" si="5"/>
        <v>984024</v>
      </c>
    </row>
    <row r="23" spans="2:30" s="3" customFormat="1" x14ac:dyDescent="0.25">
      <c r="B23" s="60" t="s">
        <v>54</v>
      </c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>
        <v>14</v>
      </c>
      <c r="Q23" s="44"/>
      <c r="R23" s="44"/>
      <c r="S23" s="44"/>
      <c r="T23" s="44"/>
      <c r="U23" s="44"/>
      <c r="V23" s="44"/>
      <c r="W23" s="5">
        <f t="shared" si="0"/>
        <v>14</v>
      </c>
      <c r="X23" s="58">
        <f t="shared" si="1"/>
        <v>8162</v>
      </c>
      <c r="Y23" s="5">
        <v>500</v>
      </c>
      <c r="Z23" s="57">
        <f t="shared" si="2"/>
        <v>16.324000000000002</v>
      </c>
      <c r="AA23" s="56">
        <f t="shared" si="3"/>
        <v>17</v>
      </c>
      <c r="AB23" s="6">
        <v>17033</v>
      </c>
      <c r="AC23" s="55">
        <f t="shared" si="4"/>
        <v>289561</v>
      </c>
      <c r="AD23" s="6">
        <f t="shared" si="5"/>
        <v>1737366</v>
      </c>
    </row>
    <row r="24" spans="2:30" s="3" customFormat="1" x14ac:dyDescent="0.25">
      <c r="B24" s="60" t="s">
        <v>21</v>
      </c>
      <c r="C24" s="44"/>
      <c r="D24" s="44"/>
      <c r="E24" s="44">
        <v>70</v>
      </c>
      <c r="F24" s="44"/>
      <c r="G24" s="44"/>
      <c r="H24" s="44"/>
      <c r="I24" s="44">
        <v>70</v>
      </c>
      <c r="J24" s="44"/>
      <c r="K24" s="44"/>
      <c r="L24" s="44"/>
      <c r="M24" s="44"/>
      <c r="N24" s="44"/>
      <c r="O24" s="44">
        <v>70</v>
      </c>
      <c r="P24" s="44">
        <v>50</v>
      </c>
      <c r="Q24" s="44"/>
      <c r="R24" s="44"/>
      <c r="S24" s="44">
        <v>70</v>
      </c>
      <c r="T24" s="44"/>
      <c r="U24" s="44"/>
      <c r="V24" s="44"/>
      <c r="W24" s="5">
        <f t="shared" si="0"/>
        <v>330</v>
      </c>
      <c r="X24" s="58">
        <f t="shared" si="1"/>
        <v>192390</v>
      </c>
      <c r="Y24" s="5">
        <v>500</v>
      </c>
      <c r="Z24" s="57">
        <f t="shared" si="2"/>
        <v>384.78</v>
      </c>
      <c r="AA24" s="56">
        <f t="shared" si="3"/>
        <v>385</v>
      </c>
      <c r="AB24" s="6">
        <v>14333.333333333334</v>
      </c>
      <c r="AC24" s="55">
        <f t="shared" si="4"/>
        <v>5518333.333333334</v>
      </c>
      <c r="AD24" s="6">
        <f t="shared" si="5"/>
        <v>33110000.000000004</v>
      </c>
    </row>
    <row r="25" spans="2:30" s="3" customFormat="1" x14ac:dyDescent="0.25">
      <c r="B25" s="60" t="s">
        <v>22</v>
      </c>
      <c r="C25" s="44"/>
      <c r="D25" s="44">
        <v>60</v>
      </c>
      <c r="E25" s="44"/>
      <c r="F25" s="44">
        <v>70</v>
      </c>
      <c r="G25" s="44">
        <v>70</v>
      </c>
      <c r="H25" s="44">
        <v>70</v>
      </c>
      <c r="I25" s="44"/>
      <c r="J25" s="44">
        <v>70</v>
      </c>
      <c r="K25" s="44">
        <v>70</v>
      </c>
      <c r="L25" s="44"/>
      <c r="M25" s="44">
        <v>70</v>
      </c>
      <c r="N25" s="44">
        <v>70</v>
      </c>
      <c r="O25" s="44"/>
      <c r="P25" s="44"/>
      <c r="Q25" s="44">
        <v>70</v>
      </c>
      <c r="R25" s="44">
        <v>70</v>
      </c>
      <c r="S25" s="44"/>
      <c r="T25" s="44"/>
      <c r="U25" s="44">
        <v>70</v>
      </c>
      <c r="V25" s="44">
        <v>70</v>
      </c>
      <c r="W25" s="5">
        <f t="shared" si="0"/>
        <v>830</v>
      </c>
      <c r="X25" s="58">
        <f t="shared" si="1"/>
        <v>483890</v>
      </c>
      <c r="Y25" s="5">
        <v>500</v>
      </c>
      <c r="Z25" s="57">
        <f t="shared" si="2"/>
        <v>967.78</v>
      </c>
      <c r="AA25" s="56">
        <f t="shared" si="3"/>
        <v>968</v>
      </c>
      <c r="AB25" s="6">
        <v>11366.666666666666</v>
      </c>
      <c r="AC25" s="55">
        <f t="shared" si="4"/>
        <v>11002933.333333332</v>
      </c>
      <c r="AD25" s="6">
        <f t="shared" si="5"/>
        <v>66017599.999999993</v>
      </c>
    </row>
    <row r="26" spans="2:30" s="3" customFormat="1" x14ac:dyDescent="0.25">
      <c r="B26" s="60" t="s">
        <v>57</v>
      </c>
      <c r="C26" s="44">
        <v>50</v>
      </c>
      <c r="D26" s="44">
        <v>70</v>
      </c>
      <c r="E26" s="44">
        <v>50</v>
      </c>
      <c r="F26" s="44">
        <v>50</v>
      </c>
      <c r="G26" s="44">
        <v>70</v>
      </c>
      <c r="H26" s="44">
        <v>50</v>
      </c>
      <c r="I26" s="44">
        <v>50</v>
      </c>
      <c r="J26" s="44">
        <v>70</v>
      </c>
      <c r="K26" s="44">
        <v>50</v>
      </c>
      <c r="L26" s="44">
        <v>70</v>
      </c>
      <c r="M26" s="44">
        <v>50</v>
      </c>
      <c r="N26" s="44">
        <v>70</v>
      </c>
      <c r="O26" s="44">
        <v>50</v>
      </c>
      <c r="P26" s="44">
        <v>50</v>
      </c>
      <c r="Q26" s="44">
        <v>50</v>
      </c>
      <c r="R26" s="44">
        <v>50</v>
      </c>
      <c r="S26" s="44">
        <v>70</v>
      </c>
      <c r="T26" s="44">
        <v>70</v>
      </c>
      <c r="U26" s="44">
        <v>50</v>
      </c>
      <c r="V26" s="44">
        <v>70</v>
      </c>
      <c r="W26" s="5">
        <f t="shared" si="0"/>
        <v>1160</v>
      </c>
      <c r="X26" s="58">
        <f t="shared" si="1"/>
        <v>676280</v>
      </c>
      <c r="Y26" s="5">
        <v>500</v>
      </c>
      <c r="Z26" s="57">
        <f t="shared" si="2"/>
        <v>1352.56</v>
      </c>
      <c r="AA26" s="56">
        <f t="shared" si="3"/>
        <v>1353</v>
      </c>
      <c r="AB26" s="6">
        <v>2850</v>
      </c>
      <c r="AC26" s="55">
        <f t="shared" si="4"/>
        <v>3856050</v>
      </c>
      <c r="AD26" s="6">
        <f t="shared" si="5"/>
        <v>23136300</v>
      </c>
    </row>
    <row r="27" spans="2:30" s="3" customFormat="1" ht="25.5" x14ac:dyDescent="0.25">
      <c r="B27" s="60" t="s">
        <v>346</v>
      </c>
      <c r="C27" s="44"/>
      <c r="D27" s="44"/>
      <c r="E27" s="44"/>
      <c r="F27" s="44">
        <v>20</v>
      </c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5">
        <f t="shared" si="0"/>
        <v>20</v>
      </c>
      <c r="X27" s="58">
        <f t="shared" si="1"/>
        <v>11660</v>
      </c>
      <c r="Y27" s="5">
        <v>500</v>
      </c>
      <c r="Z27" s="57">
        <f t="shared" si="2"/>
        <v>23.32</v>
      </c>
      <c r="AA27" s="56">
        <f t="shared" si="3"/>
        <v>24</v>
      </c>
      <c r="AB27" s="6">
        <v>4800</v>
      </c>
      <c r="AC27" s="55">
        <f t="shared" si="4"/>
        <v>115200</v>
      </c>
      <c r="AD27" s="6">
        <f t="shared" si="5"/>
        <v>691200</v>
      </c>
    </row>
    <row r="28" spans="2:30" s="3" customFormat="1" x14ac:dyDescent="0.25">
      <c r="B28" s="60" t="s">
        <v>282</v>
      </c>
      <c r="C28" s="44">
        <v>80</v>
      </c>
      <c r="D28" s="44"/>
      <c r="E28" s="44"/>
      <c r="F28" s="44"/>
      <c r="G28" s="44"/>
      <c r="H28" s="44">
        <v>40</v>
      </c>
      <c r="I28" s="44"/>
      <c r="J28" s="44"/>
      <c r="K28" s="44"/>
      <c r="L28" s="44"/>
      <c r="M28" s="44">
        <v>130</v>
      </c>
      <c r="N28" s="44">
        <v>30</v>
      </c>
      <c r="O28" s="44"/>
      <c r="P28" s="44">
        <v>30</v>
      </c>
      <c r="Q28" s="44"/>
      <c r="R28" s="44"/>
      <c r="S28" s="44">
        <v>110</v>
      </c>
      <c r="T28" s="44"/>
      <c r="U28" s="44"/>
      <c r="V28" s="44">
        <v>110</v>
      </c>
      <c r="W28" s="5">
        <f t="shared" si="0"/>
        <v>530</v>
      </c>
      <c r="X28" s="58">
        <f t="shared" si="1"/>
        <v>308990</v>
      </c>
      <c r="Y28" s="5">
        <v>500</v>
      </c>
      <c r="Z28" s="57">
        <f t="shared" si="2"/>
        <v>617.98</v>
      </c>
      <c r="AA28" s="56">
        <f t="shared" si="3"/>
        <v>618</v>
      </c>
      <c r="AB28" s="6">
        <v>4133</v>
      </c>
      <c r="AC28" s="55">
        <f t="shared" si="4"/>
        <v>2554194</v>
      </c>
      <c r="AD28" s="6">
        <f t="shared" si="5"/>
        <v>15325164</v>
      </c>
    </row>
    <row r="29" spans="2:30" s="3" customFormat="1" x14ac:dyDescent="0.25">
      <c r="B29" s="60" t="s">
        <v>88</v>
      </c>
      <c r="C29" s="44"/>
      <c r="D29" s="44"/>
      <c r="E29" s="44"/>
      <c r="F29" s="44">
        <v>35</v>
      </c>
      <c r="G29" s="44"/>
      <c r="H29" s="44"/>
      <c r="I29" s="44"/>
      <c r="J29" s="44"/>
      <c r="K29" s="44"/>
      <c r="L29" s="44">
        <v>30</v>
      </c>
      <c r="M29" s="44"/>
      <c r="N29" s="44"/>
      <c r="O29" s="44"/>
      <c r="P29" s="44"/>
      <c r="Q29" s="44"/>
      <c r="R29" s="44"/>
      <c r="S29" s="44">
        <v>30</v>
      </c>
      <c r="T29" s="44"/>
      <c r="U29" s="44"/>
      <c r="V29" s="44"/>
      <c r="W29" s="5">
        <f t="shared" si="0"/>
        <v>95</v>
      </c>
      <c r="X29" s="58">
        <f t="shared" si="1"/>
        <v>55385</v>
      </c>
      <c r="Y29" s="5">
        <v>500</v>
      </c>
      <c r="Z29" s="57">
        <f t="shared" si="2"/>
        <v>110.77</v>
      </c>
      <c r="AA29" s="56">
        <f t="shared" si="3"/>
        <v>111</v>
      </c>
      <c r="AB29" s="6">
        <v>4367</v>
      </c>
      <c r="AC29" s="55">
        <f t="shared" si="4"/>
        <v>484737</v>
      </c>
      <c r="AD29" s="6">
        <f t="shared" si="5"/>
        <v>2908422</v>
      </c>
    </row>
    <row r="30" spans="2:30" s="3" customFormat="1" x14ac:dyDescent="0.25">
      <c r="B30" s="59" t="s">
        <v>67</v>
      </c>
      <c r="C30" s="44">
        <v>30</v>
      </c>
      <c r="D30" s="44"/>
      <c r="E30" s="44"/>
      <c r="F30" s="44"/>
      <c r="G30" s="44">
        <v>30</v>
      </c>
      <c r="H30" s="44"/>
      <c r="I30" s="44">
        <v>120</v>
      </c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>
        <v>30</v>
      </c>
      <c r="U30" s="44"/>
      <c r="V30" s="44"/>
      <c r="W30" s="5">
        <f t="shared" si="0"/>
        <v>210</v>
      </c>
      <c r="X30" s="58">
        <f t="shared" si="1"/>
        <v>122430</v>
      </c>
      <c r="Y30" s="5">
        <v>500</v>
      </c>
      <c r="Z30" s="57">
        <f t="shared" si="2"/>
        <v>244.86</v>
      </c>
      <c r="AA30" s="56">
        <f t="shared" si="3"/>
        <v>245</v>
      </c>
      <c r="AB30" s="6">
        <v>4000</v>
      </c>
      <c r="AC30" s="55">
        <f t="shared" si="4"/>
        <v>980000</v>
      </c>
      <c r="AD30" s="6">
        <f t="shared" si="5"/>
        <v>5880000</v>
      </c>
    </row>
    <row r="31" spans="2:30" s="3" customFormat="1" x14ac:dyDescent="0.25">
      <c r="B31" s="60" t="s">
        <v>33</v>
      </c>
      <c r="C31" s="44"/>
      <c r="D31" s="44"/>
      <c r="E31" s="44">
        <v>110</v>
      </c>
      <c r="F31" s="44"/>
      <c r="G31" s="44">
        <v>100</v>
      </c>
      <c r="H31" s="44"/>
      <c r="I31" s="44"/>
      <c r="J31" s="44">
        <v>100</v>
      </c>
      <c r="K31" s="44"/>
      <c r="L31" s="44"/>
      <c r="M31" s="44"/>
      <c r="N31" s="44"/>
      <c r="O31" s="44">
        <v>110</v>
      </c>
      <c r="P31" s="44"/>
      <c r="Q31" s="44"/>
      <c r="R31" s="44"/>
      <c r="S31" s="44"/>
      <c r="T31" s="44"/>
      <c r="U31" s="44"/>
      <c r="V31" s="44"/>
      <c r="W31" s="5">
        <f t="shared" si="0"/>
        <v>420</v>
      </c>
      <c r="X31" s="58">
        <f t="shared" si="1"/>
        <v>244860</v>
      </c>
      <c r="Y31" s="5">
        <v>500</v>
      </c>
      <c r="Z31" s="57">
        <f t="shared" si="2"/>
        <v>489.72</v>
      </c>
      <c r="AA31" s="56">
        <f t="shared" si="3"/>
        <v>490</v>
      </c>
      <c r="AB31" s="6">
        <v>2083</v>
      </c>
      <c r="AC31" s="55">
        <f t="shared" si="4"/>
        <v>1020670</v>
      </c>
      <c r="AD31" s="6">
        <f t="shared" si="5"/>
        <v>6124020</v>
      </c>
    </row>
    <row r="32" spans="2:30" s="3" customFormat="1" x14ac:dyDescent="0.25">
      <c r="B32" s="60" t="s">
        <v>58</v>
      </c>
      <c r="C32" s="44">
        <v>53</v>
      </c>
      <c r="D32" s="44">
        <v>63</v>
      </c>
      <c r="E32" s="44">
        <v>40</v>
      </c>
      <c r="F32" s="44">
        <v>28</v>
      </c>
      <c r="G32" s="44">
        <v>45</v>
      </c>
      <c r="H32" s="44">
        <v>63</v>
      </c>
      <c r="I32" s="44">
        <v>20</v>
      </c>
      <c r="J32" s="44">
        <v>28</v>
      </c>
      <c r="K32" s="44">
        <v>45</v>
      </c>
      <c r="L32" s="44">
        <v>73</v>
      </c>
      <c r="M32" s="44">
        <v>45</v>
      </c>
      <c r="N32" s="44">
        <v>28</v>
      </c>
      <c r="O32" s="44">
        <v>50</v>
      </c>
      <c r="P32" s="44">
        <v>28</v>
      </c>
      <c r="Q32" s="44">
        <v>45</v>
      </c>
      <c r="R32" s="44">
        <v>20</v>
      </c>
      <c r="S32" s="44">
        <v>28</v>
      </c>
      <c r="T32" s="44">
        <v>70</v>
      </c>
      <c r="U32" s="44">
        <v>40</v>
      </c>
      <c r="V32" s="44">
        <v>28</v>
      </c>
      <c r="W32" s="5">
        <f t="shared" si="0"/>
        <v>840</v>
      </c>
      <c r="X32" s="58">
        <f t="shared" si="1"/>
        <v>489720</v>
      </c>
      <c r="Y32" s="5">
        <v>500</v>
      </c>
      <c r="Z32" s="57">
        <f t="shared" si="2"/>
        <v>979.44</v>
      </c>
      <c r="AA32" s="56">
        <f t="shared" si="3"/>
        <v>980</v>
      </c>
      <c r="AB32" s="6">
        <v>3833</v>
      </c>
      <c r="AC32" s="55">
        <f t="shared" si="4"/>
        <v>3756340</v>
      </c>
      <c r="AD32" s="6">
        <f t="shared" si="5"/>
        <v>22538040</v>
      </c>
    </row>
    <row r="33" spans="2:30" s="3" customFormat="1" x14ac:dyDescent="0.25">
      <c r="B33" s="60" t="s">
        <v>59</v>
      </c>
      <c r="C33" s="44">
        <v>17</v>
      </c>
      <c r="D33" s="44">
        <v>32</v>
      </c>
      <c r="E33" s="44">
        <v>17</v>
      </c>
      <c r="F33" s="44">
        <v>17</v>
      </c>
      <c r="G33" s="44">
        <v>17</v>
      </c>
      <c r="H33" s="44">
        <v>32</v>
      </c>
      <c r="I33" s="44">
        <v>9</v>
      </c>
      <c r="J33" s="44">
        <v>17</v>
      </c>
      <c r="K33" s="44">
        <v>9</v>
      </c>
      <c r="L33" s="44">
        <v>24</v>
      </c>
      <c r="M33" s="44">
        <v>17</v>
      </c>
      <c r="N33" s="44">
        <v>17</v>
      </c>
      <c r="O33" s="44">
        <v>24</v>
      </c>
      <c r="P33" s="44">
        <v>17</v>
      </c>
      <c r="Q33" s="44">
        <v>8</v>
      </c>
      <c r="R33" s="44">
        <v>9</v>
      </c>
      <c r="S33" s="44">
        <v>17</v>
      </c>
      <c r="T33" s="44">
        <v>39</v>
      </c>
      <c r="U33" s="44">
        <v>8</v>
      </c>
      <c r="V33" s="44">
        <v>17</v>
      </c>
      <c r="W33" s="5">
        <f t="shared" si="0"/>
        <v>364</v>
      </c>
      <c r="X33" s="58">
        <f t="shared" si="1"/>
        <v>212212</v>
      </c>
      <c r="Y33" s="5">
        <v>500</v>
      </c>
      <c r="Z33" s="57">
        <f t="shared" si="2"/>
        <v>424.42399999999998</v>
      </c>
      <c r="AA33" s="56">
        <f t="shared" si="3"/>
        <v>425</v>
      </c>
      <c r="AB33" s="6">
        <v>3500</v>
      </c>
      <c r="AC33" s="55">
        <f t="shared" si="4"/>
        <v>1487500</v>
      </c>
      <c r="AD33" s="6">
        <f t="shared" si="5"/>
        <v>8925000</v>
      </c>
    </row>
    <row r="34" spans="2:30" s="3" customFormat="1" x14ac:dyDescent="0.25">
      <c r="B34" s="60" t="s">
        <v>347</v>
      </c>
      <c r="C34" s="44">
        <v>6</v>
      </c>
      <c r="D34" s="44"/>
      <c r="E34" s="44"/>
      <c r="F34" s="44"/>
      <c r="G34" s="44"/>
      <c r="H34" s="44"/>
      <c r="I34" s="44">
        <v>6</v>
      </c>
      <c r="J34" s="44"/>
      <c r="K34" s="44"/>
      <c r="L34" s="44"/>
      <c r="M34" s="44">
        <v>6</v>
      </c>
      <c r="N34" s="44"/>
      <c r="O34" s="44"/>
      <c r="P34" s="44"/>
      <c r="Q34" s="44"/>
      <c r="R34" s="44"/>
      <c r="S34" s="44"/>
      <c r="T34" s="44"/>
      <c r="U34" s="44"/>
      <c r="V34" s="44"/>
      <c r="W34" s="5">
        <f t="shared" si="0"/>
        <v>18</v>
      </c>
      <c r="X34" s="58">
        <f t="shared" si="1"/>
        <v>10494</v>
      </c>
      <c r="Y34" s="5">
        <v>500</v>
      </c>
      <c r="Z34" s="57">
        <f t="shared" si="2"/>
        <v>20.988</v>
      </c>
      <c r="AA34" s="56">
        <f t="shared" si="3"/>
        <v>21</v>
      </c>
      <c r="AB34" s="6">
        <v>3167</v>
      </c>
      <c r="AC34" s="55">
        <f t="shared" si="4"/>
        <v>66507</v>
      </c>
      <c r="AD34" s="6">
        <f t="shared" si="5"/>
        <v>399042</v>
      </c>
    </row>
    <row r="35" spans="2:30" s="3" customFormat="1" x14ac:dyDescent="0.25">
      <c r="B35" s="60" t="s">
        <v>38</v>
      </c>
      <c r="C35" s="44">
        <v>1</v>
      </c>
      <c r="D35" s="44"/>
      <c r="E35" s="44"/>
      <c r="F35" s="44"/>
      <c r="G35" s="44">
        <v>1</v>
      </c>
      <c r="H35" s="44">
        <v>1</v>
      </c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>
        <v>1</v>
      </c>
      <c r="U35" s="44"/>
      <c r="V35" s="44"/>
      <c r="W35" s="5">
        <f t="shared" si="0"/>
        <v>4</v>
      </c>
      <c r="X35" s="58">
        <f t="shared" si="1"/>
        <v>2332</v>
      </c>
      <c r="Y35" s="5">
        <v>500</v>
      </c>
      <c r="Z35" s="57">
        <f t="shared" si="2"/>
        <v>4.6639999999999997</v>
      </c>
      <c r="AA35" s="56">
        <f t="shared" si="3"/>
        <v>5</v>
      </c>
      <c r="AB35" s="6">
        <v>3233</v>
      </c>
      <c r="AC35" s="55">
        <f t="shared" si="4"/>
        <v>16165</v>
      </c>
      <c r="AD35" s="6">
        <f t="shared" si="5"/>
        <v>96990</v>
      </c>
    </row>
    <row r="36" spans="2:30" s="3" customFormat="1" x14ac:dyDescent="0.25">
      <c r="B36" s="60" t="s">
        <v>281</v>
      </c>
      <c r="C36" s="44"/>
      <c r="D36" s="44">
        <v>170</v>
      </c>
      <c r="E36" s="44"/>
      <c r="F36" s="44"/>
      <c r="G36" s="44"/>
      <c r="H36" s="44"/>
      <c r="I36" s="44"/>
      <c r="J36" s="44">
        <v>60</v>
      </c>
      <c r="K36" s="44">
        <v>110</v>
      </c>
      <c r="L36" s="44">
        <v>110</v>
      </c>
      <c r="M36" s="44"/>
      <c r="N36" s="44"/>
      <c r="O36" s="44"/>
      <c r="P36" s="44">
        <v>80</v>
      </c>
      <c r="Q36" s="44">
        <v>110</v>
      </c>
      <c r="R36" s="44">
        <v>110</v>
      </c>
      <c r="S36" s="44"/>
      <c r="T36" s="44">
        <v>110</v>
      </c>
      <c r="U36" s="44"/>
      <c r="V36" s="44">
        <v>30</v>
      </c>
      <c r="W36" s="5">
        <f t="shared" si="0"/>
        <v>890</v>
      </c>
      <c r="X36" s="58">
        <f t="shared" si="1"/>
        <v>518870</v>
      </c>
      <c r="Y36" s="5">
        <v>500</v>
      </c>
      <c r="Z36" s="57">
        <f t="shared" si="2"/>
        <v>1037.74</v>
      </c>
      <c r="AA36" s="56">
        <f t="shared" si="3"/>
        <v>1038</v>
      </c>
      <c r="AB36" s="6">
        <v>4800</v>
      </c>
      <c r="AC36" s="55">
        <f t="shared" si="4"/>
        <v>4982400</v>
      </c>
      <c r="AD36" s="6">
        <f t="shared" si="5"/>
        <v>29894400</v>
      </c>
    </row>
    <row r="37" spans="2:30" s="3" customFormat="1" x14ac:dyDescent="0.25">
      <c r="B37" s="60" t="s">
        <v>35</v>
      </c>
      <c r="C37" s="44">
        <v>70</v>
      </c>
      <c r="D37" s="44">
        <v>20</v>
      </c>
      <c r="E37" s="44">
        <v>30</v>
      </c>
      <c r="F37" s="44">
        <v>51</v>
      </c>
      <c r="G37" s="44">
        <v>25</v>
      </c>
      <c r="H37" s="44">
        <v>20</v>
      </c>
      <c r="I37" s="44">
        <v>25</v>
      </c>
      <c r="J37" s="44">
        <v>50</v>
      </c>
      <c r="K37" s="44">
        <v>31</v>
      </c>
      <c r="L37" s="44">
        <v>15</v>
      </c>
      <c r="M37" s="44">
        <v>50</v>
      </c>
      <c r="N37" s="44">
        <v>40</v>
      </c>
      <c r="O37" s="44">
        <v>6</v>
      </c>
      <c r="P37" s="44">
        <v>40</v>
      </c>
      <c r="Q37" s="44"/>
      <c r="R37" s="44">
        <v>30</v>
      </c>
      <c r="S37" s="44">
        <v>46</v>
      </c>
      <c r="T37" s="44">
        <v>25</v>
      </c>
      <c r="U37" s="44"/>
      <c r="V37" s="44">
        <v>40</v>
      </c>
      <c r="W37" s="5">
        <f t="shared" si="0"/>
        <v>614</v>
      </c>
      <c r="X37" s="58">
        <f t="shared" si="1"/>
        <v>357962</v>
      </c>
      <c r="Y37" s="5">
        <v>500</v>
      </c>
      <c r="Z37" s="57">
        <f t="shared" si="2"/>
        <v>715.92399999999998</v>
      </c>
      <c r="AA37" s="56">
        <f t="shared" si="3"/>
        <v>716</v>
      </c>
      <c r="AB37" s="6">
        <v>3300</v>
      </c>
      <c r="AC37" s="55">
        <f t="shared" si="4"/>
        <v>2362800</v>
      </c>
      <c r="AD37" s="6">
        <f t="shared" si="5"/>
        <v>14176800</v>
      </c>
    </row>
    <row r="38" spans="2:30" s="3" customFormat="1" x14ac:dyDescent="0.25">
      <c r="B38" s="7" t="s">
        <v>269</v>
      </c>
      <c r="C38" s="44">
        <v>15</v>
      </c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>
        <v>20</v>
      </c>
      <c r="S38" s="44"/>
      <c r="T38" s="44"/>
      <c r="U38" s="44"/>
      <c r="V38" s="44"/>
      <c r="W38" s="5">
        <f t="shared" si="0"/>
        <v>35</v>
      </c>
      <c r="X38" s="58">
        <f t="shared" si="1"/>
        <v>20405</v>
      </c>
      <c r="Y38" s="5">
        <v>500</v>
      </c>
      <c r="Z38" s="57">
        <f t="shared" si="2"/>
        <v>40.81</v>
      </c>
      <c r="AA38" s="56">
        <f t="shared" si="3"/>
        <v>41</v>
      </c>
      <c r="AB38" s="6">
        <v>3740</v>
      </c>
      <c r="AC38" s="55">
        <f t="shared" si="4"/>
        <v>153340</v>
      </c>
      <c r="AD38" s="6">
        <f t="shared" si="5"/>
        <v>920040</v>
      </c>
    </row>
    <row r="39" spans="2:30" s="3" customFormat="1" x14ac:dyDescent="0.25">
      <c r="B39" s="59" t="s">
        <v>69</v>
      </c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>
        <v>6</v>
      </c>
      <c r="R39" s="44"/>
      <c r="S39" s="44"/>
      <c r="T39" s="44"/>
      <c r="U39" s="44">
        <v>6</v>
      </c>
      <c r="V39" s="44"/>
      <c r="W39" s="5">
        <f t="shared" si="0"/>
        <v>12</v>
      </c>
      <c r="X39" s="58">
        <f t="shared" si="1"/>
        <v>6996</v>
      </c>
      <c r="Y39" s="5">
        <v>500</v>
      </c>
      <c r="Z39" s="57">
        <f t="shared" si="2"/>
        <v>13.992000000000001</v>
      </c>
      <c r="AA39" s="56">
        <f t="shared" si="3"/>
        <v>14</v>
      </c>
      <c r="AB39" s="6">
        <v>3767</v>
      </c>
      <c r="AC39" s="55">
        <f t="shared" si="4"/>
        <v>52738</v>
      </c>
      <c r="AD39" s="6">
        <f t="shared" si="5"/>
        <v>316428</v>
      </c>
    </row>
    <row r="40" spans="2:30" s="3" customFormat="1" x14ac:dyDescent="0.25">
      <c r="B40" s="60" t="s">
        <v>41</v>
      </c>
      <c r="C40" s="44">
        <v>0.3</v>
      </c>
      <c r="D40" s="44">
        <v>0.3</v>
      </c>
      <c r="E40" s="44">
        <v>0.3</v>
      </c>
      <c r="F40" s="44">
        <v>0.6</v>
      </c>
      <c r="G40" s="44">
        <v>0.3</v>
      </c>
      <c r="H40" s="44">
        <v>0.3</v>
      </c>
      <c r="I40" s="44">
        <v>0.3</v>
      </c>
      <c r="J40" s="44">
        <v>0.3</v>
      </c>
      <c r="K40" s="44">
        <v>0.3</v>
      </c>
      <c r="L40" s="44">
        <v>0.6</v>
      </c>
      <c r="M40" s="44">
        <v>0.6</v>
      </c>
      <c r="N40" s="44">
        <v>0.3</v>
      </c>
      <c r="O40" s="44">
        <v>0.3</v>
      </c>
      <c r="P40" s="44">
        <v>0.6</v>
      </c>
      <c r="Q40" s="44">
        <v>0.3</v>
      </c>
      <c r="R40" s="44">
        <v>0.3</v>
      </c>
      <c r="S40" s="44">
        <v>0.6</v>
      </c>
      <c r="T40" s="44">
        <v>0.3</v>
      </c>
      <c r="U40" s="44">
        <v>0.3</v>
      </c>
      <c r="V40" s="44">
        <v>0.3</v>
      </c>
      <c r="W40" s="5">
        <f t="shared" si="0"/>
        <v>7.4999999999999973</v>
      </c>
      <c r="X40" s="58">
        <f t="shared" si="1"/>
        <v>4372.4999999999982</v>
      </c>
      <c r="Y40" s="5">
        <v>500</v>
      </c>
      <c r="Z40" s="57">
        <f t="shared" si="2"/>
        <v>8.7449999999999957</v>
      </c>
      <c r="AA40" s="56">
        <f t="shared" si="3"/>
        <v>9</v>
      </c>
      <c r="AB40" s="6">
        <v>4267</v>
      </c>
      <c r="AC40" s="55">
        <f t="shared" si="4"/>
        <v>38403</v>
      </c>
      <c r="AD40" s="6">
        <f t="shared" si="5"/>
        <v>230418</v>
      </c>
    </row>
    <row r="41" spans="2:30" s="3" customFormat="1" x14ac:dyDescent="0.25">
      <c r="B41" s="60" t="s">
        <v>270</v>
      </c>
      <c r="C41" s="44"/>
      <c r="D41" s="44">
        <v>10</v>
      </c>
      <c r="E41" s="44">
        <v>10</v>
      </c>
      <c r="F41" s="44">
        <v>10</v>
      </c>
      <c r="G41" s="44">
        <v>10</v>
      </c>
      <c r="H41" s="44">
        <v>10</v>
      </c>
      <c r="I41" s="44">
        <v>10</v>
      </c>
      <c r="J41" s="44">
        <v>10</v>
      </c>
      <c r="K41" s="44">
        <v>10</v>
      </c>
      <c r="L41" s="44">
        <v>10</v>
      </c>
      <c r="M41" s="44">
        <v>10</v>
      </c>
      <c r="N41" s="44">
        <v>10</v>
      </c>
      <c r="O41" s="44">
        <v>10</v>
      </c>
      <c r="P41" s="44">
        <v>10</v>
      </c>
      <c r="Q41" s="44">
        <v>10</v>
      </c>
      <c r="R41" s="44">
        <v>10</v>
      </c>
      <c r="S41" s="44">
        <v>10</v>
      </c>
      <c r="T41" s="44">
        <v>10</v>
      </c>
      <c r="U41" s="44">
        <v>10</v>
      </c>
      <c r="V41" s="44">
        <v>10</v>
      </c>
      <c r="W41" s="5">
        <f t="shared" si="0"/>
        <v>190</v>
      </c>
      <c r="X41" s="58">
        <f t="shared" si="1"/>
        <v>110770</v>
      </c>
      <c r="Y41" s="5">
        <v>500</v>
      </c>
      <c r="Z41" s="57">
        <f t="shared" si="2"/>
        <v>221.54</v>
      </c>
      <c r="AA41" s="56">
        <f t="shared" si="3"/>
        <v>222</v>
      </c>
      <c r="AB41" s="6">
        <v>2500</v>
      </c>
      <c r="AC41" s="55">
        <f t="shared" si="4"/>
        <v>555000</v>
      </c>
      <c r="AD41" s="6">
        <f t="shared" si="5"/>
        <v>3330000</v>
      </c>
    </row>
    <row r="42" spans="2:30" s="3" customFormat="1" x14ac:dyDescent="0.25">
      <c r="B42" s="60" t="s">
        <v>36</v>
      </c>
      <c r="C42" s="44"/>
      <c r="D42" s="44"/>
      <c r="E42" s="44"/>
      <c r="F42" s="44"/>
      <c r="G42" s="44">
        <v>25</v>
      </c>
      <c r="H42" s="44"/>
      <c r="I42" s="44"/>
      <c r="J42" s="44"/>
      <c r="K42" s="44"/>
      <c r="L42" s="44"/>
      <c r="M42" s="44">
        <v>25</v>
      </c>
      <c r="N42" s="44"/>
      <c r="O42" s="44"/>
      <c r="P42" s="44"/>
      <c r="Q42" s="44"/>
      <c r="R42" s="44"/>
      <c r="S42" s="44"/>
      <c r="T42" s="44">
        <v>25</v>
      </c>
      <c r="U42" s="44"/>
      <c r="V42" s="44"/>
      <c r="W42" s="5">
        <f t="shared" si="0"/>
        <v>75</v>
      </c>
      <c r="X42" s="58">
        <f t="shared" si="1"/>
        <v>43725</v>
      </c>
      <c r="Y42" s="5">
        <v>500</v>
      </c>
      <c r="Z42" s="57">
        <f t="shared" si="2"/>
        <v>87.45</v>
      </c>
      <c r="AA42" s="56">
        <f t="shared" si="3"/>
        <v>88</v>
      </c>
      <c r="AB42" s="6">
        <v>4300</v>
      </c>
      <c r="AC42" s="55">
        <f t="shared" si="4"/>
        <v>378400</v>
      </c>
      <c r="AD42" s="6">
        <f t="shared" si="5"/>
        <v>2270400</v>
      </c>
    </row>
    <row r="43" spans="2:30" s="3" customFormat="1" x14ac:dyDescent="0.25">
      <c r="B43" s="60" t="s">
        <v>84</v>
      </c>
      <c r="C43" s="44"/>
      <c r="D43" s="44"/>
      <c r="E43" s="44"/>
      <c r="F43" s="44"/>
      <c r="G43" s="44">
        <v>25</v>
      </c>
      <c r="H43" s="44"/>
      <c r="I43" s="44"/>
      <c r="J43" s="44"/>
      <c r="K43" s="44"/>
      <c r="L43" s="44">
        <v>25</v>
      </c>
      <c r="M43" s="44"/>
      <c r="N43" s="44"/>
      <c r="O43" s="44"/>
      <c r="P43" s="44"/>
      <c r="Q43" s="44">
        <v>25</v>
      </c>
      <c r="R43" s="44"/>
      <c r="S43" s="44"/>
      <c r="T43" s="44"/>
      <c r="U43" s="44">
        <v>25</v>
      </c>
      <c r="V43" s="44"/>
      <c r="W43" s="5">
        <f t="shared" si="0"/>
        <v>100</v>
      </c>
      <c r="X43" s="58">
        <f t="shared" si="1"/>
        <v>58300</v>
      </c>
      <c r="Y43" s="5">
        <v>500</v>
      </c>
      <c r="Z43" s="57">
        <f t="shared" si="2"/>
        <v>116.6</v>
      </c>
      <c r="AA43" s="56">
        <f t="shared" si="3"/>
        <v>117</v>
      </c>
      <c r="AB43" s="6">
        <v>3200</v>
      </c>
      <c r="AC43" s="55">
        <f t="shared" si="4"/>
        <v>374400</v>
      </c>
      <c r="AD43" s="6">
        <f t="shared" si="5"/>
        <v>2246400</v>
      </c>
    </row>
    <row r="44" spans="2:30" s="3" customFormat="1" x14ac:dyDescent="0.25">
      <c r="B44" s="60" t="s">
        <v>90</v>
      </c>
      <c r="C44" s="44"/>
      <c r="D44" s="44"/>
      <c r="E44" s="44"/>
      <c r="F44" s="44">
        <v>25</v>
      </c>
      <c r="G44" s="44"/>
      <c r="H44" s="44"/>
      <c r="I44" s="44">
        <v>25</v>
      </c>
      <c r="J44" s="44"/>
      <c r="K44" s="44"/>
      <c r="L44" s="44"/>
      <c r="M44" s="44"/>
      <c r="N44" s="44"/>
      <c r="O44" s="44"/>
      <c r="P44" s="44">
        <v>25</v>
      </c>
      <c r="Q44" s="44"/>
      <c r="R44" s="44"/>
      <c r="S44" s="44"/>
      <c r="T44" s="44"/>
      <c r="U44" s="44"/>
      <c r="V44" s="44">
        <v>25</v>
      </c>
      <c r="W44" s="5">
        <f t="shared" si="0"/>
        <v>100</v>
      </c>
      <c r="X44" s="58">
        <f t="shared" si="1"/>
        <v>58300</v>
      </c>
      <c r="Y44" s="5">
        <v>500</v>
      </c>
      <c r="Z44" s="57">
        <f t="shared" si="2"/>
        <v>116.6</v>
      </c>
      <c r="AA44" s="56">
        <f t="shared" si="3"/>
        <v>117</v>
      </c>
      <c r="AB44" s="6">
        <v>4233</v>
      </c>
      <c r="AC44" s="55">
        <f t="shared" si="4"/>
        <v>495261</v>
      </c>
      <c r="AD44" s="6">
        <f t="shared" si="5"/>
        <v>2971566</v>
      </c>
    </row>
    <row r="45" spans="2:30" s="3" customFormat="1" x14ac:dyDescent="0.25">
      <c r="B45" s="60" t="s">
        <v>89</v>
      </c>
      <c r="C45" s="44"/>
      <c r="D45" s="44"/>
      <c r="E45" s="44">
        <v>20</v>
      </c>
      <c r="F45" s="44"/>
      <c r="G45" s="44"/>
      <c r="H45" s="44"/>
      <c r="I45" s="44"/>
      <c r="J45" s="44">
        <v>20</v>
      </c>
      <c r="K45" s="44"/>
      <c r="L45" s="44"/>
      <c r="M45" s="44"/>
      <c r="N45" s="44">
        <v>25</v>
      </c>
      <c r="O45" s="44"/>
      <c r="P45" s="44"/>
      <c r="Q45" s="44"/>
      <c r="R45" s="44"/>
      <c r="S45" s="44">
        <v>25</v>
      </c>
      <c r="T45" s="44"/>
      <c r="U45" s="44"/>
      <c r="V45" s="44"/>
      <c r="W45" s="5">
        <f t="shared" si="0"/>
        <v>90</v>
      </c>
      <c r="X45" s="58">
        <f t="shared" si="1"/>
        <v>52470</v>
      </c>
      <c r="Y45" s="5">
        <v>500</v>
      </c>
      <c r="Z45" s="57">
        <f t="shared" si="2"/>
        <v>104.94</v>
      </c>
      <c r="AA45" s="56">
        <f t="shared" si="3"/>
        <v>105</v>
      </c>
      <c r="AB45" s="6">
        <v>3433</v>
      </c>
      <c r="AC45" s="55">
        <f t="shared" si="4"/>
        <v>360465</v>
      </c>
      <c r="AD45" s="6">
        <f t="shared" si="5"/>
        <v>2162790</v>
      </c>
    </row>
    <row r="46" spans="2:30" s="3" customFormat="1" x14ac:dyDescent="0.25">
      <c r="B46" s="60" t="s">
        <v>43</v>
      </c>
      <c r="C46" s="44"/>
      <c r="D46" s="44">
        <v>30</v>
      </c>
      <c r="E46" s="44"/>
      <c r="F46" s="44"/>
      <c r="G46" s="44"/>
      <c r="H46" s="44">
        <v>30</v>
      </c>
      <c r="I46" s="44"/>
      <c r="J46" s="44"/>
      <c r="K46" s="44"/>
      <c r="L46" s="44"/>
      <c r="M46" s="44"/>
      <c r="N46" s="44">
        <v>30</v>
      </c>
      <c r="O46" s="44"/>
      <c r="P46" s="44"/>
      <c r="Q46" s="44"/>
      <c r="R46" s="44"/>
      <c r="S46" s="44">
        <v>30</v>
      </c>
      <c r="T46" s="44"/>
      <c r="U46" s="44"/>
      <c r="V46" s="44"/>
      <c r="W46" s="5">
        <f t="shared" si="0"/>
        <v>120</v>
      </c>
      <c r="X46" s="58">
        <f t="shared" si="1"/>
        <v>69960</v>
      </c>
      <c r="Y46" s="5">
        <v>500</v>
      </c>
      <c r="Z46" s="57">
        <f t="shared" si="2"/>
        <v>139.91999999999999</v>
      </c>
      <c r="AA46" s="56">
        <f t="shared" si="3"/>
        <v>140</v>
      </c>
      <c r="AB46" s="6">
        <v>6400</v>
      </c>
      <c r="AC46" s="55">
        <f t="shared" si="4"/>
        <v>896000</v>
      </c>
      <c r="AD46" s="6">
        <f t="shared" si="5"/>
        <v>5376000</v>
      </c>
    </row>
    <row r="47" spans="2:30" x14ac:dyDescent="0.25">
      <c r="AC47" s="6">
        <f>SUM(AC3:AC46)</f>
        <v>59662667.666666672</v>
      </c>
      <c r="AD47" s="49">
        <f>SUM(AD3:AD46)</f>
        <v>357976006</v>
      </c>
    </row>
  </sheetData>
  <pageMargins left="0.7" right="0.7" top="0.75" bottom="0.75" header="0.3" footer="0.3"/>
  <pageSetup paperSize="9" scale="4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FDAD89-481D-4783-8CCD-0B6945519DEA}">
  <dimension ref="B2:H72"/>
  <sheetViews>
    <sheetView showGridLines="0" view="pageBreakPreview" topLeftCell="A45" zoomScaleNormal="100" zoomScaleSheetLayoutView="100" workbookViewId="0">
      <selection activeCell="H72" sqref="H72"/>
    </sheetView>
  </sheetViews>
  <sheetFormatPr baseColWidth="10" defaultRowHeight="15" x14ac:dyDescent="0.25"/>
  <cols>
    <col min="2" max="2" width="37.7109375" bestFit="1" customWidth="1"/>
    <col min="3" max="3" width="11.42578125" style="4"/>
    <col min="4" max="6" width="15.42578125" style="2" bestFit="1" customWidth="1"/>
    <col min="8" max="8" width="16.42578125" customWidth="1"/>
  </cols>
  <sheetData>
    <row r="2" spans="2:8" x14ac:dyDescent="0.25">
      <c r="B2" t="s">
        <v>235</v>
      </c>
    </row>
    <row r="4" spans="2:8" x14ac:dyDescent="0.25">
      <c r="B4" s="5" t="s">
        <v>234</v>
      </c>
      <c r="C4" s="5" t="s">
        <v>236</v>
      </c>
      <c r="D4" s="6" t="s">
        <v>237</v>
      </c>
      <c r="E4" s="6" t="s">
        <v>238</v>
      </c>
      <c r="F4" s="6" t="s">
        <v>239</v>
      </c>
      <c r="G4" s="6" t="s">
        <v>244</v>
      </c>
      <c r="H4" s="6" t="s">
        <v>268</v>
      </c>
    </row>
    <row r="5" spans="2:8" x14ac:dyDescent="0.25">
      <c r="B5" s="30" t="s">
        <v>167</v>
      </c>
      <c r="C5" s="5">
        <v>1</v>
      </c>
      <c r="D5" s="6">
        <v>120000</v>
      </c>
      <c r="E5" s="6">
        <v>109523</v>
      </c>
      <c r="F5" s="6">
        <v>119047</v>
      </c>
      <c r="G5" s="6">
        <f>(D5+E5+F5)/3</f>
        <v>116190</v>
      </c>
      <c r="H5" s="6">
        <f>G5*14</f>
        <v>1626660</v>
      </c>
    </row>
    <row r="6" spans="2:8" x14ac:dyDescent="0.25">
      <c r="B6" s="30" t="s">
        <v>168</v>
      </c>
      <c r="C6" s="5">
        <v>1</v>
      </c>
      <c r="D6" s="6">
        <v>120000</v>
      </c>
      <c r="E6" s="6">
        <v>109523</v>
      </c>
      <c r="F6" s="6">
        <v>119047</v>
      </c>
      <c r="G6" s="6">
        <f t="shared" ref="G6:G69" si="0">(D6+E6+F6)/3</f>
        <v>116190</v>
      </c>
      <c r="H6" s="6">
        <f t="shared" ref="H6:H69" si="1">G6*14</f>
        <v>1626660</v>
      </c>
    </row>
    <row r="7" spans="2:8" x14ac:dyDescent="0.25">
      <c r="B7" s="30" t="s">
        <v>169</v>
      </c>
      <c r="C7" s="5">
        <v>1</v>
      </c>
      <c r="D7" s="6">
        <v>120000</v>
      </c>
      <c r="E7" s="6">
        <v>109523</v>
      </c>
      <c r="F7" s="6">
        <v>119047</v>
      </c>
      <c r="G7" s="6">
        <f t="shared" si="0"/>
        <v>116190</v>
      </c>
      <c r="H7" s="6">
        <f t="shared" si="1"/>
        <v>1626660</v>
      </c>
    </row>
    <row r="8" spans="2:8" x14ac:dyDescent="0.25">
      <c r="B8" s="30" t="s">
        <v>170</v>
      </c>
      <c r="C8" s="5">
        <v>1</v>
      </c>
      <c r="D8" s="6">
        <v>120000</v>
      </c>
      <c r="E8" s="6">
        <v>109523</v>
      </c>
      <c r="F8" s="6">
        <v>119047</v>
      </c>
      <c r="G8" s="6">
        <f t="shared" si="0"/>
        <v>116190</v>
      </c>
      <c r="H8" s="6">
        <f t="shared" si="1"/>
        <v>1626660</v>
      </c>
    </row>
    <row r="9" spans="2:8" x14ac:dyDescent="0.25">
      <c r="B9" s="30" t="s">
        <v>171</v>
      </c>
      <c r="C9" s="5">
        <v>1</v>
      </c>
      <c r="D9" s="6">
        <v>120000</v>
      </c>
      <c r="E9" s="6">
        <v>109523</v>
      </c>
      <c r="F9" s="6">
        <v>119047</v>
      </c>
      <c r="G9" s="6">
        <f t="shared" si="0"/>
        <v>116190</v>
      </c>
      <c r="H9" s="6">
        <f t="shared" si="1"/>
        <v>1626660</v>
      </c>
    </row>
    <row r="10" spans="2:8" x14ac:dyDescent="0.25">
      <c r="B10" s="30" t="s">
        <v>172</v>
      </c>
      <c r="C10" s="5">
        <v>1</v>
      </c>
      <c r="D10" s="6">
        <v>120000</v>
      </c>
      <c r="E10" s="6">
        <v>109523</v>
      </c>
      <c r="F10" s="6">
        <v>119047</v>
      </c>
      <c r="G10" s="6">
        <f t="shared" si="0"/>
        <v>116190</v>
      </c>
      <c r="H10" s="6">
        <f t="shared" si="1"/>
        <v>1626660</v>
      </c>
    </row>
    <row r="11" spans="2:8" x14ac:dyDescent="0.25">
      <c r="B11" s="30" t="s">
        <v>173</v>
      </c>
      <c r="C11" s="5">
        <v>1</v>
      </c>
      <c r="D11" s="6">
        <v>120000</v>
      </c>
      <c r="E11" s="6">
        <v>109523</v>
      </c>
      <c r="F11" s="6">
        <v>119047</v>
      </c>
      <c r="G11" s="6">
        <f t="shared" si="0"/>
        <v>116190</v>
      </c>
      <c r="H11" s="6">
        <f t="shared" si="1"/>
        <v>1626660</v>
      </c>
    </row>
    <row r="12" spans="2:8" x14ac:dyDescent="0.25">
      <c r="B12" s="30" t="s">
        <v>174</v>
      </c>
      <c r="C12" s="5">
        <v>1</v>
      </c>
      <c r="D12" s="6">
        <v>120000</v>
      </c>
      <c r="E12" s="6">
        <v>109523</v>
      </c>
      <c r="F12" s="6">
        <v>119047</v>
      </c>
      <c r="G12" s="6">
        <f t="shared" si="0"/>
        <v>116190</v>
      </c>
      <c r="H12" s="6">
        <f t="shared" si="1"/>
        <v>1626660</v>
      </c>
    </row>
    <row r="13" spans="2:8" x14ac:dyDescent="0.25">
      <c r="B13" s="30" t="s">
        <v>175</v>
      </c>
      <c r="C13" s="5">
        <v>1</v>
      </c>
      <c r="D13" s="6">
        <v>120000</v>
      </c>
      <c r="E13" s="6">
        <v>90000</v>
      </c>
      <c r="F13" s="6">
        <v>167441</v>
      </c>
      <c r="G13" s="6">
        <f t="shared" si="0"/>
        <v>125813.66666666667</v>
      </c>
      <c r="H13" s="6">
        <f t="shared" si="1"/>
        <v>1761391.3333333335</v>
      </c>
    </row>
    <row r="14" spans="2:8" x14ac:dyDescent="0.25">
      <c r="B14" s="30" t="s">
        <v>176</v>
      </c>
      <c r="C14" s="5">
        <v>1</v>
      </c>
      <c r="D14" s="6">
        <v>150000</v>
      </c>
      <c r="E14" s="6">
        <v>90000</v>
      </c>
      <c r="F14" s="6">
        <v>103333</v>
      </c>
      <c r="G14" s="6">
        <f t="shared" si="0"/>
        <v>114444.33333333333</v>
      </c>
      <c r="H14" s="6">
        <f t="shared" si="1"/>
        <v>1602220.6666666665</v>
      </c>
    </row>
    <row r="15" spans="2:8" x14ac:dyDescent="0.25">
      <c r="B15" s="30" t="s">
        <v>177</v>
      </c>
      <c r="C15" s="5">
        <v>1</v>
      </c>
      <c r="D15" s="6">
        <v>150000</v>
      </c>
      <c r="E15" s="6">
        <v>90000</v>
      </c>
      <c r="F15" s="6">
        <v>103333</v>
      </c>
      <c r="G15" s="6">
        <f t="shared" si="0"/>
        <v>114444.33333333333</v>
      </c>
      <c r="H15" s="6">
        <f t="shared" si="1"/>
        <v>1602220.6666666665</v>
      </c>
    </row>
    <row r="16" spans="2:8" x14ac:dyDescent="0.25">
      <c r="B16" s="30" t="s">
        <v>178</v>
      </c>
      <c r="C16" s="5">
        <v>1</v>
      </c>
      <c r="D16" s="6">
        <v>150000</v>
      </c>
      <c r="E16" s="6">
        <v>151162</v>
      </c>
      <c r="F16" s="6">
        <v>103333</v>
      </c>
      <c r="G16" s="6">
        <f t="shared" si="0"/>
        <v>134831.66666666666</v>
      </c>
      <c r="H16" s="6">
        <f t="shared" si="1"/>
        <v>1887643.3333333333</v>
      </c>
    </row>
    <row r="17" spans="2:8" x14ac:dyDescent="0.25">
      <c r="B17" s="30" t="s">
        <v>179</v>
      </c>
      <c r="C17" s="5">
        <v>1</v>
      </c>
      <c r="D17" s="6">
        <v>230000</v>
      </c>
      <c r="E17" s="6">
        <v>151162</v>
      </c>
      <c r="F17" s="6">
        <v>167441</v>
      </c>
      <c r="G17" s="6">
        <f t="shared" si="0"/>
        <v>182867.66666666666</v>
      </c>
      <c r="H17" s="6">
        <f t="shared" si="1"/>
        <v>2560147.333333333</v>
      </c>
    </row>
    <row r="18" spans="2:8" x14ac:dyDescent="0.25">
      <c r="B18" s="30" t="s">
        <v>180</v>
      </c>
      <c r="C18" s="5">
        <v>1</v>
      </c>
      <c r="D18" s="6">
        <v>230000</v>
      </c>
      <c r="E18" s="6">
        <v>151162</v>
      </c>
      <c r="F18" s="6">
        <v>167441</v>
      </c>
      <c r="G18" s="6">
        <f t="shared" si="0"/>
        <v>182867.66666666666</v>
      </c>
      <c r="H18" s="6">
        <f t="shared" si="1"/>
        <v>2560147.333333333</v>
      </c>
    </row>
    <row r="19" spans="2:8" x14ac:dyDescent="0.25">
      <c r="B19" s="30" t="s">
        <v>181</v>
      </c>
      <c r="C19" s="5">
        <v>1</v>
      </c>
      <c r="D19" s="6">
        <v>230000</v>
      </c>
      <c r="E19" s="6">
        <v>151162</v>
      </c>
      <c r="F19" s="6">
        <v>167441</v>
      </c>
      <c r="G19" s="6">
        <f t="shared" si="0"/>
        <v>182867.66666666666</v>
      </c>
      <c r="H19" s="6">
        <f t="shared" si="1"/>
        <v>2560147.333333333</v>
      </c>
    </row>
    <row r="20" spans="2:8" x14ac:dyDescent="0.25">
      <c r="B20" s="30" t="s">
        <v>182</v>
      </c>
      <c r="C20" s="5">
        <v>1</v>
      </c>
      <c r="D20" s="6">
        <v>230000</v>
      </c>
      <c r="E20" s="6">
        <v>151162</v>
      </c>
      <c r="F20" s="6">
        <v>167441</v>
      </c>
      <c r="G20" s="6">
        <f t="shared" si="0"/>
        <v>182867.66666666666</v>
      </c>
      <c r="H20" s="6">
        <f t="shared" si="1"/>
        <v>2560147.333333333</v>
      </c>
    </row>
    <row r="21" spans="2:8" x14ac:dyDescent="0.25">
      <c r="B21" s="30" t="s">
        <v>183</v>
      </c>
      <c r="C21" s="5">
        <v>1</v>
      </c>
      <c r="D21" s="6">
        <v>230000</v>
      </c>
      <c r="E21" s="6">
        <v>151162</v>
      </c>
      <c r="F21" s="6">
        <v>167441</v>
      </c>
      <c r="G21" s="6">
        <f t="shared" si="0"/>
        <v>182867.66666666666</v>
      </c>
      <c r="H21" s="6">
        <f t="shared" si="1"/>
        <v>2560147.333333333</v>
      </c>
    </row>
    <row r="22" spans="2:8" x14ac:dyDescent="0.25">
      <c r="B22" s="30" t="s">
        <v>184</v>
      </c>
      <c r="C22" s="5">
        <v>1</v>
      </c>
      <c r="D22" s="6">
        <v>120000</v>
      </c>
      <c r="E22" s="6">
        <v>109523</v>
      </c>
      <c r="F22" s="6">
        <v>119047</v>
      </c>
      <c r="G22" s="6">
        <f t="shared" si="0"/>
        <v>116190</v>
      </c>
      <c r="H22" s="6">
        <f t="shared" si="1"/>
        <v>1626660</v>
      </c>
    </row>
    <row r="23" spans="2:8" x14ac:dyDescent="0.25">
      <c r="B23" s="30" t="s">
        <v>185</v>
      </c>
      <c r="C23" s="5">
        <v>1</v>
      </c>
      <c r="D23" s="6">
        <v>120000</v>
      </c>
      <c r="E23" s="6">
        <v>109523</v>
      </c>
      <c r="F23" s="6">
        <v>119047</v>
      </c>
      <c r="G23" s="6">
        <f t="shared" si="0"/>
        <v>116190</v>
      </c>
      <c r="H23" s="6">
        <f t="shared" si="1"/>
        <v>1626660</v>
      </c>
    </row>
    <row r="24" spans="2:8" x14ac:dyDescent="0.25">
      <c r="B24" s="30" t="s">
        <v>186</v>
      </c>
      <c r="C24" s="5">
        <v>1</v>
      </c>
      <c r="D24" s="6">
        <v>120000</v>
      </c>
      <c r="E24" s="6">
        <v>109523</v>
      </c>
      <c r="F24" s="6">
        <v>119047</v>
      </c>
      <c r="G24" s="6">
        <f t="shared" si="0"/>
        <v>116190</v>
      </c>
      <c r="H24" s="6">
        <f t="shared" si="1"/>
        <v>1626660</v>
      </c>
    </row>
    <row r="25" spans="2:8" x14ac:dyDescent="0.25">
      <c r="B25" s="30" t="s">
        <v>187</v>
      </c>
      <c r="C25" s="5">
        <v>1</v>
      </c>
      <c r="D25" s="6">
        <v>120000</v>
      </c>
      <c r="E25" s="6">
        <v>109523</v>
      </c>
      <c r="F25" s="6">
        <v>119047</v>
      </c>
      <c r="G25" s="6">
        <f t="shared" si="0"/>
        <v>116190</v>
      </c>
      <c r="H25" s="6">
        <f t="shared" si="1"/>
        <v>1626660</v>
      </c>
    </row>
    <row r="26" spans="2:8" x14ac:dyDescent="0.25">
      <c r="B26" s="30" t="s">
        <v>188</v>
      </c>
      <c r="C26" s="5">
        <v>1</v>
      </c>
      <c r="D26" s="6">
        <v>120000</v>
      </c>
      <c r="E26" s="6">
        <v>109523</v>
      </c>
      <c r="F26" s="6">
        <v>119047</v>
      </c>
      <c r="G26" s="6">
        <f t="shared" si="0"/>
        <v>116190</v>
      </c>
      <c r="H26" s="6">
        <f t="shared" si="1"/>
        <v>1626660</v>
      </c>
    </row>
    <row r="27" spans="2:8" x14ac:dyDescent="0.25">
      <c r="B27" s="30" t="s">
        <v>189</v>
      </c>
      <c r="C27" s="5">
        <v>1</v>
      </c>
      <c r="D27" s="6">
        <v>120000</v>
      </c>
      <c r="E27" s="6">
        <v>109523</v>
      </c>
      <c r="F27" s="6">
        <v>167441</v>
      </c>
      <c r="G27" s="6">
        <f t="shared" si="0"/>
        <v>132321.33333333334</v>
      </c>
      <c r="H27" s="6">
        <f t="shared" si="1"/>
        <v>1852498.6666666667</v>
      </c>
    </row>
    <row r="28" spans="2:8" x14ac:dyDescent="0.25">
      <c r="B28" s="30" t="s">
        <v>190</v>
      </c>
      <c r="C28" s="5">
        <v>1</v>
      </c>
      <c r="D28" s="6">
        <v>230000</v>
      </c>
      <c r="E28" s="6">
        <v>151162</v>
      </c>
      <c r="F28" s="6">
        <v>167441</v>
      </c>
      <c r="G28" s="6">
        <f t="shared" si="0"/>
        <v>182867.66666666666</v>
      </c>
      <c r="H28" s="6">
        <f t="shared" si="1"/>
        <v>2560147.333333333</v>
      </c>
    </row>
    <row r="29" spans="2:8" x14ac:dyDescent="0.25">
      <c r="B29" s="30" t="s">
        <v>191</v>
      </c>
      <c r="C29" s="5">
        <v>1</v>
      </c>
      <c r="D29" s="6">
        <v>230000</v>
      </c>
      <c r="E29" s="6">
        <v>151162</v>
      </c>
      <c r="F29" s="6">
        <v>167441</v>
      </c>
      <c r="G29" s="6">
        <f t="shared" si="0"/>
        <v>182867.66666666666</v>
      </c>
      <c r="H29" s="6">
        <f t="shared" si="1"/>
        <v>2560147.333333333</v>
      </c>
    </row>
    <row r="30" spans="2:8" x14ac:dyDescent="0.25">
      <c r="B30" s="30" t="s">
        <v>192</v>
      </c>
      <c r="C30" s="5">
        <v>1</v>
      </c>
      <c r="D30" s="6">
        <v>230000</v>
      </c>
      <c r="E30" s="6">
        <v>151162</v>
      </c>
      <c r="F30" s="6">
        <v>167441</v>
      </c>
      <c r="G30" s="6">
        <f t="shared" si="0"/>
        <v>182867.66666666666</v>
      </c>
      <c r="H30" s="6">
        <f t="shared" si="1"/>
        <v>2560147.333333333</v>
      </c>
    </row>
    <row r="31" spans="2:8" x14ac:dyDescent="0.25">
      <c r="B31" s="30" t="s">
        <v>193</v>
      </c>
      <c r="C31" s="5">
        <v>1</v>
      </c>
      <c r="D31" s="6">
        <v>230000</v>
      </c>
      <c r="E31" s="6">
        <v>151162</v>
      </c>
      <c r="F31" s="6">
        <v>167441</v>
      </c>
      <c r="G31" s="6">
        <f t="shared" si="0"/>
        <v>182867.66666666666</v>
      </c>
      <c r="H31" s="6">
        <f t="shared" si="1"/>
        <v>2560147.333333333</v>
      </c>
    </row>
    <row r="32" spans="2:8" x14ac:dyDescent="0.25">
      <c r="B32" s="30" t="s">
        <v>194</v>
      </c>
      <c r="C32" s="5">
        <v>1</v>
      </c>
      <c r="D32" s="6">
        <v>230000</v>
      </c>
      <c r="E32" s="6">
        <v>151162</v>
      </c>
      <c r="F32" s="6">
        <v>167441</v>
      </c>
      <c r="G32" s="6">
        <f t="shared" si="0"/>
        <v>182867.66666666666</v>
      </c>
      <c r="H32" s="6">
        <f t="shared" si="1"/>
        <v>2560147.333333333</v>
      </c>
    </row>
    <row r="33" spans="2:8" x14ac:dyDescent="0.25">
      <c r="B33" s="30" t="s">
        <v>195</v>
      </c>
      <c r="C33" s="5">
        <v>1</v>
      </c>
      <c r="D33" s="6">
        <v>230000</v>
      </c>
      <c r="E33" s="6">
        <v>151162</v>
      </c>
      <c r="F33" s="6">
        <v>167441</v>
      </c>
      <c r="G33" s="6">
        <f t="shared" si="0"/>
        <v>182867.66666666666</v>
      </c>
      <c r="H33" s="6">
        <f t="shared" si="1"/>
        <v>2560147.333333333</v>
      </c>
    </row>
    <row r="34" spans="2:8" x14ac:dyDescent="0.25">
      <c r="B34" s="30" t="s">
        <v>196</v>
      </c>
      <c r="C34" s="5">
        <v>1</v>
      </c>
      <c r="D34" s="6">
        <v>230000</v>
      </c>
      <c r="E34" s="6">
        <v>151162</v>
      </c>
      <c r="F34" s="6">
        <v>167441</v>
      </c>
      <c r="G34" s="6">
        <f t="shared" si="0"/>
        <v>182867.66666666666</v>
      </c>
      <c r="H34" s="6">
        <f t="shared" si="1"/>
        <v>2560147.333333333</v>
      </c>
    </row>
    <row r="35" spans="2:8" x14ac:dyDescent="0.25">
      <c r="B35" s="30" t="s">
        <v>197</v>
      </c>
      <c r="C35" s="5">
        <v>1</v>
      </c>
      <c r="D35" s="6">
        <v>230000</v>
      </c>
      <c r="E35" s="6">
        <v>151162</v>
      </c>
      <c r="F35" s="6">
        <v>167441</v>
      </c>
      <c r="G35" s="6">
        <f t="shared" si="0"/>
        <v>182867.66666666666</v>
      </c>
      <c r="H35" s="6">
        <f t="shared" si="1"/>
        <v>2560147.333333333</v>
      </c>
    </row>
    <row r="36" spans="2:8" x14ac:dyDescent="0.25">
      <c r="B36" s="30" t="s">
        <v>198</v>
      </c>
      <c r="C36" s="5">
        <v>1</v>
      </c>
      <c r="D36" s="6">
        <v>230000</v>
      </c>
      <c r="E36" s="6">
        <v>151162</v>
      </c>
      <c r="F36" s="6">
        <v>167441</v>
      </c>
      <c r="G36" s="6">
        <f t="shared" si="0"/>
        <v>182867.66666666666</v>
      </c>
      <c r="H36" s="6">
        <f t="shared" si="1"/>
        <v>2560147.333333333</v>
      </c>
    </row>
    <row r="37" spans="2:8" x14ac:dyDescent="0.25">
      <c r="B37" s="30" t="s">
        <v>199</v>
      </c>
      <c r="C37" s="5">
        <v>1</v>
      </c>
      <c r="D37" s="6">
        <v>230000</v>
      </c>
      <c r="E37" s="6">
        <v>151162</v>
      </c>
      <c r="F37" s="6">
        <v>167441</v>
      </c>
      <c r="G37" s="6">
        <f t="shared" si="0"/>
        <v>182867.66666666666</v>
      </c>
      <c r="H37" s="6">
        <f t="shared" si="1"/>
        <v>2560147.333333333</v>
      </c>
    </row>
    <row r="38" spans="2:8" x14ac:dyDescent="0.25">
      <c r="B38" s="30" t="s">
        <v>200</v>
      </c>
      <c r="C38" s="5">
        <v>1</v>
      </c>
      <c r="D38" s="6">
        <v>230000</v>
      </c>
      <c r="E38" s="6">
        <v>151162</v>
      </c>
      <c r="F38" s="6">
        <v>167441</v>
      </c>
      <c r="G38" s="6">
        <f t="shared" si="0"/>
        <v>182867.66666666666</v>
      </c>
      <c r="H38" s="6">
        <f t="shared" si="1"/>
        <v>2560147.333333333</v>
      </c>
    </row>
    <row r="39" spans="2:8" x14ac:dyDescent="0.25">
      <c r="B39" s="30" t="s">
        <v>201</v>
      </c>
      <c r="C39" s="5">
        <v>1</v>
      </c>
      <c r="D39" s="6">
        <v>230000</v>
      </c>
      <c r="E39" s="6">
        <v>151162</v>
      </c>
      <c r="F39" s="6">
        <v>167441</v>
      </c>
      <c r="G39" s="6">
        <f t="shared" si="0"/>
        <v>182867.66666666666</v>
      </c>
      <c r="H39" s="6">
        <f t="shared" si="1"/>
        <v>2560147.333333333</v>
      </c>
    </row>
    <row r="40" spans="2:8" x14ac:dyDescent="0.25">
      <c r="B40" s="30" t="s">
        <v>202</v>
      </c>
      <c r="C40" s="5">
        <v>1</v>
      </c>
      <c r="D40" s="6">
        <v>230000</v>
      </c>
      <c r="E40" s="6">
        <v>151162</v>
      </c>
      <c r="F40" s="6">
        <v>167441</v>
      </c>
      <c r="G40" s="6">
        <f t="shared" si="0"/>
        <v>182867.66666666666</v>
      </c>
      <c r="H40" s="6">
        <f t="shared" si="1"/>
        <v>2560147.333333333</v>
      </c>
    </row>
    <row r="41" spans="2:8" x14ac:dyDescent="0.25">
      <c r="B41" s="30" t="s">
        <v>203</v>
      </c>
      <c r="C41" s="5">
        <v>1</v>
      </c>
      <c r="D41" s="6">
        <v>230000</v>
      </c>
      <c r="E41" s="6">
        <v>151162</v>
      </c>
      <c r="F41" s="6">
        <v>167441</v>
      </c>
      <c r="G41" s="6">
        <f t="shared" si="0"/>
        <v>182867.66666666666</v>
      </c>
      <c r="H41" s="6">
        <f t="shared" si="1"/>
        <v>2560147.333333333</v>
      </c>
    </row>
    <row r="42" spans="2:8" x14ac:dyDescent="0.25">
      <c r="B42" s="30" t="s">
        <v>204</v>
      </c>
      <c r="C42" s="5">
        <v>1</v>
      </c>
      <c r="D42" s="6">
        <v>230000</v>
      </c>
      <c r="E42" s="6">
        <v>151162</v>
      </c>
      <c r="F42" s="6">
        <v>167441</v>
      </c>
      <c r="G42" s="6">
        <f t="shared" si="0"/>
        <v>182867.66666666666</v>
      </c>
      <c r="H42" s="6">
        <f t="shared" si="1"/>
        <v>2560147.333333333</v>
      </c>
    </row>
    <row r="43" spans="2:8" x14ac:dyDescent="0.25">
      <c r="B43" s="30" t="s">
        <v>205</v>
      </c>
      <c r="C43" s="5">
        <v>1</v>
      </c>
      <c r="D43" s="6">
        <v>230000</v>
      </c>
      <c r="E43" s="6">
        <v>151162</v>
      </c>
      <c r="F43" s="6">
        <v>167441</v>
      </c>
      <c r="G43" s="6">
        <f t="shared" si="0"/>
        <v>182867.66666666666</v>
      </c>
      <c r="H43" s="6">
        <f t="shared" si="1"/>
        <v>2560147.333333333</v>
      </c>
    </row>
    <row r="44" spans="2:8" x14ac:dyDescent="0.25">
      <c r="B44" s="30" t="s">
        <v>206</v>
      </c>
      <c r="C44" s="5">
        <v>1</v>
      </c>
      <c r="D44" s="6">
        <v>230000</v>
      </c>
      <c r="E44" s="6">
        <v>151162</v>
      </c>
      <c r="F44" s="6">
        <v>167441</v>
      </c>
      <c r="G44" s="6">
        <f t="shared" si="0"/>
        <v>182867.66666666666</v>
      </c>
      <c r="H44" s="6">
        <f t="shared" si="1"/>
        <v>2560147.333333333</v>
      </c>
    </row>
    <row r="45" spans="2:8" x14ac:dyDescent="0.25">
      <c r="B45" s="30" t="s">
        <v>207</v>
      </c>
      <c r="C45" s="5">
        <v>1</v>
      </c>
      <c r="D45" s="6">
        <v>230000</v>
      </c>
      <c r="E45" s="6">
        <v>151162</v>
      </c>
      <c r="F45" s="6">
        <v>167441</v>
      </c>
      <c r="G45" s="6">
        <f t="shared" si="0"/>
        <v>182867.66666666666</v>
      </c>
      <c r="H45" s="6">
        <f t="shared" si="1"/>
        <v>2560147.333333333</v>
      </c>
    </row>
    <row r="46" spans="2:8" x14ac:dyDescent="0.25">
      <c r="B46" s="30" t="s">
        <v>208</v>
      </c>
      <c r="C46" s="5">
        <v>1</v>
      </c>
      <c r="D46" s="6">
        <v>230000</v>
      </c>
      <c r="E46" s="6">
        <v>151162</v>
      </c>
      <c r="F46" s="6">
        <v>167441</v>
      </c>
      <c r="G46" s="6">
        <f t="shared" si="0"/>
        <v>182867.66666666666</v>
      </c>
      <c r="H46" s="6">
        <f t="shared" si="1"/>
        <v>2560147.333333333</v>
      </c>
    </row>
    <row r="47" spans="2:8" x14ac:dyDescent="0.25">
      <c r="B47" s="30" t="s">
        <v>209</v>
      </c>
      <c r="C47" s="5">
        <v>1</v>
      </c>
      <c r="D47" s="6">
        <v>230000</v>
      </c>
      <c r="E47" s="6">
        <v>151162</v>
      </c>
      <c r="F47" s="6">
        <v>167441</v>
      </c>
      <c r="G47" s="6">
        <f t="shared" si="0"/>
        <v>182867.66666666666</v>
      </c>
      <c r="H47" s="6">
        <f t="shared" si="1"/>
        <v>2560147.333333333</v>
      </c>
    </row>
    <row r="48" spans="2:8" x14ac:dyDescent="0.25">
      <c r="B48" s="30" t="s">
        <v>210</v>
      </c>
      <c r="C48" s="5">
        <v>1</v>
      </c>
      <c r="D48" s="6">
        <v>230000</v>
      </c>
      <c r="E48" s="6">
        <v>151162</v>
      </c>
      <c r="F48" s="6">
        <v>167441</v>
      </c>
      <c r="G48" s="6">
        <f t="shared" si="0"/>
        <v>182867.66666666666</v>
      </c>
      <c r="H48" s="6">
        <f t="shared" si="1"/>
        <v>2560147.333333333</v>
      </c>
    </row>
    <row r="49" spans="2:8" x14ac:dyDescent="0.25">
      <c r="B49" s="30" t="s">
        <v>211</v>
      </c>
      <c r="C49" s="5">
        <v>1</v>
      </c>
      <c r="D49" s="6">
        <v>230000</v>
      </c>
      <c r="E49" s="6">
        <v>151162</v>
      </c>
      <c r="F49" s="6">
        <v>167441</v>
      </c>
      <c r="G49" s="6">
        <f t="shared" si="0"/>
        <v>182867.66666666666</v>
      </c>
      <c r="H49" s="6">
        <f t="shared" si="1"/>
        <v>2560147.333333333</v>
      </c>
    </row>
    <row r="50" spans="2:8" x14ac:dyDescent="0.25">
      <c r="B50" s="30" t="s">
        <v>212</v>
      </c>
      <c r="C50" s="5">
        <v>1</v>
      </c>
      <c r="D50" s="6">
        <v>230000</v>
      </c>
      <c r="E50" s="6">
        <v>151162</v>
      </c>
      <c r="F50" s="6">
        <v>167441</v>
      </c>
      <c r="G50" s="6">
        <f t="shared" si="0"/>
        <v>182867.66666666666</v>
      </c>
      <c r="H50" s="6">
        <f t="shared" si="1"/>
        <v>2560147.333333333</v>
      </c>
    </row>
    <row r="51" spans="2:8" x14ac:dyDescent="0.25">
      <c r="B51" s="30" t="s">
        <v>213</v>
      </c>
      <c r="C51" s="5">
        <v>1</v>
      </c>
      <c r="D51" s="6">
        <v>230000</v>
      </c>
      <c r="E51" s="6">
        <v>151162</v>
      </c>
      <c r="F51" s="6">
        <v>167441</v>
      </c>
      <c r="G51" s="6">
        <f t="shared" si="0"/>
        <v>182867.66666666666</v>
      </c>
      <c r="H51" s="6">
        <f t="shared" si="1"/>
        <v>2560147.333333333</v>
      </c>
    </row>
    <row r="52" spans="2:8" x14ac:dyDescent="0.25">
      <c r="B52" s="30" t="s">
        <v>214</v>
      </c>
      <c r="C52" s="5">
        <v>1</v>
      </c>
      <c r="D52" s="6">
        <v>230000</v>
      </c>
      <c r="E52" s="6">
        <v>151162</v>
      </c>
      <c r="F52" s="6">
        <v>167441</v>
      </c>
      <c r="G52" s="6">
        <f t="shared" si="0"/>
        <v>182867.66666666666</v>
      </c>
      <c r="H52" s="6">
        <f t="shared" si="1"/>
        <v>2560147.333333333</v>
      </c>
    </row>
    <row r="53" spans="2:8" x14ac:dyDescent="0.25">
      <c r="B53" s="30" t="s">
        <v>215</v>
      </c>
      <c r="C53" s="5">
        <v>1</v>
      </c>
      <c r="D53" s="6">
        <v>230000</v>
      </c>
      <c r="E53" s="6">
        <v>151162</v>
      </c>
      <c r="F53" s="6">
        <v>167441</v>
      </c>
      <c r="G53" s="6">
        <f t="shared" si="0"/>
        <v>182867.66666666666</v>
      </c>
      <c r="H53" s="6">
        <f t="shared" si="1"/>
        <v>2560147.333333333</v>
      </c>
    </row>
    <row r="54" spans="2:8" x14ac:dyDescent="0.25">
      <c r="B54" s="30" t="s">
        <v>216</v>
      </c>
      <c r="C54" s="5">
        <v>1</v>
      </c>
      <c r="D54" s="6">
        <v>230000</v>
      </c>
      <c r="E54" s="6">
        <v>151162</v>
      </c>
      <c r="F54" s="6">
        <v>167441</v>
      </c>
      <c r="G54" s="6">
        <f t="shared" si="0"/>
        <v>182867.66666666666</v>
      </c>
      <c r="H54" s="6">
        <f t="shared" si="1"/>
        <v>2560147.333333333</v>
      </c>
    </row>
    <row r="55" spans="2:8" x14ac:dyDescent="0.25">
      <c r="B55" s="30" t="s">
        <v>217</v>
      </c>
      <c r="C55" s="5">
        <v>1</v>
      </c>
      <c r="D55" s="6">
        <v>230000</v>
      </c>
      <c r="E55" s="6">
        <v>151162</v>
      </c>
      <c r="F55" s="6">
        <v>167441</v>
      </c>
      <c r="G55" s="6">
        <f t="shared" si="0"/>
        <v>182867.66666666666</v>
      </c>
      <c r="H55" s="6">
        <f t="shared" si="1"/>
        <v>2560147.333333333</v>
      </c>
    </row>
    <row r="56" spans="2:8" x14ac:dyDescent="0.25">
      <c r="B56" s="30" t="s">
        <v>218</v>
      </c>
      <c r="C56" s="5">
        <v>1</v>
      </c>
      <c r="D56" s="6">
        <v>230000</v>
      </c>
      <c r="E56" s="6">
        <v>151162</v>
      </c>
      <c r="F56" s="6">
        <v>167441</v>
      </c>
      <c r="G56" s="6">
        <f t="shared" si="0"/>
        <v>182867.66666666666</v>
      </c>
      <c r="H56" s="6">
        <f t="shared" si="1"/>
        <v>2560147.333333333</v>
      </c>
    </row>
    <row r="57" spans="2:8" x14ac:dyDescent="0.25">
      <c r="B57" s="30" t="s">
        <v>219</v>
      </c>
      <c r="C57" s="5">
        <v>1</v>
      </c>
      <c r="D57" s="6">
        <v>230000</v>
      </c>
      <c r="E57" s="6">
        <v>151162</v>
      </c>
      <c r="F57" s="6">
        <v>167441</v>
      </c>
      <c r="G57" s="6">
        <f t="shared" si="0"/>
        <v>182867.66666666666</v>
      </c>
      <c r="H57" s="6">
        <f t="shared" si="1"/>
        <v>2560147.333333333</v>
      </c>
    </row>
    <row r="58" spans="2:8" x14ac:dyDescent="0.25">
      <c r="B58" s="30" t="s">
        <v>220</v>
      </c>
      <c r="C58" s="5">
        <v>1</v>
      </c>
      <c r="D58" s="6">
        <v>230000</v>
      </c>
      <c r="E58" s="6">
        <v>151162</v>
      </c>
      <c r="F58" s="6">
        <v>167441</v>
      </c>
      <c r="G58" s="6">
        <f t="shared" si="0"/>
        <v>182867.66666666666</v>
      </c>
      <c r="H58" s="6">
        <f t="shared" si="1"/>
        <v>2560147.333333333</v>
      </c>
    </row>
    <row r="59" spans="2:8" x14ac:dyDescent="0.25">
      <c r="B59" s="30" t="s">
        <v>221</v>
      </c>
      <c r="C59" s="5">
        <v>1</v>
      </c>
      <c r="D59" s="6">
        <v>230000</v>
      </c>
      <c r="E59" s="6">
        <v>151162</v>
      </c>
      <c r="F59" s="6">
        <v>167441</v>
      </c>
      <c r="G59" s="6">
        <f t="shared" si="0"/>
        <v>182867.66666666666</v>
      </c>
      <c r="H59" s="6">
        <f t="shared" si="1"/>
        <v>2560147.333333333</v>
      </c>
    </row>
    <row r="60" spans="2:8" x14ac:dyDescent="0.25">
      <c r="B60" s="30" t="s">
        <v>222</v>
      </c>
      <c r="C60" s="5">
        <v>1</v>
      </c>
      <c r="D60" s="6">
        <v>230000</v>
      </c>
      <c r="E60" s="6">
        <v>151162</v>
      </c>
      <c r="F60" s="6">
        <v>167441</v>
      </c>
      <c r="G60" s="6">
        <f t="shared" si="0"/>
        <v>182867.66666666666</v>
      </c>
      <c r="H60" s="6">
        <f t="shared" si="1"/>
        <v>2560147.333333333</v>
      </c>
    </row>
    <row r="61" spans="2:8" x14ac:dyDescent="0.25">
      <c r="B61" s="30" t="s">
        <v>223</v>
      </c>
      <c r="C61" s="5">
        <v>1</v>
      </c>
      <c r="D61" s="6">
        <v>230000</v>
      </c>
      <c r="E61" s="6">
        <v>151162</v>
      </c>
      <c r="F61" s="6">
        <v>167441</v>
      </c>
      <c r="G61" s="6">
        <f t="shared" si="0"/>
        <v>182867.66666666666</v>
      </c>
      <c r="H61" s="6">
        <f t="shared" si="1"/>
        <v>2560147.333333333</v>
      </c>
    </row>
    <row r="62" spans="2:8" x14ac:dyDescent="0.25">
      <c r="B62" s="30" t="s">
        <v>224</v>
      </c>
      <c r="C62" s="5">
        <v>1</v>
      </c>
      <c r="D62" s="6">
        <v>120000</v>
      </c>
      <c r="E62" s="6">
        <v>109523</v>
      </c>
      <c r="F62" s="6">
        <v>119047</v>
      </c>
      <c r="G62" s="6">
        <f t="shared" si="0"/>
        <v>116190</v>
      </c>
      <c r="H62" s="6">
        <f t="shared" si="1"/>
        <v>1626660</v>
      </c>
    </row>
    <row r="63" spans="2:8" x14ac:dyDescent="0.25">
      <c r="B63" s="30" t="s">
        <v>225</v>
      </c>
      <c r="C63" s="5">
        <v>1</v>
      </c>
      <c r="D63" s="6">
        <v>120000</v>
      </c>
      <c r="E63" s="6">
        <v>109523</v>
      </c>
      <c r="F63" s="6">
        <v>119047</v>
      </c>
      <c r="G63" s="6">
        <f t="shared" si="0"/>
        <v>116190</v>
      </c>
      <c r="H63" s="6">
        <f t="shared" si="1"/>
        <v>1626660</v>
      </c>
    </row>
    <row r="64" spans="2:8" x14ac:dyDescent="0.25">
      <c r="B64" s="30" t="s">
        <v>226</v>
      </c>
      <c r="C64" s="5">
        <v>1</v>
      </c>
      <c r="D64" s="6">
        <v>120000</v>
      </c>
      <c r="E64" s="6">
        <v>109523</v>
      </c>
      <c r="F64" s="6">
        <v>119047</v>
      </c>
      <c r="G64" s="6">
        <f t="shared" si="0"/>
        <v>116190</v>
      </c>
      <c r="H64" s="6">
        <f t="shared" si="1"/>
        <v>1626660</v>
      </c>
    </row>
    <row r="65" spans="2:8" x14ac:dyDescent="0.25">
      <c r="B65" s="30" t="s">
        <v>227</v>
      </c>
      <c r="C65" s="5">
        <v>1</v>
      </c>
      <c r="D65" s="6">
        <v>230000</v>
      </c>
      <c r="E65" s="6">
        <v>151162</v>
      </c>
      <c r="F65" s="6">
        <v>167441</v>
      </c>
      <c r="G65" s="6">
        <f t="shared" si="0"/>
        <v>182867.66666666666</v>
      </c>
      <c r="H65" s="6">
        <f t="shared" si="1"/>
        <v>2560147.333333333</v>
      </c>
    </row>
    <row r="66" spans="2:8" x14ac:dyDescent="0.25">
      <c r="B66" s="30" t="s">
        <v>228</v>
      </c>
      <c r="C66" s="5">
        <v>1</v>
      </c>
      <c r="D66" s="6">
        <v>120000</v>
      </c>
      <c r="E66" s="6">
        <v>109523</v>
      </c>
      <c r="F66" s="6">
        <v>119047</v>
      </c>
      <c r="G66" s="6">
        <f t="shared" si="0"/>
        <v>116190</v>
      </c>
      <c r="H66" s="6">
        <f t="shared" si="1"/>
        <v>1626660</v>
      </c>
    </row>
    <row r="67" spans="2:8" x14ac:dyDescent="0.25">
      <c r="B67" s="30" t="s">
        <v>229</v>
      </c>
      <c r="C67" s="5">
        <v>1</v>
      </c>
      <c r="D67" s="6">
        <v>120000</v>
      </c>
      <c r="E67" s="6">
        <v>109523</v>
      </c>
      <c r="F67" s="6">
        <v>119047</v>
      </c>
      <c r="G67" s="6">
        <f t="shared" si="0"/>
        <v>116190</v>
      </c>
      <c r="H67" s="6">
        <f t="shared" si="1"/>
        <v>1626660</v>
      </c>
    </row>
    <row r="68" spans="2:8" x14ac:dyDescent="0.25">
      <c r="B68" s="30" t="s">
        <v>230</v>
      </c>
      <c r="C68" s="5">
        <v>1</v>
      </c>
      <c r="D68" s="6">
        <v>230000</v>
      </c>
      <c r="E68" s="6">
        <v>151162</v>
      </c>
      <c r="F68" s="6">
        <v>167441</v>
      </c>
      <c r="G68" s="6">
        <f t="shared" si="0"/>
        <v>182867.66666666666</v>
      </c>
      <c r="H68" s="6">
        <f t="shared" si="1"/>
        <v>2560147.333333333</v>
      </c>
    </row>
    <row r="69" spans="2:8" x14ac:dyDescent="0.25">
      <c r="B69" s="30" t="s">
        <v>231</v>
      </c>
      <c r="C69" s="5">
        <v>1</v>
      </c>
      <c r="D69" s="6">
        <v>120000</v>
      </c>
      <c r="E69" s="6">
        <v>109523</v>
      </c>
      <c r="F69" s="6">
        <v>119047</v>
      </c>
      <c r="G69" s="6">
        <f t="shared" si="0"/>
        <v>116190</v>
      </c>
      <c r="H69" s="6">
        <f t="shared" si="1"/>
        <v>1626660</v>
      </c>
    </row>
    <row r="70" spans="2:8" x14ac:dyDescent="0.25">
      <c r="B70" s="30" t="s">
        <v>232</v>
      </c>
      <c r="C70" s="5">
        <v>1</v>
      </c>
      <c r="D70" s="6">
        <v>120000</v>
      </c>
      <c r="E70" s="6">
        <v>151162</v>
      </c>
      <c r="F70" s="6">
        <v>167441</v>
      </c>
      <c r="G70" s="6">
        <f t="shared" ref="G70:G71" si="2">(D70+E70+F70)/3</f>
        <v>146201</v>
      </c>
      <c r="H70" s="6">
        <f t="shared" ref="H70:H71" si="3">G70*14</f>
        <v>2046814</v>
      </c>
    </row>
    <row r="71" spans="2:8" x14ac:dyDescent="0.25">
      <c r="B71" s="30" t="s">
        <v>233</v>
      </c>
      <c r="C71" s="5">
        <v>1</v>
      </c>
      <c r="D71" s="6">
        <v>120000</v>
      </c>
      <c r="E71" s="6">
        <v>151162</v>
      </c>
      <c r="F71" s="6">
        <v>167441</v>
      </c>
      <c r="G71" s="6">
        <f t="shared" si="2"/>
        <v>146201</v>
      </c>
      <c r="H71" s="6">
        <f t="shared" si="3"/>
        <v>2046814</v>
      </c>
    </row>
    <row r="72" spans="2:8" x14ac:dyDescent="0.25">
      <c r="B72" s="80" t="s">
        <v>245</v>
      </c>
      <c r="C72" s="80"/>
      <c r="D72" s="80"/>
      <c r="E72" s="80"/>
      <c r="F72" s="80"/>
      <c r="G72" s="80"/>
      <c r="H72" s="96">
        <f>SUM(H5:H71)</f>
        <v>148672183.33333325</v>
      </c>
    </row>
  </sheetData>
  <mergeCells count="1">
    <mergeCell ref="B72:G72"/>
  </mergeCells>
  <phoneticPr fontId="1" type="noConversion"/>
  <pageMargins left="0.7" right="0.7" top="0.75" bottom="0.75" header="0.3" footer="0.3"/>
  <pageSetup paperSize="9" scale="6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E67869-3715-4C21-9EFF-7444C351E356}">
  <dimension ref="B3:G19"/>
  <sheetViews>
    <sheetView showGridLines="0" view="pageBreakPreview" topLeftCell="A7" zoomScaleNormal="100" zoomScaleSheetLayoutView="100" workbookViewId="0">
      <selection activeCell="D21" sqref="D21"/>
    </sheetView>
  </sheetViews>
  <sheetFormatPr baseColWidth="10" defaultRowHeight="15" x14ac:dyDescent="0.25"/>
  <cols>
    <col min="2" max="2" width="56.140625" style="3" customWidth="1"/>
    <col min="3" max="3" width="23.28515625" style="4" bestFit="1" customWidth="1"/>
    <col min="4" max="4" width="17.42578125" style="2" bestFit="1" customWidth="1"/>
    <col min="5" max="5" width="17.140625" style="3" customWidth="1"/>
    <col min="6" max="6" width="15.42578125" style="3" bestFit="1" customWidth="1"/>
    <col min="7" max="7" width="11.42578125" style="3"/>
    <col min="9" max="9" width="12.28515625" customWidth="1"/>
    <col min="11" max="11" width="13" customWidth="1"/>
    <col min="12" max="12" width="15.140625" customWidth="1"/>
    <col min="13" max="13" width="14.42578125" customWidth="1"/>
    <col min="14" max="14" width="16.42578125" customWidth="1"/>
    <col min="15" max="15" width="19.85546875" customWidth="1"/>
    <col min="16" max="16" width="17.140625" customWidth="1"/>
    <col min="17" max="17" width="12.42578125" customWidth="1"/>
    <col min="18" max="18" width="14" customWidth="1"/>
    <col min="19" max="19" width="13" customWidth="1"/>
  </cols>
  <sheetData>
    <row r="3" spans="2:7" x14ac:dyDescent="0.25">
      <c r="B3" s="5" t="s">
        <v>0</v>
      </c>
      <c r="C3" s="5" t="s">
        <v>2</v>
      </c>
      <c r="D3" s="6" t="s">
        <v>237</v>
      </c>
      <c r="E3" s="6" t="s">
        <v>238</v>
      </c>
      <c r="F3" s="6" t="s">
        <v>239</v>
      </c>
      <c r="G3" s="6" t="s">
        <v>244</v>
      </c>
    </row>
    <row r="4" spans="2:7" x14ac:dyDescent="0.25">
      <c r="B4" s="7" t="s">
        <v>109</v>
      </c>
      <c r="C4" s="5" t="s">
        <v>123</v>
      </c>
      <c r="D4" s="6">
        <v>8000</v>
      </c>
      <c r="E4" s="6">
        <v>6500</v>
      </c>
      <c r="F4" s="6">
        <v>6500</v>
      </c>
      <c r="G4" s="6">
        <f>(D4+E4+F4)/3</f>
        <v>7000</v>
      </c>
    </row>
    <row r="5" spans="2:7" x14ac:dyDescent="0.25">
      <c r="B5" s="7" t="s">
        <v>110</v>
      </c>
      <c r="C5" s="5" t="s">
        <v>123</v>
      </c>
      <c r="D5" s="6">
        <v>9000</v>
      </c>
      <c r="E5" s="6">
        <v>5400</v>
      </c>
      <c r="F5" s="6">
        <v>10200</v>
      </c>
      <c r="G5" s="6">
        <f t="shared" ref="G5:G18" si="0">(D5+E5+F5)/3</f>
        <v>8200</v>
      </c>
    </row>
    <row r="6" spans="2:7" x14ac:dyDescent="0.25">
      <c r="B6" s="7" t="s">
        <v>121</v>
      </c>
      <c r="C6" s="5" t="s">
        <v>124</v>
      </c>
      <c r="D6" s="6">
        <v>3000</v>
      </c>
      <c r="E6" s="6">
        <v>6800</v>
      </c>
      <c r="F6" s="6">
        <v>8900</v>
      </c>
      <c r="G6" s="6">
        <f t="shared" si="0"/>
        <v>6233.333333333333</v>
      </c>
    </row>
    <row r="7" spans="2:7" x14ac:dyDescent="0.25">
      <c r="B7" s="7" t="s">
        <v>111</v>
      </c>
      <c r="C7" s="5" t="s">
        <v>125</v>
      </c>
      <c r="D7" s="6">
        <v>4500</v>
      </c>
      <c r="E7" s="6">
        <v>8800</v>
      </c>
      <c r="F7" s="6">
        <v>6300</v>
      </c>
      <c r="G7" s="6">
        <f t="shared" si="0"/>
        <v>6533.333333333333</v>
      </c>
    </row>
    <row r="8" spans="2:7" x14ac:dyDescent="0.25">
      <c r="B8" s="7" t="s">
        <v>112</v>
      </c>
      <c r="C8" s="5" t="s">
        <v>126</v>
      </c>
      <c r="D8" s="6">
        <v>10000</v>
      </c>
      <c r="E8" s="6">
        <v>6500</v>
      </c>
      <c r="F8" s="6">
        <v>7200</v>
      </c>
      <c r="G8" s="6">
        <f t="shared" si="0"/>
        <v>7900</v>
      </c>
    </row>
    <row r="9" spans="2:7" x14ac:dyDescent="0.25">
      <c r="B9" s="7" t="s">
        <v>113</v>
      </c>
      <c r="C9" s="5" t="s">
        <v>126</v>
      </c>
      <c r="D9" s="6">
        <v>10000</v>
      </c>
      <c r="E9" s="6">
        <v>8700</v>
      </c>
      <c r="F9" s="6">
        <v>7200</v>
      </c>
      <c r="G9" s="6">
        <f t="shared" si="0"/>
        <v>8633.3333333333339</v>
      </c>
    </row>
    <row r="10" spans="2:7" x14ac:dyDescent="0.25">
      <c r="B10" s="7" t="s">
        <v>119</v>
      </c>
      <c r="C10" s="5" t="s">
        <v>126</v>
      </c>
      <c r="D10" s="6">
        <v>7000</v>
      </c>
      <c r="E10" s="6">
        <v>6500</v>
      </c>
      <c r="F10" s="6">
        <v>6500</v>
      </c>
      <c r="G10" s="6">
        <f t="shared" si="0"/>
        <v>6666.666666666667</v>
      </c>
    </row>
    <row r="11" spans="2:7" x14ac:dyDescent="0.25">
      <c r="B11" s="7" t="s">
        <v>114</v>
      </c>
      <c r="C11" s="5" t="s">
        <v>127</v>
      </c>
      <c r="D11" s="6">
        <v>2000</v>
      </c>
      <c r="E11" s="6">
        <v>4000</v>
      </c>
      <c r="F11" s="6">
        <v>6500</v>
      </c>
      <c r="G11" s="6">
        <f t="shared" si="0"/>
        <v>4166.666666666667</v>
      </c>
    </row>
    <row r="12" spans="2:7" x14ac:dyDescent="0.25">
      <c r="B12" s="7" t="s">
        <v>115</v>
      </c>
      <c r="C12" s="5" t="s">
        <v>127</v>
      </c>
      <c r="D12" s="6">
        <v>3000</v>
      </c>
      <c r="E12" s="6">
        <v>6000</v>
      </c>
      <c r="F12" s="6">
        <v>4500</v>
      </c>
      <c r="G12" s="6">
        <f t="shared" si="0"/>
        <v>4500</v>
      </c>
    </row>
    <row r="13" spans="2:7" x14ac:dyDescent="0.25">
      <c r="B13" s="7" t="s">
        <v>116</v>
      </c>
      <c r="C13" s="5" t="s">
        <v>125</v>
      </c>
      <c r="D13" s="6">
        <v>10100</v>
      </c>
      <c r="E13" s="6">
        <v>6000</v>
      </c>
      <c r="F13" s="6">
        <v>3000</v>
      </c>
      <c r="G13" s="6">
        <f t="shared" si="0"/>
        <v>6366.666666666667</v>
      </c>
    </row>
    <row r="14" spans="2:7" x14ac:dyDescent="0.25">
      <c r="B14" s="7" t="s">
        <v>117</v>
      </c>
      <c r="C14" s="5" t="s">
        <v>128</v>
      </c>
      <c r="D14" s="6">
        <v>16000</v>
      </c>
      <c r="E14" s="6">
        <v>5700</v>
      </c>
      <c r="F14" s="6">
        <v>2900</v>
      </c>
      <c r="G14" s="6">
        <f t="shared" si="0"/>
        <v>8200</v>
      </c>
    </row>
    <row r="15" spans="2:7" x14ac:dyDescent="0.25">
      <c r="B15" s="7" t="s">
        <v>117</v>
      </c>
      <c r="C15" s="5" t="s">
        <v>129</v>
      </c>
      <c r="D15" s="6">
        <v>38000</v>
      </c>
      <c r="E15" s="6">
        <v>32500</v>
      </c>
      <c r="F15" s="6">
        <v>32000</v>
      </c>
      <c r="G15" s="6">
        <f t="shared" si="0"/>
        <v>34166.666666666664</v>
      </c>
    </row>
    <row r="16" spans="2:7" ht="30" x14ac:dyDescent="0.25">
      <c r="B16" s="51" t="s">
        <v>118</v>
      </c>
      <c r="C16" s="5" t="s">
        <v>123</v>
      </c>
      <c r="D16" s="6">
        <v>2500</v>
      </c>
      <c r="E16" s="6">
        <v>3400</v>
      </c>
      <c r="F16" s="6">
        <v>2500</v>
      </c>
      <c r="G16" s="6">
        <f>(D16+E16+F16)/2</f>
        <v>4200</v>
      </c>
    </row>
    <row r="17" spans="2:7" ht="60" x14ac:dyDescent="0.25">
      <c r="B17" s="51" t="s">
        <v>370</v>
      </c>
      <c r="C17" s="5" t="s">
        <v>126</v>
      </c>
      <c r="D17" s="6">
        <v>204000</v>
      </c>
      <c r="E17" s="6">
        <v>269000</v>
      </c>
      <c r="F17" s="6">
        <v>439000</v>
      </c>
      <c r="G17" s="6">
        <f t="shared" si="0"/>
        <v>304000</v>
      </c>
    </row>
    <row r="18" spans="2:7" x14ac:dyDescent="0.25">
      <c r="B18" s="7" t="s">
        <v>122</v>
      </c>
      <c r="C18" s="5" t="s">
        <v>125</v>
      </c>
      <c r="D18" s="6">
        <v>29000</v>
      </c>
      <c r="E18" s="6">
        <v>35450</v>
      </c>
      <c r="F18" s="6">
        <v>30000</v>
      </c>
      <c r="G18" s="6">
        <f t="shared" si="0"/>
        <v>31483.333333333332</v>
      </c>
    </row>
    <row r="19" spans="2:7" x14ac:dyDescent="0.25">
      <c r="B19" s="7" t="s">
        <v>130</v>
      </c>
      <c r="C19" s="5" t="s">
        <v>125</v>
      </c>
      <c r="D19" s="6">
        <v>7800</v>
      </c>
      <c r="E19" s="6">
        <v>8800</v>
      </c>
      <c r="F19" s="6">
        <v>4500</v>
      </c>
      <c r="G19" s="6">
        <f>(D19+E19+F19)/2</f>
        <v>10550</v>
      </c>
    </row>
  </sheetData>
  <phoneticPr fontId="1" type="noConversion"/>
  <pageMargins left="0.7" right="0.7" top="0.75" bottom="0.75" header="0.3" footer="0.3"/>
  <pageSetup paperSize="9" scale="5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FBFAD-45D1-4536-92F1-ECCFBAE490FC}">
  <dimension ref="C2:V77"/>
  <sheetViews>
    <sheetView showGridLines="0" view="pageBreakPreview" zoomScaleNormal="90" zoomScaleSheetLayoutView="100" workbookViewId="0">
      <selection activeCell="E7" sqref="E7"/>
    </sheetView>
  </sheetViews>
  <sheetFormatPr baseColWidth="10" defaultRowHeight="15" x14ac:dyDescent="0.25"/>
  <cols>
    <col min="1" max="1" width="5.42578125" customWidth="1"/>
    <col min="2" max="2" width="5.7109375" customWidth="1"/>
    <col min="3" max="3" width="38" customWidth="1"/>
    <col min="4" max="4" width="11.7109375" customWidth="1"/>
    <col min="5" max="5" width="14.28515625" style="4" customWidth="1"/>
    <col min="6" max="6" width="12.7109375" style="2" customWidth="1"/>
    <col min="7" max="7" width="15.85546875" customWidth="1"/>
    <col min="8" max="8" width="13.42578125" customWidth="1"/>
    <col min="11" max="11" width="12.28515625" customWidth="1"/>
    <col min="13" max="13" width="13" customWidth="1"/>
    <col min="14" max="14" width="15.140625" customWidth="1"/>
    <col min="15" max="15" width="13.28515625" customWidth="1"/>
    <col min="16" max="16" width="15.7109375" customWidth="1"/>
    <col min="17" max="17" width="19.85546875" customWidth="1"/>
    <col min="18" max="18" width="36.28515625" customWidth="1"/>
    <col min="19" max="19" width="12.42578125" customWidth="1"/>
    <col min="20" max="20" width="13.140625" customWidth="1"/>
    <col min="21" max="21" width="12.7109375" customWidth="1"/>
    <col min="22" max="22" width="22.7109375" customWidth="1"/>
    <col min="23" max="23" width="6" customWidth="1"/>
  </cols>
  <sheetData>
    <row r="2" spans="3:22" ht="82.5" customHeight="1" x14ac:dyDescent="0.25">
      <c r="C2" s="79" t="s">
        <v>234</v>
      </c>
      <c r="D2" s="79" t="s">
        <v>247</v>
      </c>
      <c r="E2" s="44" t="s">
        <v>109</v>
      </c>
      <c r="F2" s="44" t="s">
        <v>110</v>
      </c>
      <c r="G2" s="44" t="s">
        <v>121</v>
      </c>
      <c r="H2" s="44" t="s">
        <v>111</v>
      </c>
      <c r="I2" s="5" t="s">
        <v>112</v>
      </c>
      <c r="J2" s="5" t="s">
        <v>113</v>
      </c>
      <c r="K2" s="44" t="s">
        <v>119</v>
      </c>
      <c r="L2" s="44" t="s">
        <v>114</v>
      </c>
      <c r="M2" s="44" t="s">
        <v>115</v>
      </c>
      <c r="N2" s="44" t="s">
        <v>116</v>
      </c>
      <c r="O2" s="44" t="s">
        <v>117</v>
      </c>
      <c r="P2" s="44" t="s">
        <v>117</v>
      </c>
      <c r="Q2" s="44" t="s">
        <v>118</v>
      </c>
      <c r="R2" s="44" t="s">
        <v>120</v>
      </c>
      <c r="S2" s="81" t="s">
        <v>358</v>
      </c>
      <c r="T2" s="82"/>
      <c r="U2" s="83"/>
      <c r="V2" s="44" t="s">
        <v>130</v>
      </c>
    </row>
    <row r="3" spans="3:22" x14ac:dyDescent="0.25">
      <c r="C3" s="79"/>
      <c r="D3" s="79"/>
      <c r="E3" s="5" t="s">
        <v>123</v>
      </c>
      <c r="F3" s="5" t="s">
        <v>123</v>
      </c>
      <c r="G3" s="5" t="s">
        <v>124</v>
      </c>
      <c r="H3" s="5" t="s">
        <v>125</v>
      </c>
      <c r="I3" s="5" t="s">
        <v>126</v>
      </c>
      <c r="J3" s="5" t="s">
        <v>126</v>
      </c>
      <c r="K3" s="5" t="s">
        <v>126</v>
      </c>
      <c r="L3" s="5" t="s">
        <v>127</v>
      </c>
      <c r="M3" s="5" t="s">
        <v>127</v>
      </c>
      <c r="N3" s="5" t="s">
        <v>125</v>
      </c>
      <c r="O3" s="5" t="s">
        <v>128</v>
      </c>
      <c r="P3" s="5" t="s">
        <v>129</v>
      </c>
      <c r="Q3" s="5" t="s">
        <v>123</v>
      </c>
      <c r="R3" s="5" t="s">
        <v>126</v>
      </c>
      <c r="S3" s="5" t="s">
        <v>355</v>
      </c>
      <c r="T3" s="5" t="s">
        <v>356</v>
      </c>
      <c r="U3" s="5" t="s">
        <v>357</v>
      </c>
      <c r="V3" s="5" t="s">
        <v>125</v>
      </c>
    </row>
    <row r="4" spans="3:22" x14ac:dyDescent="0.25">
      <c r="C4" s="8" t="s">
        <v>167</v>
      </c>
      <c r="D4" s="5">
        <v>368</v>
      </c>
      <c r="E4" s="5">
        <v>3</v>
      </c>
      <c r="F4" s="5">
        <v>3</v>
      </c>
      <c r="G4" s="5">
        <v>2</v>
      </c>
      <c r="H4" s="5">
        <v>2</v>
      </c>
      <c r="I4" s="5">
        <v>1</v>
      </c>
      <c r="J4" s="5">
        <v>1</v>
      </c>
      <c r="K4" s="5">
        <v>1</v>
      </c>
      <c r="L4" s="5">
        <v>3</v>
      </c>
      <c r="M4" s="5">
        <v>3</v>
      </c>
      <c r="N4" s="5">
        <v>3</v>
      </c>
      <c r="O4" s="5">
        <v>2</v>
      </c>
      <c r="P4" s="5">
        <v>0</v>
      </c>
      <c r="Q4" s="5">
        <v>3</v>
      </c>
      <c r="R4" s="5">
        <v>1</v>
      </c>
      <c r="S4" s="5">
        <v>2</v>
      </c>
      <c r="T4" s="5">
        <v>2</v>
      </c>
      <c r="U4" s="5">
        <v>2</v>
      </c>
      <c r="V4" s="5">
        <v>3</v>
      </c>
    </row>
    <row r="5" spans="3:22" x14ac:dyDescent="0.25">
      <c r="C5" s="7" t="s">
        <v>168</v>
      </c>
      <c r="D5" s="5">
        <v>32</v>
      </c>
      <c r="E5" s="5">
        <v>2</v>
      </c>
      <c r="F5" s="5">
        <v>2</v>
      </c>
      <c r="G5" s="5">
        <v>1</v>
      </c>
      <c r="H5" s="5">
        <v>2</v>
      </c>
      <c r="I5" s="5">
        <v>1</v>
      </c>
      <c r="J5" s="5">
        <v>1</v>
      </c>
      <c r="K5" s="5">
        <v>1</v>
      </c>
      <c r="L5" s="5">
        <v>2</v>
      </c>
      <c r="M5" s="5">
        <v>2</v>
      </c>
      <c r="N5" s="5">
        <v>2</v>
      </c>
      <c r="O5" s="5">
        <v>1</v>
      </c>
      <c r="P5" s="5">
        <v>0</v>
      </c>
      <c r="Q5" s="5">
        <v>2</v>
      </c>
      <c r="R5" s="5">
        <v>1</v>
      </c>
      <c r="S5" s="5">
        <v>2</v>
      </c>
      <c r="T5" s="5">
        <v>2</v>
      </c>
      <c r="U5" s="5">
        <v>2</v>
      </c>
      <c r="V5" s="5">
        <v>2</v>
      </c>
    </row>
    <row r="6" spans="3:22" x14ac:dyDescent="0.25">
      <c r="C6" s="7" t="s">
        <v>169</v>
      </c>
      <c r="D6" s="5">
        <v>59</v>
      </c>
      <c r="E6" s="5">
        <v>2</v>
      </c>
      <c r="F6" s="5">
        <v>2</v>
      </c>
      <c r="G6" s="5">
        <v>1</v>
      </c>
      <c r="H6" s="5">
        <v>2</v>
      </c>
      <c r="I6" s="5">
        <v>1</v>
      </c>
      <c r="J6" s="5">
        <v>1</v>
      </c>
      <c r="K6" s="5">
        <v>1</v>
      </c>
      <c r="L6" s="5">
        <v>2</v>
      </c>
      <c r="M6" s="5">
        <v>2</v>
      </c>
      <c r="N6" s="5">
        <v>2</v>
      </c>
      <c r="O6" s="5">
        <v>1</v>
      </c>
      <c r="P6" s="5">
        <v>0</v>
      </c>
      <c r="Q6" s="5">
        <v>2</v>
      </c>
      <c r="R6" s="5">
        <v>1</v>
      </c>
      <c r="S6" s="5">
        <v>2</v>
      </c>
      <c r="T6" s="5">
        <v>2</v>
      </c>
      <c r="U6" s="5">
        <v>2</v>
      </c>
      <c r="V6" s="5">
        <v>2</v>
      </c>
    </row>
    <row r="7" spans="3:22" x14ac:dyDescent="0.25">
      <c r="C7" s="7" t="s">
        <v>248</v>
      </c>
      <c r="D7" s="5">
        <v>27</v>
      </c>
      <c r="E7" s="5">
        <v>2</v>
      </c>
      <c r="F7" s="5">
        <v>2</v>
      </c>
      <c r="G7" s="5">
        <v>1</v>
      </c>
      <c r="H7" s="5">
        <v>2</v>
      </c>
      <c r="I7" s="5">
        <v>1</v>
      </c>
      <c r="J7" s="5">
        <v>1</v>
      </c>
      <c r="K7" s="5">
        <v>1</v>
      </c>
      <c r="L7" s="5">
        <v>2</v>
      </c>
      <c r="M7" s="5">
        <v>2</v>
      </c>
      <c r="N7" s="5">
        <v>2</v>
      </c>
      <c r="O7" s="5">
        <v>1</v>
      </c>
      <c r="P7" s="5">
        <v>0</v>
      </c>
      <c r="Q7" s="5">
        <v>2</v>
      </c>
      <c r="R7" s="5">
        <v>1</v>
      </c>
      <c r="S7" s="5">
        <v>2</v>
      </c>
      <c r="T7" s="5">
        <v>2</v>
      </c>
      <c r="U7" s="5">
        <v>2</v>
      </c>
      <c r="V7" s="5">
        <v>2</v>
      </c>
    </row>
    <row r="8" spans="3:22" x14ac:dyDescent="0.25">
      <c r="C8" s="7" t="s">
        <v>171</v>
      </c>
      <c r="D8" s="5">
        <v>15</v>
      </c>
      <c r="E8" s="5">
        <v>2</v>
      </c>
      <c r="F8" s="5">
        <v>2</v>
      </c>
      <c r="G8" s="5">
        <v>1</v>
      </c>
      <c r="H8" s="5">
        <v>2</v>
      </c>
      <c r="I8" s="5">
        <v>1</v>
      </c>
      <c r="J8" s="5">
        <v>1</v>
      </c>
      <c r="K8" s="5">
        <v>1</v>
      </c>
      <c r="L8" s="5">
        <v>2</v>
      </c>
      <c r="M8" s="5">
        <v>2</v>
      </c>
      <c r="N8" s="5">
        <v>2</v>
      </c>
      <c r="O8" s="5">
        <v>1</v>
      </c>
      <c r="P8" s="5">
        <v>0</v>
      </c>
      <c r="Q8" s="5">
        <v>2</v>
      </c>
      <c r="R8" s="5">
        <v>1</v>
      </c>
      <c r="S8" s="5">
        <v>2</v>
      </c>
      <c r="T8" s="5">
        <v>2</v>
      </c>
      <c r="U8" s="5">
        <v>2</v>
      </c>
      <c r="V8" s="5">
        <v>2</v>
      </c>
    </row>
    <row r="9" spans="3:22" x14ac:dyDescent="0.25">
      <c r="C9" s="7" t="s">
        <v>172</v>
      </c>
      <c r="D9" s="5">
        <v>237</v>
      </c>
      <c r="E9" s="5">
        <v>3</v>
      </c>
      <c r="F9" s="5">
        <v>3</v>
      </c>
      <c r="G9" s="5">
        <v>2</v>
      </c>
      <c r="H9" s="5">
        <v>2</v>
      </c>
      <c r="I9" s="5">
        <v>1</v>
      </c>
      <c r="J9" s="5">
        <v>1</v>
      </c>
      <c r="K9" s="5">
        <v>1</v>
      </c>
      <c r="L9" s="5">
        <v>3</v>
      </c>
      <c r="M9" s="5">
        <v>3</v>
      </c>
      <c r="N9" s="5">
        <v>3</v>
      </c>
      <c r="O9" s="5">
        <v>2</v>
      </c>
      <c r="P9" s="5">
        <v>0</v>
      </c>
      <c r="Q9" s="5">
        <v>3</v>
      </c>
      <c r="R9" s="5">
        <v>1</v>
      </c>
      <c r="S9" s="5">
        <v>2</v>
      </c>
      <c r="T9" s="5">
        <v>2</v>
      </c>
      <c r="U9" s="5">
        <v>2</v>
      </c>
      <c r="V9" s="5">
        <v>3</v>
      </c>
    </row>
    <row r="10" spans="3:22" x14ac:dyDescent="0.25">
      <c r="C10" s="7" t="s">
        <v>173</v>
      </c>
      <c r="D10" s="5">
        <v>319</v>
      </c>
      <c r="E10" s="5">
        <v>3</v>
      </c>
      <c r="F10" s="5">
        <v>3</v>
      </c>
      <c r="G10" s="5">
        <v>2</v>
      </c>
      <c r="H10" s="5">
        <v>2</v>
      </c>
      <c r="I10" s="5">
        <v>1</v>
      </c>
      <c r="J10" s="5">
        <v>1</v>
      </c>
      <c r="K10" s="5">
        <v>1</v>
      </c>
      <c r="L10" s="5">
        <v>3</v>
      </c>
      <c r="M10" s="5">
        <v>3</v>
      </c>
      <c r="N10" s="5">
        <v>3</v>
      </c>
      <c r="O10" s="5">
        <v>2</v>
      </c>
      <c r="P10" s="5">
        <v>0</v>
      </c>
      <c r="Q10" s="5">
        <v>3</v>
      </c>
      <c r="R10" s="5">
        <v>1</v>
      </c>
      <c r="S10" s="5">
        <v>2</v>
      </c>
      <c r="T10" s="5">
        <v>2</v>
      </c>
      <c r="U10" s="5">
        <v>2</v>
      </c>
      <c r="V10" s="5">
        <v>3</v>
      </c>
    </row>
    <row r="11" spans="3:22" x14ac:dyDescent="0.25">
      <c r="C11" s="7" t="s">
        <v>174</v>
      </c>
      <c r="D11" s="5">
        <v>949</v>
      </c>
      <c r="E11" s="5">
        <v>5</v>
      </c>
      <c r="F11" s="5">
        <v>5</v>
      </c>
      <c r="G11" s="5">
        <v>5</v>
      </c>
      <c r="H11" s="5">
        <v>5</v>
      </c>
      <c r="I11" s="5">
        <v>1</v>
      </c>
      <c r="J11" s="5">
        <v>1</v>
      </c>
      <c r="K11" s="5">
        <v>1</v>
      </c>
      <c r="L11" s="5">
        <v>5</v>
      </c>
      <c r="M11" s="5">
        <v>5</v>
      </c>
      <c r="N11" s="5">
        <v>5</v>
      </c>
      <c r="O11" s="5">
        <v>0</v>
      </c>
      <c r="P11" s="5">
        <v>1</v>
      </c>
      <c r="Q11" s="5">
        <v>5</v>
      </c>
      <c r="R11" s="5">
        <v>1</v>
      </c>
      <c r="S11" s="5">
        <v>2</v>
      </c>
      <c r="T11" s="5">
        <v>2</v>
      </c>
      <c r="U11" s="5">
        <v>2</v>
      </c>
      <c r="V11" s="5">
        <v>5</v>
      </c>
    </row>
    <row r="12" spans="3:22" x14ac:dyDescent="0.25">
      <c r="C12" s="7" t="s">
        <v>175</v>
      </c>
      <c r="D12" s="5">
        <v>174</v>
      </c>
      <c r="E12" s="5">
        <v>3</v>
      </c>
      <c r="F12" s="5">
        <v>3</v>
      </c>
      <c r="G12" s="5">
        <v>2</v>
      </c>
      <c r="H12" s="5">
        <v>2</v>
      </c>
      <c r="I12" s="5">
        <v>1</v>
      </c>
      <c r="J12" s="5">
        <v>1</v>
      </c>
      <c r="K12" s="5">
        <v>1</v>
      </c>
      <c r="L12" s="5">
        <v>3</v>
      </c>
      <c r="M12" s="5">
        <v>3</v>
      </c>
      <c r="N12" s="5">
        <v>3</v>
      </c>
      <c r="O12" s="5">
        <v>2</v>
      </c>
      <c r="P12" s="5">
        <v>0</v>
      </c>
      <c r="Q12" s="5">
        <v>3</v>
      </c>
      <c r="R12" s="5">
        <v>1</v>
      </c>
      <c r="S12" s="5">
        <v>2</v>
      </c>
      <c r="T12" s="5">
        <v>2</v>
      </c>
      <c r="U12" s="5">
        <v>2</v>
      </c>
      <c r="V12" s="5">
        <v>3</v>
      </c>
    </row>
    <row r="13" spans="3:22" x14ac:dyDescent="0.25">
      <c r="C13" s="7" t="s">
        <v>176</v>
      </c>
      <c r="D13" s="5">
        <v>195</v>
      </c>
      <c r="E13" s="5">
        <v>3</v>
      </c>
      <c r="F13" s="5">
        <v>3</v>
      </c>
      <c r="G13" s="5">
        <v>2</v>
      </c>
      <c r="H13" s="5">
        <v>2</v>
      </c>
      <c r="I13" s="5">
        <v>1</v>
      </c>
      <c r="J13" s="5">
        <v>1</v>
      </c>
      <c r="K13" s="5">
        <v>1</v>
      </c>
      <c r="L13" s="5">
        <v>3</v>
      </c>
      <c r="M13" s="5">
        <v>3</v>
      </c>
      <c r="N13" s="5">
        <v>3</v>
      </c>
      <c r="O13" s="5">
        <v>2</v>
      </c>
      <c r="P13" s="5">
        <v>0</v>
      </c>
      <c r="Q13" s="5">
        <v>3</v>
      </c>
      <c r="R13" s="5">
        <v>1</v>
      </c>
      <c r="S13" s="5">
        <v>2</v>
      </c>
      <c r="T13" s="5">
        <v>2</v>
      </c>
      <c r="U13" s="5">
        <v>2</v>
      </c>
      <c r="V13" s="5">
        <v>3</v>
      </c>
    </row>
    <row r="14" spans="3:22" x14ac:dyDescent="0.25">
      <c r="C14" s="7" t="s">
        <v>177</v>
      </c>
      <c r="D14" s="5">
        <v>21</v>
      </c>
      <c r="E14" s="5">
        <v>2</v>
      </c>
      <c r="F14" s="5">
        <v>2</v>
      </c>
      <c r="G14" s="5">
        <v>1</v>
      </c>
      <c r="H14" s="5">
        <v>2</v>
      </c>
      <c r="I14" s="5">
        <v>1</v>
      </c>
      <c r="J14" s="5">
        <v>1</v>
      </c>
      <c r="K14" s="5">
        <v>1</v>
      </c>
      <c r="L14" s="5">
        <v>2</v>
      </c>
      <c r="M14" s="5">
        <v>2</v>
      </c>
      <c r="N14" s="5">
        <v>2</v>
      </c>
      <c r="O14" s="5">
        <v>1</v>
      </c>
      <c r="P14" s="5">
        <v>0</v>
      </c>
      <c r="Q14" s="5">
        <v>2</v>
      </c>
      <c r="R14" s="5">
        <v>1</v>
      </c>
      <c r="S14" s="5">
        <v>2</v>
      </c>
      <c r="T14" s="5">
        <v>2</v>
      </c>
      <c r="U14" s="5">
        <v>2</v>
      </c>
      <c r="V14" s="5">
        <v>2</v>
      </c>
    </row>
    <row r="15" spans="3:22" x14ac:dyDescent="0.25">
      <c r="C15" s="7" t="s">
        <v>178</v>
      </c>
      <c r="D15" s="5">
        <v>15</v>
      </c>
      <c r="E15" s="5">
        <v>2</v>
      </c>
      <c r="F15" s="5">
        <v>2</v>
      </c>
      <c r="G15" s="5">
        <v>1</v>
      </c>
      <c r="H15" s="5">
        <v>2</v>
      </c>
      <c r="I15" s="5">
        <v>1</v>
      </c>
      <c r="J15" s="5">
        <v>1</v>
      </c>
      <c r="K15" s="5">
        <v>1</v>
      </c>
      <c r="L15" s="5">
        <v>2</v>
      </c>
      <c r="M15" s="5">
        <v>2</v>
      </c>
      <c r="N15" s="5">
        <v>2</v>
      </c>
      <c r="O15" s="5">
        <v>1</v>
      </c>
      <c r="P15" s="5">
        <v>0</v>
      </c>
      <c r="Q15" s="5">
        <v>2</v>
      </c>
      <c r="R15" s="5">
        <v>1</v>
      </c>
      <c r="S15" s="5">
        <v>2</v>
      </c>
      <c r="T15" s="5">
        <v>2</v>
      </c>
      <c r="U15" s="5">
        <v>2</v>
      </c>
      <c r="V15" s="5">
        <v>2</v>
      </c>
    </row>
    <row r="16" spans="3:22" x14ac:dyDescent="0.25">
      <c r="C16" s="7" t="s">
        <v>179</v>
      </c>
      <c r="D16" s="5">
        <v>317</v>
      </c>
      <c r="E16" s="5">
        <v>3</v>
      </c>
      <c r="F16" s="5">
        <v>3</v>
      </c>
      <c r="G16" s="5">
        <v>2</v>
      </c>
      <c r="H16" s="5">
        <v>2</v>
      </c>
      <c r="I16" s="5">
        <v>1</v>
      </c>
      <c r="J16" s="5">
        <v>1</v>
      </c>
      <c r="K16" s="5">
        <v>1</v>
      </c>
      <c r="L16" s="5">
        <v>3</v>
      </c>
      <c r="M16" s="5">
        <v>3</v>
      </c>
      <c r="N16" s="5">
        <v>3</v>
      </c>
      <c r="O16" s="5">
        <v>2</v>
      </c>
      <c r="P16" s="5">
        <v>0</v>
      </c>
      <c r="Q16" s="5">
        <v>3</v>
      </c>
      <c r="R16" s="5">
        <v>1</v>
      </c>
      <c r="S16" s="5">
        <v>2</v>
      </c>
      <c r="T16" s="5">
        <v>2</v>
      </c>
      <c r="U16" s="5">
        <v>2</v>
      </c>
      <c r="V16" s="5">
        <v>3</v>
      </c>
    </row>
    <row r="17" spans="3:22" x14ac:dyDescent="0.25">
      <c r="C17" s="7" t="s">
        <v>249</v>
      </c>
      <c r="D17" s="5">
        <v>58</v>
      </c>
      <c r="E17" s="5">
        <v>2</v>
      </c>
      <c r="F17" s="5">
        <v>2</v>
      </c>
      <c r="G17" s="5">
        <v>1</v>
      </c>
      <c r="H17" s="5">
        <v>2</v>
      </c>
      <c r="I17" s="5">
        <v>1</v>
      </c>
      <c r="J17" s="5">
        <v>1</v>
      </c>
      <c r="K17" s="5">
        <v>1</v>
      </c>
      <c r="L17" s="5">
        <v>2</v>
      </c>
      <c r="M17" s="5">
        <v>2</v>
      </c>
      <c r="N17" s="5">
        <v>2</v>
      </c>
      <c r="O17" s="5">
        <v>1</v>
      </c>
      <c r="P17" s="5">
        <v>0</v>
      </c>
      <c r="Q17" s="5">
        <v>2</v>
      </c>
      <c r="R17" s="5">
        <v>1</v>
      </c>
      <c r="S17" s="5">
        <v>2</v>
      </c>
      <c r="T17" s="5">
        <v>2</v>
      </c>
      <c r="U17" s="5">
        <v>2</v>
      </c>
      <c r="V17" s="5">
        <v>2</v>
      </c>
    </row>
    <row r="18" spans="3:22" x14ac:dyDescent="0.25">
      <c r="C18" s="7" t="s">
        <v>181</v>
      </c>
      <c r="D18" s="5">
        <v>8</v>
      </c>
      <c r="E18" s="5">
        <v>2</v>
      </c>
      <c r="F18" s="5">
        <v>2</v>
      </c>
      <c r="G18" s="5">
        <v>1</v>
      </c>
      <c r="H18" s="5">
        <v>2</v>
      </c>
      <c r="I18" s="5">
        <v>1</v>
      </c>
      <c r="J18" s="5">
        <v>1</v>
      </c>
      <c r="K18" s="5">
        <v>1</v>
      </c>
      <c r="L18" s="5">
        <v>2</v>
      </c>
      <c r="M18" s="5">
        <v>2</v>
      </c>
      <c r="N18" s="5">
        <v>2</v>
      </c>
      <c r="O18" s="5">
        <v>1</v>
      </c>
      <c r="P18" s="5">
        <v>0</v>
      </c>
      <c r="Q18" s="5">
        <v>2</v>
      </c>
      <c r="R18" s="5">
        <v>1</v>
      </c>
      <c r="S18" s="5">
        <v>2</v>
      </c>
      <c r="T18" s="5">
        <v>2</v>
      </c>
      <c r="U18" s="5">
        <v>2</v>
      </c>
      <c r="V18" s="5">
        <v>2</v>
      </c>
    </row>
    <row r="19" spans="3:22" x14ac:dyDescent="0.25">
      <c r="C19" s="7" t="s">
        <v>182</v>
      </c>
      <c r="D19" s="5">
        <v>16</v>
      </c>
      <c r="E19" s="5">
        <v>2</v>
      </c>
      <c r="F19" s="5">
        <v>2</v>
      </c>
      <c r="G19" s="5">
        <v>1</v>
      </c>
      <c r="H19" s="5">
        <v>2</v>
      </c>
      <c r="I19" s="5">
        <v>1</v>
      </c>
      <c r="J19" s="5">
        <v>1</v>
      </c>
      <c r="K19" s="5">
        <v>1</v>
      </c>
      <c r="L19" s="5">
        <v>2</v>
      </c>
      <c r="M19" s="5">
        <v>2</v>
      </c>
      <c r="N19" s="5">
        <v>2</v>
      </c>
      <c r="O19" s="5">
        <v>1</v>
      </c>
      <c r="P19" s="5">
        <v>0</v>
      </c>
      <c r="Q19" s="5">
        <v>2</v>
      </c>
      <c r="R19" s="5">
        <v>1</v>
      </c>
      <c r="S19" s="5">
        <v>2</v>
      </c>
      <c r="T19" s="5">
        <v>2</v>
      </c>
      <c r="U19" s="5">
        <v>2</v>
      </c>
      <c r="V19" s="5">
        <v>2</v>
      </c>
    </row>
    <row r="20" spans="3:22" x14ac:dyDescent="0.25">
      <c r="C20" s="7" t="s">
        <v>183</v>
      </c>
      <c r="D20" s="5">
        <v>27</v>
      </c>
      <c r="E20" s="5">
        <v>2</v>
      </c>
      <c r="F20" s="5">
        <v>2</v>
      </c>
      <c r="G20" s="5">
        <v>1</v>
      </c>
      <c r="H20" s="5">
        <v>2</v>
      </c>
      <c r="I20" s="5">
        <v>1</v>
      </c>
      <c r="J20" s="5">
        <v>1</v>
      </c>
      <c r="K20" s="5">
        <v>1</v>
      </c>
      <c r="L20" s="5">
        <v>2</v>
      </c>
      <c r="M20" s="5">
        <v>2</v>
      </c>
      <c r="N20" s="5">
        <v>2</v>
      </c>
      <c r="O20" s="5">
        <v>1</v>
      </c>
      <c r="P20" s="5">
        <v>0</v>
      </c>
      <c r="Q20" s="5">
        <v>2</v>
      </c>
      <c r="R20" s="5">
        <v>1</v>
      </c>
      <c r="S20" s="5">
        <v>2</v>
      </c>
      <c r="T20" s="5">
        <v>2</v>
      </c>
      <c r="U20" s="5">
        <v>2</v>
      </c>
      <c r="V20" s="5">
        <v>2</v>
      </c>
    </row>
    <row r="21" spans="3:22" x14ac:dyDescent="0.25">
      <c r="C21" s="7" t="s">
        <v>184</v>
      </c>
      <c r="D21" s="5">
        <v>1222</v>
      </c>
      <c r="E21" s="5">
        <v>5</v>
      </c>
      <c r="F21" s="5">
        <v>5</v>
      </c>
      <c r="G21" s="5">
        <v>5</v>
      </c>
      <c r="H21" s="5">
        <v>5</v>
      </c>
      <c r="I21" s="5">
        <v>1</v>
      </c>
      <c r="J21" s="5">
        <v>1</v>
      </c>
      <c r="K21" s="5">
        <v>1</v>
      </c>
      <c r="L21" s="5">
        <v>5</v>
      </c>
      <c r="M21" s="5">
        <v>5</v>
      </c>
      <c r="N21" s="5">
        <v>5</v>
      </c>
      <c r="O21" s="5">
        <v>0</v>
      </c>
      <c r="P21" s="5">
        <v>1</v>
      </c>
      <c r="Q21" s="5">
        <v>5</v>
      </c>
      <c r="R21" s="5">
        <v>1</v>
      </c>
      <c r="S21" s="5">
        <v>2</v>
      </c>
      <c r="T21" s="5">
        <v>2</v>
      </c>
      <c r="U21" s="5">
        <v>2</v>
      </c>
      <c r="V21" s="5">
        <v>5</v>
      </c>
    </row>
    <row r="22" spans="3:22" x14ac:dyDescent="0.25">
      <c r="C22" s="7" t="s">
        <v>185</v>
      </c>
      <c r="D22" s="5">
        <v>16</v>
      </c>
      <c r="E22" s="5">
        <v>2</v>
      </c>
      <c r="F22" s="5">
        <v>2</v>
      </c>
      <c r="G22" s="5">
        <v>1</v>
      </c>
      <c r="H22" s="5">
        <v>2</v>
      </c>
      <c r="I22" s="5">
        <v>1</v>
      </c>
      <c r="J22" s="5">
        <v>1</v>
      </c>
      <c r="K22" s="5">
        <v>1</v>
      </c>
      <c r="L22" s="5">
        <v>2</v>
      </c>
      <c r="M22" s="5">
        <v>2</v>
      </c>
      <c r="N22" s="5">
        <v>2</v>
      </c>
      <c r="O22" s="5">
        <v>1</v>
      </c>
      <c r="P22" s="5">
        <v>0</v>
      </c>
      <c r="Q22" s="5">
        <v>2</v>
      </c>
      <c r="R22" s="5">
        <v>1</v>
      </c>
      <c r="S22" s="5">
        <v>2</v>
      </c>
      <c r="T22" s="5">
        <v>2</v>
      </c>
      <c r="U22" s="5">
        <v>2</v>
      </c>
      <c r="V22" s="5">
        <v>2</v>
      </c>
    </row>
    <row r="23" spans="3:22" x14ac:dyDescent="0.25">
      <c r="C23" s="7" t="s">
        <v>186</v>
      </c>
      <c r="D23" s="5">
        <v>68</v>
      </c>
      <c r="E23" s="5">
        <v>2</v>
      </c>
      <c r="F23" s="5">
        <v>2</v>
      </c>
      <c r="G23" s="5">
        <v>1</v>
      </c>
      <c r="H23" s="5">
        <v>2</v>
      </c>
      <c r="I23" s="5">
        <v>1</v>
      </c>
      <c r="J23" s="5">
        <v>1</v>
      </c>
      <c r="K23" s="5">
        <v>1</v>
      </c>
      <c r="L23" s="5">
        <v>2</v>
      </c>
      <c r="M23" s="5">
        <v>2</v>
      </c>
      <c r="N23" s="5">
        <v>2</v>
      </c>
      <c r="O23" s="5">
        <v>1</v>
      </c>
      <c r="P23" s="5">
        <v>0</v>
      </c>
      <c r="Q23" s="5">
        <v>2</v>
      </c>
      <c r="R23" s="5">
        <v>1</v>
      </c>
      <c r="S23" s="5">
        <v>2</v>
      </c>
      <c r="T23" s="5">
        <v>2</v>
      </c>
      <c r="U23" s="5">
        <v>2</v>
      </c>
      <c r="V23" s="5">
        <v>2</v>
      </c>
    </row>
    <row r="24" spans="3:22" x14ac:dyDescent="0.25">
      <c r="C24" s="7" t="s">
        <v>187</v>
      </c>
      <c r="D24" s="5">
        <v>28</v>
      </c>
      <c r="E24" s="5">
        <v>2</v>
      </c>
      <c r="F24" s="5">
        <v>2</v>
      </c>
      <c r="G24" s="5">
        <v>1</v>
      </c>
      <c r="H24" s="5">
        <v>2</v>
      </c>
      <c r="I24" s="5">
        <v>1</v>
      </c>
      <c r="J24" s="5">
        <v>1</v>
      </c>
      <c r="K24" s="5">
        <v>1</v>
      </c>
      <c r="L24" s="5">
        <v>2</v>
      </c>
      <c r="M24" s="5">
        <v>2</v>
      </c>
      <c r="N24" s="5">
        <v>2</v>
      </c>
      <c r="O24" s="5">
        <v>1</v>
      </c>
      <c r="P24" s="5">
        <v>0</v>
      </c>
      <c r="Q24" s="5">
        <v>2</v>
      </c>
      <c r="R24" s="5">
        <v>1</v>
      </c>
      <c r="S24" s="5">
        <v>2</v>
      </c>
      <c r="T24" s="5">
        <v>2</v>
      </c>
      <c r="U24" s="5">
        <v>2</v>
      </c>
      <c r="V24" s="5">
        <v>2</v>
      </c>
    </row>
    <row r="25" spans="3:22" x14ac:dyDescent="0.25">
      <c r="C25" s="7" t="s">
        <v>188</v>
      </c>
      <c r="D25" s="5">
        <v>53</v>
      </c>
      <c r="E25" s="5">
        <v>2</v>
      </c>
      <c r="F25" s="5">
        <v>2</v>
      </c>
      <c r="G25" s="5">
        <v>1</v>
      </c>
      <c r="H25" s="5">
        <v>2</v>
      </c>
      <c r="I25" s="5">
        <v>1</v>
      </c>
      <c r="J25" s="5">
        <v>1</v>
      </c>
      <c r="K25" s="5">
        <v>1</v>
      </c>
      <c r="L25" s="5">
        <v>2</v>
      </c>
      <c r="M25" s="5">
        <v>2</v>
      </c>
      <c r="N25" s="5">
        <v>2</v>
      </c>
      <c r="O25" s="5">
        <v>1</v>
      </c>
      <c r="P25" s="5">
        <v>0</v>
      </c>
      <c r="Q25" s="5">
        <v>2</v>
      </c>
      <c r="R25" s="5">
        <v>1</v>
      </c>
      <c r="S25" s="5">
        <v>2</v>
      </c>
      <c r="T25" s="5">
        <v>2</v>
      </c>
      <c r="U25" s="5">
        <v>2</v>
      </c>
      <c r="V25" s="5">
        <v>2</v>
      </c>
    </row>
    <row r="26" spans="3:22" x14ac:dyDescent="0.25">
      <c r="C26" s="7" t="s">
        <v>189</v>
      </c>
      <c r="D26" s="5">
        <v>8</v>
      </c>
      <c r="E26" s="5">
        <v>2</v>
      </c>
      <c r="F26" s="5">
        <v>2</v>
      </c>
      <c r="G26" s="5">
        <v>1</v>
      </c>
      <c r="H26" s="5">
        <v>2</v>
      </c>
      <c r="I26" s="5">
        <v>1</v>
      </c>
      <c r="J26" s="5">
        <v>1</v>
      </c>
      <c r="K26" s="5">
        <v>1</v>
      </c>
      <c r="L26" s="5">
        <v>2</v>
      </c>
      <c r="M26" s="5">
        <v>2</v>
      </c>
      <c r="N26" s="5">
        <v>2</v>
      </c>
      <c r="O26" s="5">
        <v>1</v>
      </c>
      <c r="P26" s="5">
        <v>0</v>
      </c>
      <c r="Q26" s="5">
        <v>2</v>
      </c>
      <c r="R26" s="5">
        <v>1</v>
      </c>
      <c r="S26" s="5">
        <v>2</v>
      </c>
      <c r="T26" s="5">
        <v>2</v>
      </c>
      <c r="U26" s="5">
        <v>2</v>
      </c>
      <c r="V26" s="5">
        <v>2</v>
      </c>
    </row>
    <row r="27" spans="3:22" x14ac:dyDescent="0.25">
      <c r="C27" s="7" t="s">
        <v>190</v>
      </c>
      <c r="D27" s="5">
        <v>121</v>
      </c>
      <c r="E27" s="5">
        <v>3</v>
      </c>
      <c r="F27" s="5">
        <v>3</v>
      </c>
      <c r="G27" s="5">
        <v>2</v>
      </c>
      <c r="H27" s="5">
        <v>2</v>
      </c>
      <c r="I27" s="5">
        <v>1</v>
      </c>
      <c r="J27" s="5">
        <v>1</v>
      </c>
      <c r="K27" s="5">
        <v>1</v>
      </c>
      <c r="L27" s="5">
        <v>3</v>
      </c>
      <c r="M27" s="5">
        <v>3</v>
      </c>
      <c r="N27" s="5">
        <v>3</v>
      </c>
      <c r="O27" s="5">
        <v>2</v>
      </c>
      <c r="P27" s="5">
        <v>0</v>
      </c>
      <c r="Q27" s="5">
        <v>3</v>
      </c>
      <c r="R27" s="5">
        <v>1</v>
      </c>
      <c r="S27" s="5">
        <v>2</v>
      </c>
      <c r="T27" s="5">
        <v>2</v>
      </c>
      <c r="U27" s="5">
        <v>2</v>
      </c>
      <c r="V27" s="5">
        <v>3</v>
      </c>
    </row>
    <row r="28" spans="3:22" x14ac:dyDescent="0.25">
      <c r="C28" s="7" t="s">
        <v>191</v>
      </c>
      <c r="D28" s="5">
        <v>15</v>
      </c>
      <c r="E28" s="5">
        <v>2</v>
      </c>
      <c r="F28" s="5">
        <v>2</v>
      </c>
      <c r="G28" s="5">
        <v>1</v>
      </c>
      <c r="H28" s="5">
        <v>2</v>
      </c>
      <c r="I28" s="5">
        <v>1</v>
      </c>
      <c r="J28" s="5">
        <v>1</v>
      </c>
      <c r="K28" s="5">
        <v>1</v>
      </c>
      <c r="L28" s="5">
        <v>2</v>
      </c>
      <c r="M28" s="5">
        <v>2</v>
      </c>
      <c r="N28" s="5">
        <v>2</v>
      </c>
      <c r="O28" s="5">
        <v>1</v>
      </c>
      <c r="P28" s="5">
        <v>0</v>
      </c>
      <c r="Q28" s="5">
        <v>2</v>
      </c>
      <c r="R28" s="5">
        <v>1</v>
      </c>
      <c r="S28" s="5">
        <v>2</v>
      </c>
      <c r="T28" s="5">
        <v>2</v>
      </c>
      <c r="U28" s="5">
        <v>2</v>
      </c>
      <c r="V28" s="5">
        <v>2</v>
      </c>
    </row>
    <row r="29" spans="3:22" x14ac:dyDescent="0.25">
      <c r="C29" s="7" t="s">
        <v>192</v>
      </c>
      <c r="D29" s="5">
        <v>8</v>
      </c>
      <c r="E29" s="5">
        <v>2</v>
      </c>
      <c r="F29" s="5">
        <v>2</v>
      </c>
      <c r="G29" s="5">
        <v>1</v>
      </c>
      <c r="H29" s="5">
        <v>2</v>
      </c>
      <c r="I29" s="5">
        <v>1</v>
      </c>
      <c r="J29" s="5">
        <v>1</v>
      </c>
      <c r="K29" s="5">
        <v>1</v>
      </c>
      <c r="L29" s="5">
        <v>2</v>
      </c>
      <c r="M29" s="5">
        <v>2</v>
      </c>
      <c r="N29" s="5">
        <v>2</v>
      </c>
      <c r="O29" s="5">
        <v>1</v>
      </c>
      <c r="P29" s="5">
        <v>0</v>
      </c>
      <c r="Q29" s="5">
        <v>2</v>
      </c>
      <c r="R29" s="5">
        <v>1</v>
      </c>
      <c r="S29" s="5">
        <v>2</v>
      </c>
      <c r="T29" s="5">
        <v>2</v>
      </c>
      <c r="U29" s="5">
        <v>2</v>
      </c>
      <c r="V29" s="5">
        <v>2</v>
      </c>
    </row>
    <row r="30" spans="3:22" x14ac:dyDescent="0.25">
      <c r="C30" s="7" t="s">
        <v>193</v>
      </c>
      <c r="D30" s="5">
        <v>34</v>
      </c>
      <c r="E30" s="5">
        <v>2</v>
      </c>
      <c r="F30" s="5">
        <v>2</v>
      </c>
      <c r="G30" s="5">
        <v>1</v>
      </c>
      <c r="H30" s="5">
        <v>2</v>
      </c>
      <c r="I30" s="5">
        <v>1</v>
      </c>
      <c r="J30" s="5">
        <v>1</v>
      </c>
      <c r="K30" s="5">
        <v>1</v>
      </c>
      <c r="L30" s="5">
        <v>2</v>
      </c>
      <c r="M30" s="5">
        <v>2</v>
      </c>
      <c r="N30" s="5">
        <v>2</v>
      </c>
      <c r="O30" s="5">
        <v>1</v>
      </c>
      <c r="P30" s="5">
        <v>0</v>
      </c>
      <c r="Q30" s="5">
        <v>2</v>
      </c>
      <c r="R30" s="5">
        <v>1</v>
      </c>
      <c r="S30" s="5">
        <v>2</v>
      </c>
      <c r="T30" s="5">
        <v>2</v>
      </c>
      <c r="U30" s="5">
        <v>2</v>
      </c>
      <c r="V30" s="5">
        <v>2</v>
      </c>
    </row>
    <row r="31" spans="3:22" x14ac:dyDescent="0.25">
      <c r="C31" s="7" t="s">
        <v>194</v>
      </c>
      <c r="D31" s="5">
        <v>79</v>
      </c>
      <c r="E31" s="5">
        <v>2</v>
      </c>
      <c r="F31" s="5">
        <v>2</v>
      </c>
      <c r="G31" s="5">
        <v>1</v>
      </c>
      <c r="H31" s="5">
        <v>2</v>
      </c>
      <c r="I31" s="5">
        <v>1</v>
      </c>
      <c r="J31" s="5">
        <v>1</v>
      </c>
      <c r="K31" s="5">
        <v>1</v>
      </c>
      <c r="L31" s="5">
        <v>2</v>
      </c>
      <c r="M31" s="5">
        <v>2</v>
      </c>
      <c r="N31" s="5">
        <v>2</v>
      </c>
      <c r="O31" s="5">
        <v>1</v>
      </c>
      <c r="P31" s="5">
        <v>0</v>
      </c>
      <c r="Q31" s="5">
        <v>2</v>
      </c>
      <c r="R31" s="5">
        <v>1</v>
      </c>
      <c r="S31" s="5">
        <v>2</v>
      </c>
      <c r="T31" s="5">
        <v>2</v>
      </c>
      <c r="U31" s="5">
        <v>2</v>
      </c>
      <c r="V31" s="5">
        <v>2</v>
      </c>
    </row>
    <row r="32" spans="3:22" x14ac:dyDescent="0.25">
      <c r="C32" s="7" t="s">
        <v>195</v>
      </c>
      <c r="D32" s="5">
        <v>56</v>
      </c>
      <c r="E32" s="5">
        <v>2</v>
      </c>
      <c r="F32" s="5">
        <v>2</v>
      </c>
      <c r="G32" s="5">
        <v>1</v>
      </c>
      <c r="H32" s="5">
        <v>2</v>
      </c>
      <c r="I32" s="5">
        <v>1</v>
      </c>
      <c r="J32" s="5">
        <v>1</v>
      </c>
      <c r="K32" s="5">
        <v>1</v>
      </c>
      <c r="L32" s="5">
        <v>2</v>
      </c>
      <c r="M32" s="5">
        <v>2</v>
      </c>
      <c r="N32" s="5">
        <v>2</v>
      </c>
      <c r="O32" s="5">
        <v>1</v>
      </c>
      <c r="P32" s="5">
        <v>0</v>
      </c>
      <c r="Q32" s="5">
        <v>2</v>
      </c>
      <c r="R32" s="5">
        <v>1</v>
      </c>
      <c r="S32" s="5">
        <v>2</v>
      </c>
      <c r="T32" s="5">
        <v>2</v>
      </c>
      <c r="U32" s="5">
        <v>2</v>
      </c>
      <c r="V32" s="5">
        <v>2</v>
      </c>
    </row>
    <row r="33" spans="3:22" x14ac:dyDescent="0.25">
      <c r="C33" s="7" t="s">
        <v>252</v>
      </c>
      <c r="D33" s="5">
        <v>89</v>
      </c>
      <c r="E33" s="5">
        <v>2</v>
      </c>
      <c r="F33" s="5">
        <v>2</v>
      </c>
      <c r="G33" s="5">
        <v>1</v>
      </c>
      <c r="H33" s="5">
        <v>2</v>
      </c>
      <c r="I33" s="5">
        <v>1</v>
      </c>
      <c r="J33" s="5">
        <v>1</v>
      </c>
      <c r="K33" s="5">
        <v>1</v>
      </c>
      <c r="L33" s="5">
        <v>2</v>
      </c>
      <c r="M33" s="5">
        <v>2</v>
      </c>
      <c r="N33" s="5">
        <v>2</v>
      </c>
      <c r="O33" s="5">
        <v>1</v>
      </c>
      <c r="P33" s="5">
        <v>0</v>
      </c>
      <c r="Q33" s="5">
        <v>2</v>
      </c>
      <c r="R33" s="5">
        <v>1</v>
      </c>
      <c r="S33" s="5">
        <v>2</v>
      </c>
      <c r="T33" s="5">
        <v>2</v>
      </c>
      <c r="U33" s="5">
        <v>2</v>
      </c>
      <c r="V33" s="5">
        <v>2</v>
      </c>
    </row>
    <row r="34" spans="3:22" x14ac:dyDescent="0.25">
      <c r="C34" s="7" t="s">
        <v>197</v>
      </c>
      <c r="D34" s="5">
        <v>34</v>
      </c>
      <c r="E34" s="5">
        <v>2</v>
      </c>
      <c r="F34" s="5">
        <v>2</v>
      </c>
      <c r="G34" s="5">
        <v>1</v>
      </c>
      <c r="H34" s="5">
        <v>2</v>
      </c>
      <c r="I34" s="5">
        <v>1</v>
      </c>
      <c r="J34" s="5">
        <v>1</v>
      </c>
      <c r="K34" s="5">
        <v>1</v>
      </c>
      <c r="L34" s="5">
        <v>2</v>
      </c>
      <c r="M34" s="5">
        <v>2</v>
      </c>
      <c r="N34" s="5">
        <v>2</v>
      </c>
      <c r="O34" s="5">
        <v>1</v>
      </c>
      <c r="P34" s="5">
        <v>0</v>
      </c>
      <c r="Q34" s="5">
        <v>2</v>
      </c>
      <c r="R34" s="5">
        <v>1</v>
      </c>
      <c r="S34" s="5">
        <v>2</v>
      </c>
      <c r="T34" s="5">
        <v>2</v>
      </c>
      <c r="U34" s="5">
        <v>2</v>
      </c>
      <c r="V34" s="5">
        <v>2</v>
      </c>
    </row>
    <row r="35" spans="3:22" x14ac:dyDescent="0.25">
      <c r="C35" s="7" t="s">
        <v>198</v>
      </c>
      <c r="D35" s="5">
        <v>8</v>
      </c>
      <c r="E35" s="5">
        <v>2</v>
      </c>
      <c r="F35" s="5">
        <v>2</v>
      </c>
      <c r="G35" s="5">
        <v>1</v>
      </c>
      <c r="H35" s="5">
        <v>2</v>
      </c>
      <c r="I35" s="5">
        <v>1</v>
      </c>
      <c r="J35" s="5">
        <v>1</v>
      </c>
      <c r="K35" s="5">
        <v>1</v>
      </c>
      <c r="L35" s="5">
        <v>2</v>
      </c>
      <c r="M35" s="5">
        <v>2</v>
      </c>
      <c r="N35" s="5">
        <v>2</v>
      </c>
      <c r="O35" s="5">
        <v>1</v>
      </c>
      <c r="P35" s="5">
        <v>0</v>
      </c>
      <c r="Q35" s="5">
        <v>2</v>
      </c>
      <c r="R35" s="5">
        <v>1</v>
      </c>
      <c r="S35" s="5">
        <v>2</v>
      </c>
      <c r="T35" s="5">
        <v>2</v>
      </c>
      <c r="U35" s="5">
        <v>2</v>
      </c>
      <c r="V35" s="5">
        <v>2</v>
      </c>
    </row>
    <row r="36" spans="3:22" x14ac:dyDescent="0.25">
      <c r="C36" s="7" t="s">
        <v>199</v>
      </c>
      <c r="D36" s="5">
        <v>35</v>
      </c>
      <c r="E36" s="5">
        <v>2</v>
      </c>
      <c r="F36" s="5">
        <v>2</v>
      </c>
      <c r="G36" s="5">
        <v>1</v>
      </c>
      <c r="H36" s="5">
        <v>2</v>
      </c>
      <c r="I36" s="5">
        <v>1</v>
      </c>
      <c r="J36" s="5">
        <v>1</v>
      </c>
      <c r="K36" s="5">
        <v>1</v>
      </c>
      <c r="L36" s="5">
        <v>2</v>
      </c>
      <c r="M36" s="5">
        <v>2</v>
      </c>
      <c r="N36" s="5">
        <v>2</v>
      </c>
      <c r="O36" s="5">
        <v>1</v>
      </c>
      <c r="P36" s="5">
        <v>0</v>
      </c>
      <c r="Q36" s="5">
        <v>2</v>
      </c>
      <c r="R36" s="5">
        <v>1</v>
      </c>
      <c r="S36" s="5">
        <v>2</v>
      </c>
      <c r="T36" s="5">
        <v>2</v>
      </c>
      <c r="U36" s="5">
        <v>2</v>
      </c>
      <c r="V36" s="5">
        <v>2</v>
      </c>
    </row>
    <row r="37" spans="3:22" x14ac:dyDescent="0.25">
      <c r="C37" s="7" t="s">
        <v>200</v>
      </c>
      <c r="D37" s="5">
        <v>154</v>
      </c>
      <c r="E37" s="5">
        <v>3</v>
      </c>
      <c r="F37" s="5">
        <v>3</v>
      </c>
      <c r="G37" s="5">
        <v>2</v>
      </c>
      <c r="H37" s="5">
        <v>2</v>
      </c>
      <c r="I37" s="5">
        <v>1</v>
      </c>
      <c r="J37" s="5">
        <v>1</v>
      </c>
      <c r="K37" s="5">
        <v>1</v>
      </c>
      <c r="L37" s="5">
        <v>3</v>
      </c>
      <c r="M37" s="5">
        <v>3</v>
      </c>
      <c r="N37" s="5">
        <v>3</v>
      </c>
      <c r="O37" s="5">
        <v>2</v>
      </c>
      <c r="P37" s="5">
        <v>0</v>
      </c>
      <c r="Q37" s="5">
        <v>3</v>
      </c>
      <c r="R37" s="5">
        <v>1</v>
      </c>
      <c r="S37" s="5">
        <v>2</v>
      </c>
      <c r="T37" s="5">
        <v>2</v>
      </c>
      <c r="U37" s="5">
        <v>2</v>
      </c>
      <c r="V37" s="5">
        <v>3</v>
      </c>
    </row>
    <row r="38" spans="3:22" x14ac:dyDescent="0.25">
      <c r="C38" s="7" t="s">
        <v>253</v>
      </c>
      <c r="D38" s="5">
        <v>8</v>
      </c>
      <c r="E38" s="5">
        <v>2</v>
      </c>
      <c r="F38" s="5">
        <v>2</v>
      </c>
      <c r="G38" s="5">
        <v>1</v>
      </c>
      <c r="H38" s="5">
        <v>2</v>
      </c>
      <c r="I38" s="5">
        <v>1</v>
      </c>
      <c r="J38" s="5">
        <v>1</v>
      </c>
      <c r="K38" s="5">
        <v>1</v>
      </c>
      <c r="L38" s="5">
        <v>2</v>
      </c>
      <c r="M38" s="5">
        <v>2</v>
      </c>
      <c r="N38" s="5">
        <v>2</v>
      </c>
      <c r="O38" s="5">
        <v>1</v>
      </c>
      <c r="P38" s="5">
        <v>0</v>
      </c>
      <c r="Q38" s="5">
        <v>2</v>
      </c>
      <c r="R38" s="5">
        <v>1</v>
      </c>
      <c r="S38" s="5">
        <v>2</v>
      </c>
      <c r="T38" s="5">
        <v>2</v>
      </c>
      <c r="U38" s="5">
        <v>2</v>
      </c>
      <c r="V38" s="5">
        <v>2</v>
      </c>
    </row>
    <row r="39" spans="3:22" x14ac:dyDescent="0.25">
      <c r="C39" s="7" t="s">
        <v>202</v>
      </c>
      <c r="D39" s="5">
        <v>11</v>
      </c>
      <c r="E39" s="5">
        <v>2</v>
      </c>
      <c r="F39" s="5">
        <v>2</v>
      </c>
      <c r="G39" s="5">
        <v>1</v>
      </c>
      <c r="H39" s="5">
        <v>2</v>
      </c>
      <c r="I39" s="5">
        <v>1</v>
      </c>
      <c r="J39" s="5">
        <v>1</v>
      </c>
      <c r="K39" s="5">
        <v>1</v>
      </c>
      <c r="L39" s="5">
        <v>2</v>
      </c>
      <c r="M39" s="5">
        <v>2</v>
      </c>
      <c r="N39" s="5">
        <v>2</v>
      </c>
      <c r="O39" s="5">
        <v>1</v>
      </c>
      <c r="P39" s="5">
        <v>0</v>
      </c>
      <c r="Q39" s="5">
        <v>2</v>
      </c>
      <c r="R39" s="5">
        <v>1</v>
      </c>
      <c r="S39" s="5">
        <v>2</v>
      </c>
      <c r="T39" s="5">
        <v>2</v>
      </c>
      <c r="U39" s="5">
        <v>2</v>
      </c>
      <c r="V39" s="5">
        <v>2</v>
      </c>
    </row>
    <row r="40" spans="3:22" x14ac:dyDescent="0.25">
      <c r="C40" s="7" t="s">
        <v>203</v>
      </c>
      <c r="D40" s="5">
        <v>7</v>
      </c>
      <c r="E40" s="5">
        <v>2</v>
      </c>
      <c r="F40" s="5">
        <v>2</v>
      </c>
      <c r="G40" s="5">
        <v>1</v>
      </c>
      <c r="H40" s="5">
        <v>2</v>
      </c>
      <c r="I40" s="5">
        <v>1</v>
      </c>
      <c r="J40" s="5">
        <v>1</v>
      </c>
      <c r="K40" s="5">
        <v>1</v>
      </c>
      <c r="L40" s="5">
        <v>2</v>
      </c>
      <c r="M40" s="5">
        <v>2</v>
      </c>
      <c r="N40" s="5">
        <v>2</v>
      </c>
      <c r="O40" s="5">
        <v>1</v>
      </c>
      <c r="P40" s="5">
        <v>0</v>
      </c>
      <c r="Q40" s="5">
        <v>2</v>
      </c>
      <c r="R40" s="5">
        <v>1</v>
      </c>
      <c r="S40" s="5">
        <v>2</v>
      </c>
      <c r="T40" s="5">
        <v>2</v>
      </c>
      <c r="U40" s="5">
        <v>2</v>
      </c>
      <c r="V40" s="5">
        <v>2</v>
      </c>
    </row>
    <row r="41" spans="3:22" x14ac:dyDescent="0.25">
      <c r="C41" s="7" t="s">
        <v>204</v>
      </c>
      <c r="D41" s="5">
        <v>4</v>
      </c>
      <c r="E41" s="5">
        <v>2</v>
      </c>
      <c r="F41" s="5">
        <v>2</v>
      </c>
      <c r="G41" s="5">
        <v>1</v>
      </c>
      <c r="H41" s="5">
        <v>2</v>
      </c>
      <c r="I41" s="5">
        <v>1</v>
      </c>
      <c r="J41" s="5">
        <v>1</v>
      </c>
      <c r="K41" s="5">
        <v>1</v>
      </c>
      <c r="L41" s="5">
        <v>2</v>
      </c>
      <c r="M41" s="5">
        <v>2</v>
      </c>
      <c r="N41" s="5">
        <v>2</v>
      </c>
      <c r="O41" s="5">
        <v>1</v>
      </c>
      <c r="P41" s="5">
        <v>0</v>
      </c>
      <c r="Q41" s="5">
        <v>2</v>
      </c>
      <c r="R41" s="5">
        <v>1</v>
      </c>
      <c r="S41" s="5">
        <v>2</v>
      </c>
      <c r="T41" s="5">
        <v>2</v>
      </c>
      <c r="U41" s="5">
        <v>2</v>
      </c>
      <c r="V41" s="5">
        <v>2</v>
      </c>
    </row>
    <row r="42" spans="3:22" x14ac:dyDescent="0.25">
      <c r="C42" s="7" t="s">
        <v>205</v>
      </c>
      <c r="D42" s="5">
        <v>37</v>
      </c>
      <c r="E42" s="5">
        <v>2</v>
      </c>
      <c r="F42" s="5">
        <v>2</v>
      </c>
      <c r="G42" s="5">
        <v>1</v>
      </c>
      <c r="H42" s="5">
        <v>2</v>
      </c>
      <c r="I42" s="5">
        <v>1</v>
      </c>
      <c r="J42" s="5">
        <v>1</v>
      </c>
      <c r="K42" s="5">
        <v>1</v>
      </c>
      <c r="L42" s="5">
        <v>2</v>
      </c>
      <c r="M42" s="5">
        <v>2</v>
      </c>
      <c r="N42" s="5">
        <v>2</v>
      </c>
      <c r="O42" s="5">
        <v>1</v>
      </c>
      <c r="P42" s="5">
        <v>0</v>
      </c>
      <c r="Q42" s="5">
        <v>2</v>
      </c>
      <c r="R42" s="5">
        <v>1</v>
      </c>
      <c r="S42" s="5">
        <v>2</v>
      </c>
      <c r="T42" s="5">
        <v>2</v>
      </c>
      <c r="U42" s="5">
        <v>2</v>
      </c>
      <c r="V42" s="5">
        <v>2</v>
      </c>
    </row>
    <row r="43" spans="3:22" x14ac:dyDescent="0.25">
      <c r="C43" s="7" t="s">
        <v>206</v>
      </c>
      <c r="D43" s="5">
        <v>44</v>
      </c>
      <c r="E43" s="5">
        <v>2</v>
      </c>
      <c r="F43" s="5">
        <v>2</v>
      </c>
      <c r="G43" s="5">
        <v>1</v>
      </c>
      <c r="H43" s="5">
        <v>2</v>
      </c>
      <c r="I43" s="5">
        <v>1</v>
      </c>
      <c r="J43" s="5">
        <v>1</v>
      </c>
      <c r="K43" s="5">
        <v>1</v>
      </c>
      <c r="L43" s="5">
        <v>2</v>
      </c>
      <c r="M43" s="5">
        <v>2</v>
      </c>
      <c r="N43" s="5">
        <v>2</v>
      </c>
      <c r="O43" s="5">
        <v>1</v>
      </c>
      <c r="P43" s="5">
        <v>0</v>
      </c>
      <c r="Q43" s="5">
        <v>2</v>
      </c>
      <c r="R43" s="5">
        <v>1</v>
      </c>
      <c r="S43" s="5">
        <v>2</v>
      </c>
      <c r="T43" s="5">
        <v>2</v>
      </c>
      <c r="U43" s="5">
        <v>2</v>
      </c>
      <c r="V43" s="5">
        <v>2</v>
      </c>
    </row>
    <row r="44" spans="3:22" x14ac:dyDescent="0.25">
      <c r="C44" s="7" t="s">
        <v>207</v>
      </c>
      <c r="D44" s="5">
        <v>38</v>
      </c>
      <c r="E44" s="5">
        <v>2</v>
      </c>
      <c r="F44" s="5">
        <v>2</v>
      </c>
      <c r="G44" s="5">
        <v>1</v>
      </c>
      <c r="H44" s="5">
        <v>2</v>
      </c>
      <c r="I44" s="5">
        <v>1</v>
      </c>
      <c r="J44" s="5">
        <v>1</v>
      </c>
      <c r="K44" s="5">
        <v>1</v>
      </c>
      <c r="L44" s="5">
        <v>2</v>
      </c>
      <c r="M44" s="5">
        <v>2</v>
      </c>
      <c r="N44" s="5">
        <v>2</v>
      </c>
      <c r="O44" s="5">
        <v>1</v>
      </c>
      <c r="P44" s="5">
        <v>0</v>
      </c>
      <c r="Q44" s="5">
        <v>2</v>
      </c>
      <c r="R44" s="5">
        <v>1</v>
      </c>
      <c r="S44" s="5">
        <v>2</v>
      </c>
      <c r="T44" s="5">
        <v>2</v>
      </c>
      <c r="U44" s="5">
        <v>2</v>
      </c>
      <c r="V44" s="5">
        <v>2</v>
      </c>
    </row>
    <row r="45" spans="3:22" x14ac:dyDescent="0.25">
      <c r="C45" s="7" t="s">
        <v>208</v>
      </c>
      <c r="D45" s="5">
        <v>7</v>
      </c>
      <c r="E45" s="5">
        <v>2</v>
      </c>
      <c r="F45" s="5">
        <v>2</v>
      </c>
      <c r="G45" s="5">
        <v>1</v>
      </c>
      <c r="H45" s="5">
        <v>2</v>
      </c>
      <c r="I45" s="5">
        <v>1</v>
      </c>
      <c r="J45" s="5">
        <v>1</v>
      </c>
      <c r="K45" s="5">
        <v>1</v>
      </c>
      <c r="L45" s="5">
        <v>2</v>
      </c>
      <c r="M45" s="5">
        <v>2</v>
      </c>
      <c r="N45" s="5">
        <v>2</v>
      </c>
      <c r="O45" s="5">
        <v>1</v>
      </c>
      <c r="P45" s="5">
        <v>0</v>
      </c>
      <c r="Q45" s="5">
        <v>2</v>
      </c>
      <c r="R45" s="5">
        <v>1</v>
      </c>
      <c r="S45" s="5">
        <v>2</v>
      </c>
      <c r="T45" s="5">
        <v>2</v>
      </c>
      <c r="U45" s="5">
        <v>2</v>
      </c>
      <c r="V45" s="5">
        <v>2</v>
      </c>
    </row>
    <row r="46" spans="3:22" x14ac:dyDescent="0.25">
      <c r="C46" s="7" t="s">
        <v>209</v>
      </c>
      <c r="D46" s="5">
        <v>22</v>
      </c>
      <c r="E46" s="5">
        <v>2</v>
      </c>
      <c r="F46" s="5">
        <v>2</v>
      </c>
      <c r="G46" s="5">
        <v>1</v>
      </c>
      <c r="H46" s="5">
        <v>2</v>
      </c>
      <c r="I46" s="5">
        <v>1</v>
      </c>
      <c r="J46" s="5">
        <v>1</v>
      </c>
      <c r="K46" s="5">
        <v>1</v>
      </c>
      <c r="L46" s="5">
        <v>2</v>
      </c>
      <c r="M46" s="5">
        <v>2</v>
      </c>
      <c r="N46" s="5">
        <v>2</v>
      </c>
      <c r="O46" s="5">
        <v>1</v>
      </c>
      <c r="P46" s="5">
        <v>0</v>
      </c>
      <c r="Q46" s="5">
        <v>2</v>
      </c>
      <c r="R46" s="5">
        <v>1</v>
      </c>
      <c r="S46" s="5">
        <v>2</v>
      </c>
      <c r="T46" s="5">
        <v>2</v>
      </c>
      <c r="U46" s="5">
        <v>2</v>
      </c>
      <c r="V46" s="5">
        <v>2</v>
      </c>
    </row>
    <row r="47" spans="3:22" x14ac:dyDescent="0.25">
      <c r="C47" s="7" t="s">
        <v>210</v>
      </c>
      <c r="D47" s="5">
        <v>9</v>
      </c>
      <c r="E47" s="5">
        <v>2</v>
      </c>
      <c r="F47" s="5">
        <v>2</v>
      </c>
      <c r="G47" s="5">
        <v>1</v>
      </c>
      <c r="H47" s="5">
        <v>2</v>
      </c>
      <c r="I47" s="5">
        <v>1</v>
      </c>
      <c r="J47" s="5">
        <v>1</v>
      </c>
      <c r="K47" s="5">
        <v>1</v>
      </c>
      <c r="L47" s="5">
        <v>2</v>
      </c>
      <c r="M47" s="5">
        <v>2</v>
      </c>
      <c r="N47" s="5">
        <v>2</v>
      </c>
      <c r="O47" s="5">
        <v>1</v>
      </c>
      <c r="P47" s="5">
        <v>0</v>
      </c>
      <c r="Q47" s="5">
        <v>2</v>
      </c>
      <c r="R47" s="5">
        <v>1</v>
      </c>
      <c r="S47" s="5">
        <v>2</v>
      </c>
      <c r="T47" s="5">
        <v>2</v>
      </c>
      <c r="U47" s="5">
        <v>2</v>
      </c>
      <c r="V47" s="5">
        <v>2</v>
      </c>
    </row>
    <row r="48" spans="3:22" x14ac:dyDescent="0.25">
      <c r="C48" s="7" t="s">
        <v>211</v>
      </c>
      <c r="D48" s="5">
        <v>34</v>
      </c>
      <c r="E48" s="5">
        <v>2</v>
      </c>
      <c r="F48" s="5">
        <v>2</v>
      </c>
      <c r="G48" s="5">
        <v>1</v>
      </c>
      <c r="H48" s="5">
        <v>2</v>
      </c>
      <c r="I48" s="5">
        <v>1</v>
      </c>
      <c r="J48" s="5">
        <v>1</v>
      </c>
      <c r="K48" s="5">
        <v>1</v>
      </c>
      <c r="L48" s="5">
        <v>2</v>
      </c>
      <c r="M48" s="5">
        <v>2</v>
      </c>
      <c r="N48" s="5">
        <v>2</v>
      </c>
      <c r="O48" s="5">
        <v>1</v>
      </c>
      <c r="P48" s="5">
        <v>0</v>
      </c>
      <c r="Q48" s="5">
        <v>2</v>
      </c>
      <c r="R48" s="5">
        <v>1</v>
      </c>
      <c r="S48" s="5">
        <v>2</v>
      </c>
      <c r="T48" s="5">
        <v>2</v>
      </c>
      <c r="U48" s="5">
        <v>2</v>
      </c>
      <c r="V48" s="5">
        <v>2</v>
      </c>
    </row>
    <row r="49" spans="3:22" x14ac:dyDescent="0.25">
      <c r="C49" s="7" t="s">
        <v>212</v>
      </c>
      <c r="D49" s="5">
        <v>22</v>
      </c>
      <c r="E49" s="5">
        <v>2</v>
      </c>
      <c r="F49" s="5">
        <v>2</v>
      </c>
      <c r="G49" s="5">
        <v>1</v>
      </c>
      <c r="H49" s="5">
        <v>2</v>
      </c>
      <c r="I49" s="5">
        <v>1</v>
      </c>
      <c r="J49" s="5">
        <v>1</v>
      </c>
      <c r="K49" s="5">
        <v>1</v>
      </c>
      <c r="L49" s="5">
        <v>2</v>
      </c>
      <c r="M49" s="5">
        <v>2</v>
      </c>
      <c r="N49" s="5">
        <v>2</v>
      </c>
      <c r="O49" s="5">
        <v>1</v>
      </c>
      <c r="P49" s="5">
        <v>0</v>
      </c>
      <c r="Q49" s="5">
        <v>2</v>
      </c>
      <c r="R49" s="5">
        <v>1</v>
      </c>
      <c r="S49" s="5">
        <v>2</v>
      </c>
      <c r="T49" s="5">
        <v>2</v>
      </c>
      <c r="U49" s="5">
        <v>2</v>
      </c>
      <c r="V49" s="5">
        <v>2</v>
      </c>
    </row>
    <row r="50" spans="3:22" x14ac:dyDescent="0.25">
      <c r="C50" s="7" t="s">
        <v>213</v>
      </c>
      <c r="D50" s="5">
        <v>51</v>
      </c>
      <c r="E50" s="5">
        <v>2</v>
      </c>
      <c r="F50" s="5">
        <v>2</v>
      </c>
      <c r="G50" s="5">
        <v>1</v>
      </c>
      <c r="H50" s="5">
        <v>2</v>
      </c>
      <c r="I50" s="5">
        <v>1</v>
      </c>
      <c r="J50" s="5">
        <v>1</v>
      </c>
      <c r="K50" s="5">
        <v>1</v>
      </c>
      <c r="L50" s="5">
        <v>2</v>
      </c>
      <c r="M50" s="5">
        <v>2</v>
      </c>
      <c r="N50" s="5">
        <v>2</v>
      </c>
      <c r="O50" s="5">
        <v>1</v>
      </c>
      <c r="P50" s="5">
        <v>0</v>
      </c>
      <c r="Q50" s="5">
        <v>2</v>
      </c>
      <c r="R50" s="5">
        <v>1</v>
      </c>
      <c r="S50" s="5">
        <v>2</v>
      </c>
      <c r="T50" s="5">
        <v>2</v>
      </c>
      <c r="U50" s="5">
        <v>2</v>
      </c>
      <c r="V50" s="5">
        <v>2</v>
      </c>
    </row>
    <row r="51" spans="3:22" x14ac:dyDescent="0.25">
      <c r="C51" s="7" t="s">
        <v>250</v>
      </c>
      <c r="D51" s="5">
        <v>12</v>
      </c>
      <c r="E51" s="5">
        <v>2</v>
      </c>
      <c r="F51" s="5">
        <v>2</v>
      </c>
      <c r="G51" s="5">
        <v>1</v>
      </c>
      <c r="H51" s="5">
        <v>2</v>
      </c>
      <c r="I51" s="5">
        <v>1</v>
      </c>
      <c r="J51" s="5">
        <v>1</v>
      </c>
      <c r="K51" s="5">
        <v>1</v>
      </c>
      <c r="L51" s="5">
        <v>2</v>
      </c>
      <c r="M51" s="5">
        <v>2</v>
      </c>
      <c r="N51" s="5">
        <v>2</v>
      </c>
      <c r="O51" s="5">
        <v>1</v>
      </c>
      <c r="P51" s="5">
        <v>0</v>
      </c>
      <c r="Q51" s="5">
        <v>2</v>
      </c>
      <c r="R51" s="5">
        <v>1</v>
      </c>
      <c r="S51" s="5">
        <v>2</v>
      </c>
      <c r="T51" s="5">
        <v>2</v>
      </c>
      <c r="U51" s="5">
        <v>2</v>
      </c>
      <c r="V51" s="5">
        <v>2</v>
      </c>
    </row>
    <row r="52" spans="3:22" x14ac:dyDescent="0.25">
      <c r="C52" s="7" t="s">
        <v>251</v>
      </c>
      <c r="D52" s="5">
        <v>21</v>
      </c>
      <c r="E52" s="5">
        <v>2</v>
      </c>
      <c r="F52" s="5">
        <v>2</v>
      </c>
      <c r="G52" s="5">
        <v>1</v>
      </c>
      <c r="H52" s="5">
        <v>2</v>
      </c>
      <c r="I52" s="5">
        <v>1</v>
      </c>
      <c r="J52" s="5">
        <v>1</v>
      </c>
      <c r="K52" s="5">
        <v>1</v>
      </c>
      <c r="L52" s="5">
        <v>2</v>
      </c>
      <c r="M52" s="5">
        <v>2</v>
      </c>
      <c r="N52" s="5">
        <v>2</v>
      </c>
      <c r="O52" s="5">
        <v>1</v>
      </c>
      <c r="P52" s="5">
        <v>0</v>
      </c>
      <c r="Q52" s="5">
        <v>2</v>
      </c>
      <c r="R52" s="5">
        <v>1</v>
      </c>
      <c r="S52" s="5">
        <v>2</v>
      </c>
      <c r="T52" s="5">
        <v>2</v>
      </c>
      <c r="U52" s="5">
        <v>2</v>
      </c>
      <c r="V52" s="5">
        <v>2</v>
      </c>
    </row>
    <row r="53" spans="3:22" x14ac:dyDescent="0.25">
      <c r="C53" s="7" t="s">
        <v>216</v>
      </c>
      <c r="D53" s="5">
        <v>7</v>
      </c>
      <c r="E53" s="5">
        <v>2</v>
      </c>
      <c r="F53" s="5">
        <v>2</v>
      </c>
      <c r="G53" s="5">
        <v>1</v>
      </c>
      <c r="H53" s="5">
        <v>2</v>
      </c>
      <c r="I53" s="5">
        <v>1</v>
      </c>
      <c r="J53" s="5">
        <v>1</v>
      </c>
      <c r="K53" s="5">
        <v>1</v>
      </c>
      <c r="L53" s="5">
        <v>2</v>
      </c>
      <c r="M53" s="5">
        <v>2</v>
      </c>
      <c r="N53" s="5">
        <v>2</v>
      </c>
      <c r="O53" s="5">
        <v>1</v>
      </c>
      <c r="P53" s="5">
        <v>0</v>
      </c>
      <c r="Q53" s="5">
        <v>2</v>
      </c>
      <c r="R53" s="5">
        <v>1</v>
      </c>
      <c r="S53" s="5">
        <v>2</v>
      </c>
      <c r="T53" s="5">
        <v>2</v>
      </c>
      <c r="U53" s="5">
        <v>2</v>
      </c>
      <c r="V53" s="5">
        <v>2</v>
      </c>
    </row>
    <row r="54" spans="3:22" x14ac:dyDescent="0.25">
      <c r="C54" s="7" t="s">
        <v>217</v>
      </c>
      <c r="D54" s="5">
        <v>8</v>
      </c>
      <c r="E54" s="5">
        <v>2</v>
      </c>
      <c r="F54" s="5">
        <v>2</v>
      </c>
      <c r="G54" s="5">
        <v>1</v>
      </c>
      <c r="H54" s="5">
        <v>2</v>
      </c>
      <c r="I54" s="5">
        <v>1</v>
      </c>
      <c r="J54" s="5">
        <v>1</v>
      </c>
      <c r="K54" s="5">
        <v>1</v>
      </c>
      <c r="L54" s="5">
        <v>2</v>
      </c>
      <c r="M54" s="5">
        <v>2</v>
      </c>
      <c r="N54" s="5">
        <v>2</v>
      </c>
      <c r="O54" s="5">
        <v>1</v>
      </c>
      <c r="P54" s="5">
        <v>0</v>
      </c>
      <c r="Q54" s="5">
        <v>2</v>
      </c>
      <c r="R54" s="5">
        <v>1</v>
      </c>
      <c r="S54" s="5">
        <v>2</v>
      </c>
      <c r="T54" s="5">
        <v>2</v>
      </c>
      <c r="U54" s="5">
        <v>2</v>
      </c>
      <c r="V54" s="5">
        <v>2</v>
      </c>
    </row>
    <row r="55" spans="3:22" x14ac:dyDescent="0.25">
      <c r="C55" s="7" t="s">
        <v>218</v>
      </c>
      <c r="D55" s="5">
        <v>11</v>
      </c>
      <c r="E55" s="5">
        <v>2</v>
      </c>
      <c r="F55" s="5">
        <v>2</v>
      </c>
      <c r="G55" s="5">
        <v>1</v>
      </c>
      <c r="H55" s="5">
        <v>2</v>
      </c>
      <c r="I55" s="5">
        <v>1</v>
      </c>
      <c r="J55" s="5">
        <v>1</v>
      </c>
      <c r="K55" s="5">
        <v>1</v>
      </c>
      <c r="L55" s="5">
        <v>2</v>
      </c>
      <c r="M55" s="5">
        <v>2</v>
      </c>
      <c r="N55" s="5">
        <v>2</v>
      </c>
      <c r="O55" s="5">
        <v>1</v>
      </c>
      <c r="P55" s="5">
        <v>0</v>
      </c>
      <c r="Q55" s="5">
        <v>2</v>
      </c>
      <c r="R55" s="5">
        <v>1</v>
      </c>
      <c r="S55" s="5">
        <v>2</v>
      </c>
      <c r="T55" s="5">
        <v>2</v>
      </c>
      <c r="U55" s="5">
        <v>2</v>
      </c>
      <c r="V55" s="5">
        <v>2</v>
      </c>
    </row>
    <row r="56" spans="3:22" x14ac:dyDescent="0.25">
      <c r="C56" s="7" t="s">
        <v>219</v>
      </c>
      <c r="D56" s="5">
        <v>22</v>
      </c>
      <c r="E56" s="5">
        <v>2</v>
      </c>
      <c r="F56" s="5">
        <v>2</v>
      </c>
      <c r="G56" s="5">
        <v>1</v>
      </c>
      <c r="H56" s="5">
        <v>2</v>
      </c>
      <c r="I56" s="5">
        <v>1</v>
      </c>
      <c r="J56" s="5">
        <v>1</v>
      </c>
      <c r="K56" s="5">
        <v>1</v>
      </c>
      <c r="L56" s="5">
        <v>2</v>
      </c>
      <c r="M56" s="5">
        <v>2</v>
      </c>
      <c r="N56" s="5">
        <v>2</v>
      </c>
      <c r="O56" s="5">
        <v>1</v>
      </c>
      <c r="P56" s="5">
        <v>0</v>
      </c>
      <c r="Q56" s="5">
        <v>2</v>
      </c>
      <c r="R56" s="5">
        <v>1</v>
      </c>
      <c r="S56" s="5">
        <v>2</v>
      </c>
      <c r="T56" s="5">
        <v>2</v>
      </c>
      <c r="U56" s="5">
        <v>2</v>
      </c>
      <c r="V56" s="5">
        <v>2</v>
      </c>
    </row>
    <row r="57" spans="3:22" x14ac:dyDescent="0.25">
      <c r="C57" s="7" t="s">
        <v>220</v>
      </c>
      <c r="D57" s="5">
        <v>19</v>
      </c>
      <c r="E57" s="5">
        <v>2</v>
      </c>
      <c r="F57" s="5">
        <v>2</v>
      </c>
      <c r="G57" s="5">
        <v>1</v>
      </c>
      <c r="H57" s="5">
        <v>2</v>
      </c>
      <c r="I57" s="5">
        <v>1</v>
      </c>
      <c r="J57" s="5">
        <v>1</v>
      </c>
      <c r="K57" s="5">
        <v>1</v>
      </c>
      <c r="L57" s="5">
        <v>2</v>
      </c>
      <c r="M57" s="5">
        <v>2</v>
      </c>
      <c r="N57" s="5">
        <v>2</v>
      </c>
      <c r="O57" s="5">
        <v>1</v>
      </c>
      <c r="P57" s="5">
        <v>0</v>
      </c>
      <c r="Q57" s="5">
        <v>2</v>
      </c>
      <c r="R57" s="5">
        <v>1</v>
      </c>
      <c r="S57" s="5">
        <v>2</v>
      </c>
      <c r="T57" s="5">
        <v>2</v>
      </c>
      <c r="U57" s="5">
        <v>2</v>
      </c>
      <c r="V57" s="5">
        <v>2</v>
      </c>
    </row>
    <row r="58" spans="3:22" x14ac:dyDescent="0.25">
      <c r="C58" s="9" t="s">
        <v>221</v>
      </c>
      <c r="D58" s="5">
        <v>7</v>
      </c>
      <c r="E58" s="5">
        <v>2</v>
      </c>
      <c r="F58" s="5">
        <v>2</v>
      </c>
      <c r="G58" s="5">
        <v>1</v>
      </c>
      <c r="H58" s="5">
        <v>2</v>
      </c>
      <c r="I58" s="5">
        <v>1</v>
      </c>
      <c r="J58" s="5">
        <v>1</v>
      </c>
      <c r="K58" s="5">
        <v>1</v>
      </c>
      <c r="L58" s="5">
        <v>2</v>
      </c>
      <c r="M58" s="5">
        <v>2</v>
      </c>
      <c r="N58" s="5">
        <v>2</v>
      </c>
      <c r="O58" s="5">
        <v>1</v>
      </c>
      <c r="P58" s="5">
        <v>0</v>
      </c>
      <c r="Q58" s="5">
        <v>2</v>
      </c>
      <c r="R58" s="5">
        <v>1</v>
      </c>
      <c r="S58" s="5">
        <v>2</v>
      </c>
      <c r="T58" s="5">
        <v>2</v>
      </c>
      <c r="U58" s="5">
        <v>2</v>
      </c>
      <c r="V58" s="5">
        <v>2</v>
      </c>
    </row>
    <row r="59" spans="3:22" x14ac:dyDescent="0.25">
      <c r="C59" s="9" t="s">
        <v>222</v>
      </c>
      <c r="D59" s="5">
        <v>13</v>
      </c>
      <c r="E59" s="5">
        <v>2</v>
      </c>
      <c r="F59" s="5">
        <v>2</v>
      </c>
      <c r="G59" s="5">
        <v>1</v>
      </c>
      <c r="H59" s="5">
        <v>2</v>
      </c>
      <c r="I59" s="5">
        <v>1</v>
      </c>
      <c r="J59" s="5">
        <v>1</v>
      </c>
      <c r="K59" s="5">
        <v>1</v>
      </c>
      <c r="L59" s="5">
        <v>2</v>
      </c>
      <c r="M59" s="5">
        <v>2</v>
      </c>
      <c r="N59" s="5">
        <v>2</v>
      </c>
      <c r="O59" s="5">
        <v>1</v>
      </c>
      <c r="P59" s="5">
        <v>0</v>
      </c>
      <c r="Q59" s="5">
        <v>2</v>
      </c>
      <c r="R59" s="5">
        <v>1</v>
      </c>
      <c r="S59" s="5">
        <v>2</v>
      </c>
      <c r="T59" s="5">
        <v>2</v>
      </c>
      <c r="U59" s="5">
        <v>2</v>
      </c>
      <c r="V59" s="5">
        <v>2</v>
      </c>
    </row>
    <row r="60" spans="3:22" x14ac:dyDescent="0.25">
      <c r="C60" s="9" t="s">
        <v>223</v>
      </c>
      <c r="D60" s="5">
        <v>14</v>
      </c>
      <c r="E60" s="5">
        <v>2</v>
      </c>
      <c r="F60" s="5">
        <v>2</v>
      </c>
      <c r="G60" s="5">
        <v>1</v>
      </c>
      <c r="H60" s="5">
        <v>2</v>
      </c>
      <c r="I60" s="5">
        <v>1</v>
      </c>
      <c r="J60" s="5">
        <v>1</v>
      </c>
      <c r="K60" s="5">
        <v>1</v>
      </c>
      <c r="L60" s="5">
        <v>2</v>
      </c>
      <c r="M60" s="5">
        <v>2</v>
      </c>
      <c r="N60" s="5">
        <v>2</v>
      </c>
      <c r="O60" s="5">
        <v>1</v>
      </c>
      <c r="P60" s="5">
        <v>0</v>
      </c>
      <c r="Q60" s="5">
        <v>2</v>
      </c>
      <c r="R60" s="5">
        <v>1</v>
      </c>
      <c r="S60" s="5">
        <v>2</v>
      </c>
      <c r="T60" s="5">
        <v>2</v>
      </c>
      <c r="U60" s="5">
        <v>2</v>
      </c>
      <c r="V60" s="5">
        <v>2</v>
      </c>
    </row>
    <row r="61" spans="3:22" x14ac:dyDescent="0.25">
      <c r="C61" s="9" t="s">
        <v>224</v>
      </c>
      <c r="D61" s="5">
        <v>17</v>
      </c>
      <c r="E61" s="5">
        <v>2</v>
      </c>
      <c r="F61" s="5">
        <v>2</v>
      </c>
      <c r="G61" s="5">
        <v>1</v>
      </c>
      <c r="H61" s="5">
        <v>2</v>
      </c>
      <c r="I61" s="5">
        <v>1</v>
      </c>
      <c r="J61" s="5">
        <v>1</v>
      </c>
      <c r="K61" s="5">
        <v>1</v>
      </c>
      <c r="L61" s="5">
        <v>2</v>
      </c>
      <c r="M61" s="5">
        <v>2</v>
      </c>
      <c r="N61" s="5">
        <v>2</v>
      </c>
      <c r="O61" s="5">
        <v>1</v>
      </c>
      <c r="P61" s="5">
        <v>0</v>
      </c>
      <c r="Q61" s="5">
        <v>2</v>
      </c>
      <c r="R61" s="5">
        <v>1</v>
      </c>
      <c r="S61" s="5">
        <v>2</v>
      </c>
      <c r="T61" s="5">
        <v>2</v>
      </c>
      <c r="U61" s="5">
        <v>2</v>
      </c>
      <c r="V61" s="5">
        <v>2</v>
      </c>
    </row>
    <row r="62" spans="3:22" x14ac:dyDescent="0.25">
      <c r="C62" s="9" t="s">
        <v>225</v>
      </c>
      <c r="D62" s="5">
        <v>44</v>
      </c>
      <c r="E62" s="5">
        <v>2</v>
      </c>
      <c r="F62" s="5">
        <v>2</v>
      </c>
      <c r="G62" s="5">
        <v>1</v>
      </c>
      <c r="H62" s="5">
        <v>2</v>
      </c>
      <c r="I62" s="5">
        <v>1</v>
      </c>
      <c r="J62" s="5">
        <v>1</v>
      </c>
      <c r="K62" s="5">
        <v>1</v>
      </c>
      <c r="L62" s="5">
        <v>2</v>
      </c>
      <c r="M62" s="5">
        <v>2</v>
      </c>
      <c r="N62" s="5">
        <v>2</v>
      </c>
      <c r="O62" s="5">
        <v>1</v>
      </c>
      <c r="P62" s="5">
        <v>0</v>
      </c>
      <c r="Q62" s="5">
        <v>2</v>
      </c>
      <c r="R62" s="5">
        <v>1</v>
      </c>
      <c r="S62" s="5">
        <v>2</v>
      </c>
      <c r="T62" s="5">
        <v>2</v>
      </c>
      <c r="U62" s="5">
        <v>2</v>
      </c>
      <c r="V62" s="5">
        <v>2</v>
      </c>
    </row>
    <row r="63" spans="3:22" x14ac:dyDescent="0.25">
      <c r="C63" s="9" t="s">
        <v>226</v>
      </c>
      <c r="D63" s="5">
        <v>42</v>
      </c>
      <c r="E63" s="5">
        <v>2</v>
      </c>
      <c r="F63" s="5">
        <v>2</v>
      </c>
      <c r="G63" s="5">
        <v>1</v>
      </c>
      <c r="H63" s="5">
        <v>2</v>
      </c>
      <c r="I63" s="5">
        <v>1</v>
      </c>
      <c r="J63" s="5">
        <v>1</v>
      </c>
      <c r="K63" s="5">
        <v>1</v>
      </c>
      <c r="L63" s="5">
        <v>2</v>
      </c>
      <c r="M63" s="5">
        <v>2</v>
      </c>
      <c r="N63" s="5">
        <v>2</v>
      </c>
      <c r="O63" s="5">
        <v>1</v>
      </c>
      <c r="P63" s="5">
        <v>0</v>
      </c>
      <c r="Q63" s="5">
        <v>2</v>
      </c>
      <c r="R63" s="5">
        <v>1</v>
      </c>
      <c r="S63" s="5">
        <v>2</v>
      </c>
      <c r="T63" s="5">
        <v>2</v>
      </c>
      <c r="U63" s="5">
        <v>2</v>
      </c>
      <c r="V63" s="5">
        <v>2</v>
      </c>
    </row>
    <row r="64" spans="3:22" x14ac:dyDescent="0.25">
      <c r="C64" s="9" t="s">
        <v>227</v>
      </c>
      <c r="D64" s="5">
        <v>30</v>
      </c>
      <c r="E64" s="5">
        <v>2</v>
      </c>
      <c r="F64" s="5">
        <v>2</v>
      </c>
      <c r="G64" s="5">
        <v>1</v>
      </c>
      <c r="H64" s="5">
        <v>2</v>
      </c>
      <c r="I64" s="5">
        <v>1</v>
      </c>
      <c r="J64" s="5">
        <v>1</v>
      </c>
      <c r="K64" s="5">
        <v>1</v>
      </c>
      <c r="L64" s="5">
        <v>2</v>
      </c>
      <c r="M64" s="5">
        <v>2</v>
      </c>
      <c r="N64" s="5">
        <v>2</v>
      </c>
      <c r="O64" s="5">
        <v>1</v>
      </c>
      <c r="P64" s="5">
        <v>0</v>
      </c>
      <c r="Q64" s="5">
        <v>2</v>
      </c>
      <c r="R64" s="5">
        <v>1</v>
      </c>
      <c r="S64" s="5">
        <v>2</v>
      </c>
      <c r="T64" s="5">
        <v>2</v>
      </c>
      <c r="U64" s="5">
        <v>2</v>
      </c>
      <c r="V64" s="5">
        <v>2</v>
      </c>
    </row>
    <row r="65" spans="3:22" x14ac:dyDescent="0.25">
      <c r="C65" s="9" t="s">
        <v>228</v>
      </c>
      <c r="D65" s="5">
        <v>98</v>
      </c>
      <c r="E65" s="5">
        <v>2</v>
      </c>
      <c r="F65" s="5">
        <v>2</v>
      </c>
      <c r="G65" s="5">
        <v>1</v>
      </c>
      <c r="H65" s="5">
        <v>2</v>
      </c>
      <c r="I65" s="5">
        <v>1</v>
      </c>
      <c r="J65" s="5">
        <v>1</v>
      </c>
      <c r="K65" s="5">
        <v>1</v>
      </c>
      <c r="L65" s="5">
        <v>2</v>
      </c>
      <c r="M65" s="5">
        <v>2</v>
      </c>
      <c r="N65" s="5">
        <v>2</v>
      </c>
      <c r="O65" s="5">
        <v>1</v>
      </c>
      <c r="P65" s="5">
        <v>0</v>
      </c>
      <c r="Q65" s="5">
        <v>2</v>
      </c>
      <c r="R65" s="5">
        <v>1</v>
      </c>
      <c r="S65" s="5">
        <v>2</v>
      </c>
      <c r="T65" s="5">
        <v>2</v>
      </c>
      <c r="U65" s="5">
        <v>2</v>
      </c>
      <c r="V65" s="5">
        <v>2</v>
      </c>
    </row>
    <row r="66" spans="3:22" x14ac:dyDescent="0.25">
      <c r="C66" s="9" t="s">
        <v>229</v>
      </c>
      <c r="D66" s="5">
        <v>32</v>
      </c>
      <c r="E66" s="5">
        <v>2</v>
      </c>
      <c r="F66" s="5">
        <v>2</v>
      </c>
      <c r="G66" s="5">
        <v>1</v>
      </c>
      <c r="H66" s="5">
        <v>2</v>
      </c>
      <c r="I66" s="5">
        <v>1</v>
      </c>
      <c r="J66" s="5">
        <v>1</v>
      </c>
      <c r="K66" s="5">
        <v>1</v>
      </c>
      <c r="L66" s="5">
        <v>2</v>
      </c>
      <c r="M66" s="5">
        <v>2</v>
      </c>
      <c r="N66" s="5">
        <v>2</v>
      </c>
      <c r="O66" s="5">
        <v>1</v>
      </c>
      <c r="P66" s="5">
        <v>0</v>
      </c>
      <c r="Q66" s="5">
        <v>2</v>
      </c>
      <c r="R66" s="5">
        <v>1</v>
      </c>
      <c r="S66" s="5">
        <v>2</v>
      </c>
      <c r="T66" s="5">
        <v>2</v>
      </c>
      <c r="U66" s="5">
        <v>2</v>
      </c>
      <c r="V66" s="5">
        <v>2</v>
      </c>
    </row>
    <row r="67" spans="3:22" x14ac:dyDescent="0.25">
      <c r="C67" s="9" t="s">
        <v>230</v>
      </c>
      <c r="D67" s="5">
        <v>14</v>
      </c>
      <c r="E67" s="5">
        <v>2</v>
      </c>
      <c r="F67" s="5">
        <v>2</v>
      </c>
      <c r="G67" s="5">
        <v>1</v>
      </c>
      <c r="H67" s="5">
        <v>2</v>
      </c>
      <c r="I67" s="5">
        <v>1</v>
      </c>
      <c r="J67" s="5">
        <v>1</v>
      </c>
      <c r="K67" s="5">
        <v>1</v>
      </c>
      <c r="L67" s="5">
        <v>2</v>
      </c>
      <c r="M67" s="5">
        <v>2</v>
      </c>
      <c r="N67" s="5">
        <v>2</v>
      </c>
      <c r="O67" s="5">
        <v>1</v>
      </c>
      <c r="P67" s="5">
        <v>0</v>
      </c>
      <c r="Q67" s="5">
        <v>2</v>
      </c>
      <c r="R67" s="5">
        <v>1</v>
      </c>
      <c r="S67" s="5">
        <v>2</v>
      </c>
      <c r="T67" s="5">
        <v>2</v>
      </c>
      <c r="U67" s="5">
        <v>2</v>
      </c>
      <c r="V67" s="5">
        <v>2</v>
      </c>
    </row>
    <row r="68" spans="3:22" x14ac:dyDescent="0.25">
      <c r="C68" s="9" t="s">
        <v>231</v>
      </c>
      <c r="D68" s="5">
        <v>18</v>
      </c>
      <c r="E68" s="5">
        <v>2</v>
      </c>
      <c r="F68" s="5">
        <v>2</v>
      </c>
      <c r="G68" s="5">
        <v>1</v>
      </c>
      <c r="H68" s="5">
        <v>2</v>
      </c>
      <c r="I68" s="5">
        <v>1</v>
      </c>
      <c r="J68" s="5">
        <v>1</v>
      </c>
      <c r="K68" s="5">
        <v>1</v>
      </c>
      <c r="L68" s="5">
        <v>2</v>
      </c>
      <c r="M68" s="5">
        <v>2</v>
      </c>
      <c r="N68" s="5">
        <v>2</v>
      </c>
      <c r="O68" s="5">
        <v>1</v>
      </c>
      <c r="P68" s="5">
        <v>0</v>
      </c>
      <c r="Q68" s="5">
        <v>2</v>
      </c>
      <c r="R68" s="5">
        <v>1</v>
      </c>
      <c r="S68" s="5">
        <v>2</v>
      </c>
      <c r="T68" s="5">
        <v>2</v>
      </c>
      <c r="U68" s="5">
        <v>2</v>
      </c>
      <c r="V68" s="5">
        <v>2</v>
      </c>
    </row>
    <row r="69" spans="3:22" x14ac:dyDescent="0.25">
      <c r="C69" s="9" t="s">
        <v>232</v>
      </c>
      <c r="D69" s="5">
        <v>52</v>
      </c>
      <c r="E69" s="5">
        <v>2</v>
      </c>
      <c r="F69" s="5">
        <v>2</v>
      </c>
      <c r="G69" s="5">
        <v>1</v>
      </c>
      <c r="H69" s="5">
        <v>2</v>
      </c>
      <c r="I69" s="5">
        <v>1</v>
      </c>
      <c r="J69" s="5">
        <v>1</v>
      </c>
      <c r="K69" s="5">
        <v>1</v>
      </c>
      <c r="L69" s="5">
        <v>2</v>
      </c>
      <c r="M69" s="5">
        <v>2</v>
      </c>
      <c r="N69" s="5">
        <v>2</v>
      </c>
      <c r="O69" s="5">
        <v>1</v>
      </c>
      <c r="P69" s="5">
        <v>0</v>
      </c>
      <c r="Q69" s="5">
        <v>2</v>
      </c>
      <c r="R69" s="5">
        <v>1</v>
      </c>
      <c r="S69" s="5">
        <v>2</v>
      </c>
      <c r="T69" s="5">
        <v>2</v>
      </c>
      <c r="U69" s="5">
        <v>2</v>
      </c>
      <c r="V69" s="5">
        <v>2</v>
      </c>
    </row>
    <row r="70" spans="3:22" x14ac:dyDescent="0.25">
      <c r="C70" s="9" t="s">
        <v>233</v>
      </c>
      <c r="D70" s="5">
        <v>60</v>
      </c>
      <c r="E70" s="5">
        <v>2</v>
      </c>
      <c r="F70" s="5">
        <v>2</v>
      </c>
      <c r="G70" s="5">
        <v>1</v>
      </c>
      <c r="H70" s="5">
        <v>2</v>
      </c>
      <c r="I70" s="5">
        <v>1</v>
      </c>
      <c r="J70" s="5">
        <v>1</v>
      </c>
      <c r="K70" s="5">
        <v>1</v>
      </c>
      <c r="L70" s="5">
        <v>2</v>
      </c>
      <c r="M70" s="5">
        <v>2</v>
      </c>
      <c r="N70" s="5">
        <v>2</v>
      </c>
      <c r="O70" s="5">
        <v>1</v>
      </c>
      <c r="P70" s="5">
        <v>0</v>
      </c>
      <c r="Q70" s="5">
        <v>2</v>
      </c>
      <c r="R70" s="5">
        <v>1</v>
      </c>
      <c r="S70" s="5">
        <v>2</v>
      </c>
      <c r="T70" s="5">
        <v>2</v>
      </c>
      <c r="U70" s="5">
        <v>2</v>
      </c>
      <c r="V70" s="5">
        <v>2</v>
      </c>
    </row>
    <row r="71" spans="3:22" x14ac:dyDescent="0.25">
      <c r="C71" s="7" t="s">
        <v>172</v>
      </c>
      <c r="D71" s="5">
        <v>237</v>
      </c>
      <c r="E71" s="5">
        <v>3</v>
      </c>
      <c r="F71" s="5">
        <v>3</v>
      </c>
      <c r="G71" s="5">
        <v>2</v>
      </c>
      <c r="H71" s="5">
        <v>2</v>
      </c>
      <c r="I71" s="5">
        <v>1</v>
      </c>
      <c r="J71" s="5">
        <v>1</v>
      </c>
      <c r="K71" s="5">
        <v>1</v>
      </c>
      <c r="L71" s="5">
        <v>3</v>
      </c>
      <c r="M71" s="5">
        <v>3</v>
      </c>
      <c r="N71" s="5">
        <v>3</v>
      </c>
      <c r="O71" s="5">
        <v>2</v>
      </c>
      <c r="P71" s="5">
        <v>0</v>
      </c>
      <c r="Q71" s="5">
        <v>3</v>
      </c>
      <c r="R71" s="5">
        <v>1</v>
      </c>
      <c r="S71" s="5">
        <v>2</v>
      </c>
      <c r="T71" s="5">
        <v>2</v>
      </c>
      <c r="U71" s="5">
        <v>2</v>
      </c>
      <c r="V71" s="5">
        <v>3</v>
      </c>
    </row>
    <row r="72" spans="3:22" x14ac:dyDescent="0.25">
      <c r="C72" s="7" t="s">
        <v>173</v>
      </c>
      <c r="D72" s="5">
        <v>346</v>
      </c>
      <c r="E72" s="5">
        <v>3</v>
      </c>
      <c r="F72" s="5">
        <v>3</v>
      </c>
      <c r="G72" s="5">
        <v>2</v>
      </c>
      <c r="H72" s="5">
        <v>2</v>
      </c>
      <c r="I72" s="5">
        <v>1</v>
      </c>
      <c r="J72" s="5">
        <v>1</v>
      </c>
      <c r="K72" s="5">
        <v>1</v>
      </c>
      <c r="L72" s="5">
        <v>3</v>
      </c>
      <c r="M72" s="5">
        <v>3</v>
      </c>
      <c r="N72" s="5">
        <v>3</v>
      </c>
      <c r="O72" s="5">
        <v>2</v>
      </c>
      <c r="P72" s="5">
        <v>0</v>
      </c>
      <c r="Q72" s="5">
        <v>3</v>
      </c>
      <c r="R72" s="5">
        <v>1</v>
      </c>
      <c r="S72" s="5">
        <v>2</v>
      </c>
      <c r="T72" s="5">
        <v>2</v>
      </c>
      <c r="U72" s="5">
        <v>2</v>
      </c>
      <c r="V72" s="5">
        <v>3</v>
      </c>
    </row>
    <row r="73" spans="3:22" x14ac:dyDescent="0.25">
      <c r="C73" s="79" t="s">
        <v>262</v>
      </c>
      <c r="D73" s="79"/>
      <c r="E73" s="5">
        <f>SUM(E4:E72)</f>
        <v>154</v>
      </c>
      <c r="F73" s="5">
        <f t="shared" ref="F73:V73" si="0">SUM(F4:F72)</f>
        <v>154</v>
      </c>
      <c r="G73" s="5">
        <f t="shared" si="0"/>
        <v>87</v>
      </c>
      <c r="H73" s="5">
        <f t="shared" si="0"/>
        <v>144</v>
      </c>
      <c r="I73" s="5">
        <f t="shared" si="0"/>
        <v>69</v>
      </c>
      <c r="J73" s="5">
        <f t="shared" si="0"/>
        <v>69</v>
      </c>
      <c r="K73" s="5">
        <f t="shared" si="0"/>
        <v>69</v>
      </c>
      <c r="L73" s="5">
        <f t="shared" si="0"/>
        <v>154</v>
      </c>
      <c r="M73" s="5">
        <f t="shared" si="0"/>
        <v>154</v>
      </c>
      <c r="N73" s="5">
        <f t="shared" si="0"/>
        <v>154</v>
      </c>
      <c r="O73" s="5">
        <f t="shared" si="0"/>
        <v>77</v>
      </c>
      <c r="P73" s="5">
        <f t="shared" si="0"/>
        <v>2</v>
      </c>
      <c r="Q73" s="5">
        <f t="shared" si="0"/>
        <v>154</v>
      </c>
      <c r="R73" s="5">
        <f>SUM(R4:R72)</f>
        <v>69</v>
      </c>
      <c r="S73" s="5">
        <f t="shared" si="0"/>
        <v>138</v>
      </c>
      <c r="T73" s="5">
        <f t="shared" ref="T73:U73" si="1">SUM(T4:T72)</f>
        <v>138</v>
      </c>
      <c r="U73" s="5">
        <f t="shared" si="1"/>
        <v>138</v>
      </c>
      <c r="V73" s="5">
        <f t="shared" si="0"/>
        <v>154</v>
      </c>
    </row>
    <row r="74" spans="3:22" x14ac:dyDescent="0.25">
      <c r="C74" s="84" t="s">
        <v>263</v>
      </c>
      <c r="D74" s="85"/>
      <c r="E74" s="5">
        <v>7</v>
      </c>
      <c r="F74" s="5">
        <v>7</v>
      </c>
      <c r="G74" s="5">
        <v>7</v>
      </c>
      <c r="H74" s="5">
        <v>7</v>
      </c>
      <c r="I74" s="5">
        <v>3</v>
      </c>
      <c r="J74" s="5">
        <v>3</v>
      </c>
      <c r="K74" s="5">
        <v>3</v>
      </c>
      <c r="L74" s="5">
        <v>7</v>
      </c>
      <c r="M74" s="5">
        <v>7</v>
      </c>
      <c r="N74" s="5">
        <v>7</v>
      </c>
      <c r="O74" s="5">
        <v>7</v>
      </c>
      <c r="P74" s="5">
        <v>7</v>
      </c>
      <c r="Q74" s="5">
        <v>7</v>
      </c>
      <c r="R74" s="5">
        <v>1</v>
      </c>
      <c r="S74" s="5">
        <v>6</v>
      </c>
      <c r="T74" s="5">
        <v>6</v>
      </c>
      <c r="U74" s="5">
        <v>6</v>
      </c>
      <c r="V74" s="5">
        <v>7</v>
      </c>
    </row>
    <row r="75" spans="3:22" x14ac:dyDescent="0.25">
      <c r="C75" s="84" t="s">
        <v>264</v>
      </c>
      <c r="D75" s="85"/>
      <c r="E75" s="5">
        <f>E73*E74</f>
        <v>1078</v>
      </c>
      <c r="F75" s="5">
        <f t="shared" ref="F75:V75" si="2">F73*F74</f>
        <v>1078</v>
      </c>
      <c r="G75" s="5">
        <f t="shared" si="2"/>
        <v>609</v>
      </c>
      <c r="H75" s="5">
        <f t="shared" si="2"/>
        <v>1008</v>
      </c>
      <c r="I75" s="5">
        <f t="shared" si="2"/>
        <v>207</v>
      </c>
      <c r="J75" s="5">
        <f t="shared" si="2"/>
        <v>207</v>
      </c>
      <c r="K75" s="5">
        <f t="shared" si="2"/>
        <v>207</v>
      </c>
      <c r="L75" s="5">
        <f t="shared" si="2"/>
        <v>1078</v>
      </c>
      <c r="M75" s="5">
        <f t="shared" si="2"/>
        <v>1078</v>
      </c>
      <c r="N75" s="5">
        <f t="shared" si="2"/>
        <v>1078</v>
      </c>
      <c r="O75" s="5">
        <f t="shared" si="2"/>
        <v>539</v>
      </c>
      <c r="P75" s="5">
        <f t="shared" si="2"/>
        <v>14</v>
      </c>
      <c r="Q75" s="5">
        <f t="shared" si="2"/>
        <v>1078</v>
      </c>
      <c r="R75" s="5">
        <f t="shared" si="2"/>
        <v>69</v>
      </c>
      <c r="S75" s="5">
        <f t="shared" si="2"/>
        <v>828</v>
      </c>
      <c r="T75" s="5">
        <f t="shared" ref="T75:U75" si="3">T73*T74</f>
        <v>828</v>
      </c>
      <c r="U75" s="5">
        <f t="shared" si="3"/>
        <v>828</v>
      </c>
      <c r="V75" s="5">
        <f t="shared" si="2"/>
        <v>1078</v>
      </c>
    </row>
    <row r="76" spans="3:22" x14ac:dyDescent="0.25">
      <c r="C76" s="84" t="s">
        <v>135</v>
      </c>
      <c r="D76" s="85"/>
      <c r="E76" s="6">
        <f>E75*'VALOR ASEO'!G4</f>
        <v>7546000</v>
      </c>
      <c r="F76" s="6">
        <f>F75*'VALOR ASEO'!G5</f>
        <v>8839600</v>
      </c>
      <c r="G76" s="6">
        <f>G75*'VALOR ASEO'!$G$6</f>
        <v>3796100</v>
      </c>
      <c r="H76" s="6">
        <f>H75*'VALOR ASEO'!$G$7</f>
        <v>6585600</v>
      </c>
      <c r="I76" s="6">
        <f>I75*'VALOR ASEO'!$G$8</f>
        <v>1635300</v>
      </c>
      <c r="J76" s="6">
        <f>J75*'VALOR ASEO'!$G$9</f>
        <v>1787100.0000000002</v>
      </c>
      <c r="K76" s="6">
        <f>K75*'VALOR ASEO'!$G$10</f>
        <v>1380000</v>
      </c>
      <c r="L76" s="6">
        <f>L75*'VALOR ASEO'!$G$11</f>
        <v>4491666.666666667</v>
      </c>
      <c r="M76" s="6">
        <f>M75*'VALOR ASEO'!$G$12</f>
        <v>4851000</v>
      </c>
      <c r="N76" s="6">
        <f>N75*'VALOR ASEO'!$G$13</f>
        <v>6863266.666666667</v>
      </c>
      <c r="O76" s="6">
        <f>O75*'VALOR ASEO'!$G$14</f>
        <v>4419800</v>
      </c>
      <c r="P76" s="6">
        <f>P75*'VALOR ASEO'!$G$15</f>
        <v>478333.33333333331</v>
      </c>
      <c r="Q76" s="6">
        <f>Q75*'VALOR ASEO'!$G$16</f>
        <v>4527600</v>
      </c>
      <c r="R76" s="6">
        <f>R75*'VALOR ASEO'!$G$17</f>
        <v>20976000</v>
      </c>
      <c r="S76" s="6">
        <f>S75*'VALOR ASEO'!$G$18</f>
        <v>26068200</v>
      </c>
      <c r="T76" s="6">
        <f>T75*'VALOR ASEO'!$G$18</f>
        <v>26068200</v>
      </c>
      <c r="U76" s="6">
        <f>U75*'VALOR ASEO'!$G$18</f>
        <v>26068200</v>
      </c>
      <c r="V76" s="6">
        <f>V75*'VALOR ASEO'!$G$19</f>
        <v>11372900</v>
      </c>
    </row>
    <row r="77" spans="3:22" x14ac:dyDescent="0.25">
      <c r="V77" s="6">
        <f>SUM(E76:V76)</f>
        <v>167754866.66666666</v>
      </c>
    </row>
  </sheetData>
  <autoFilter ref="C3:V77" xr:uid="{6EDFBFAD-45D1-4536-92F1-ECCFBAE490FC}"/>
  <mergeCells count="7">
    <mergeCell ref="S2:U2"/>
    <mergeCell ref="C76:D76"/>
    <mergeCell ref="D2:D3"/>
    <mergeCell ref="C2:C3"/>
    <mergeCell ref="C73:D73"/>
    <mergeCell ref="C74:D74"/>
    <mergeCell ref="C75:D75"/>
  </mergeCells>
  <pageMargins left="0.7" right="0.7" top="0.75" bottom="0.75" header="0.3" footer="0.3"/>
  <pageSetup paperSize="9" scale="37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2B45F-416E-4554-B75F-9ADBA60D6633}">
  <dimension ref="B3:I19"/>
  <sheetViews>
    <sheetView showGridLines="0" view="pageBreakPreview" zoomScaleNormal="125" zoomScaleSheetLayoutView="100" workbookViewId="0">
      <selection activeCell="I6" sqref="I6"/>
    </sheetView>
  </sheetViews>
  <sheetFormatPr baseColWidth="10" defaultRowHeight="15" x14ac:dyDescent="0.25"/>
  <cols>
    <col min="1" max="1" width="5.28515625" customWidth="1"/>
    <col min="2" max="2" width="43.28515625" style="3" customWidth="1"/>
    <col min="3" max="3" width="16.28515625" style="2" bestFit="1" customWidth="1"/>
    <col min="4" max="4" width="11.42578125" style="2" customWidth="1"/>
    <col min="6" max="6" width="25.42578125" style="4" customWidth="1"/>
    <col min="7" max="7" width="19.42578125" style="4" bestFit="1" customWidth="1"/>
    <col min="8" max="8" width="16.28515625" style="4" bestFit="1" customWidth="1"/>
    <col min="9" max="9" width="14.7109375" style="4" customWidth="1"/>
  </cols>
  <sheetData>
    <row r="3" spans="2:9" x14ac:dyDescent="0.25">
      <c r="B3" s="7" t="s">
        <v>131</v>
      </c>
      <c r="C3" s="6" t="s">
        <v>1</v>
      </c>
      <c r="F3" s="5" t="s">
        <v>0</v>
      </c>
      <c r="G3" s="5" t="s">
        <v>265</v>
      </c>
      <c r="H3" s="5" t="s">
        <v>1</v>
      </c>
      <c r="I3" s="5" t="s">
        <v>260</v>
      </c>
    </row>
    <row r="4" spans="2:9" ht="30" x14ac:dyDescent="0.25">
      <c r="B4" s="7" t="s">
        <v>132</v>
      </c>
      <c r="C4" s="6">
        <v>40000</v>
      </c>
      <c r="F4" s="45" t="s">
        <v>266</v>
      </c>
      <c r="G4" s="5">
        <v>106</v>
      </c>
      <c r="H4" s="6">
        <f>C7</f>
        <v>120000</v>
      </c>
      <c r="I4" s="6">
        <f>G4*H4</f>
        <v>12720000</v>
      </c>
    </row>
    <row r="5" spans="2:9" x14ac:dyDescent="0.25">
      <c r="B5" s="7" t="s">
        <v>133</v>
      </c>
      <c r="C5" s="6">
        <v>40000</v>
      </c>
      <c r="F5" s="8" t="s">
        <v>136</v>
      </c>
      <c r="G5" s="5">
        <v>106</v>
      </c>
      <c r="H5" s="6">
        <f>D19</f>
        <v>194000</v>
      </c>
      <c r="I5" s="6">
        <f>G5*H5</f>
        <v>20564000</v>
      </c>
    </row>
    <row r="6" spans="2:9" x14ac:dyDescent="0.25">
      <c r="B6" s="7" t="s">
        <v>134</v>
      </c>
      <c r="C6" s="6">
        <v>40000</v>
      </c>
      <c r="F6" s="79" t="s">
        <v>267</v>
      </c>
      <c r="G6" s="79"/>
      <c r="H6" s="79"/>
      <c r="I6" s="96">
        <f>SUM(I4:I5)</f>
        <v>33284000</v>
      </c>
    </row>
    <row r="7" spans="2:9" x14ac:dyDescent="0.25">
      <c r="C7" s="2">
        <f>SUM(C4:C6)</f>
        <v>120000</v>
      </c>
    </row>
    <row r="10" spans="2:9" s="4" customFormat="1" x14ac:dyDescent="0.25">
      <c r="B10" s="5" t="s">
        <v>136</v>
      </c>
      <c r="C10" s="6" t="s">
        <v>2</v>
      </c>
      <c r="D10" s="6" t="s">
        <v>135</v>
      </c>
    </row>
    <row r="11" spans="2:9" x14ac:dyDescent="0.25">
      <c r="B11" s="7" t="s">
        <v>137</v>
      </c>
      <c r="C11" s="6" t="s">
        <v>126</v>
      </c>
      <c r="D11" s="6">
        <v>15000</v>
      </c>
    </row>
    <row r="12" spans="2:9" x14ac:dyDescent="0.25">
      <c r="B12" s="7" t="s">
        <v>138</v>
      </c>
      <c r="C12" s="6" t="s">
        <v>126</v>
      </c>
      <c r="D12" s="6">
        <v>30000</v>
      </c>
    </row>
    <row r="13" spans="2:9" x14ac:dyDescent="0.25">
      <c r="B13" s="7" t="s">
        <v>139</v>
      </c>
      <c r="C13" s="6" t="s">
        <v>126</v>
      </c>
      <c r="D13" s="6">
        <v>30000</v>
      </c>
    </row>
    <row r="14" spans="2:9" x14ac:dyDescent="0.25">
      <c r="B14" s="7" t="s">
        <v>140</v>
      </c>
      <c r="C14" s="6" t="s">
        <v>126</v>
      </c>
      <c r="D14" s="6">
        <v>55000</v>
      </c>
    </row>
    <row r="15" spans="2:9" x14ac:dyDescent="0.25">
      <c r="B15" s="7" t="s">
        <v>141</v>
      </c>
      <c r="C15" s="6" t="s">
        <v>145</v>
      </c>
      <c r="D15" s="6">
        <v>50000</v>
      </c>
    </row>
    <row r="16" spans="2:9" x14ac:dyDescent="0.25">
      <c r="B16" s="7" t="s">
        <v>142</v>
      </c>
      <c r="C16" s="6" t="s">
        <v>145</v>
      </c>
      <c r="D16" s="6">
        <v>5000</v>
      </c>
    </row>
    <row r="17" spans="2:4" x14ac:dyDescent="0.25">
      <c r="B17" s="7" t="s">
        <v>143</v>
      </c>
      <c r="C17" s="6" t="s">
        <v>145</v>
      </c>
      <c r="D17" s="6">
        <v>5000</v>
      </c>
    </row>
    <row r="18" spans="2:4" x14ac:dyDescent="0.25">
      <c r="B18" s="7" t="s">
        <v>144</v>
      </c>
      <c r="C18" s="6" t="s">
        <v>126</v>
      </c>
      <c r="D18" s="6">
        <v>4000</v>
      </c>
    </row>
    <row r="19" spans="2:4" x14ac:dyDescent="0.25">
      <c r="D19" s="2">
        <f>SUM(D11:D18)</f>
        <v>194000</v>
      </c>
    </row>
  </sheetData>
  <mergeCells count="1">
    <mergeCell ref="F6:H6"/>
  </mergeCells>
  <pageMargins left="0.7" right="0.7" top="0.75" bottom="0.75" header="0.3" footer="0.3"/>
  <pageSetup scale="51" orientation="portrait" horizont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D71681-1310-4C6D-899F-C8FBC5B25C48}">
  <dimension ref="B2:C3"/>
  <sheetViews>
    <sheetView showGridLines="0" view="pageBreakPreview" zoomScale="98" zoomScaleNormal="100" zoomScaleSheetLayoutView="98" workbookViewId="0">
      <selection activeCell="D6" sqref="D6"/>
    </sheetView>
  </sheetViews>
  <sheetFormatPr baseColWidth="10" defaultRowHeight="15" x14ac:dyDescent="0.25"/>
  <cols>
    <col min="2" max="2" width="38.85546875" customWidth="1"/>
    <col min="3" max="3" width="16.42578125" style="1" customWidth="1"/>
  </cols>
  <sheetData>
    <row r="2" spans="2:3" x14ac:dyDescent="0.25">
      <c r="B2" s="5" t="s">
        <v>0</v>
      </c>
      <c r="C2" s="6" t="s">
        <v>135</v>
      </c>
    </row>
    <row r="3" spans="2:3" ht="30" x14ac:dyDescent="0.25">
      <c r="B3" s="71" t="s">
        <v>369</v>
      </c>
      <c r="C3" s="6">
        <v>56000000</v>
      </c>
    </row>
  </sheetData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935B25-79BA-410E-8C42-4B8C26813167}">
  <dimension ref="B4:D5"/>
  <sheetViews>
    <sheetView showGridLines="0" view="pageBreakPreview" zoomScaleNormal="117" zoomScaleSheetLayoutView="100" workbookViewId="0">
      <selection activeCell="D8" sqref="D8"/>
    </sheetView>
  </sheetViews>
  <sheetFormatPr baseColWidth="10" defaultRowHeight="15" x14ac:dyDescent="0.25"/>
  <cols>
    <col min="2" max="2" width="26.42578125" style="4" customWidth="1"/>
    <col min="3" max="3" width="12.28515625" style="4" bestFit="1" customWidth="1"/>
    <col min="4" max="4" width="22" style="2" customWidth="1"/>
  </cols>
  <sheetData>
    <row r="4" spans="2:4" x14ac:dyDescent="0.25">
      <c r="B4" s="5" t="s">
        <v>0</v>
      </c>
      <c r="C4" s="5" t="s">
        <v>146</v>
      </c>
      <c r="D4" s="6" t="s">
        <v>135</v>
      </c>
    </row>
    <row r="5" spans="2:4" x14ac:dyDescent="0.25">
      <c r="B5" s="5" t="s">
        <v>271</v>
      </c>
      <c r="C5" s="52">
        <v>0.121</v>
      </c>
      <c r="D5" s="6">
        <v>589486727.54796004</v>
      </c>
    </row>
  </sheetData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1349D-71C1-4D18-8C91-52DD5327AF29}">
  <dimension ref="B2:J41"/>
  <sheetViews>
    <sheetView showGridLines="0" view="pageBreakPreview" topLeftCell="A21" zoomScaleNormal="100" zoomScaleSheetLayoutView="100" workbookViewId="0">
      <selection activeCell="J35" sqref="J35"/>
    </sheetView>
  </sheetViews>
  <sheetFormatPr baseColWidth="10" defaultRowHeight="15" x14ac:dyDescent="0.25"/>
  <cols>
    <col min="2" max="2" width="23.42578125" customWidth="1"/>
    <col min="4" max="4" width="11.42578125" customWidth="1"/>
    <col min="10" max="10" width="17.42578125" customWidth="1"/>
    <col min="11" max="11" width="6.7109375" customWidth="1"/>
  </cols>
  <sheetData>
    <row r="2" spans="2:10" x14ac:dyDescent="0.25">
      <c r="B2" s="9" t="s">
        <v>242</v>
      </c>
      <c r="C2" s="31">
        <v>50609.602299999999</v>
      </c>
      <c r="D2" s="75"/>
      <c r="E2" s="76"/>
      <c r="F2" s="76"/>
      <c r="G2" s="76"/>
    </row>
    <row r="3" spans="2:10" x14ac:dyDescent="0.25">
      <c r="B3" s="9" t="s">
        <v>243</v>
      </c>
      <c r="C3" s="31">
        <v>66687.2742</v>
      </c>
      <c r="D3" s="75"/>
      <c r="E3" s="76"/>
      <c r="F3" s="76"/>
      <c r="G3" s="76"/>
    </row>
    <row r="5" spans="2:10" ht="63.75" x14ac:dyDescent="0.25">
      <c r="B5" s="11" t="s">
        <v>147</v>
      </c>
      <c r="C5" s="12" t="s">
        <v>148</v>
      </c>
      <c r="D5" s="12" t="s">
        <v>149</v>
      </c>
      <c r="E5" s="12" t="s">
        <v>150</v>
      </c>
      <c r="F5" s="12" t="s">
        <v>151</v>
      </c>
      <c r="G5" s="12" t="s">
        <v>152</v>
      </c>
      <c r="H5" s="11" t="s">
        <v>153</v>
      </c>
      <c r="I5" s="11" t="s">
        <v>154</v>
      </c>
      <c r="J5" s="12" t="s">
        <v>155</v>
      </c>
    </row>
    <row r="6" spans="2:10" x14ac:dyDescent="0.25">
      <c r="B6" s="86" t="s">
        <v>159</v>
      </c>
      <c r="C6" s="13">
        <v>48</v>
      </c>
      <c r="D6" s="13"/>
      <c r="E6" s="13">
        <v>58</v>
      </c>
      <c r="F6" s="14"/>
      <c r="G6" s="14"/>
      <c r="H6" s="15">
        <f>SUM(C6:G6)</f>
        <v>106</v>
      </c>
      <c r="I6" s="16">
        <v>15</v>
      </c>
      <c r="J6" s="17">
        <f>((C6*$C$2*I6)+(E6*$C$3*I6))</f>
        <v>94456842.209999993</v>
      </c>
    </row>
    <row r="7" spans="2:10" x14ac:dyDescent="0.25">
      <c r="B7" s="87"/>
      <c r="C7" s="13"/>
      <c r="D7" s="13"/>
      <c r="E7" s="13"/>
      <c r="F7" s="14"/>
      <c r="G7" s="14"/>
      <c r="H7" s="15">
        <f>SUM(C7:G7)</f>
        <v>0</v>
      </c>
      <c r="I7" s="16"/>
      <c r="J7" s="17"/>
    </row>
    <row r="8" spans="2:10" x14ac:dyDescent="0.25">
      <c r="B8" s="87"/>
      <c r="C8" s="13"/>
      <c r="D8" s="13"/>
      <c r="E8" s="13"/>
      <c r="F8" s="14"/>
      <c r="G8" s="14"/>
      <c r="H8" s="15">
        <f>SUM(C8:G8)</f>
        <v>0</v>
      </c>
      <c r="I8" s="16"/>
      <c r="J8" s="17"/>
    </row>
    <row r="9" spans="2:10" x14ac:dyDescent="0.25">
      <c r="B9" s="88"/>
      <c r="C9" s="18">
        <f t="shared" ref="C9:H9" si="0">SUM(C6:C8)</f>
        <v>48</v>
      </c>
      <c r="D9" s="18">
        <f t="shared" si="0"/>
        <v>0</v>
      </c>
      <c r="E9" s="18">
        <f t="shared" si="0"/>
        <v>58</v>
      </c>
      <c r="F9" s="19">
        <f t="shared" si="0"/>
        <v>0</v>
      </c>
      <c r="G9" s="19">
        <f t="shared" si="0"/>
        <v>0</v>
      </c>
      <c r="H9" s="20">
        <f t="shared" si="0"/>
        <v>106</v>
      </c>
      <c r="I9" s="47">
        <f>SUM(I6:I8)</f>
        <v>15</v>
      </c>
      <c r="J9" s="22">
        <f>SUM(J6:J8)</f>
        <v>94456842.209999993</v>
      </c>
    </row>
    <row r="10" spans="2:10" x14ac:dyDescent="0.25">
      <c r="B10" s="86" t="s">
        <v>160</v>
      </c>
      <c r="C10" s="13">
        <v>48</v>
      </c>
      <c r="D10" s="13"/>
      <c r="E10" s="13">
        <v>58</v>
      </c>
      <c r="F10" s="14"/>
      <c r="G10" s="14"/>
      <c r="H10" s="15">
        <f t="shared" ref="H10:H12" si="1">SUM(C10:G10)</f>
        <v>106</v>
      </c>
      <c r="I10" s="16">
        <v>20</v>
      </c>
      <c r="J10" s="17">
        <f>((C10*$C$2*I10)+(E10*$C$3*I10))</f>
        <v>125942456.28</v>
      </c>
    </row>
    <row r="11" spans="2:10" x14ac:dyDescent="0.25">
      <c r="B11" s="87"/>
      <c r="C11" s="13"/>
      <c r="D11" s="13"/>
      <c r="E11" s="13"/>
      <c r="F11" s="14"/>
      <c r="G11" s="14"/>
      <c r="H11" s="15">
        <f t="shared" si="1"/>
        <v>0</v>
      </c>
      <c r="I11" s="16"/>
      <c r="J11" s="17"/>
    </row>
    <row r="12" spans="2:10" x14ac:dyDescent="0.25">
      <c r="B12" s="87"/>
      <c r="C12" s="13"/>
      <c r="D12" s="13"/>
      <c r="E12" s="13"/>
      <c r="F12" s="14"/>
      <c r="G12" s="14"/>
      <c r="H12" s="15">
        <f t="shared" si="1"/>
        <v>0</v>
      </c>
      <c r="I12" s="16"/>
      <c r="J12" s="17"/>
    </row>
    <row r="13" spans="2:10" x14ac:dyDescent="0.25">
      <c r="B13" s="88"/>
      <c r="C13" s="18">
        <f>SUM(C10:C12)</f>
        <v>48</v>
      </c>
      <c r="D13" s="18">
        <f>SUM(D10:D12)</f>
        <v>0</v>
      </c>
      <c r="E13" s="18">
        <f>SUM(E10:E12)</f>
        <v>58</v>
      </c>
      <c r="F13" s="19">
        <f>SUM(F10:F12)</f>
        <v>0</v>
      </c>
      <c r="G13" s="19">
        <f>SUM(G10:G12)</f>
        <v>0</v>
      </c>
      <c r="H13" s="20">
        <f>C13+D13+E13+F13+G13</f>
        <v>106</v>
      </c>
      <c r="I13" s="47">
        <f>SUM(I10:I12)</f>
        <v>20</v>
      </c>
      <c r="J13" s="22">
        <f>SUM(J10:J12)</f>
        <v>125942456.28</v>
      </c>
    </row>
    <row r="14" spans="2:10" x14ac:dyDescent="0.25">
      <c r="B14" s="86" t="s">
        <v>161</v>
      </c>
      <c r="C14" s="13">
        <v>48</v>
      </c>
      <c r="D14" s="13"/>
      <c r="E14" s="13">
        <v>58</v>
      </c>
      <c r="F14" s="14"/>
      <c r="G14" s="14"/>
      <c r="H14" s="15">
        <f t="shared" ref="H14:H16" si="2">SUM(C14:G14)</f>
        <v>106</v>
      </c>
      <c r="I14" s="16">
        <v>20</v>
      </c>
      <c r="J14" s="17">
        <f>((C14*$C$2*I14)+(E14*$C$3*I14))</f>
        <v>125942456.28</v>
      </c>
    </row>
    <row r="15" spans="2:10" x14ac:dyDescent="0.25">
      <c r="B15" s="87"/>
      <c r="C15" s="13"/>
      <c r="D15" s="13"/>
      <c r="E15" s="13"/>
      <c r="F15" s="14"/>
      <c r="G15" s="14"/>
      <c r="H15" s="15">
        <f t="shared" si="2"/>
        <v>0</v>
      </c>
      <c r="I15" s="16"/>
      <c r="J15" s="17"/>
    </row>
    <row r="16" spans="2:10" x14ac:dyDescent="0.25">
      <c r="B16" s="87"/>
      <c r="C16" s="13"/>
      <c r="D16" s="13"/>
      <c r="E16" s="13"/>
      <c r="F16" s="14"/>
      <c r="G16" s="14"/>
      <c r="H16" s="15">
        <f t="shared" si="2"/>
        <v>0</v>
      </c>
      <c r="I16" s="16"/>
      <c r="J16" s="17"/>
    </row>
    <row r="17" spans="2:10" x14ac:dyDescent="0.25">
      <c r="B17" s="88"/>
      <c r="C17" s="18">
        <f>SUM(C14:C16)</f>
        <v>48</v>
      </c>
      <c r="D17" s="18">
        <f>SUM(D14:D16)</f>
        <v>0</v>
      </c>
      <c r="E17" s="18">
        <f>SUM(E14:E16)</f>
        <v>58</v>
      </c>
      <c r="F17" s="19">
        <f>SUM(F14:F16)</f>
        <v>0</v>
      </c>
      <c r="G17" s="19">
        <f>SUM(G14:G16)</f>
        <v>0</v>
      </c>
      <c r="H17" s="20">
        <f>C17+D17+E17+F17+G17</f>
        <v>106</v>
      </c>
      <c r="I17" s="21" t="s">
        <v>156</v>
      </c>
      <c r="J17" s="22">
        <f>SUM(J14:J16)</f>
        <v>125942456.28</v>
      </c>
    </row>
    <row r="18" spans="2:10" x14ac:dyDescent="0.25">
      <c r="B18" s="86" t="s">
        <v>162</v>
      </c>
      <c r="C18" s="13">
        <v>48</v>
      </c>
      <c r="D18" s="13"/>
      <c r="E18" s="13">
        <v>58</v>
      </c>
      <c r="F18" s="21"/>
      <c r="G18" s="21"/>
      <c r="H18" s="15">
        <f t="shared" ref="H18:H20" si="3">SUM(C18:G18)</f>
        <v>106</v>
      </c>
      <c r="I18" s="21">
        <v>18</v>
      </c>
      <c r="J18" s="17">
        <f>((C18*$C$2*I18)+(E18*$C$3*I18))</f>
        <v>113348210.652</v>
      </c>
    </row>
    <row r="19" spans="2:10" x14ac:dyDescent="0.25">
      <c r="B19" s="87"/>
      <c r="C19" s="24"/>
      <c r="D19" s="24"/>
      <c r="E19" s="24"/>
      <c r="F19" s="21"/>
      <c r="G19" s="21"/>
      <c r="H19" s="15">
        <f t="shared" si="3"/>
        <v>0</v>
      </c>
      <c r="I19" s="21"/>
      <c r="J19" s="17"/>
    </row>
    <row r="20" spans="2:10" x14ac:dyDescent="0.25">
      <c r="B20" s="87"/>
      <c r="C20" s="13"/>
      <c r="D20" s="13"/>
      <c r="E20" s="13"/>
      <c r="F20" s="25"/>
      <c r="G20" s="25"/>
      <c r="H20" s="15">
        <f t="shared" si="3"/>
        <v>0</v>
      </c>
      <c r="I20" s="26"/>
      <c r="J20" s="17"/>
    </row>
    <row r="21" spans="2:10" x14ac:dyDescent="0.25">
      <c r="B21" s="88"/>
      <c r="C21" s="18">
        <f t="shared" ref="C21:H21" si="4">SUM(C18:C20)</f>
        <v>48</v>
      </c>
      <c r="D21" s="18">
        <f t="shared" si="4"/>
        <v>0</v>
      </c>
      <c r="E21" s="18">
        <f t="shared" si="4"/>
        <v>58</v>
      </c>
      <c r="F21" s="18">
        <f t="shared" si="4"/>
        <v>0</v>
      </c>
      <c r="G21" s="18">
        <f t="shared" si="4"/>
        <v>0</v>
      </c>
      <c r="H21" s="20">
        <f t="shared" si="4"/>
        <v>106</v>
      </c>
      <c r="I21" s="47">
        <f>SUM(I18:I20)</f>
        <v>18</v>
      </c>
      <c r="J21" s="22">
        <f>SUM(J18:J20)</f>
        <v>113348210.652</v>
      </c>
    </row>
    <row r="22" spans="2:10" ht="15" customHeight="1" x14ac:dyDescent="0.25">
      <c r="B22" s="86" t="s">
        <v>163</v>
      </c>
      <c r="C22" s="13">
        <v>48</v>
      </c>
      <c r="D22" s="13"/>
      <c r="E22" s="13">
        <v>58</v>
      </c>
      <c r="F22" s="25"/>
      <c r="G22" s="25"/>
      <c r="H22" s="15">
        <f t="shared" ref="H22:H24" si="5">SUM(C22:G22)</f>
        <v>106</v>
      </c>
      <c r="I22" s="26">
        <v>21</v>
      </c>
      <c r="J22" s="17">
        <f>((C22*$C$2*I22)+(E22*$C$3*I22))</f>
        <v>132239579.09400001</v>
      </c>
    </row>
    <row r="23" spans="2:10" x14ac:dyDescent="0.25">
      <c r="B23" s="87"/>
      <c r="C23" s="13"/>
      <c r="D23" s="13"/>
      <c r="E23" s="13"/>
      <c r="F23" s="25"/>
      <c r="G23" s="25"/>
      <c r="H23" s="15">
        <f t="shared" si="5"/>
        <v>0</v>
      </c>
      <c r="I23" s="26"/>
      <c r="J23" s="17"/>
    </row>
    <row r="24" spans="2:10" x14ac:dyDescent="0.25">
      <c r="B24" s="87"/>
      <c r="C24" s="13"/>
      <c r="D24" s="13"/>
      <c r="E24" s="13"/>
      <c r="F24" s="25"/>
      <c r="G24" s="25"/>
      <c r="H24" s="15">
        <f t="shared" si="5"/>
        <v>0</v>
      </c>
      <c r="I24" s="26"/>
      <c r="J24" s="17"/>
    </row>
    <row r="25" spans="2:10" x14ac:dyDescent="0.25">
      <c r="B25" s="88"/>
      <c r="C25" s="18">
        <f>SUM(C22:C24)</f>
        <v>48</v>
      </c>
      <c r="D25" s="18">
        <f t="shared" ref="D25:H25" si="6">SUM(D22:D24)</f>
        <v>0</v>
      </c>
      <c r="E25" s="18">
        <f t="shared" si="6"/>
        <v>58</v>
      </c>
      <c r="F25" s="18">
        <f t="shared" si="6"/>
        <v>0</v>
      </c>
      <c r="G25" s="18">
        <f t="shared" si="6"/>
        <v>0</v>
      </c>
      <c r="H25" s="18">
        <f t="shared" si="6"/>
        <v>106</v>
      </c>
      <c r="I25" s="47">
        <f>SUM(I22:I24)</f>
        <v>21</v>
      </c>
      <c r="J25" s="22">
        <f>SUM(J22:J24)</f>
        <v>132239579.09400001</v>
      </c>
    </row>
    <row r="26" spans="2:10" x14ac:dyDescent="0.25">
      <c r="B26" s="86" t="s">
        <v>164</v>
      </c>
      <c r="C26" s="13">
        <v>48</v>
      </c>
      <c r="D26" s="13"/>
      <c r="E26" s="13">
        <v>58</v>
      </c>
      <c r="F26" s="14"/>
      <c r="G26" s="14"/>
      <c r="H26" s="15">
        <f t="shared" ref="H26:H28" si="7">SUM(C26:G26)</f>
        <v>106</v>
      </c>
      <c r="I26" s="16">
        <v>4</v>
      </c>
      <c r="J26" s="17">
        <f>((C26*$C$2*I26)+(E26*$C$3*I26))</f>
        <v>25188491.255999997</v>
      </c>
    </row>
    <row r="27" spans="2:10" x14ac:dyDescent="0.25">
      <c r="B27" s="87"/>
      <c r="C27" s="13"/>
      <c r="D27" s="13"/>
      <c r="E27" s="13"/>
      <c r="F27" s="14"/>
      <c r="G27" s="14"/>
      <c r="H27" s="15">
        <f t="shared" si="7"/>
        <v>0</v>
      </c>
      <c r="I27" s="16"/>
      <c r="J27" s="17"/>
    </row>
    <row r="28" spans="2:10" x14ac:dyDescent="0.25">
      <c r="B28" s="87"/>
      <c r="C28" s="13"/>
      <c r="D28" s="13"/>
      <c r="E28" s="13"/>
      <c r="F28" s="14"/>
      <c r="G28" s="14"/>
      <c r="H28" s="15">
        <f t="shared" si="7"/>
        <v>0</v>
      </c>
      <c r="I28" s="16"/>
      <c r="J28" s="17"/>
    </row>
    <row r="29" spans="2:10" x14ac:dyDescent="0.25">
      <c r="B29" s="88"/>
      <c r="C29" s="18">
        <f>SUM(C26:C28)</f>
        <v>48</v>
      </c>
      <c r="D29" s="18">
        <f>SUM(D26:D28)</f>
        <v>0</v>
      </c>
      <c r="E29" s="18">
        <f>SUM(E26:E28)</f>
        <v>58</v>
      </c>
      <c r="F29" s="19">
        <f>SUM(F26:F28)</f>
        <v>0</v>
      </c>
      <c r="G29" s="19">
        <f>SUM(G26:G28)</f>
        <v>0</v>
      </c>
      <c r="H29" s="20">
        <f>C29+D29+E29+F29+G29</f>
        <v>106</v>
      </c>
      <c r="I29" s="47">
        <f>SUM(I26:I28)</f>
        <v>4</v>
      </c>
      <c r="J29" s="22">
        <f>SUM(J26:J28)</f>
        <v>25188491.255999997</v>
      </c>
    </row>
    <row r="30" spans="2:10" x14ac:dyDescent="0.25">
      <c r="B30" s="86" t="s">
        <v>165</v>
      </c>
      <c r="C30" s="13">
        <v>48</v>
      </c>
      <c r="D30" s="13"/>
      <c r="E30" s="13">
        <v>58</v>
      </c>
      <c r="F30" s="21"/>
      <c r="G30" s="21"/>
      <c r="H30" s="15">
        <f t="shared" ref="H30:H32" si="8">SUM(C30:G30)</f>
        <v>106</v>
      </c>
      <c r="I30" s="21">
        <v>22</v>
      </c>
      <c r="J30" s="17">
        <f>((C30*$C$2*I30)+(E30*$C$3*I30))</f>
        <v>138536701.90799999</v>
      </c>
    </row>
    <row r="31" spans="2:10" x14ac:dyDescent="0.25">
      <c r="B31" s="87"/>
      <c r="C31" s="24"/>
      <c r="D31" s="24"/>
      <c r="E31" s="24"/>
      <c r="F31" s="21"/>
      <c r="G31" s="21"/>
      <c r="H31" s="15">
        <f t="shared" si="8"/>
        <v>0</v>
      </c>
      <c r="I31" s="21"/>
      <c r="J31" s="17"/>
    </row>
    <row r="32" spans="2:10" x14ac:dyDescent="0.25">
      <c r="B32" s="87"/>
      <c r="C32" s="13"/>
      <c r="D32" s="13"/>
      <c r="E32" s="13"/>
      <c r="F32" s="25"/>
      <c r="G32" s="25"/>
      <c r="H32" s="15">
        <f t="shared" si="8"/>
        <v>0</v>
      </c>
      <c r="I32" s="26"/>
      <c r="J32" s="17"/>
    </row>
    <row r="33" spans="2:10" x14ac:dyDescent="0.25">
      <c r="B33" s="88"/>
      <c r="C33" s="18">
        <f t="shared" ref="C33:H33" si="9">SUM(C30:C32)</f>
        <v>48</v>
      </c>
      <c r="D33" s="18">
        <f t="shared" si="9"/>
        <v>0</v>
      </c>
      <c r="E33" s="18">
        <f t="shared" si="9"/>
        <v>58</v>
      </c>
      <c r="F33" s="18">
        <f t="shared" si="9"/>
        <v>0</v>
      </c>
      <c r="G33" s="18">
        <f t="shared" si="9"/>
        <v>0</v>
      </c>
      <c r="H33" s="20">
        <f t="shared" si="9"/>
        <v>106</v>
      </c>
      <c r="I33" s="47">
        <f>SUM(I30:I32)</f>
        <v>22</v>
      </c>
      <c r="J33" s="22">
        <f>SUM(J30:J32)</f>
        <v>138536701.90799999</v>
      </c>
    </row>
    <row r="34" spans="2:10" ht="15" customHeight="1" x14ac:dyDescent="0.25">
      <c r="B34" s="86" t="s">
        <v>166</v>
      </c>
      <c r="C34" s="13">
        <v>48</v>
      </c>
      <c r="D34" s="13"/>
      <c r="E34" s="13">
        <v>58</v>
      </c>
      <c r="F34" s="25"/>
      <c r="G34" s="25"/>
      <c r="H34" s="15">
        <f t="shared" ref="H34:H36" si="10">SUM(C34:G34)</f>
        <v>106</v>
      </c>
      <c r="I34" s="26"/>
      <c r="J34" s="17">
        <f>((C34*$C$2*I34)+(E34*$C$3*I34))</f>
        <v>0</v>
      </c>
    </row>
    <row r="35" spans="2:10" x14ac:dyDescent="0.25">
      <c r="B35" s="87"/>
      <c r="C35" s="13"/>
      <c r="D35" s="13"/>
      <c r="E35" s="13"/>
      <c r="F35" s="25"/>
      <c r="G35" s="25"/>
      <c r="H35" s="15">
        <f t="shared" si="10"/>
        <v>0</v>
      </c>
      <c r="I35" s="26"/>
      <c r="J35" s="17"/>
    </row>
    <row r="36" spans="2:10" x14ac:dyDescent="0.25">
      <c r="B36" s="87"/>
      <c r="C36" s="13"/>
      <c r="D36" s="13"/>
      <c r="E36" s="13"/>
      <c r="F36" s="25"/>
      <c r="G36" s="25"/>
      <c r="H36" s="15">
        <f t="shared" si="10"/>
        <v>0</v>
      </c>
      <c r="I36" s="26"/>
      <c r="J36" s="17"/>
    </row>
    <row r="37" spans="2:10" x14ac:dyDescent="0.25">
      <c r="B37" s="88"/>
      <c r="C37" s="18">
        <f>SUM(C34:C36)</f>
        <v>48</v>
      </c>
      <c r="D37" s="18">
        <f t="shared" ref="D37:H37" si="11">SUM(D34:D36)</f>
        <v>0</v>
      </c>
      <c r="E37" s="18">
        <f t="shared" si="11"/>
        <v>58</v>
      </c>
      <c r="F37" s="18">
        <f t="shared" si="11"/>
        <v>0</v>
      </c>
      <c r="G37" s="18">
        <f t="shared" si="11"/>
        <v>0</v>
      </c>
      <c r="H37" s="18">
        <f t="shared" si="11"/>
        <v>106</v>
      </c>
      <c r="I37" s="47">
        <f>SUM(I34:I36)</f>
        <v>0</v>
      </c>
      <c r="J37" s="22">
        <f>SUM(J34:J36)</f>
        <v>0</v>
      </c>
    </row>
    <row r="38" spans="2:10" s="3" customFormat="1" ht="30" x14ac:dyDescent="0.25">
      <c r="B38" s="23" t="s">
        <v>157</v>
      </c>
      <c r="C38" s="89"/>
      <c r="D38" s="90"/>
      <c r="E38" s="90"/>
      <c r="F38" s="90"/>
      <c r="G38" s="90"/>
      <c r="H38" s="90"/>
      <c r="I38" s="91"/>
      <c r="J38" s="29"/>
    </row>
    <row r="39" spans="2:10" x14ac:dyDescent="0.25">
      <c r="B39" s="27" t="s">
        <v>158</v>
      </c>
      <c r="C39" s="92"/>
      <c r="D39" s="93"/>
      <c r="E39" s="93"/>
      <c r="F39" s="93"/>
      <c r="G39" s="93"/>
      <c r="H39" s="93"/>
      <c r="I39" s="46">
        <f>I6+I10+I14+I18+I22+I26+I30+I34</f>
        <v>120</v>
      </c>
      <c r="J39" s="28">
        <f>J9+J13+J17+J21+J25+J29+J33+J37</f>
        <v>755654737.68000007</v>
      </c>
    </row>
    <row r="40" spans="2:10" x14ac:dyDescent="0.25">
      <c r="J40" s="78"/>
    </row>
    <row r="41" spans="2:10" x14ac:dyDescent="0.25">
      <c r="J41" s="77"/>
    </row>
  </sheetData>
  <mergeCells count="10">
    <mergeCell ref="B26:B29"/>
    <mergeCell ref="B30:B33"/>
    <mergeCell ref="B34:B37"/>
    <mergeCell ref="C38:I38"/>
    <mergeCell ref="C39:H39"/>
    <mergeCell ref="B14:B17"/>
    <mergeCell ref="B18:B21"/>
    <mergeCell ref="B22:B25"/>
    <mergeCell ref="B6:B9"/>
    <mergeCell ref="B10:B13"/>
  </mergeCells>
  <pageMargins left="0.7" right="0.7" top="0.75" bottom="0.75" header="0.3" footer="0.3"/>
  <pageSetup paperSize="9" scale="63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D15C2D-ECA0-405E-8EC0-A4B4963BF734}">
  <dimension ref="B3:F10"/>
  <sheetViews>
    <sheetView showGridLines="0" view="pageBreakPreview" zoomScaleNormal="100" zoomScaleSheetLayoutView="100" workbookViewId="0">
      <selection activeCell="G12" sqref="G12"/>
    </sheetView>
  </sheetViews>
  <sheetFormatPr baseColWidth="10" defaultRowHeight="15" x14ac:dyDescent="0.25"/>
  <cols>
    <col min="2" max="2" width="37.140625" customWidth="1"/>
    <col min="3" max="3" width="14.42578125" style="2" customWidth="1"/>
    <col min="4" max="4" width="11.42578125" style="4"/>
    <col min="5" max="5" width="12.85546875" style="4" customWidth="1"/>
    <col min="6" max="6" width="15.42578125" style="4" customWidth="1"/>
  </cols>
  <sheetData>
    <row r="3" spans="2:6" x14ac:dyDescent="0.25">
      <c r="B3" s="80" t="s">
        <v>360</v>
      </c>
      <c r="C3" s="80"/>
      <c r="D3" s="5" t="s">
        <v>263</v>
      </c>
      <c r="E3" s="5" t="s">
        <v>368</v>
      </c>
      <c r="F3" s="5" t="s">
        <v>260</v>
      </c>
    </row>
    <row r="4" spans="2:6" x14ac:dyDescent="0.25">
      <c r="B4" s="9" t="s">
        <v>362</v>
      </c>
      <c r="C4" s="6">
        <v>1200000</v>
      </c>
      <c r="D4" s="5">
        <v>7</v>
      </c>
      <c r="E4" s="5">
        <v>0</v>
      </c>
      <c r="F4" s="6">
        <f>C4*D4</f>
        <v>8400000</v>
      </c>
    </row>
    <row r="5" spans="2:6" x14ac:dyDescent="0.25">
      <c r="B5" s="9" t="s">
        <v>366</v>
      </c>
      <c r="C5" s="6">
        <v>450000</v>
      </c>
      <c r="D5" s="5">
        <v>7</v>
      </c>
      <c r="E5" s="5">
        <v>0</v>
      </c>
      <c r="F5" s="6">
        <f t="shared" ref="F5:F8" si="0">C5*D5</f>
        <v>3150000</v>
      </c>
    </row>
    <row r="6" spans="2:6" ht="30" x14ac:dyDescent="0.25">
      <c r="B6" s="71" t="s">
        <v>367</v>
      </c>
      <c r="C6" s="6">
        <v>900000</v>
      </c>
      <c r="D6" s="5">
        <v>0</v>
      </c>
      <c r="E6" s="5">
        <v>14</v>
      </c>
      <c r="F6" s="6">
        <f>C6*E6</f>
        <v>12600000</v>
      </c>
    </row>
    <row r="7" spans="2:6" x14ac:dyDescent="0.25">
      <c r="B7" s="9" t="s">
        <v>363</v>
      </c>
      <c r="C7" s="6">
        <v>350000</v>
      </c>
      <c r="D7" s="5">
        <v>0</v>
      </c>
      <c r="E7" s="5">
        <v>14</v>
      </c>
      <c r="F7" s="6">
        <f>C7*E7</f>
        <v>4900000</v>
      </c>
    </row>
    <row r="8" spans="2:6" x14ac:dyDescent="0.25">
      <c r="B8" s="9" t="s">
        <v>364</v>
      </c>
      <c r="C8" s="6">
        <v>450000</v>
      </c>
      <c r="D8" s="5">
        <v>7</v>
      </c>
      <c r="E8" s="5">
        <v>0</v>
      </c>
      <c r="F8" s="6">
        <f t="shared" si="0"/>
        <v>3150000</v>
      </c>
    </row>
    <row r="9" spans="2:6" ht="45" x14ac:dyDescent="0.25">
      <c r="B9" s="71" t="s">
        <v>365</v>
      </c>
      <c r="C9" s="6">
        <v>500000</v>
      </c>
      <c r="D9" s="5">
        <v>0</v>
      </c>
      <c r="E9" s="5">
        <v>14</v>
      </c>
      <c r="F9" s="6">
        <f>C9*E9</f>
        <v>7000000</v>
      </c>
    </row>
    <row r="10" spans="2:6" x14ac:dyDescent="0.25">
      <c r="B10" s="72" t="s">
        <v>260</v>
      </c>
      <c r="C10" s="73"/>
      <c r="D10" s="73"/>
      <c r="E10" s="74"/>
      <c r="F10" s="6">
        <f>SUM(F4:F9)</f>
        <v>39200000</v>
      </c>
    </row>
  </sheetData>
  <mergeCells count="1">
    <mergeCell ref="B3:C3"/>
  </mergeCells>
  <pageMargins left="0.7" right="0.7" top="0.75" bottom="0.75" header="0.3" footer="0.3"/>
  <pageSetup paperSize="9" scale="77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49181-8290-4B6B-B009-083577323524}">
  <dimension ref="B3:D15"/>
  <sheetViews>
    <sheetView showGridLines="0" tabSelected="1" view="pageBreakPreview" zoomScaleNormal="100" zoomScaleSheetLayoutView="100" workbookViewId="0">
      <selection activeCell="E17" sqref="E17"/>
    </sheetView>
  </sheetViews>
  <sheetFormatPr baseColWidth="10" defaultRowHeight="15" x14ac:dyDescent="0.25"/>
  <cols>
    <col min="2" max="2" width="17.28515625" style="3" customWidth="1"/>
    <col min="3" max="3" width="17.140625" customWidth="1"/>
    <col min="4" max="4" width="18.140625" style="2" customWidth="1"/>
  </cols>
  <sheetData>
    <row r="3" spans="2:4" x14ac:dyDescent="0.25">
      <c r="B3" s="79" t="s">
        <v>359</v>
      </c>
      <c r="C3" s="79"/>
      <c r="D3" s="79"/>
    </row>
    <row r="4" spans="2:4" x14ac:dyDescent="0.25">
      <c r="B4" s="94" t="s">
        <v>276</v>
      </c>
      <c r="C4" s="94"/>
      <c r="D4" s="6">
        <f>'GAS COMBUSTIBLE'!G77</f>
        <v>79572500</v>
      </c>
    </row>
    <row r="5" spans="2:4" x14ac:dyDescent="0.25">
      <c r="B5" s="79" t="s">
        <v>277</v>
      </c>
      <c r="C5" s="9" t="s">
        <v>278</v>
      </c>
      <c r="D5" s="6">
        <f>'PAE REGULAR'!AD53</f>
        <v>2299117264</v>
      </c>
    </row>
    <row r="6" spans="2:4" x14ac:dyDescent="0.25">
      <c r="B6" s="79"/>
      <c r="C6" s="9" t="s">
        <v>279</v>
      </c>
      <c r="D6" s="6">
        <f>'PAE INDÍGENA'!AD71</f>
        <v>250969212</v>
      </c>
    </row>
    <row r="7" spans="2:4" x14ac:dyDescent="0.25">
      <c r="B7" s="79"/>
      <c r="C7" s="9" t="s">
        <v>280</v>
      </c>
      <c r="D7" s="6">
        <f>'JORNADA ÚNICA'!AD47</f>
        <v>357976006</v>
      </c>
    </row>
    <row r="8" spans="2:4" x14ac:dyDescent="0.25">
      <c r="B8" s="94" t="s">
        <v>348</v>
      </c>
      <c r="C8" s="94"/>
      <c r="D8" s="6">
        <f>TRANSPORTE!H72</f>
        <v>148672183.33333325</v>
      </c>
    </row>
    <row r="9" spans="2:4" x14ac:dyDescent="0.25">
      <c r="B9" s="94" t="s">
        <v>349</v>
      </c>
      <c r="C9" s="94"/>
      <c r="D9" s="6">
        <f>'IMPLEMENTOS DE ASEO (2)'!V77</f>
        <v>167754866.66666666</v>
      </c>
    </row>
    <row r="10" spans="2:4" x14ac:dyDescent="0.25">
      <c r="B10" s="95" t="s">
        <v>350</v>
      </c>
      <c r="C10" s="95"/>
      <c r="D10" s="6">
        <f>'EXAMENES MÉDICOS Y DOTACIÓN'!I6</f>
        <v>33284000</v>
      </c>
    </row>
    <row r="11" spans="2:4" x14ac:dyDescent="0.25">
      <c r="B11" s="94" t="s">
        <v>351</v>
      </c>
      <c r="C11" s="94"/>
      <c r="D11" s="6">
        <f>PÓLIZAS!C3</f>
        <v>56000000</v>
      </c>
    </row>
    <row r="12" spans="2:4" x14ac:dyDescent="0.25">
      <c r="B12" s="94" t="s">
        <v>271</v>
      </c>
      <c r="C12" s="94"/>
      <c r="D12" s="6">
        <f>'IMPUESTOS MUNICIPIO'!D5</f>
        <v>589486727.54796004</v>
      </c>
    </row>
    <row r="13" spans="2:4" x14ac:dyDescent="0.25">
      <c r="B13" s="94" t="s">
        <v>352</v>
      </c>
      <c r="C13" s="94"/>
      <c r="D13" s="6">
        <v>755654737.99999976</v>
      </c>
    </row>
    <row r="14" spans="2:4" x14ac:dyDescent="0.25">
      <c r="B14" s="94" t="s">
        <v>353</v>
      </c>
      <c r="C14" s="94"/>
      <c r="D14" s="6">
        <f>LOGISTICA!F10</f>
        <v>39200000</v>
      </c>
    </row>
    <row r="15" spans="2:4" x14ac:dyDescent="0.25">
      <c r="B15" s="79" t="s">
        <v>354</v>
      </c>
      <c r="C15" s="79"/>
      <c r="D15" s="96">
        <f>SUM(D4:D14)</f>
        <v>4777687497.5479593</v>
      </c>
    </row>
  </sheetData>
  <mergeCells count="11">
    <mergeCell ref="B3:D3"/>
    <mergeCell ref="B4:C4"/>
    <mergeCell ref="B5:B7"/>
    <mergeCell ref="B8:C8"/>
    <mergeCell ref="B9:C9"/>
    <mergeCell ref="B12:C12"/>
    <mergeCell ref="B13:C13"/>
    <mergeCell ref="B14:C14"/>
    <mergeCell ref="B15:C15"/>
    <mergeCell ref="B10:C10"/>
    <mergeCell ref="B11:C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14</vt:i4>
      </vt:variant>
    </vt:vector>
  </HeadingPairs>
  <TitlesOfParts>
    <vt:vector size="28" baseType="lpstr">
      <vt:lpstr>GAS COMBUSTIBLE</vt:lpstr>
      <vt:lpstr>ALIMENTOS</vt:lpstr>
      <vt:lpstr>PAE REGULAR</vt:lpstr>
      <vt:lpstr>PAE INDÍGENA</vt:lpstr>
      <vt:lpstr>JORNADA ÚNICA</vt:lpstr>
      <vt:lpstr>TRANSPORTE</vt:lpstr>
      <vt:lpstr>VALOR ASEO</vt:lpstr>
      <vt:lpstr>IMPLEMENTOS DE ASEO (2)</vt:lpstr>
      <vt:lpstr>EXAMENES MÉDICOS Y DOTACIÓN</vt:lpstr>
      <vt:lpstr>PÓLIZAS</vt:lpstr>
      <vt:lpstr>IMPUESTOS MUNICIPIO</vt:lpstr>
      <vt:lpstr>MANIPULADORAS DE ALIMENTOS</vt:lpstr>
      <vt:lpstr>LOGISTICA</vt:lpstr>
      <vt:lpstr>PRESUPUESTO</vt:lpstr>
      <vt:lpstr>ALIMENTOS!Área_de_impresión</vt:lpstr>
      <vt:lpstr>'EXAMENES MÉDICOS Y DOTACIÓN'!Área_de_impresión</vt:lpstr>
      <vt:lpstr>'GAS COMBUSTIBLE'!Área_de_impresión</vt:lpstr>
      <vt:lpstr>'IMPLEMENTOS DE ASEO (2)'!Área_de_impresión</vt:lpstr>
      <vt:lpstr>'IMPUESTOS MUNICIPIO'!Área_de_impresión</vt:lpstr>
      <vt:lpstr>'JORNADA ÚNICA'!Área_de_impresión</vt:lpstr>
      <vt:lpstr>LOGISTICA!Área_de_impresión</vt:lpstr>
      <vt:lpstr>'MANIPULADORAS DE ALIMENTOS'!Área_de_impresión</vt:lpstr>
      <vt:lpstr>'PAE INDÍGENA'!Área_de_impresión</vt:lpstr>
      <vt:lpstr>'PAE REGULAR'!Área_de_impresión</vt:lpstr>
      <vt:lpstr>PÓLIZAS!Área_de_impresión</vt:lpstr>
      <vt:lpstr>PRESUPUESTO!Área_de_impresión</vt:lpstr>
      <vt:lpstr>TRANSPORTE!Área_de_impresión</vt:lpstr>
      <vt:lpstr>'VALOR ASEO'!Área_de_impresión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Anuar Saúl Ayala Aguas</dc:creator>
  <cp:lastModifiedBy>Anuar Saúl Ayala Aguas</cp:lastModifiedBy>
  <cp:lastPrinted>2024-11-22T15:51:22Z</cp:lastPrinted>
  <dcterms:created xsi:type="dcterms:W3CDTF">2024-11-21T18:14:23Z</dcterms:created>
  <dcterms:modified xsi:type="dcterms:W3CDTF">2025-02-20T20:40:19Z</dcterms:modified>
</cp:coreProperties>
</file>