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490" windowHeight="6900"/>
  </bookViews>
  <sheets>
    <sheet name="Table 1" sheetId="1" r:id="rId1"/>
    <sheet name="Hoja1" sheetId="2" r:id="rId2"/>
  </sheets>
  <definedNames>
    <definedName name="_xlnm.Print_Area" localSheetId="0">'Table 1'!$A$1:$X$62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<sst xmlns="http://schemas.openxmlformats.org/spreadsheetml/2006/main" count="121" uniqueCount="49">
  <si>
    <t>ESTUDIO  DE MERCADOS</t>
  </si>
  <si>
    <t>FUMIGACI ÓN</t>
  </si>
  <si>
    <t>FUMI ESPRAY SAS</t>
  </si>
  <si>
    <t xml:space="preserve">FUMITECH CONTROL DE PLAGAS SAS </t>
  </si>
  <si>
    <t>FUMISERVICES SAS</t>
  </si>
  <si>
    <t>LESAN FUMIGACIONES Y MANTENIMIENTO SAS</t>
  </si>
  <si>
    <t>INVERSIONES Y DISTRIBUCIONES INTEGRADAS SAS</t>
  </si>
  <si>
    <t>ANALISIS ESTADISTICO</t>
  </si>
  <si>
    <t>ITEM</t>
  </si>
  <si>
    <t>DESCRIPCIÓN</t>
  </si>
  <si>
    <t>SEDE</t>
  </si>
  <si>
    <t>UNIDAD DE MEDIDA</t>
  </si>
  <si>
    <t>CANTIDAD</t>
  </si>
  <si>
    <t>Valor unitario</t>
  </si>
  <si>
    <t>Valor antes de iva</t>
  </si>
  <si>
    <t>valor IVA incluido</t>
  </si>
  <si>
    <t>MEDIA</t>
  </si>
  <si>
    <t>DESVIACION ESTANDART</t>
  </si>
  <si>
    <t>COEFICIENTE DE VARIACION</t>
  </si>
  <si>
    <t>FUMIGACIÓN - DESINSECTACIÓN.
.</t>
  </si>
  <si>
    <t>DESINSECTACIÓN: Acción de eliminar insectos por medio químico, mecánico o con la aplicación de medidas de saneamiento básico.  La intervención es crucial, ya que estas plagas no solo causan molestias, sino que también pueden ser vectores de enfermedades graves como el dengue, el zika, la malaria y el chagas.</t>
  </si>
  <si>
    <t xml:space="preserve">"Alcaldía Local de Fontibón: Carrera 99 # 19 - 43
Dirección: Carrera 99 # 19 - 43
Área Construida: 2867.56 M2
Terreno: 935,0
Área Acumulada: 3 pisos, 1 terraza, 1 sótano (parqueadero) y 1 asensor."
</t>
  </si>
  <si>
    <t>M2</t>
  </si>
  <si>
    <t>FUMIGACIÓN - DESINFECCIÓN.</t>
  </si>
  <si>
    <t>DESINFECCIÓN: proceso químico o físico que mata, inactiva o elimina la mayoría de los microorganismos patógenos (como bacterias, virus y hongos) de superficies u objetos inanimados para prevenir infecciones y enfermedades.</t>
  </si>
  <si>
    <t>DESRATIZACIÓN</t>
  </si>
  <si>
    <t xml:space="preserve">DESRATIZACIÓN: Acción destinada a eliminar roedores mediante métodos de saneamiento básico, mecánicos o químicos. </t>
  </si>
  <si>
    <t>FUMIGACIÓN - DESINSECTACIÓN.</t>
  </si>
  <si>
    <t xml:space="preserve">"Inspecciones
Dirección: Calle 18 # 99 - 02
Área Construida: 662,20 M2
Área Acumulada: 2 pisos
Terreno: 408,40 M2"
</t>
  </si>
  <si>
    <t xml:space="preserve">"Casa del Consumidor – Antigua JAL
Dirección: Calle 18 # 99 - 56
Área Construida: 334,90 M2
Terreno: 342,6
Área Acumulada: 2 pisos"
</t>
  </si>
  <si>
    <t xml:space="preserve">DESINSECTACIÓN: Acción de eliminar insectos por medio químico, mecánico o con la aplicación de medidas de saneamiento básico.  La intervención es crucial, ya que estas plagas no solo causan molestias, sino que también pueden ser vectores de enfermedades graves como el dengue, el zika, la malaria y el chagas. </t>
  </si>
  <si>
    <t xml:space="preserve">"Casa Abandonada Palestina
Dirección: Carrera 112 A BIS # 19 A - 52
Área Construida: Casa 84 M2
Área Acumulada: 2 pisos"
</t>
  </si>
  <si>
    <t xml:space="preserve">"Casa Cultura
Dirección: Calle 17 A # 99 - 53
Área Construida: Casa 465,9 M2
Terreno: 780,6 M2
Área Acumulada: 1 piso"
</t>
  </si>
  <si>
    <t xml:space="preserve">"Casa Participación Villemar - Nueva
Dirección: Calle 21 A #96C - 57
Área Construida: Casa 273,60 M2
Terreno: 288,0 M
Área Acumulada: 2 pisos"
</t>
  </si>
  <si>
    <t xml:space="preserve">"Bodega
Dirección: Carrera 107 # 17 - 40
Área Construida: Espacio 1174,87 M2
Terreno:
Área Acumulada: 1 Piso: 494 M2, 2 Piso: 91.65 M2, Piso 3: 94.6 M2, 4 Piso: Terraza y Cocina
Terraza: 34.67 M2,
Cocina: 60.23 M2
Área Acumulada: "
</t>
  </si>
  <si>
    <t xml:space="preserve"> FUMIGACIÓN - DESINFECCIÓN.</t>
  </si>
  <si>
    <t>CEBOS</t>
  </si>
  <si>
    <t xml:space="preserve">Preparados en forma de granos embebidos, pellets o bloques parafinados con una concertación entre 25 y 50 ppm. </t>
  </si>
  <si>
    <t>Para todas la sedes</t>
  </si>
  <si>
    <t xml:space="preserve">UN </t>
  </si>
  <si>
    <t>CAJAS CEBADORAS</t>
  </si>
  <si>
    <t>tipo SPP (ancho 17, largo 22,5 alto 9.5)</t>
  </si>
  <si>
    <t>LAMINAS PEGAMENTO</t>
  </si>
  <si>
    <t>Ajustables a las cebadoras</t>
  </si>
  <si>
    <t>GOMATON</t>
  </si>
  <si>
    <t>Trampa adhesiva diseñada específicamente para el control de roedores por 2 trampas</t>
  </si>
  <si>
    <t>TOTAL</t>
  </si>
  <si>
    <t>Nota 1: En el desarrollo del análisis estadístico del presente estudio de mercado, elaborado a partir de las cotizaciones recibidas por la Alcaldía Local de Fontibón, se identificó que algunos ítems presentan un coeficiente de variación superior al 50%. En consecuencia, para el cálculo del valor de referencia no se tendrán en cuenta los valores unitarios, tanto sin IVA como con IVA, correspondientes a determinadas líneas de cotización presentadas por las empresas o firmas relacionadas en el estudio de mercado, con el fin de obtener un nivel de dispersión razonable y representativo para la presente contratación.
Lo anterior se sustenta en las siguientes consideraciones:
1) La Alcaldía Local adelantó procesos de solicitud de cotización a través del aplicativo SECOP II, mediante el proceso SIP-046-2025, sin que se recibiera manifestación de interés por parte de contratistas habilitados para participar en el proceso de cotización.
2) Se recibieron un total de catorce (14) cotizaciones; no obstante, un porcentaje significativo de estas no incluyó la totalidad de los ítems requeridos, mientras que otras presentaron valores unitarios atípicamente altos. Esta situación generó coeficientes de variación superiores al 50%, alcanzando incluso hasta el 161%, lo cual dificulta la determinación de condiciones de estabilidad y homogeneidad en el mercado.
3) Algunas de las firmas que aportaron cotizaciones son: Palmera Junior,  AS en Fumigación, Fumiasecol, Ambicol, las cuales al estar incompletas o presentar precios unitarios atipicamente altos, tuvieron que ser descartadas.</t>
  </si>
  <si>
    <t>Nota 2: Después de realizada la aclaración señalada en la Nota 1, se establece que el valor de referencia por cantidades asciende a la suma de $13.186.826, sin embargo, dado que no se tendrán en cuenta los valores unitarios de algunos ítems de las cotizaciones que permitieron la construcción del presente estudio de mercado, debido a la alta variación identificada en sus valores finales, se precisa que el valor destinado para la presente contratación se estima en la suma de $13.200.000
1) Teniendo en cuenta las observaciones presentadas en algunas de las cotizaciones, así como la no cotización del ítem Cebo Anticoagulante – Difenacoum con composición 0,026 g/kg, se decide eliminar esta línea de cotización, dado que la mayoría de los proveedores entregan las cajas cebaderas con el insumo incluido, pero sin cotizarlo de manera independiente. Adicionalmente, está línea de cotización dada la no cotización masiva del item, presentaba una variacón por encima del 50%</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</si>
</sst>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2" formatCode="_(&quot;$&quot;* #,##0_);_(&quot;$&quot;* \(#,##0\);_(&quot;$&quot;* &quot;-&quot;_);_(@_)"/>
    <numFmt numFmtId="176" formatCode="_ * #,##0.00_ ;_ * \-#,##0.00_ ;_ * &quot;-&quot;??_ ;_ @_ "/>
    <numFmt numFmtId="177" formatCode="_-&quot;$&quot;\ * #,##0.00_-;\-&quot;$&quot;\ * #,##0.00_-;_-&quot;$&quot;\ * &quot;-&quot;??_-;_-@_-"/>
    <numFmt numFmtId="178" formatCode="_ * #,##0_ ;_ * \-#,##0_ ;_ * &quot;-&quot;_ ;_ @_ "/>
    <numFmt numFmtId="179" formatCode="_-&quot;$&quot;\ * #,##0_-;\-&quot;$&quot;\ * #,##0_-;_-&quot;$&quot;\ * &quot;-&quot;??_-;_-@_-"/>
    <numFmt numFmtId="180" formatCode="_ &quot;$&quot;* #,##0_ ;_ &quot;$&quot;* \-#,##0_ ;_ &quot;$&quot;* &quot;-&quot;??_ ;_ @_ "/>
  </numFmts>
  <fonts count="35">
    <font>
      <sz val="10"/>
      <color rgb="FF000000"/>
      <name val="Times New Roman"/>
      <charset val="204"/>
    </font>
    <font>
      <sz val="10"/>
      <color rgb="FF000000"/>
      <name val="Times New Roman"/>
      <charset val="134"/>
    </font>
    <font>
      <b/>
      <sz val="10"/>
      <name val="Garamond"/>
      <charset val="134"/>
    </font>
    <font>
      <sz val="10"/>
      <color rgb="FF000000"/>
      <name val="Garamond"/>
      <charset val="204"/>
    </font>
    <font>
      <b/>
      <sz val="11"/>
      <color rgb="FF242424"/>
      <name val="Garamond"/>
      <charset val="204"/>
    </font>
    <font>
      <b/>
      <sz val="10"/>
      <color rgb="FF000000"/>
      <name val="Garamond"/>
      <charset val="204"/>
    </font>
    <font>
      <sz val="12"/>
      <color rgb="FF000000"/>
      <name val="Garamond"/>
      <charset val="134"/>
    </font>
    <font>
      <sz val="11"/>
      <color rgb="FF000000"/>
      <name val="Garamond"/>
      <charset val="134"/>
    </font>
    <font>
      <sz val="12"/>
      <color rgb="FF000000"/>
      <name val="Garamond"/>
      <charset val="204"/>
    </font>
    <font>
      <b/>
      <sz val="10"/>
      <color rgb="FF000000"/>
      <name val="Times New Roman"/>
      <charset val="204"/>
    </font>
    <font>
      <b/>
      <sz val="12"/>
      <color rgb="FF000000"/>
      <name val="Garamond"/>
      <charset val="204"/>
    </font>
    <font>
      <b/>
      <sz val="11"/>
      <color rgb="FF000000"/>
      <name val="Times New Roman"/>
      <charset val="134"/>
    </font>
    <font>
      <b/>
      <sz val="11"/>
      <color rgb="FF000000"/>
      <name val="Calibri"/>
      <charset val="134"/>
      <scheme val="minor"/>
    </font>
    <font>
      <b/>
      <sz val="10"/>
      <color rgb="FF000000"/>
      <name val="Times New Roman"/>
      <charset val="134"/>
    </font>
    <font>
      <sz val="11"/>
      <color rgb="FF000000"/>
      <name val="Calibri"/>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43">
    <fill>
      <patternFill patternType="none"/>
    </fill>
    <fill>
      <patternFill patternType="gray125"/>
    </fill>
    <fill>
      <patternFill patternType="solid">
        <fgColor theme="9" tint="0.799981688894314"/>
        <bgColor indexed="64"/>
      </patternFill>
    </fill>
    <fill>
      <patternFill patternType="solid">
        <fgColor theme="4" tint="0.599993896298105"/>
        <bgColor indexed="64"/>
      </patternFill>
    </fill>
    <fill>
      <patternFill patternType="solid">
        <fgColor rgb="FFFFF1CC"/>
        <bgColor indexed="64"/>
      </patternFill>
    </fill>
    <fill>
      <patternFill patternType="solid">
        <fgColor rgb="FFFBE4D5"/>
        <bgColor rgb="FFFBE4D5"/>
      </patternFill>
    </fill>
    <fill>
      <patternFill patternType="solid">
        <fgColor rgb="FFFEF2CB"/>
        <bgColor rgb="FFFEF2CB"/>
      </patternFill>
    </fill>
    <fill>
      <patternFill patternType="solid">
        <fgColor rgb="FF92D050"/>
        <bgColor indexed="64"/>
      </patternFill>
    </fill>
    <fill>
      <patternFill patternType="solid">
        <fgColor theme="2" tint="-0.249977111117893"/>
        <bgColor indexed="64"/>
      </patternFill>
    </fill>
    <fill>
      <patternFill patternType="solid">
        <fgColor theme="0"/>
        <bgColor indexed="64"/>
      </patternFill>
    </fill>
    <fill>
      <patternFill patternType="solid">
        <fgColor theme="3" tint="0.599993896298105"/>
        <bgColor indexed="64"/>
      </patternFill>
    </fill>
    <fill>
      <patternFill patternType="solid">
        <fgColor theme="0" tint="-0.1499679555650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1">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rgb="FF000000"/>
      </left>
      <right style="thin">
        <color rgb="FF000000"/>
      </right>
      <top/>
      <bottom style="thin">
        <color rgb="FF000000"/>
      </bottom>
      <diagonal/>
    </border>
    <border>
      <left style="thin">
        <color rgb="FF000000"/>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thin">
        <color auto="1"/>
      </left>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15" fillId="0" borderId="0" applyFont="0" applyFill="0" applyBorder="0" applyAlignment="0" applyProtection="0">
      <alignment vertical="center"/>
    </xf>
    <xf numFmtId="177" fontId="0" fillId="0" borderId="0" applyFont="0" applyFill="0" applyBorder="0" applyAlignment="0" applyProtection="0"/>
    <xf numFmtId="9" fontId="0" fillId="0" borderId="0" applyFont="0" applyFill="0" applyBorder="0" applyAlignment="0" applyProtection="0"/>
    <xf numFmtId="178"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12" borderId="33"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34" applyNumberFormat="0" applyFill="0" applyAlignment="0" applyProtection="0">
      <alignment vertical="center"/>
    </xf>
    <xf numFmtId="0" fontId="22" fillId="0" borderId="34" applyNumberFormat="0" applyFill="0" applyAlignment="0" applyProtection="0">
      <alignment vertical="center"/>
    </xf>
    <xf numFmtId="0" fontId="23" fillId="0" borderId="35" applyNumberFormat="0" applyFill="0" applyAlignment="0" applyProtection="0">
      <alignment vertical="center"/>
    </xf>
    <xf numFmtId="0" fontId="23" fillId="0" borderId="0" applyNumberFormat="0" applyFill="0" applyBorder="0" applyAlignment="0" applyProtection="0">
      <alignment vertical="center"/>
    </xf>
    <xf numFmtId="0" fontId="24" fillId="13" borderId="36" applyNumberFormat="0" applyAlignment="0" applyProtection="0">
      <alignment vertical="center"/>
    </xf>
    <xf numFmtId="0" fontId="25" fillId="14" borderId="37" applyNumberFormat="0" applyAlignment="0" applyProtection="0">
      <alignment vertical="center"/>
    </xf>
    <xf numFmtId="0" fontId="26" fillId="14" borderId="36" applyNumberFormat="0" applyAlignment="0" applyProtection="0">
      <alignment vertical="center"/>
    </xf>
    <xf numFmtId="0" fontId="27" fillId="15" borderId="38" applyNumberFormat="0" applyAlignment="0" applyProtection="0">
      <alignment vertical="center"/>
    </xf>
    <xf numFmtId="0" fontId="28" fillId="0" borderId="39" applyNumberFormat="0" applyFill="0" applyAlignment="0" applyProtection="0">
      <alignment vertical="center"/>
    </xf>
    <xf numFmtId="0" fontId="29" fillId="0" borderId="40" applyNumberFormat="0" applyFill="0" applyAlignment="0" applyProtection="0">
      <alignment vertical="center"/>
    </xf>
    <xf numFmtId="0" fontId="30"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3" fillId="19"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4" fillId="24" borderId="0" applyNumberFormat="0" applyBorder="0" applyAlignment="0" applyProtection="0">
      <alignment vertical="center"/>
    </xf>
    <xf numFmtId="0" fontId="34"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4" fillId="28" borderId="0" applyNumberFormat="0" applyBorder="0" applyAlignment="0" applyProtection="0">
      <alignment vertical="center"/>
    </xf>
    <xf numFmtId="0" fontId="34"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4" fillId="32" borderId="0" applyNumberFormat="0" applyBorder="0" applyAlignment="0" applyProtection="0">
      <alignment vertical="center"/>
    </xf>
    <xf numFmtId="0" fontId="34" fillId="33" borderId="0" applyNumberFormat="0" applyBorder="0" applyAlignment="0" applyProtection="0">
      <alignment vertical="center"/>
    </xf>
    <xf numFmtId="0" fontId="33" fillId="34" borderId="0" applyNumberFormat="0" applyBorder="0" applyAlignment="0" applyProtection="0">
      <alignment vertical="center"/>
    </xf>
    <xf numFmtId="0" fontId="33" fillId="35" borderId="0" applyNumberFormat="0" applyBorder="0" applyAlignment="0" applyProtection="0">
      <alignment vertical="center"/>
    </xf>
    <xf numFmtId="0" fontId="34" fillId="36"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33" fillId="39" borderId="0" applyNumberFormat="0" applyBorder="0" applyAlignment="0" applyProtection="0">
      <alignment vertical="center"/>
    </xf>
    <xf numFmtId="0" fontId="34" fillId="40"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cellStyleXfs>
  <cellXfs count="168">
    <xf numFmtId="0" fontId="0" fillId="0" borderId="0" xfId="0" applyAlignment="1">
      <alignment horizontal="left" vertical="top"/>
    </xf>
    <xf numFmtId="0" fontId="1" fillId="0" borderId="0" xfId="0" applyFont="1" applyAlignment="1">
      <alignment horizontal="center" vertical="top"/>
    </xf>
    <xf numFmtId="0" fontId="0" fillId="0" borderId="0" xfId="0" applyAlignment="1">
      <alignment horizontal="center" vertical="top"/>
    </xf>
    <xf numFmtId="0" fontId="1" fillId="0" borderId="0" xfId="0" applyFont="1" applyAlignment="1">
      <alignment horizontal="left" vertical="top"/>
    </xf>
    <xf numFmtId="179" fontId="0" fillId="0" borderId="0" xfId="2" applyNumberFormat="1" applyFont="1" applyAlignment="1">
      <alignment horizontal="left" vertical="top"/>
    </xf>
    <xf numFmtId="177" fontId="0" fillId="0" borderId="0" xfId="2" applyFont="1" applyAlignment="1">
      <alignment horizontal="left" vertical="top"/>
    </xf>
    <xf numFmtId="177" fontId="0" fillId="0" borderId="0" xfId="0" applyNumberFormat="1" applyAlignment="1">
      <alignment horizontal="left" vertical="top"/>
    </xf>
    <xf numFmtId="179" fontId="0" fillId="0" borderId="0" xfId="0" applyNumberFormat="1" applyAlignment="1">
      <alignment horizontal="left" vertical="top"/>
    </xf>
    <xf numFmtId="0" fontId="0" fillId="2" borderId="0" xfId="0" applyFill="1" applyAlignment="1">
      <alignment horizontal="left" vertical="top"/>
    </xf>
    <xf numFmtId="0" fontId="0" fillId="3" borderId="0" xfId="0" applyFill="1" applyAlignment="1">
      <alignment horizontal="left" vertical="top"/>
    </xf>
    <xf numFmtId="0" fontId="2" fillId="4"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3" fillId="0" borderId="0" xfId="0" applyFont="1" applyAlignment="1">
      <alignment horizontal="left" vertical="top"/>
    </xf>
    <xf numFmtId="0" fontId="2" fillId="0" borderId="4" xfId="0" applyFont="1" applyBorder="1" applyAlignment="1">
      <alignment horizontal="center" vertical="center" wrapText="1"/>
    </xf>
    <xf numFmtId="0" fontId="4" fillId="2" borderId="5" xfId="0" applyFont="1" applyFill="1" applyBorder="1" applyAlignment="1">
      <alignment horizontal="center"/>
    </xf>
    <xf numFmtId="0" fontId="4" fillId="2" borderId="6" xfId="0" applyFont="1" applyFill="1" applyBorder="1" applyAlignment="1">
      <alignment horizontal="center" vertical="top"/>
    </xf>
    <xf numFmtId="0" fontId="5" fillId="0" borderId="0" xfId="0" applyFont="1" applyAlignment="1">
      <alignment horizontal="center" vertical="center"/>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applyAlignment="1">
      <alignment horizontal="center" vertical="top" wrapText="1"/>
    </xf>
    <xf numFmtId="0" fontId="5" fillId="2" borderId="0" xfId="0" applyFont="1" applyFill="1" applyAlignment="1">
      <alignment horizontal="center" vertical="center"/>
    </xf>
    <xf numFmtId="0" fontId="5" fillId="2" borderId="6" xfId="0" applyFont="1" applyFill="1" applyBorder="1" applyAlignment="1">
      <alignment horizontal="center" vertical="center" wrapText="1"/>
    </xf>
    <xf numFmtId="0" fontId="3" fillId="0" borderId="10" xfId="0" applyFont="1" applyBorder="1" applyAlignment="1">
      <alignment horizontal="center" vertical="center"/>
    </xf>
    <xf numFmtId="0" fontId="6" fillId="5" borderId="10" xfId="0" applyFont="1" applyFill="1" applyBorder="1" applyAlignment="1">
      <alignment vertical="center" wrapText="1"/>
    </xf>
    <xf numFmtId="0" fontId="6" fillId="6" borderId="11" xfId="0" applyFont="1" applyFill="1" applyBorder="1" applyAlignment="1">
      <alignment horizontal="left" vertical="center" wrapText="1"/>
    </xf>
    <xf numFmtId="0" fontId="6" fillId="0" borderId="11" xfId="0" applyFont="1" applyBorder="1" applyAlignment="1">
      <alignment horizontal="center" vertical="center" wrapText="1"/>
    </xf>
    <xf numFmtId="0" fontId="7" fillId="0" borderId="11" xfId="0" applyFont="1" applyBorder="1" applyAlignment="1">
      <alignment horizontal="center" vertical="center" wrapText="1"/>
    </xf>
    <xf numFmtId="0" fontId="6" fillId="0" borderId="10" xfId="0" applyFont="1" applyBorder="1" applyAlignment="1">
      <alignment horizontal="center" vertical="center" wrapText="1"/>
    </xf>
    <xf numFmtId="180" fontId="6" fillId="0" borderId="12" xfId="0" applyNumberFormat="1" applyFont="1" applyBorder="1" applyAlignment="1">
      <alignment horizontal="center" vertical="center" wrapText="1"/>
    </xf>
    <xf numFmtId="0" fontId="3" fillId="0" borderId="13" xfId="0" applyFont="1" applyBorder="1" applyAlignment="1">
      <alignment horizontal="center" vertical="center"/>
    </xf>
    <xf numFmtId="0" fontId="6" fillId="5" borderId="13" xfId="0" applyFont="1" applyFill="1" applyBorder="1" applyAlignment="1">
      <alignment vertical="center" wrapText="1"/>
    </xf>
    <xf numFmtId="0" fontId="6" fillId="6" borderId="6" xfId="0" applyFont="1" applyFill="1" applyBorder="1" applyAlignment="1">
      <alignment horizontal="left" vertical="center" wrapText="1"/>
    </xf>
    <xf numFmtId="0" fontId="6" fillId="0" borderId="6" xfId="0" applyFont="1" applyBorder="1" applyAlignment="1">
      <alignment horizontal="center" vertical="center" wrapText="1"/>
    </xf>
    <xf numFmtId="0" fontId="7" fillId="0" borderId="6" xfId="0" applyFont="1" applyBorder="1" applyAlignment="1">
      <alignment horizontal="center" vertical="center" wrapText="1"/>
    </xf>
    <xf numFmtId="0" fontId="6" fillId="0" borderId="13" xfId="0" applyFont="1" applyBorder="1" applyAlignment="1">
      <alignment horizontal="center" vertical="center" wrapText="1"/>
    </xf>
    <xf numFmtId="180" fontId="6" fillId="0" borderId="13" xfId="0" applyNumberFormat="1" applyFont="1" applyBorder="1" applyAlignment="1">
      <alignment horizontal="center" vertical="center" wrapText="1"/>
    </xf>
    <xf numFmtId="0" fontId="3" fillId="0" borderId="14" xfId="0" applyFont="1" applyBorder="1" applyAlignment="1">
      <alignment horizontal="center" vertical="center"/>
    </xf>
    <xf numFmtId="0" fontId="6" fillId="5" borderId="14" xfId="0" applyFont="1" applyFill="1" applyBorder="1" applyAlignment="1">
      <alignment vertical="center" wrapText="1"/>
    </xf>
    <xf numFmtId="0" fontId="6" fillId="0" borderId="14" xfId="0" applyFont="1" applyBorder="1" applyAlignment="1">
      <alignment horizontal="center" vertical="center" wrapText="1"/>
    </xf>
    <xf numFmtId="180" fontId="6" fillId="0" borderId="14" xfId="0" applyNumberFormat="1" applyFont="1" applyBorder="1" applyAlignment="1">
      <alignment horizontal="center" vertical="center" wrapText="1"/>
    </xf>
    <xf numFmtId="0" fontId="3" fillId="0" borderId="12" xfId="0" applyFont="1" applyBorder="1" applyAlignment="1">
      <alignment horizontal="center" vertical="center"/>
    </xf>
    <xf numFmtId="0" fontId="6" fillId="5" borderId="6" xfId="0" applyFont="1" applyFill="1" applyBorder="1" applyAlignment="1">
      <alignment horizontal="center" vertical="center" wrapText="1"/>
    </xf>
    <xf numFmtId="0" fontId="6" fillId="0" borderId="12" xfId="0" applyFont="1" applyBorder="1" applyAlignment="1">
      <alignment horizontal="center" vertical="center" wrapText="1"/>
    </xf>
    <xf numFmtId="180" fontId="8" fillId="0" borderId="12" xfId="0" applyNumberFormat="1" applyFont="1" applyBorder="1" applyAlignment="1">
      <alignment horizontal="center" vertical="center"/>
    </xf>
    <xf numFmtId="180" fontId="8" fillId="0" borderId="13" xfId="0" applyNumberFormat="1" applyFont="1" applyBorder="1" applyAlignment="1">
      <alignment horizontal="center" vertical="center"/>
    </xf>
    <xf numFmtId="180" fontId="8" fillId="0" borderId="14" xfId="0" applyNumberFormat="1" applyFont="1" applyBorder="1" applyAlignment="1">
      <alignment horizontal="center" vertical="center"/>
    </xf>
    <xf numFmtId="0" fontId="3" fillId="0" borderId="6" xfId="0" applyFont="1" applyBorder="1" applyAlignment="1">
      <alignment horizontal="center" vertical="center"/>
    </xf>
    <xf numFmtId="180" fontId="8" fillId="0" borderId="6" xfId="0" applyNumberFormat="1" applyFont="1" applyBorder="1" applyAlignment="1">
      <alignment horizontal="center" vertical="center"/>
    </xf>
    <xf numFmtId="0" fontId="7" fillId="0" borderId="12" xfId="0" applyFont="1" applyBorder="1" applyAlignment="1">
      <alignment horizontal="center" vertical="center" wrapText="1"/>
    </xf>
    <xf numFmtId="180" fontId="6" fillId="0" borderId="6" xfId="0" applyNumberFormat="1"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9" fillId="0" borderId="0" xfId="0" applyFont="1" applyAlignment="1">
      <alignment horizontal="left" vertical="top"/>
    </xf>
    <xf numFmtId="0" fontId="0" fillId="0" borderId="15" xfId="0" applyBorder="1" applyAlignment="1">
      <alignment horizontal="justify" vertical="top" wrapText="1"/>
    </xf>
    <xf numFmtId="0" fontId="0" fillId="0" borderId="16" xfId="0" applyBorder="1" applyAlignment="1">
      <alignment horizontal="justify" vertical="top" wrapText="1"/>
    </xf>
    <xf numFmtId="0" fontId="0" fillId="0" borderId="17" xfId="0" applyBorder="1" applyAlignment="1">
      <alignment horizontal="justify" vertical="top" wrapText="1"/>
    </xf>
    <xf numFmtId="0" fontId="4" fillId="3" borderId="5" xfId="0" applyFont="1" applyFill="1" applyBorder="1" applyAlignment="1">
      <alignment horizontal="center"/>
    </xf>
    <xf numFmtId="0" fontId="4" fillId="3" borderId="6" xfId="0" applyFont="1" applyFill="1" applyBorder="1" applyAlignment="1">
      <alignment horizontal="center" vertical="top"/>
    </xf>
    <xf numFmtId="0" fontId="4" fillId="7" borderId="6" xfId="0" applyFont="1" applyFill="1" applyBorder="1" applyAlignment="1">
      <alignment horizontal="center" vertical="top"/>
    </xf>
    <xf numFmtId="0" fontId="4" fillId="8" borderId="6" xfId="0" applyFont="1" applyFill="1" applyBorder="1" applyAlignment="1">
      <alignment horizontal="center" vertical="top"/>
    </xf>
    <xf numFmtId="0" fontId="5" fillId="3" borderId="0" xfId="0" applyFont="1" applyFill="1" applyAlignment="1">
      <alignment horizontal="center" vertical="center"/>
    </xf>
    <xf numFmtId="0" fontId="5" fillId="3" borderId="6" xfId="0" applyFont="1" applyFill="1" applyBorder="1" applyAlignment="1">
      <alignment horizontal="center" vertical="center" wrapText="1"/>
    </xf>
    <xf numFmtId="0" fontId="5" fillId="7" borderId="0" xfId="0" applyFont="1" applyFill="1" applyAlignment="1">
      <alignment horizontal="center" vertical="center"/>
    </xf>
    <xf numFmtId="0" fontId="5" fillId="7" borderId="6" xfId="0" applyFont="1" applyFill="1" applyBorder="1" applyAlignment="1">
      <alignment horizontal="center" vertical="center" wrapText="1"/>
    </xf>
    <xf numFmtId="0" fontId="5" fillId="8" borderId="0" xfId="0" applyFont="1" applyFill="1" applyAlignment="1">
      <alignment horizontal="center" vertical="center"/>
    </xf>
    <xf numFmtId="180" fontId="6" fillId="2" borderId="12" xfId="0" applyNumberFormat="1" applyFont="1" applyFill="1" applyBorder="1" applyAlignment="1">
      <alignment horizontal="center" vertical="center" wrapText="1"/>
    </xf>
    <xf numFmtId="180" fontId="6" fillId="3" borderId="12" xfId="0" applyNumberFormat="1" applyFont="1" applyFill="1" applyBorder="1" applyAlignment="1">
      <alignment horizontal="center" vertical="center" wrapText="1"/>
    </xf>
    <xf numFmtId="180" fontId="6" fillId="7" borderId="18" xfId="0" applyNumberFormat="1" applyFont="1" applyFill="1" applyBorder="1" applyAlignment="1">
      <alignment horizontal="center" vertical="center" wrapText="1"/>
    </xf>
    <xf numFmtId="180" fontId="6" fillId="2" borderId="13" xfId="0" applyNumberFormat="1" applyFont="1" applyFill="1" applyBorder="1" applyAlignment="1">
      <alignment horizontal="center" vertical="center" wrapText="1"/>
    </xf>
    <xf numFmtId="180" fontId="6" fillId="3" borderId="13" xfId="0" applyNumberFormat="1" applyFont="1" applyFill="1" applyBorder="1" applyAlignment="1">
      <alignment horizontal="center" vertical="center" wrapText="1"/>
    </xf>
    <xf numFmtId="180" fontId="6" fillId="7" borderId="19" xfId="0" applyNumberFormat="1" applyFont="1" applyFill="1" applyBorder="1" applyAlignment="1">
      <alignment horizontal="center" vertical="center" wrapText="1"/>
    </xf>
    <xf numFmtId="180" fontId="6" fillId="2" borderId="14" xfId="0" applyNumberFormat="1" applyFont="1" applyFill="1" applyBorder="1" applyAlignment="1">
      <alignment horizontal="center" vertical="center" wrapText="1"/>
    </xf>
    <xf numFmtId="180" fontId="6" fillId="3" borderId="14" xfId="0" applyNumberFormat="1" applyFont="1" applyFill="1" applyBorder="1" applyAlignment="1">
      <alignment horizontal="center" vertical="center" wrapText="1"/>
    </xf>
    <xf numFmtId="180" fontId="6" fillId="7" borderId="20" xfId="0" applyNumberFormat="1" applyFont="1" applyFill="1" applyBorder="1" applyAlignment="1">
      <alignment horizontal="center" vertical="center" wrapText="1"/>
    </xf>
    <xf numFmtId="180" fontId="8" fillId="2" borderId="12" xfId="0" applyNumberFormat="1" applyFont="1" applyFill="1" applyBorder="1" applyAlignment="1">
      <alignment horizontal="center" vertical="center"/>
    </xf>
    <xf numFmtId="180" fontId="8" fillId="3" borderId="12" xfId="0" applyNumberFormat="1" applyFont="1" applyFill="1" applyBorder="1" applyAlignment="1">
      <alignment horizontal="center" vertical="center"/>
    </xf>
    <xf numFmtId="180" fontId="8" fillId="7" borderId="18" xfId="0" applyNumberFormat="1" applyFont="1" applyFill="1" applyBorder="1" applyAlignment="1">
      <alignment horizontal="center" vertical="center"/>
    </xf>
    <xf numFmtId="180" fontId="8" fillId="2" borderId="13" xfId="0" applyNumberFormat="1" applyFont="1" applyFill="1" applyBorder="1" applyAlignment="1">
      <alignment horizontal="center" vertical="center"/>
    </xf>
    <xf numFmtId="180" fontId="8" fillId="3" borderId="13" xfId="0" applyNumberFormat="1" applyFont="1" applyFill="1" applyBorder="1" applyAlignment="1">
      <alignment horizontal="center" vertical="center"/>
    </xf>
    <xf numFmtId="180" fontId="8" fillId="7" borderId="19" xfId="0" applyNumberFormat="1" applyFont="1" applyFill="1" applyBorder="1" applyAlignment="1">
      <alignment horizontal="center" vertical="center"/>
    </xf>
    <xf numFmtId="180" fontId="8" fillId="2" borderId="14" xfId="0" applyNumberFormat="1" applyFont="1" applyFill="1" applyBorder="1" applyAlignment="1">
      <alignment horizontal="center" vertical="center"/>
    </xf>
    <xf numFmtId="180" fontId="8" fillId="3" borderId="14" xfId="0" applyNumberFormat="1" applyFont="1" applyFill="1" applyBorder="1" applyAlignment="1">
      <alignment horizontal="center" vertical="center"/>
    </xf>
    <xf numFmtId="180" fontId="8" fillId="7" borderId="20" xfId="0" applyNumberFormat="1" applyFont="1" applyFill="1" applyBorder="1" applyAlignment="1">
      <alignment horizontal="center" vertical="center"/>
    </xf>
    <xf numFmtId="180" fontId="8" fillId="2" borderId="6" xfId="0" applyNumberFormat="1" applyFont="1" applyFill="1" applyBorder="1" applyAlignment="1">
      <alignment horizontal="center" vertical="center"/>
    </xf>
    <xf numFmtId="180" fontId="8" fillId="9" borderId="6" xfId="0" applyNumberFormat="1" applyFont="1" applyFill="1" applyBorder="1" applyAlignment="1">
      <alignment horizontal="center" vertical="center"/>
    </xf>
    <xf numFmtId="180" fontId="8" fillId="3" borderId="6" xfId="0" applyNumberFormat="1" applyFont="1" applyFill="1" applyBorder="1" applyAlignment="1">
      <alignment horizontal="center" vertical="center"/>
    </xf>
    <xf numFmtId="180" fontId="8" fillId="7" borderId="6" xfId="0" applyNumberFormat="1" applyFont="1" applyFill="1" applyBorder="1" applyAlignment="1">
      <alignment horizontal="center" vertical="center"/>
    </xf>
    <xf numFmtId="180" fontId="6" fillId="2" borderId="6" xfId="0" applyNumberFormat="1" applyFont="1" applyFill="1" applyBorder="1" applyAlignment="1">
      <alignment horizontal="center" vertical="center" wrapText="1"/>
    </xf>
    <xf numFmtId="180" fontId="6" fillId="3" borderId="6" xfId="0" applyNumberFormat="1" applyFont="1" applyFill="1" applyBorder="1" applyAlignment="1">
      <alignment horizontal="center" vertical="center" wrapText="1"/>
    </xf>
    <xf numFmtId="180" fontId="6" fillId="7" borderId="6" xfId="0" applyNumberFormat="1"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7" borderId="6" xfId="0" applyFont="1" applyFill="1" applyBorder="1" applyAlignment="1">
      <alignment horizontal="center" vertical="center" wrapText="1"/>
    </xf>
    <xf numFmtId="180" fontId="6" fillId="9" borderId="12" xfId="0" applyNumberFormat="1" applyFont="1" applyFill="1" applyBorder="1" applyAlignment="1">
      <alignment horizontal="center" vertical="center" wrapText="1"/>
    </xf>
    <xf numFmtId="180" fontId="6" fillId="9" borderId="6" xfId="0" applyNumberFormat="1" applyFont="1" applyFill="1" applyBorder="1" applyAlignment="1">
      <alignment horizontal="center" vertical="center" wrapText="1"/>
    </xf>
    <xf numFmtId="180" fontId="6" fillId="9" borderId="13" xfId="0" applyNumberFormat="1" applyFont="1" applyFill="1" applyBorder="1" applyAlignment="1">
      <alignment horizontal="center" vertical="center" wrapText="1"/>
    </xf>
    <xf numFmtId="0" fontId="6" fillId="9" borderId="6" xfId="0" applyFont="1" applyFill="1" applyBorder="1" applyAlignment="1">
      <alignment horizontal="center" vertical="center" wrapText="1"/>
    </xf>
    <xf numFmtId="180" fontId="6" fillId="9" borderId="14" xfId="0" applyNumberFormat="1" applyFont="1" applyFill="1" applyBorder="1" applyAlignment="1">
      <alignment horizontal="center" vertical="center" wrapText="1"/>
    </xf>
    <xf numFmtId="180" fontId="10" fillId="2" borderId="6" xfId="0" applyNumberFormat="1" applyFont="1" applyFill="1" applyBorder="1" applyAlignment="1">
      <alignment horizontal="center" vertical="center"/>
    </xf>
    <xf numFmtId="180" fontId="10" fillId="3" borderId="21" xfId="0" applyNumberFormat="1" applyFont="1" applyFill="1" applyBorder="1" applyAlignment="1">
      <alignment horizontal="center" vertical="center"/>
    </xf>
    <xf numFmtId="180" fontId="10" fillId="9" borderId="0" xfId="0" applyNumberFormat="1" applyFont="1" applyFill="1" applyAlignment="1">
      <alignment horizontal="center" vertical="center"/>
    </xf>
    <xf numFmtId="180" fontId="10" fillId="7" borderId="6" xfId="0" applyNumberFormat="1" applyFont="1" applyFill="1" applyBorder="1" applyAlignment="1">
      <alignment horizontal="center" vertical="center"/>
    </xf>
    <xf numFmtId="0" fontId="0" fillId="9" borderId="0" xfId="0" applyFill="1" applyAlignment="1">
      <alignment horizontal="left" vertical="top"/>
    </xf>
    <xf numFmtId="0" fontId="4" fillId="10" borderId="6" xfId="0" applyFont="1" applyFill="1" applyBorder="1" applyAlignment="1">
      <alignment horizontal="center" vertical="top"/>
    </xf>
    <xf numFmtId="0" fontId="11" fillId="11" borderId="6" xfId="0" applyFont="1" applyFill="1" applyBorder="1" applyAlignment="1">
      <alignment horizontal="center" vertical="top"/>
    </xf>
    <xf numFmtId="0" fontId="5" fillId="8" borderId="6" xfId="0" applyFont="1" applyFill="1" applyBorder="1" applyAlignment="1">
      <alignment horizontal="center" vertical="center" wrapText="1"/>
    </xf>
    <xf numFmtId="0" fontId="5" fillId="10" borderId="0" xfId="0" applyFont="1" applyFill="1" applyAlignment="1">
      <alignment horizontal="center" vertical="center"/>
    </xf>
    <xf numFmtId="0" fontId="5" fillId="10" borderId="6" xfId="0" applyFont="1" applyFill="1" applyBorder="1" applyAlignment="1">
      <alignment horizontal="center" vertical="center" wrapText="1"/>
    </xf>
    <xf numFmtId="0" fontId="12" fillId="11" borderId="6" xfId="0" applyFont="1" applyFill="1" applyBorder="1" applyAlignment="1">
      <alignment horizontal="center" vertical="center"/>
    </xf>
    <xf numFmtId="0" fontId="12" fillId="11" borderId="6" xfId="0" applyFont="1" applyFill="1" applyBorder="1" applyAlignment="1">
      <alignment horizontal="center" vertical="center" wrapText="1"/>
    </xf>
    <xf numFmtId="180" fontId="6" fillId="8" borderId="18" xfId="0" applyNumberFormat="1" applyFont="1" applyFill="1" applyBorder="1" applyAlignment="1">
      <alignment horizontal="center" vertical="center" wrapText="1"/>
    </xf>
    <xf numFmtId="180" fontId="6" fillId="10" borderId="18" xfId="0" applyNumberFormat="1" applyFont="1" applyFill="1" applyBorder="1" applyAlignment="1">
      <alignment horizontal="center" vertical="center" wrapText="1"/>
    </xf>
    <xf numFmtId="9" fontId="6" fillId="0" borderId="13" xfId="3" applyFont="1" applyBorder="1" applyAlignment="1">
      <alignment horizontal="center" vertical="center" wrapText="1"/>
    </xf>
    <xf numFmtId="180" fontId="6" fillId="8" borderId="19" xfId="0" applyNumberFormat="1" applyFont="1" applyFill="1" applyBorder="1" applyAlignment="1">
      <alignment horizontal="center" vertical="center" wrapText="1"/>
    </xf>
    <xf numFmtId="180" fontId="6" fillId="10" borderId="19" xfId="0" applyNumberFormat="1" applyFont="1" applyFill="1" applyBorder="1" applyAlignment="1">
      <alignment horizontal="center" vertical="center" wrapText="1"/>
    </xf>
    <xf numFmtId="180" fontId="6" fillId="8" borderId="20" xfId="0" applyNumberFormat="1" applyFont="1" applyFill="1" applyBorder="1" applyAlignment="1">
      <alignment horizontal="center" vertical="center" wrapText="1"/>
    </xf>
    <xf numFmtId="180" fontId="6" fillId="10" borderId="20" xfId="0" applyNumberFormat="1" applyFont="1" applyFill="1" applyBorder="1" applyAlignment="1">
      <alignment horizontal="center" vertical="center" wrapText="1"/>
    </xf>
    <xf numFmtId="9" fontId="6" fillId="0" borderId="14" xfId="3" applyFont="1" applyBorder="1" applyAlignment="1">
      <alignment horizontal="center" vertical="center" wrapText="1"/>
    </xf>
    <xf numFmtId="180" fontId="8" fillId="8" borderId="18" xfId="0" applyNumberFormat="1" applyFont="1" applyFill="1" applyBorder="1" applyAlignment="1">
      <alignment horizontal="center" vertical="center"/>
    </xf>
    <xf numFmtId="180" fontId="8" fillId="10" borderId="18" xfId="0" applyNumberFormat="1" applyFont="1" applyFill="1" applyBorder="1" applyAlignment="1">
      <alignment horizontal="center" vertical="center"/>
    </xf>
    <xf numFmtId="180" fontId="6" fillId="0" borderId="22" xfId="0" applyNumberFormat="1" applyFont="1" applyBorder="1" applyAlignment="1">
      <alignment horizontal="center" vertical="center" wrapText="1"/>
    </xf>
    <xf numFmtId="9" fontId="8" fillId="0" borderId="12" xfId="3" applyFont="1" applyBorder="1" applyAlignment="1">
      <alignment horizontal="center" vertical="center"/>
    </xf>
    <xf numFmtId="180" fontId="8" fillId="8" borderId="19" xfId="0" applyNumberFormat="1" applyFont="1" applyFill="1" applyBorder="1" applyAlignment="1">
      <alignment horizontal="center" vertical="center"/>
    </xf>
    <xf numFmtId="180" fontId="8" fillId="10" borderId="19" xfId="0" applyNumberFormat="1" applyFont="1" applyFill="1" applyBorder="1" applyAlignment="1">
      <alignment horizontal="center" vertical="center"/>
    </xf>
    <xf numFmtId="180" fontId="6" fillId="0" borderId="23" xfId="0" applyNumberFormat="1" applyFont="1" applyBorder="1" applyAlignment="1">
      <alignment horizontal="center" vertical="center" wrapText="1"/>
    </xf>
    <xf numFmtId="9" fontId="8" fillId="0" borderId="13" xfId="3" applyFont="1" applyBorder="1" applyAlignment="1">
      <alignment horizontal="center" vertical="center"/>
    </xf>
    <xf numFmtId="180" fontId="8" fillId="8" borderId="20" xfId="0" applyNumberFormat="1" applyFont="1" applyFill="1" applyBorder="1" applyAlignment="1">
      <alignment horizontal="center" vertical="center"/>
    </xf>
    <xf numFmtId="180" fontId="8" fillId="10" borderId="20" xfId="0" applyNumberFormat="1" applyFont="1" applyFill="1" applyBorder="1" applyAlignment="1">
      <alignment horizontal="center" vertical="center"/>
    </xf>
    <xf numFmtId="180" fontId="6" fillId="0" borderId="24" xfId="0" applyNumberFormat="1" applyFont="1" applyBorder="1" applyAlignment="1">
      <alignment horizontal="center" vertical="center" wrapText="1"/>
    </xf>
    <xf numFmtId="9" fontId="8" fillId="0" borderId="14" xfId="3" applyFont="1" applyBorder="1" applyAlignment="1">
      <alignment horizontal="center" vertical="center"/>
    </xf>
    <xf numFmtId="180" fontId="8" fillId="8" borderId="6" xfId="0" applyNumberFormat="1" applyFont="1" applyFill="1" applyBorder="1" applyAlignment="1">
      <alignment horizontal="center" vertical="center"/>
    </xf>
    <xf numFmtId="180" fontId="8" fillId="10" borderId="6" xfId="0" applyNumberFormat="1" applyFont="1" applyFill="1" applyBorder="1" applyAlignment="1">
      <alignment horizontal="center" vertical="center"/>
    </xf>
    <xf numFmtId="9" fontId="8" fillId="9" borderId="6" xfId="3" applyFont="1" applyFill="1" applyBorder="1" applyAlignment="1">
      <alignment horizontal="center" vertical="center"/>
    </xf>
    <xf numFmtId="180" fontId="6" fillId="8" borderId="6" xfId="0" applyNumberFormat="1" applyFont="1" applyFill="1" applyBorder="1" applyAlignment="1">
      <alignment horizontal="center" vertical="center" wrapText="1"/>
    </xf>
    <xf numFmtId="180" fontId="6" fillId="10" borderId="6" xfId="0" applyNumberFormat="1" applyFont="1" applyFill="1" applyBorder="1" applyAlignment="1">
      <alignment horizontal="center" vertical="center" wrapText="1"/>
    </xf>
    <xf numFmtId="9" fontId="6" fillId="0" borderId="12" xfId="3" applyFont="1" applyFill="1" applyBorder="1" applyAlignment="1">
      <alignment horizontal="center" vertical="center" wrapText="1"/>
    </xf>
    <xf numFmtId="0" fontId="6" fillId="8" borderId="6" xfId="0" applyFont="1" applyFill="1" applyBorder="1" applyAlignment="1">
      <alignment horizontal="center" vertical="center" wrapText="1"/>
    </xf>
    <xf numFmtId="0" fontId="6" fillId="10" borderId="6" xfId="0" applyFont="1" applyFill="1" applyBorder="1" applyAlignment="1">
      <alignment horizontal="center" vertical="center" wrapText="1"/>
    </xf>
    <xf numFmtId="9" fontId="6" fillId="0" borderId="13" xfId="3" applyFont="1" applyFill="1" applyBorder="1" applyAlignment="1">
      <alignment horizontal="center" vertical="center" wrapText="1"/>
    </xf>
    <xf numFmtId="9" fontId="6" fillId="0" borderId="14" xfId="3" applyFont="1" applyFill="1" applyBorder="1" applyAlignment="1">
      <alignment horizontal="center" vertical="center" wrapText="1"/>
    </xf>
    <xf numFmtId="9" fontId="6" fillId="9" borderId="12" xfId="3" applyFont="1" applyFill="1" applyBorder="1" applyAlignment="1">
      <alignment horizontal="center" vertical="center" wrapText="1"/>
    </xf>
    <xf numFmtId="9" fontId="6" fillId="9" borderId="13" xfId="3" applyFont="1" applyFill="1" applyBorder="1" applyAlignment="1">
      <alignment horizontal="center" vertical="center" wrapText="1"/>
    </xf>
    <xf numFmtId="9" fontId="6" fillId="9" borderId="14" xfId="3" applyFont="1" applyFill="1" applyBorder="1" applyAlignment="1">
      <alignment horizontal="center" vertical="center" wrapText="1"/>
    </xf>
    <xf numFmtId="9" fontId="6" fillId="0" borderId="12" xfId="3" applyFont="1" applyBorder="1" applyAlignment="1">
      <alignment horizontal="center" vertical="center" wrapText="1"/>
    </xf>
    <xf numFmtId="180" fontId="10" fillId="8" borderId="6" xfId="0" applyNumberFormat="1" applyFont="1" applyFill="1" applyBorder="1" applyAlignment="1">
      <alignment horizontal="center" vertical="center"/>
    </xf>
    <xf numFmtId="0" fontId="13" fillId="0" borderId="0" xfId="0" applyFont="1" applyAlignment="1">
      <alignment horizontal="center" vertical="top"/>
    </xf>
    <xf numFmtId="180" fontId="0" fillId="10" borderId="6" xfId="0" applyNumberFormat="1" applyFill="1" applyBorder="1" applyAlignment="1">
      <alignment horizontal="left" vertical="top"/>
    </xf>
    <xf numFmtId="177" fontId="8" fillId="0" borderId="6" xfId="2" applyFont="1" applyBorder="1" applyAlignment="1">
      <alignment horizontal="center" vertical="center"/>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0" fillId="0" borderId="0" xfId="0" applyAlignment="1">
      <alignment horizontal="centerContinuous" vertical="top" wrapText="1"/>
    </xf>
    <xf numFmtId="0" fontId="0" fillId="0" borderId="25" xfId="0" applyBorder="1" applyAlignment="1">
      <alignment horizontal="justify" vertical="top" wrapText="1"/>
    </xf>
    <xf numFmtId="0" fontId="0" fillId="0" borderId="26" xfId="0" applyBorder="1" applyAlignment="1">
      <alignment horizontal="justify" vertical="top" wrapText="1"/>
    </xf>
    <xf numFmtId="0" fontId="0" fillId="0" borderId="27" xfId="0" applyBorder="1" applyAlignment="1">
      <alignment horizontal="justify" vertical="top" wrapText="1"/>
    </xf>
    <xf numFmtId="0" fontId="0" fillId="0" borderId="28" xfId="0" applyBorder="1" applyAlignment="1">
      <alignment horizontal="justify" vertical="top" wrapText="1"/>
    </xf>
    <xf numFmtId="0" fontId="0" fillId="0" borderId="6" xfId="0" applyBorder="1" applyAlignment="1">
      <alignment horizontal="justify" vertical="top" wrapText="1"/>
    </xf>
    <xf numFmtId="0" fontId="0" fillId="0" borderId="29" xfId="0" applyBorder="1" applyAlignment="1">
      <alignment horizontal="justify" vertical="top" wrapText="1"/>
    </xf>
    <xf numFmtId="0" fontId="0" fillId="0" borderId="30" xfId="0" applyBorder="1" applyAlignment="1">
      <alignment horizontal="justify" vertical="top" wrapText="1"/>
    </xf>
    <xf numFmtId="0" fontId="0" fillId="0" borderId="31" xfId="0" applyBorder="1" applyAlignment="1">
      <alignment horizontal="justify" vertical="top" wrapText="1"/>
    </xf>
    <xf numFmtId="0" fontId="0" fillId="0" borderId="32" xfId="0" applyBorder="1" applyAlignment="1">
      <alignment horizontal="justify" vertical="top" wrapText="1"/>
    </xf>
    <xf numFmtId="0" fontId="0" fillId="0" borderId="0" xfId="0" applyAlignment="1">
      <alignment vertical="top" wrapText="1"/>
    </xf>
    <xf numFmtId="0" fontId="0" fillId="0" borderId="0" xfId="0" applyAlignment="1">
      <alignment vertical="top"/>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C124"/>
  <sheetViews>
    <sheetView tabSelected="1" zoomScale="70" zoomScaleNormal="70" zoomScaleSheetLayoutView="20" workbookViewId="0">
      <pane xSplit="4" topLeftCell="E1" activePane="topRight" state="frozen"/>
      <selection/>
      <selection pane="topRight" activeCell="A2" sqref="A2:F2"/>
    </sheetView>
  </sheetViews>
  <sheetFormatPr defaultColWidth="9.33333333333333" defaultRowHeight="12.75"/>
  <cols>
    <col min="1" max="1" width="9.66666666666667" customWidth="1"/>
    <col min="2" max="2" width="36.1666666666667" customWidth="1"/>
    <col min="3" max="3" width="65" customWidth="1"/>
    <col min="4" max="4" width="38.6666666666667" customWidth="1"/>
    <col min="5" max="5" width="22.6666666666667" customWidth="1"/>
    <col min="6" max="6" width="16.6666666666667" customWidth="1"/>
    <col min="7" max="7" width="21" customWidth="1"/>
    <col min="8" max="8" width="18.6666666666667" customWidth="1"/>
    <col min="9" max="9" width="19.3333333333333" style="8" customWidth="1"/>
    <col min="10" max="10" width="15.5" customWidth="1"/>
    <col min="11" max="11" width="13.3333333333333" customWidth="1"/>
    <col min="12" max="15" width="20.6666666666667" style="9" customWidth="1"/>
    <col min="16" max="16" width="16.5" customWidth="1"/>
    <col min="17" max="17" width="18.5" customWidth="1"/>
    <col min="18" max="18" width="26.6666666666667" customWidth="1"/>
    <col min="19" max="19" width="18.1666666666667" customWidth="1"/>
    <col min="20" max="20" width="28.1666666666667" customWidth="1"/>
    <col min="21" max="21" width="18.5" customWidth="1"/>
    <col min="22" max="22" width="26.6666666666667" customWidth="1"/>
    <col min="23" max="23" width="27.3333333333333" customWidth="1"/>
    <col min="24" max="24" width="30.3333333333333" customWidth="1"/>
  </cols>
  <sheetData>
    <row r="1" ht="21" customHeight="1" spans="1:15">
      <c r="A1" s="10" t="s">
        <v>0</v>
      </c>
      <c r="B1" s="11"/>
      <c r="C1" s="11"/>
      <c r="D1" s="11"/>
      <c r="E1" s="11"/>
      <c r="F1" s="12"/>
      <c r="G1" s="13"/>
      <c r="H1" s="13"/>
      <c r="I1" s="13"/>
      <c r="J1" s="13"/>
      <c r="K1" s="13"/>
      <c r="L1" s="13"/>
      <c r="M1" s="13"/>
      <c r="N1" s="13"/>
      <c r="O1" s="13"/>
    </row>
    <row r="2" ht="15.75" spans="1:24">
      <c r="A2" s="14" t="s">
        <v>1</v>
      </c>
      <c r="B2" s="14"/>
      <c r="C2" s="14"/>
      <c r="D2" s="14"/>
      <c r="E2" s="14"/>
      <c r="F2" s="14"/>
      <c r="G2" s="15" t="s">
        <v>2</v>
      </c>
      <c r="H2" s="16"/>
      <c r="I2" s="16"/>
      <c r="J2" s="61" t="s">
        <v>3</v>
      </c>
      <c r="K2" s="62"/>
      <c r="L2" s="62"/>
      <c r="M2" s="63" t="s">
        <v>4</v>
      </c>
      <c r="N2" s="63"/>
      <c r="O2" s="63"/>
      <c r="P2" s="64" t="s">
        <v>5</v>
      </c>
      <c r="Q2" s="64"/>
      <c r="R2" s="64"/>
      <c r="S2" s="108" t="s">
        <v>6</v>
      </c>
      <c r="T2" s="108"/>
      <c r="U2" s="108"/>
      <c r="V2" s="109" t="s">
        <v>7</v>
      </c>
      <c r="W2" s="109"/>
      <c r="X2" s="109"/>
    </row>
    <row r="3" ht="27.95" customHeight="1" spans="1:24">
      <c r="A3" s="17" t="s">
        <v>8</v>
      </c>
      <c r="B3" s="18" t="s">
        <v>9</v>
      </c>
      <c r="C3" s="19"/>
      <c r="D3" s="20" t="s">
        <v>10</v>
      </c>
      <c r="E3" s="21" t="s">
        <v>11</v>
      </c>
      <c r="F3" s="20" t="s">
        <v>12</v>
      </c>
      <c r="G3" s="22" t="s">
        <v>13</v>
      </c>
      <c r="H3" s="23" t="s">
        <v>14</v>
      </c>
      <c r="I3" s="23" t="s">
        <v>15</v>
      </c>
      <c r="J3" s="65" t="s">
        <v>13</v>
      </c>
      <c r="K3" s="66" t="s">
        <v>14</v>
      </c>
      <c r="L3" s="66" t="s">
        <v>15</v>
      </c>
      <c r="M3" s="67" t="s">
        <v>13</v>
      </c>
      <c r="N3" s="68" t="s">
        <v>14</v>
      </c>
      <c r="O3" s="68" t="s">
        <v>15</v>
      </c>
      <c r="P3" s="69" t="s">
        <v>13</v>
      </c>
      <c r="Q3" s="110" t="s">
        <v>14</v>
      </c>
      <c r="R3" s="110" t="s">
        <v>15</v>
      </c>
      <c r="S3" s="111" t="s">
        <v>13</v>
      </c>
      <c r="T3" s="112" t="s">
        <v>14</v>
      </c>
      <c r="U3" s="112" t="s">
        <v>15</v>
      </c>
      <c r="V3" s="113" t="s">
        <v>16</v>
      </c>
      <c r="W3" s="114" t="s">
        <v>17</v>
      </c>
      <c r="X3" s="114" t="s">
        <v>18</v>
      </c>
    </row>
    <row r="4" customHeight="1" spans="1:24">
      <c r="A4" s="24">
        <v>1</v>
      </c>
      <c r="B4" s="25" t="s">
        <v>19</v>
      </c>
      <c r="C4" s="26" t="s">
        <v>20</v>
      </c>
      <c r="D4" s="27" t="s">
        <v>21</v>
      </c>
      <c r="E4" s="28" t="s">
        <v>22</v>
      </c>
      <c r="F4" s="29">
        <v>1</v>
      </c>
      <c r="G4" s="30">
        <v>840000</v>
      </c>
      <c r="H4" s="30">
        <f>G4*19%</f>
        <v>159600</v>
      </c>
      <c r="I4" s="70">
        <f>+H4+G4</f>
        <v>999600</v>
      </c>
      <c r="J4" s="30">
        <v>550000</v>
      </c>
      <c r="K4" s="30">
        <f>J4*19%</f>
        <v>104500</v>
      </c>
      <c r="L4" s="71">
        <f>+K4+J4</f>
        <v>654500</v>
      </c>
      <c r="M4" s="30">
        <v>850000</v>
      </c>
      <c r="N4" s="30">
        <f>M4*19%</f>
        <v>161500</v>
      </c>
      <c r="O4" s="72">
        <f>+N4+M4</f>
        <v>1011500</v>
      </c>
      <c r="P4" s="30">
        <v>670000</v>
      </c>
      <c r="Q4" s="30">
        <f>P4*19%</f>
        <v>127300</v>
      </c>
      <c r="R4" s="115">
        <f>+Q4+P4</f>
        <v>797300</v>
      </c>
      <c r="S4" s="30">
        <v>750000</v>
      </c>
      <c r="T4" s="30">
        <f>S4*19%</f>
        <v>142500</v>
      </c>
      <c r="U4" s="116">
        <f>+T4+S4</f>
        <v>892500</v>
      </c>
      <c r="V4" s="37">
        <f>AVERAGE(I4,L4,O4,R4,U4)</f>
        <v>871080</v>
      </c>
      <c r="W4" s="37">
        <f>_xlfn.STDEV.S(I4,L4,O4,R4,U4)</f>
        <v>149201.514737619</v>
      </c>
      <c r="X4" s="117">
        <f>W4/V4</f>
        <v>0.171283366324125</v>
      </c>
    </row>
    <row r="5" ht="81" customHeight="1" spans="1:24">
      <c r="A5" s="31"/>
      <c r="B5" s="32"/>
      <c r="C5" s="33"/>
      <c r="D5" s="34"/>
      <c r="E5" s="35"/>
      <c r="F5" s="36"/>
      <c r="G5" s="37"/>
      <c r="H5" s="37"/>
      <c r="I5" s="73"/>
      <c r="J5" s="37"/>
      <c r="K5" s="37"/>
      <c r="L5" s="74"/>
      <c r="M5" s="37"/>
      <c r="N5" s="37"/>
      <c r="O5" s="75"/>
      <c r="P5" s="37"/>
      <c r="Q5" s="37"/>
      <c r="R5" s="118"/>
      <c r="S5" s="37"/>
      <c r="T5" s="37"/>
      <c r="U5" s="119"/>
      <c r="V5" s="37"/>
      <c r="W5" s="37"/>
      <c r="X5" s="117"/>
    </row>
    <row r="6" ht="9" customHeight="1" spans="1:24">
      <c r="A6" s="31"/>
      <c r="B6" s="32"/>
      <c r="C6" s="33"/>
      <c r="D6" s="34"/>
      <c r="E6" s="35"/>
      <c r="F6" s="36"/>
      <c r="G6" s="37"/>
      <c r="H6" s="37"/>
      <c r="I6" s="73"/>
      <c r="J6" s="37"/>
      <c r="K6" s="37"/>
      <c r="L6" s="74"/>
      <c r="M6" s="37"/>
      <c r="N6" s="37"/>
      <c r="O6" s="75"/>
      <c r="P6" s="37"/>
      <c r="Q6" s="37"/>
      <c r="R6" s="118"/>
      <c r="S6" s="37"/>
      <c r="T6" s="37"/>
      <c r="U6" s="119"/>
      <c r="V6" s="37"/>
      <c r="W6" s="37"/>
      <c r="X6" s="117"/>
    </row>
    <row r="7" customHeight="1" spans="1:24">
      <c r="A7" s="38"/>
      <c r="B7" s="39"/>
      <c r="C7" s="33"/>
      <c r="D7" s="34"/>
      <c r="E7" s="35"/>
      <c r="F7" s="40"/>
      <c r="G7" s="41"/>
      <c r="H7" s="41"/>
      <c r="I7" s="76"/>
      <c r="J7" s="41"/>
      <c r="K7" s="41"/>
      <c r="L7" s="77"/>
      <c r="M7" s="41"/>
      <c r="N7" s="41"/>
      <c r="O7" s="78"/>
      <c r="P7" s="41"/>
      <c r="Q7" s="41"/>
      <c r="R7" s="120"/>
      <c r="S7" s="41"/>
      <c r="T7" s="41"/>
      <c r="U7" s="121"/>
      <c r="V7" s="41"/>
      <c r="W7" s="41"/>
      <c r="X7" s="122"/>
    </row>
    <row r="8" ht="84" customHeight="1" spans="1:24">
      <c r="A8" s="42">
        <v>2</v>
      </c>
      <c r="B8" s="43" t="s">
        <v>23</v>
      </c>
      <c r="C8" s="33" t="s">
        <v>24</v>
      </c>
      <c r="D8" s="34"/>
      <c r="E8" s="35" t="s">
        <v>22</v>
      </c>
      <c r="F8" s="44">
        <v>1</v>
      </c>
      <c r="G8" s="45">
        <v>780000</v>
      </c>
      <c r="H8" s="45">
        <f>G8*19%</f>
        <v>148200</v>
      </c>
      <c r="I8" s="79">
        <f>+H8+G8</f>
        <v>928200</v>
      </c>
      <c r="J8" s="30">
        <v>550000</v>
      </c>
      <c r="K8" s="45">
        <f t="shared" ref="K8:K12" si="0">J8*19%</f>
        <v>104500</v>
      </c>
      <c r="L8" s="80">
        <f t="shared" ref="L8:L12" si="1">+K8+J8</f>
        <v>654500</v>
      </c>
      <c r="M8" s="30">
        <v>800000</v>
      </c>
      <c r="N8" s="45">
        <f t="shared" ref="N8:N12" si="2">M8*19%</f>
        <v>152000</v>
      </c>
      <c r="O8" s="81">
        <f t="shared" ref="O8:O12" si="3">+N8+M8</f>
        <v>952000</v>
      </c>
      <c r="P8" s="30">
        <v>630000</v>
      </c>
      <c r="Q8" s="45">
        <f t="shared" ref="Q8:Q12" si="4">P8*19%</f>
        <v>119700</v>
      </c>
      <c r="R8" s="123">
        <f t="shared" ref="R8:R12" si="5">+Q8+P8</f>
        <v>749700</v>
      </c>
      <c r="S8" s="30">
        <v>680000</v>
      </c>
      <c r="T8" s="45">
        <f t="shared" ref="T8:T12" si="6">S8*19%</f>
        <v>129200</v>
      </c>
      <c r="U8" s="124">
        <f t="shared" ref="U8:U12" si="7">+T8+S8</f>
        <v>809200</v>
      </c>
      <c r="V8" s="125">
        <f>AVERAGE(I8,L8,O8,R8,U8)</f>
        <v>818720</v>
      </c>
      <c r="W8" s="45">
        <f>_xlfn.STDEV.S(I8,L8,O8,R8,U8)</f>
        <v>124068.557660674</v>
      </c>
      <c r="X8" s="126">
        <f>W8/V8</f>
        <v>0.15153966882533</v>
      </c>
    </row>
    <row r="9" ht="15" customHeight="1" spans="1:24">
      <c r="A9" s="31"/>
      <c r="B9" s="43"/>
      <c r="C9" s="33"/>
      <c r="D9" s="34"/>
      <c r="E9" s="35"/>
      <c r="F9" s="36"/>
      <c r="G9" s="46"/>
      <c r="H9" s="46"/>
      <c r="I9" s="82"/>
      <c r="J9" s="37"/>
      <c r="K9" s="46"/>
      <c r="L9" s="83"/>
      <c r="M9" s="37"/>
      <c r="N9" s="46"/>
      <c r="O9" s="84"/>
      <c r="P9" s="37"/>
      <c r="Q9" s="46"/>
      <c r="R9" s="127"/>
      <c r="S9" s="37"/>
      <c r="T9" s="46"/>
      <c r="U9" s="128"/>
      <c r="V9" s="129"/>
      <c r="W9" s="46"/>
      <c r="X9" s="130"/>
    </row>
    <row r="10" customHeight="1" spans="1:24">
      <c r="A10" s="38"/>
      <c r="B10" s="43"/>
      <c r="C10" s="33"/>
      <c r="D10" s="34"/>
      <c r="E10" s="35"/>
      <c r="F10" s="40"/>
      <c r="G10" s="47"/>
      <c r="H10" s="47"/>
      <c r="I10" s="85"/>
      <c r="J10" s="41"/>
      <c r="K10" s="47"/>
      <c r="L10" s="86"/>
      <c r="M10" s="41"/>
      <c r="N10" s="47"/>
      <c r="O10" s="87"/>
      <c r="P10" s="41"/>
      <c r="Q10" s="47"/>
      <c r="R10" s="131"/>
      <c r="S10" s="41"/>
      <c r="T10" s="47"/>
      <c r="U10" s="132"/>
      <c r="V10" s="133"/>
      <c r="W10" s="47"/>
      <c r="X10" s="134"/>
    </row>
    <row r="11" ht="47.25" spans="1:24">
      <c r="A11" s="48">
        <v>3</v>
      </c>
      <c r="B11" s="43" t="s">
        <v>25</v>
      </c>
      <c r="C11" s="33" t="s">
        <v>26</v>
      </c>
      <c r="D11" s="34"/>
      <c r="E11" s="35" t="s">
        <v>22</v>
      </c>
      <c r="F11" s="34">
        <v>1</v>
      </c>
      <c r="G11" s="49">
        <v>520000</v>
      </c>
      <c r="H11" s="49">
        <f>G11*19%</f>
        <v>98800</v>
      </c>
      <c r="I11" s="88">
        <f>+H11+G11</f>
        <v>618800</v>
      </c>
      <c r="J11" s="89">
        <v>0</v>
      </c>
      <c r="K11" s="89">
        <v>0</v>
      </c>
      <c r="L11" s="90"/>
      <c r="M11" s="49">
        <v>0</v>
      </c>
      <c r="N11" s="49">
        <v>0</v>
      </c>
      <c r="O11" s="91"/>
      <c r="P11" s="49">
        <v>580000</v>
      </c>
      <c r="Q11" s="49">
        <f t="shared" ref="Q11:Q15" si="8">P11*19%</f>
        <v>110200</v>
      </c>
      <c r="R11" s="135">
        <f t="shared" ref="R11:R15" si="9">+Q11+P11</f>
        <v>690200</v>
      </c>
      <c r="S11" s="49">
        <v>590000</v>
      </c>
      <c r="T11" s="49">
        <f t="shared" ref="T11:T15" si="10">S11*19%</f>
        <v>112100</v>
      </c>
      <c r="U11" s="136">
        <f t="shared" ref="U11:U15" si="11">+T11+S11</f>
        <v>702100</v>
      </c>
      <c r="V11" s="49">
        <f>AVERAGE(I11,L11,O11,R11,U11)</f>
        <v>670366.666666667</v>
      </c>
      <c r="W11" s="49">
        <f>_xlfn.STDEV.S(I11,L11,O11,R11,U11)</f>
        <v>45052.6728766822</v>
      </c>
      <c r="X11" s="137">
        <f>W11/V11</f>
        <v>0.0672060159266305</v>
      </c>
    </row>
    <row r="12" ht="30" customHeight="1" spans="1:24">
      <c r="A12" s="48">
        <v>4</v>
      </c>
      <c r="B12" s="43" t="s">
        <v>27</v>
      </c>
      <c r="C12" s="33" t="s">
        <v>20</v>
      </c>
      <c r="D12" s="35" t="s">
        <v>28</v>
      </c>
      <c r="E12" s="35" t="s">
        <v>22</v>
      </c>
      <c r="F12" s="50">
        <v>1</v>
      </c>
      <c r="G12" s="51">
        <v>840000</v>
      </c>
      <c r="H12" s="51">
        <f>G12*19%</f>
        <v>159600</v>
      </c>
      <c r="I12" s="92">
        <f>+H12+G12</f>
        <v>999600</v>
      </c>
      <c r="J12" s="30">
        <v>588830</v>
      </c>
      <c r="K12" s="51">
        <f t="shared" si="0"/>
        <v>111877.7</v>
      </c>
      <c r="L12" s="93">
        <f t="shared" si="1"/>
        <v>700707.7</v>
      </c>
      <c r="M12" s="30">
        <v>390000</v>
      </c>
      <c r="N12" s="51">
        <f t="shared" si="2"/>
        <v>74100</v>
      </c>
      <c r="O12" s="94">
        <f t="shared" si="3"/>
        <v>464100</v>
      </c>
      <c r="P12" s="30">
        <v>670000</v>
      </c>
      <c r="Q12" s="51">
        <f t="shared" si="8"/>
        <v>127300</v>
      </c>
      <c r="R12" s="138">
        <f t="shared" si="9"/>
        <v>797300</v>
      </c>
      <c r="S12" s="30">
        <v>720000</v>
      </c>
      <c r="T12" s="51">
        <f t="shared" si="10"/>
        <v>136800</v>
      </c>
      <c r="U12" s="139">
        <f t="shared" si="11"/>
        <v>856800</v>
      </c>
      <c r="V12" s="30">
        <f>AVERAGE(I12,L12,O12,R12,U12)</f>
        <v>763701.54</v>
      </c>
      <c r="W12" s="30">
        <f>_xlfn.STDEV.S(I12,L12,O12,R12,U12)</f>
        <v>199482.812447233</v>
      </c>
      <c r="X12" s="140">
        <f>W12/V12</f>
        <v>0.261205198626722</v>
      </c>
    </row>
    <row r="13" customHeight="1" spans="1:24">
      <c r="A13" s="48"/>
      <c r="B13" s="43"/>
      <c r="C13" s="33"/>
      <c r="D13" s="35"/>
      <c r="E13" s="35"/>
      <c r="F13" s="52"/>
      <c r="G13" s="51"/>
      <c r="H13" s="34"/>
      <c r="I13" s="95"/>
      <c r="J13" s="37"/>
      <c r="K13" s="34"/>
      <c r="L13" s="96"/>
      <c r="M13" s="37"/>
      <c r="N13" s="34"/>
      <c r="O13" s="97"/>
      <c r="P13" s="37"/>
      <c r="Q13" s="34"/>
      <c r="R13" s="141"/>
      <c r="S13" s="37"/>
      <c r="T13" s="34"/>
      <c r="U13" s="142"/>
      <c r="V13" s="37"/>
      <c r="W13" s="37"/>
      <c r="X13" s="143"/>
    </row>
    <row r="14" ht="51.95" customHeight="1" spans="1:24">
      <c r="A14" s="48"/>
      <c r="B14" s="43"/>
      <c r="C14" s="33"/>
      <c r="D14" s="35"/>
      <c r="E14" s="35"/>
      <c r="F14" s="53"/>
      <c r="G14" s="51"/>
      <c r="H14" s="34"/>
      <c r="I14" s="95"/>
      <c r="J14" s="41"/>
      <c r="K14" s="34"/>
      <c r="L14" s="96"/>
      <c r="M14" s="41"/>
      <c r="N14" s="34"/>
      <c r="O14" s="97"/>
      <c r="P14" s="41"/>
      <c r="Q14" s="34"/>
      <c r="R14" s="141"/>
      <c r="S14" s="41"/>
      <c r="T14" s="34"/>
      <c r="U14" s="142"/>
      <c r="V14" s="41"/>
      <c r="W14" s="41"/>
      <c r="X14" s="144"/>
    </row>
    <row r="15" customHeight="1" spans="1:16383">
      <c r="A15" s="48">
        <v>5</v>
      </c>
      <c r="B15" s="43" t="s">
        <v>23</v>
      </c>
      <c r="C15" s="33" t="s">
        <v>24</v>
      </c>
      <c r="D15" s="35"/>
      <c r="E15" s="35" t="s">
        <v>22</v>
      </c>
      <c r="F15" s="50">
        <v>1</v>
      </c>
      <c r="G15" s="51">
        <v>780000</v>
      </c>
      <c r="H15" s="51">
        <f>G15*19%</f>
        <v>148200</v>
      </c>
      <c r="I15" s="92">
        <f>+G15+H15</f>
        <v>928200</v>
      </c>
      <c r="J15" s="30">
        <v>588830</v>
      </c>
      <c r="K15" s="51">
        <f t="shared" ref="K15:K19" si="12">J15*19%</f>
        <v>111877.7</v>
      </c>
      <c r="L15" s="93">
        <f t="shared" ref="L15:L19" si="13">+K15+J15</f>
        <v>700707.7</v>
      </c>
      <c r="M15" s="30">
        <v>340000</v>
      </c>
      <c r="N15" s="51">
        <f t="shared" ref="N15:N19" si="14">M15*19%</f>
        <v>64600</v>
      </c>
      <c r="O15" s="94">
        <f t="shared" ref="O15:O19" si="15">+N15+M15</f>
        <v>404600</v>
      </c>
      <c r="P15" s="30">
        <v>630000</v>
      </c>
      <c r="Q15" s="51">
        <f t="shared" ref="Q15:Q19" si="16">P15*19%</f>
        <v>119700</v>
      </c>
      <c r="R15" s="138">
        <f t="shared" ref="R15" si="17">+Q15+P15</f>
        <v>749700</v>
      </c>
      <c r="S15" s="30">
        <v>680000</v>
      </c>
      <c r="T15" s="51">
        <f t="shared" ref="T15:T19" si="18">S15*19%</f>
        <v>129200</v>
      </c>
      <c r="U15" s="139">
        <f t="shared" ref="U15" si="19">+T15+S15</f>
        <v>809200</v>
      </c>
      <c r="V15" s="30">
        <f>AVERAGE(I15,L15,O15,R15,U15)</f>
        <v>718481.54</v>
      </c>
      <c r="W15" s="30">
        <f>_xlfn.STDEV.S(I15,L15,O15,R15,U15)</f>
        <v>194951.144030647</v>
      </c>
      <c r="X15" s="140">
        <f>W15/V15</f>
        <v>0.271337721537907</v>
      </c>
      <c r="XFC15" s="153"/>
    </row>
    <row r="16" ht="30" customHeight="1" spans="1:16383">
      <c r="A16" s="48"/>
      <c r="B16" s="43"/>
      <c r="C16" s="33"/>
      <c r="D16" s="35"/>
      <c r="E16" s="35"/>
      <c r="F16" s="52"/>
      <c r="G16" s="51"/>
      <c r="H16" s="34"/>
      <c r="I16" s="95"/>
      <c r="J16" s="37"/>
      <c r="K16" s="34"/>
      <c r="L16" s="96"/>
      <c r="M16" s="37"/>
      <c r="N16" s="34"/>
      <c r="O16" s="97"/>
      <c r="P16" s="37"/>
      <c r="Q16" s="34"/>
      <c r="R16" s="141"/>
      <c r="S16" s="37"/>
      <c r="T16" s="34"/>
      <c r="U16" s="142"/>
      <c r="V16" s="37"/>
      <c r="W16" s="37"/>
      <c r="X16" s="143"/>
      <c r="XFC16" s="154"/>
    </row>
    <row r="17" ht="38.1" customHeight="1" spans="1:16383">
      <c r="A17" s="48"/>
      <c r="B17" s="43"/>
      <c r="C17" s="33"/>
      <c r="D17" s="35"/>
      <c r="E17" s="35"/>
      <c r="F17" s="53"/>
      <c r="G17" s="51"/>
      <c r="H17" s="34"/>
      <c r="I17" s="95"/>
      <c r="J17" s="41"/>
      <c r="K17" s="34"/>
      <c r="L17" s="96"/>
      <c r="M17" s="41"/>
      <c r="N17" s="34"/>
      <c r="O17" s="97"/>
      <c r="P17" s="41"/>
      <c r="Q17" s="34"/>
      <c r="R17" s="141"/>
      <c r="S17" s="41"/>
      <c r="T17" s="34"/>
      <c r="U17" s="142"/>
      <c r="V17" s="41"/>
      <c r="W17" s="41"/>
      <c r="X17" s="144"/>
      <c r="XFC17" s="155"/>
    </row>
    <row r="18" ht="47.25" spans="1:24">
      <c r="A18" s="48">
        <v>6</v>
      </c>
      <c r="B18" s="43" t="s">
        <v>25</v>
      </c>
      <c r="C18" s="33" t="s">
        <v>26</v>
      </c>
      <c r="D18" s="35"/>
      <c r="E18" s="35" t="s">
        <v>22</v>
      </c>
      <c r="F18" s="48">
        <v>1</v>
      </c>
      <c r="G18" s="49">
        <v>520000</v>
      </c>
      <c r="H18" s="49">
        <f>G18*19%</f>
        <v>98800</v>
      </c>
      <c r="I18" s="88">
        <f>+H18+G18</f>
        <v>618800</v>
      </c>
      <c r="J18" s="49">
        <v>120000</v>
      </c>
      <c r="K18" s="49">
        <f t="shared" si="12"/>
        <v>22800</v>
      </c>
      <c r="L18" s="90"/>
      <c r="M18" s="89">
        <v>0</v>
      </c>
      <c r="N18" s="89">
        <v>0</v>
      </c>
      <c r="O18" s="91"/>
      <c r="P18" s="49">
        <v>580000</v>
      </c>
      <c r="Q18" s="49">
        <f t="shared" ref="Q18:Q22" si="20">P18*19%</f>
        <v>110200</v>
      </c>
      <c r="R18" s="135">
        <f t="shared" ref="R18:R22" si="21">+Q18+P18</f>
        <v>690200</v>
      </c>
      <c r="S18" s="49">
        <v>590000</v>
      </c>
      <c r="T18" s="49">
        <f t="shared" ref="T18:T22" si="22">S18*19%</f>
        <v>112100</v>
      </c>
      <c r="U18" s="136">
        <f t="shared" ref="U18:U22" si="23">+T18+S18</f>
        <v>702100</v>
      </c>
      <c r="V18" s="49">
        <f>AVERAGE(I18,L18,O18,R18,U18)</f>
        <v>670366.666666667</v>
      </c>
      <c r="W18" s="49">
        <f>_xlfn.STDEV.S(I18,L18,O18,U18)</f>
        <v>58901.9948728394</v>
      </c>
      <c r="X18" s="137">
        <f>W18/V18</f>
        <v>0.087865339674068</v>
      </c>
    </row>
    <row r="19" ht="60" customHeight="1" spans="1:24">
      <c r="A19" s="48">
        <v>7</v>
      </c>
      <c r="B19" s="43" t="s">
        <v>27</v>
      </c>
      <c r="C19" s="33" t="s">
        <v>20</v>
      </c>
      <c r="D19" s="35" t="s">
        <v>29</v>
      </c>
      <c r="E19" s="35" t="s">
        <v>22</v>
      </c>
      <c r="F19" s="50">
        <v>1</v>
      </c>
      <c r="G19" s="51">
        <v>840000</v>
      </c>
      <c r="H19" s="51">
        <f>G19*19%</f>
        <v>159600</v>
      </c>
      <c r="I19" s="92">
        <f>+H19+G19</f>
        <v>999600</v>
      </c>
      <c r="J19" s="30">
        <v>550000</v>
      </c>
      <c r="K19" s="51">
        <f t="shared" si="12"/>
        <v>104500</v>
      </c>
      <c r="L19" s="93">
        <f t="shared" si="13"/>
        <v>654500</v>
      </c>
      <c r="M19" s="98">
        <v>0</v>
      </c>
      <c r="N19" s="99">
        <v>0</v>
      </c>
      <c r="O19" s="94"/>
      <c r="P19" s="30">
        <v>670000</v>
      </c>
      <c r="Q19" s="51">
        <f t="shared" si="20"/>
        <v>127300</v>
      </c>
      <c r="R19" s="138">
        <f t="shared" si="21"/>
        <v>797300</v>
      </c>
      <c r="S19" s="30">
        <v>720000</v>
      </c>
      <c r="T19" s="51">
        <f t="shared" si="22"/>
        <v>136800</v>
      </c>
      <c r="U19" s="139">
        <f t="shared" si="23"/>
        <v>856800</v>
      </c>
      <c r="V19" s="30">
        <f>AVERAGE(I19,K19,O19,R19,U19)</f>
        <v>689550</v>
      </c>
      <c r="W19" s="30">
        <f>_xlfn.STDEV.S(I19,L19,O19,R19,U19)</f>
        <v>142965.182241458</v>
      </c>
      <c r="X19" s="145">
        <f>W19/V19</f>
        <v>0.207331132247782</v>
      </c>
    </row>
    <row r="20" customHeight="1" spans="1:24">
      <c r="A20" s="48"/>
      <c r="B20" s="43"/>
      <c r="C20" s="33"/>
      <c r="D20" s="35"/>
      <c r="E20" s="35"/>
      <c r="F20" s="52"/>
      <c r="G20" s="51"/>
      <c r="H20" s="34"/>
      <c r="I20" s="95"/>
      <c r="J20" s="37"/>
      <c r="K20" s="34"/>
      <c r="L20" s="96"/>
      <c r="M20" s="100"/>
      <c r="N20" s="101"/>
      <c r="O20" s="97"/>
      <c r="P20" s="37"/>
      <c r="Q20" s="34"/>
      <c r="R20" s="141"/>
      <c r="S20" s="37"/>
      <c r="T20" s="34"/>
      <c r="U20" s="142"/>
      <c r="V20" s="37"/>
      <c r="W20" s="37"/>
      <c r="X20" s="146"/>
    </row>
    <row r="21" ht="27" customHeight="1" spans="1:24">
      <c r="A21" s="48"/>
      <c r="B21" s="43"/>
      <c r="C21" s="33"/>
      <c r="D21" s="35"/>
      <c r="E21" s="35"/>
      <c r="F21" s="53"/>
      <c r="G21" s="51"/>
      <c r="H21" s="34"/>
      <c r="I21" s="95"/>
      <c r="J21" s="41"/>
      <c r="K21" s="34"/>
      <c r="L21" s="96"/>
      <c r="M21" s="102"/>
      <c r="N21" s="101"/>
      <c r="O21" s="97"/>
      <c r="P21" s="41"/>
      <c r="Q21" s="34"/>
      <c r="R21" s="141"/>
      <c r="S21" s="41"/>
      <c r="T21" s="34"/>
      <c r="U21" s="142"/>
      <c r="V21" s="41"/>
      <c r="W21" s="41"/>
      <c r="X21" s="147"/>
    </row>
    <row r="22" customHeight="1" spans="1:24">
      <c r="A22" s="48">
        <v>8</v>
      </c>
      <c r="B22" s="43" t="s">
        <v>23</v>
      </c>
      <c r="C22" s="33" t="s">
        <v>24</v>
      </c>
      <c r="D22" s="35"/>
      <c r="E22" s="35" t="s">
        <v>22</v>
      </c>
      <c r="F22" s="50">
        <v>1</v>
      </c>
      <c r="G22" s="51">
        <v>780000</v>
      </c>
      <c r="H22" s="51">
        <f>G22*19%</f>
        <v>148200</v>
      </c>
      <c r="I22" s="92">
        <f>+H22+G22</f>
        <v>928200</v>
      </c>
      <c r="J22" s="30">
        <v>550000</v>
      </c>
      <c r="K22" s="51">
        <f t="shared" ref="K22:K26" si="24">J22*19%</f>
        <v>104500</v>
      </c>
      <c r="L22" s="93">
        <f t="shared" ref="L22:L26" si="25">+K22+J22</f>
        <v>654500</v>
      </c>
      <c r="M22" s="98">
        <v>0</v>
      </c>
      <c r="N22" s="99">
        <v>0</v>
      </c>
      <c r="O22" s="94"/>
      <c r="P22" s="30">
        <v>630000</v>
      </c>
      <c r="Q22" s="51">
        <f t="shared" ref="Q22:Q26" si="26">P22*19%</f>
        <v>119700</v>
      </c>
      <c r="R22" s="138">
        <f t="shared" ref="R22:R26" si="27">+Q22+P22</f>
        <v>749700</v>
      </c>
      <c r="S22" s="30">
        <v>680000</v>
      </c>
      <c r="T22" s="51">
        <f t="shared" ref="T22:T26" si="28">S22*19%</f>
        <v>129200</v>
      </c>
      <c r="U22" s="139">
        <f t="shared" ref="U22:U26" si="29">+T22+S22</f>
        <v>809200</v>
      </c>
      <c r="V22" s="30">
        <f>AVERAGE(I22,L22,O22,R22,U22)</f>
        <v>785400</v>
      </c>
      <c r="W22" s="30">
        <f>_xlfn.STDEV.S(I22,L22,O22,R22,U22)</f>
        <v>114553.59735367</v>
      </c>
      <c r="X22" s="140">
        <f>W22/V22</f>
        <v>0.145853829072663</v>
      </c>
    </row>
    <row r="23" ht="45" customHeight="1" spans="1:24">
      <c r="A23" s="48"/>
      <c r="B23" s="43"/>
      <c r="C23" s="33"/>
      <c r="D23" s="35"/>
      <c r="E23" s="35"/>
      <c r="F23" s="52"/>
      <c r="G23" s="51"/>
      <c r="H23" s="34"/>
      <c r="I23" s="95"/>
      <c r="J23" s="37"/>
      <c r="K23" s="34"/>
      <c r="L23" s="96"/>
      <c r="M23" s="100"/>
      <c r="N23" s="101"/>
      <c r="O23" s="97"/>
      <c r="P23" s="37"/>
      <c r="Q23" s="34"/>
      <c r="R23" s="141"/>
      <c r="S23" s="37"/>
      <c r="T23" s="34"/>
      <c r="U23" s="142"/>
      <c r="V23" s="37"/>
      <c r="W23" s="37"/>
      <c r="X23" s="143"/>
    </row>
    <row r="24" ht="26.1" customHeight="1" spans="1:24">
      <c r="A24" s="48"/>
      <c r="B24" s="43"/>
      <c r="C24" s="33"/>
      <c r="D24" s="35"/>
      <c r="E24" s="35"/>
      <c r="F24" s="53"/>
      <c r="G24" s="51"/>
      <c r="H24" s="34"/>
      <c r="I24" s="95"/>
      <c r="J24" s="41"/>
      <c r="K24" s="34"/>
      <c r="L24" s="96"/>
      <c r="M24" s="102"/>
      <c r="N24" s="101"/>
      <c r="O24" s="97"/>
      <c r="P24" s="41"/>
      <c r="Q24" s="34"/>
      <c r="R24" s="141"/>
      <c r="S24" s="41"/>
      <c r="T24" s="34"/>
      <c r="U24" s="142"/>
      <c r="V24" s="41"/>
      <c r="W24" s="41"/>
      <c r="X24" s="144"/>
    </row>
    <row r="25" ht="47.25" spans="1:24">
      <c r="A25" s="48">
        <v>9</v>
      </c>
      <c r="B25" s="43" t="s">
        <v>25</v>
      </c>
      <c r="C25" s="33" t="s">
        <v>26</v>
      </c>
      <c r="D25" s="35"/>
      <c r="E25" s="35" t="s">
        <v>22</v>
      </c>
      <c r="F25" s="48">
        <v>1</v>
      </c>
      <c r="G25" s="49">
        <v>520000</v>
      </c>
      <c r="H25" s="49">
        <f>G25*19%</f>
        <v>98800</v>
      </c>
      <c r="I25" s="88">
        <f>+H25+G25</f>
        <v>618800</v>
      </c>
      <c r="J25" s="89">
        <v>0</v>
      </c>
      <c r="K25" s="89">
        <v>0</v>
      </c>
      <c r="L25" s="90"/>
      <c r="M25" s="89">
        <v>0</v>
      </c>
      <c r="N25" s="49">
        <v>0</v>
      </c>
      <c r="O25" s="91"/>
      <c r="P25" s="49">
        <v>580000</v>
      </c>
      <c r="Q25" s="49">
        <f t="shared" ref="Q25:Q29" si="30">P25*19%</f>
        <v>110200</v>
      </c>
      <c r="R25" s="135">
        <f t="shared" ref="R25:R29" si="31">+Q25+P25</f>
        <v>690200</v>
      </c>
      <c r="S25" s="49">
        <v>590000</v>
      </c>
      <c r="T25" s="49">
        <f t="shared" ref="T25:T29" si="32">S25*19%</f>
        <v>112100</v>
      </c>
      <c r="U25" s="136">
        <f t="shared" ref="U25:U29" si="33">+T25+S25</f>
        <v>702100</v>
      </c>
      <c r="V25" s="49">
        <f>AVERAGE(I25,L25,O25,R25,U25)</f>
        <v>670366.666666667</v>
      </c>
      <c r="W25" s="49">
        <f>_xlfn.STDEV.S(I25,L25,O25,R25,U25)</f>
        <v>45052.6728766822</v>
      </c>
      <c r="X25" s="137">
        <f>W25/V25</f>
        <v>0.0672060159266305</v>
      </c>
    </row>
    <row r="26" ht="45" customHeight="1" spans="1:24">
      <c r="A26" s="48">
        <v>10</v>
      </c>
      <c r="B26" s="43" t="s">
        <v>27</v>
      </c>
      <c r="C26" s="33" t="s">
        <v>30</v>
      </c>
      <c r="D26" s="35" t="s">
        <v>31</v>
      </c>
      <c r="E26" s="35" t="s">
        <v>22</v>
      </c>
      <c r="F26" s="50">
        <v>1</v>
      </c>
      <c r="G26" s="51">
        <v>840000</v>
      </c>
      <c r="H26" s="51">
        <f>G26*19%</f>
        <v>159600</v>
      </c>
      <c r="I26" s="92">
        <f>+H26+G26</f>
        <v>999600</v>
      </c>
      <c r="J26" s="99">
        <v>0</v>
      </c>
      <c r="K26" s="99">
        <v>0</v>
      </c>
      <c r="L26" s="93"/>
      <c r="M26" s="99">
        <v>0</v>
      </c>
      <c r="N26" s="51">
        <v>0</v>
      </c>
      <c r="O26" s="94"/>
      <c r="P26" s="30">
        <v>670000</v>
      </c>
      <c r="Q26" s="51">
        <f t="shared" si="30"/>
        <v>127300</v>
      </c>
      <c r="R26" s="138">
        <f t="shared" si="31"/>
        <v>797300</v>
      </c>
      <c r="S26" s="30">
        <v>720000</v>
      </c>
      <c r="T26" s="51">
        <f t="shared" si="32"/>
        <v>136800</v>
      </c>
      <c r="U26" s="139">
        <f t="shared" si="33"/>
        <v>856800</v>
      </c>
      <c r="V26" s="30">
        <f>AVERAGE(I26:L26,O26,R26,U26)</f>
        <v>530740</v>
      </c>
      <c r="W26" s="30">
        <f>_xlfn.STDEV.S(I26,L26,O26,R26,U26)</f>
        <v>103969.049881844</v>
      </c>
      <c r="X26" s="145">
        <f>W26/V26</f>
        <v>0.195894505561751</v>
      </c>
    </row>
    <row r="27" customHeight="1" spans="1:24">
      <c r="A27" s="48"/>
      <c r="B27" s="43"/>
      <c r="C27" s="33"/>
      <c r="D27" s="35"/>
      <c r="E27" s="35"/>
      <c r="F27" s="52"/>
      <c r="G27" s="51"/>
      <c r="H27" s="34"/>
      <c r="I27" s="95"/>
      <c r="J27" s="99"/>
      <c r="K27" s="101"/>
      <c r="L27" s="96"/>
      <c r="M27" s="99"/>
      <c r="N27" s="34"/>
      <c r="O27" s="97"/>
      <c r="P27" s="37"/>
      <c r="Q27" s="34"/>
      <c r="R27" s="141"/>
      <c r="S27" s="37"/>
      <c r="T27" s="34"/>
      <c r="U27" s="142"/>
      <c r="V27" s="37"/>
      <c r="W27" s="37"/>
      <c r="X27" s="146"/>
    </row>
    <row r="28" ht="41.1" customHeight="1" spans="1:24">
      <c r="A28" s="48"/>
      <c r="B28" s="43"/>
      <c r="C28" s="33"/>
      <c r="D28" s="35"/>
      <c r="E28" s="35"/>
      <c r="F28" s="53"/>
      <c r="G28" s="51"/>
      <c r="H28" s="34"/>
      <c r="I28" s="95"/>
      <c r="J28" s="99"/>
      <c r="K28" s="101"/>
      <c r="L28" s="96"/>
      <c r="M28" s="99"/>
      <c r="N28" s="34"/>
      <c r="O28" s="97"/>
      <c r="P28" s="41"/>
      <c r="Q28" s="34"/>
      <c r="R28" s="141"/>
      <c r="S28" s="41"/>
      <c r="T28" s="34"/>
      <c r="U28" s="142"/>
      <c r="V28" s="41"/>
      <c r="W28" s="41"/>
      <c r="X28" s="147"/>
    </row>
    <row r="29" customHeight="1" spans="1:24">
      <c r="A29" s="48">
        <v>11</v>
      </c>
      <c r="B29" s="43" t="s">
        <v>23</v>
      </c>
      <c r="C29" s="33" t="s">
        <v>24</v>
      </c>
      <c r="D29" s="35"/>
      <c r="E29" s="35" t="s">
        <v>22</v>
      </c>
      <c r="F29" s="50">
        <v>1</v>
      </c>
      <c r="G29" s="51">
        <v>780000</v>
      </c>
      <c r="H29" s="51">
        <f>G29*19%</f>
        <v>148200</v>
      </c>
      <c r="I29" s="92">
        <f>+H29+G29</f>
        <v>928200</v>
      </c>
      <c r="J29" s="99">
        <v>0</v>
      </c>
      <c r="K29" s="99">
        <v>0</v>
      </c>
      <c r="L29" s="93"/>
      <c r="M29" s="99">
        <v>0</v>
      </c>
      <c r="N29" s="51">
        <v>0</v>
      </c>
      <c r="O29" s="94"/>
      <c r="P29" s="30">
        <v>630000</v>
      </c>
      <c r="Q29" s="51">
        <f t="shared" ref="Q29:Q33" si="34">P29*19%</f>
        <v>119700</v>
      </c>
      <c r="R29" s="138">
        <f t="shared" ref="R29:R33" si="35">+Q29+P29</f>
        <v>749700</v>
      </c>
      <c r="S29" s="30">
        <v>680000</v>
      </c>
      <c r="T29" s="51">
        <f t="shared" ref="T29:T33" si="36">S29*19%</f>
        <v>129200</v>
      </c>
      <c r="U29" s="139">
        <f t="shared" ref="U29:U33" si="37">+T29+S29</f>
        <v>809200</v>
      </c>
      <c r="V29" s="30">
        <f>AVERAGE(I29,L29,O29,R29,U29)</f>
        <v>829033.333333333</v>
      </c>
      <c r="W29" s="30">
        <f>_xlfn.STDEV.S(I29,L29,O29,R29,U29)</f>
        <v>90887.7512832908</v>
      </c>
      <c r="X29" s="145">
        <f>W29/V29</f>
        <v>0.109630997486982</v>
      </c>
    </row>
    <row r="30" ht="15" customHeight="1" spans="1:24">
      <c r="A30" s="48"/>
      <c r="B30" s="43"/>
      <c r="C30" s="33"/>
      <c r="D30" s="35"/>
      <c r="E30" s="35"/>
      <c r="F30" s="52"/>
      <c r="G30" s="51"/>
      <c r="H30" s="34"/>
      <c r="I30" s="95"/>
      <c r="J30" s="99"/>
      <c r="K30" s="101"/>
      <c r="L30" s="96"/>
      <c r="M30" s="99"/>
      <c r="N30" s="34"/>
      <c r="O30" s="97"/>
      <c r="P30" s="37"/>
      <c r="Q30" s="34"/>
      <c r="R30" s="141"/>
      <c r="S30" s="37"/>
      <c r="T30" s="34"/>
      <c r="U30" s="142"/>
      <c r="V30" s="37"/>
      <c r="W30" s="37"/>
      <c r="X30" s="146"/>
    </row>
    <row r="31" ht="57" customHeight="1" spans="1:24">
      <c r="A31" s="48"/>
      <c r="B31" s="43"/>
      <c r="C31" s="33"/>
      <c r="D31" s="35"/>
      <c r="E31" s="35"/>
      <c r="F31" s="53"/>
      <c r="G31" s="51"/>
      <c r="H31" s="34"/>
      <c r="I31" s="95"/>
      <c r="J31" s="99"/>
      <c r="K31" s="101"/>
      <c r="L31" s="96"/>
      <c r="M31" s="99"/>
      <c r="N31" s="34"/>
      <c r="O31" s="97"/>
      <c r="P31" s="41"/>
      <c r="Q31" s="34"/>
      <c r="R31" s="141"/>
      <c r="S31" s="41"/>
      <c r="T31" s="34"/>
      <c r="U31" s="142"/>
      <c r="V31" s="41"/>
      <c r="W31" s="41"/>
      <c r="X31" s="147"/>
    </row>
    <row r="32" ht="47.25" spans="1:24">
      <c r="A32" s="48">
        <v>12</v>
      </c>
      <c r="B32" s="43" t="s">
        <v>25</v>
      </c>
      <c r="C32" s="33" t="s">
        <v>26</v>
      </c>
      <c r="D32" s="35"/>
      <c r="E32" s="35" t="s">
        <v>22</v>
      </c>
      <c r="F32" s="48">
        <v>1</v>
      </c>
      <c r="G32" s="49">
        <v>520000</v>
      </c>
      <c r="H32" s="49">
        <f>G32*19%</f>
        <v>98800</v>
      </c>
      <c r="I32" s="88">
        <f>+H32+G32</f>
        <v>618800</v>
      </c>
      <c r="J32" s="89">
        <v>0</v>
      </c>
      <c r="K32" s="89">
        <v>0</v>
      </c>
      <c r="L32" s="90"/>
      <c r="M32" s="89">
        <v>0</v>
      </c>
      <c r="N32" s="49">
        <v>0</v>
      </c>
      <c r="O32" s="91"/>
      <c r="P32" s="49">
        <v>580000</v>
      </c>
      <c r="Q32" s="49">
        <f t="shared" ref="Q32:Q36" si="38">P32*19%</f>
        <v>110200</v>
      </c>
      <c r="R32" s="135">
        <f t="shared" ref="R32:R36" si="39">+Q32+P32</f>
        <v>690200</v>
      </c>
      <c r="S32" s="49">
        <v>590000</v>
      </c>
      <c r="T32" s="49">
        <f t="shared" ref="T32:T36" si="40">S32*19%</f>
        <v>112100</v>
      </c>
      <c r="U32" s="136">
        <f t="shared" ref="U32:U36" si="41">+T32+S32</f>
        <v>702100</v>
      </c>
      <c r="V32" s="49">
        <f>AVERAGE(I32,L32,O32,R32,U32)</f>
        <v>670366.666666667</v>
      </c>
      <c r="W32" s="49">
        <f>_xlfn.STDEV.S(I32,L32,O32,R32,U32)</f>
        <v>45052.6728766822</v>
      </c>
      <c r="X32" s="137">
        <f>W32/V32</f>
        <v>0.0672060159266305</v>
      </c>
    </row>
    <row r="33" ht="15" customHeight="1" spans="1:24">
      <c r="A33" s="48">
        <v>13</v>
      </c>
      <c r="B33" s="43" t="s">
        <v>27</v>
      </c>
      <c r="C33" s="33" t="s">
        <v>20</v>
      </c>
      <c r="D33" s="35" t="s">
        <v>32</v>
      </c>
      <c r="E33" s="35" t="s">
        <v>22</v>
      </c>
      <c r="F33" s="50">
        <v>1</v>
      </c>
      <c r="G33" s="51">
        <v>840000</v>
      </c>
      <c r="H33" s="51">
        <f>G33*19%</f>
        <v>159600</v>
      </c>
      <c r="I33" s="92">
        <f>+H33+G33</f>
        <v>999600</v>
      </c>
      <c r="J33" s="30">
        <v>685575</v>
      </c>
      <c r="K33" s="51">
        <f t="shared" ref="K29:K33" si="42">J33*19%</f>
        <v>130259.25</v>
      </c>
      <c r="L33" s="93">
        <f t="shared" ref="L29:L33" si="43">+K33+J33</f>
        <v>815834.25</v>
      </c>
      <c r="M33" s="30">
        <v>420000</v>
      </c>
      <c r="N33" s="51">
        <f t="shared" ref="N29:N33" si="44">M33*19%</f>
        <v>79800</v>
      </c>
      <c r="O33" s="94">
        <f t="shared" ref="O29:O33" si="45">+N33+M33</f>
        <v>499800</v>
      </c>
      <c r="P33" s="30">
        <v>670000</v>
      </c>
      <c r="Q33" s="51">
        <f t="shared" si="38"/>
        <v>127300</v>
      </c>
      <c r="R33" s="138">
        <f t="shared" si="39"/>
        <v>797300</v>
      </c>
      <c r="S33" s="30">
        <v>720000</v>
      </c>
      <c r="T33" s="51">
        <f t="shared" si="40"/>
        <v>136800</v>
      </c>
      <c r="U33" s="139">
        <f t="shared" si="41"/>
        <v>856800</v>
      </c>
      <c r="V33" s="30">
        <f>AVERAGE(I33,L33,O33,R33)</f>
        <v>778133.5625</v>
      </c>
      <c r="W33" s="30">
        <f>_xlfn.STDEV.S(I33,L33,O33,R33)</f>
        <v>206805.584319587</v>
      </c>
      <c r="X33" s="140">
        <f>W33/V33</f>
        <v>0.265771320356827</v>
      </c>
    </row>
    <row r="34" customHeight="1" spans="1:24">
      <c r="A34" s="48"/>
      <c r="B34" s="43"/>
      <c r="C34" s="33"/>
      <c r="D34" s="35"/>
      <c r="E34" s="35"/>
      <c r="F34" s="52"/>
      <c r="G34" s="51"/>
      <c r="H34" s="34"/>
      <c r="I34" s="95"/>
      <c r="J34" s="37"/>
      <c r="K34" s="34"/>
      <c r="L34" s="96"/>
      <c r="M34" s="37"/>
      <c r="N34" s="34"/>
      <c r="O34" s="97"/>
      <c r="P34" s="37"/>
      <c r="Q34" s="34"/>
      <c r="R34" s="141"/>
      <c r="S34" s="37"/>
      <c r="T34" s="34"/>
      <c r="U34" s="142"/>
      <c r="V34" s="37"/>
      <c r="W34" s="37"/>
      <c r="X34" s="143"/>
    </row>
    <row r="35" ht="72.95" customHeight="1" spans="1:24">
      <c r="A35" s="48"/>
      <c r="B35" s="43"/>
      <c r="C35" s="33"/>
      <c r="D35" s="35"/>
      <c r="E35" s="35"/>
      <c r="F35" s="53"/>
      <c r="G35" s="51"/>
      <c r="H35" s="34"/>
      <c r="I35" s="95"/>
      <c r="J35" s="41"/>
      <c r="K35" s="34"/>
      <c r="L35" s="96"/>
      <c r="M35" s="41"/>
      <c r="N35" s="34"/>
      <c r="O35" s="97"/>
      <c r="P35" s="41"/>
      <c r="Q35" s="34"/>
      <c r="R35" s="141"/>
      <c r="S35" s="41"/>
      <c r="T35" s="34"/>
      <c r="U35" s="142"/>
      <c r="V35" s="41"/>
      <c r="W35" s="41"/>
      <c r="X35" s="144"/>
    </row>
    <row r="36" customHeight="1" spans="1:24">
      <c r="A36" s="48">
        <v>14</v>
      </c>
      <c r="B36" s="43" t="s">
        <v>23</v>
      </c>
      <c r="C36" s="33" t="s">
        <v>24</v>
      </c>
      <c r="D36" s="35"/>
      <c r="E36" s="35" t="s">
        <v>22</v>
      </c>
      <c r="F36" s="50">
        <v>1</v>
      </c>
      <c r="G36" s="51">
        <v>780000</v>
      </c>
      <c r="H36" s="51">
        <f>G36*19%</f>
        <v>148200</v>
      </c>
      <c r="I36" s="92">
        <f>+H36+G36</f>
        <v>928200</v>
      </c>
      <c r="J36" s="30">
        <v>685575</v>
      </c>
      <c r="K36" s="51">
        <f t="shared" ref="K36:K40" si="46">J36*19%</f>
        <v>130259.25</v>
      </c>
      <c r="L36" s="93">
        <f t="shared" ref="L36:L40" si="47">+K36+J36</f>
        <v>815834.25</v>
      </c>
      <c r="M36" s="30">
        <v>370000</v>
      </c>
      <c r="N36" s="51">
        <f t="shared" ref="N36:N40" si="48">M36*19%</f>
        <v>70300</v>
      </c>
      <c r="O36" s="94">
        <f t="shared" ref="O36:O40" si="49">+N36+M36</f>
        <v>440300</v>
      </c>
      <c r="P36" s="30">
        <v>630000</v>
      </c>
      <c r="Q36" s="51">
        <f t="shared" ref="Q36:Q40" si="50">P36*19%</f>
        <v>119700</v>
      </c>
      <c r="R36" s="138">
        <f t="shared" ref="R36:R40" si="51">+Q36+P36</f>
        <v>749700</v>
      </c>
      <c r="S36" s="30">
        <v>680000</v>
      </c>
      <c r="T36" s="51">
        <f t="shared" ref="T36:T40" si="52">S36*19%</f>
        <v>129200</v>
      </c>
      <c r="U36" s="139">
        <f t="shared" ref="U36:U40" si="53">+T36+S36</f>
        <v>809200</v>
      </c>
      <c r="V36" s="30">
        <f>AVERAGE(I36,L36,O36,R36,U36)</f>
        <v>748646.85</v>
      </c>
      <c r="W36" s="30">
        <f>_xlfn.STDEV.S(I36,L36,O36,R36,U36)</f>
        <v>184050.980300602</v>
      </c>
      <c r="X36" s="140">
        <f>W36/V36</f>
        <v>0.245844860364539</v>
      </c>
    </row>
    <row r="37" ht="45" customHeight="1" spans="1:24">
      <c r="A37" s="48"/>
      <c r="B37" s="43"/>
      <c r="C37" s="33"/>
      <c r="D37" s="35"/>
      <c r="E37" s="35"/>
      <c r="F37" s="52"/>
      <c r="G37" s="51"/>
      <c r="H37" s="34"/>
      <c r="I37" s="95"/>
      <c r="J37" s="37"/>
      <c r="K37" s="34"/>
      <c r="L37" s="96"/>
      <c r="M37" s="37"/>
      <c r="N37" s="34"/>
      <c r="O37" s="97"/>
      <c r="P37" s="37"/>
      <c r="Q37" s="34"/>
      <c r="R37" s="141"/>
      <c r="S37" s="37"/>
      <c r="T37" s="34"/>
      <c r="U37" s="142"/>
      <c r="V37" s="37"/>
      <c r="W37" s="37"/>
      <c r="X37" s="143"/>
    </row>
    <row r="38" ht="30" customHeight="1" spans="1:24">
      <c r="A38" s="48"/>
      <c r="B38" s="43"/>
      <c r="C38" s="33"/>
      <c r="D38" s="35"/>
      <c r="E38" s="35"/>
      <c r="F38" s="53"/>
      <c r="G38" s="51"/>
      <c r="H38" s="34"/>
      <c r="I38" s="95"/>
      <c r="J38" s="41"/>
      <c r="K38" s="34"/>
      <c r="L38" s="96"/>
      <c r="M38" s="41"/>
      <c r="N38" s="34"/>
      <c r="O38" s="97"/>
      <c r="P38" s="41"/>
      <c r="Q38" s="34"/>
      <c r="R38" s="141"/>
      <c r="S38" s="41"/>
      <c r="T38" s="34"/>
      <c r="U38" s="142"/>
      <c r="V38" s="41"/>
      <c r="W38" s="41"/>
      <c r="X38" s="144"/>
    </row>
    <row r="39" ht="47.25" spans="1:24">
      <c r="A39" s="48">
        <v>15</v>
      </c>
      <c r="B39" s="43" t="s">
        <v>25</v>
      </c>
      <c r="C39" s="33" t="s">
        <v>26</v>
      </c>
      <c r="D39" s="35"/>
      <c r="E39" s="35" t="s">
        <v>22</v>
      </c>
      <c r="F39" s="48">
        <v>1</v>
      </c>
      <c r="G39" s="49">
        <v>520000</v>
      </c>
      <c r="H39" s="49">
        <f>G39*19%</f>
        <v>98800</v>
      </c>
      <c r="I39" s="88">
        <f>+H39+G39</f>
        <v>618800</v>
      </c>
      <c r="J39" s="89">
        <v>0</v>
      </c>
      <c r="K39" s="89">
        <v>0</v>
      </c>
      <c r="L39" s="90"/>
      <c r="M39" s="89">
        <v>0</v>
      </c>
      <c r="N39" s="49">
        <v>0</v>
      </c>
      <c r="O39" s="91"/>
      <c r="P39" s="49">
        <v>580000</v>
      </c>
      <c r="Q39" s="49">
        <f t="shared" ref="Q39:Q43" si="54">P39*19%</f>
        <v>110200</v>
      </c>
      <c r="R39" s="135">
        <f t="shared" ref="R39:R43" si="55">+Q39+P39</f>
        <v>690200</v>
      </c>
      <c r="S39" s="49">
        <v>590000</v>
      </c>
      <c r="T39" s="49">
        <f t="shared" ref="T39:T43" si="56">S39*19%</f>
        <v>112100</v>
      </c>
      <c r="U39" s="136">
        <f t="shared" ref="U39:U43" si="57">+T39+S39</f>
        <v>702100</v>
      </c>
      <c r="V39" s="49">
        <f>AVERAGE(I39,L39,O39,R39,U39)</f>
        <v>670366.666666667</v>
      </c>
      <c r="W39" s="49">
        <f>_xlfn.STDEV.S(I39,L39,O39,R39,U39)</f>
        <v>45052.6728766822</v>
      </c>
      <c r="X39" s="137">
        <f>W39/V39</f>
        <v>0.0672060159266305</v>
      </c>
    </row>
    <row r="40" ht="60" customHeight="1" spans="1:24">
      <c r="A40" s="48">
        <v>16</v>
      </c>
      <c r="B40" s="43" t="s">
        <v>27</v>
      </c>
      <c r="C40" s="33" t="s">
        <v>30</v>
      </c>
      <c r="D40" s="35" t="s">
        <v>33</v>
      </c>
      <c r="E40" s="35" t="s">
        <v>22</v>
      </c>
      <c r="F40" s="50">
        <v>1</v>
      </c>
      <c r="G40" s="51">
        <v>840000</v>
      </c>
      <c r="H40" s="51">
        <f>G40*19%</f>
        <v>159600</v>
      </c>
      <c r="I40" s="92">
        <f>+H40+G40</f>
        <v>999600</v>
      </c>
      <c r="J40" s="30">
        <v>550000</v>
      </c>
      <c r="K40" s="51">
        <f t="shared" si="46"/>
        <v>104500</v>
      </c>
      <c r="L40" s="93">
        <f t="shared" si="47"/>
        <v>654500</v>
      </c>
      <c r="M40" s="98">
        <v>0</v>
      </c>
      <c r="N40" s="51">
        <v>0</v>
      </c>
      <c r="O40" s="94"/>
      <c r="P40" s="30">
        <v>670000</v>
      </c>
      <c r="Q40" s="51">
        <f t="shared" si="54"/>
        <v>127300</v>
      </c>
      <c r="R40" s="138">
        <f t="shared" si="55"/>
        <v>797300</v>
      </c>
      <c r="S40" s="30">
        <v>720000</v>
      </c>
      <c r="T40" s="51">
        <f t="shared" si="56"/>
        <v>136800</v>
      </c>
      <c r="U40" s="139">
        <f t="shared" si="57"/>
        <v>856800</v>
      </c>
      <c r="V40" s="30">
        <f>AVERAGE(I40,L40,O40,R40,U40)</f>
        <v>827050</v>
      </c>
      <c r="W40" s="30">
        <f>_xlfn.STDEV.S(I40,L40,O40,R40,U40)</f>
        <v>142965.182241458</v>
      </c>
      <c r="X40" s="140">
        <f>W40/V40</f>
        <v>0.172861595116931</v>
      </c>
    </row>
    <row r="41" customHeight="1" spans="1:24">
      <c r="A41" s="48"/>
      <c r="B41" s="43"/>
      <c r="C41" s="33"/>
      <c r="D41" s="35"/>
      <c r="E41" s="35"/>
      <c r="F41" s="52"/>
      <c r="G41" s="51"/>
      <c r="H41" s="34"/>
      <c r="I41" s="95"/>
      <c r="J41" s="37"/>
      <c r="K41" s="34"/>
      <c r="L41" s="96"/>
      <c r="M41" s="100"/>
      <c r="N41" s="34"/>
      <c r="O41" s="97"/>
      <c r="P41" s="37"/>
      <c r="Q41" s="34"/>
      <c r="R41" s="141"/>
      <c r="S41" s="37"/>
      <c r="T41" s="34"/>
      <c r="U41" s="142"/>
      <c r="V41" s="37"/>
      <c r="W41" s="37"/>
      <c r="X41" s="143"/>
    </row>
    <row r="42" ht="30.95" customHeight="1" spans="1:24">
      <c r="A42" s="48"/>
      <c r="B42" s="43"/>
      <c r="C42" s="33"/>
      <c r="D42" s="35"/>
      <c r="E42" s="35"/>
      <c r="F42" s="53"/>
      <c r="G42" s="51"/>
      <c r="H42" s="34"/>
      <c r="I42" s="95"/>
      <c r="J42" s="41"/>
      <c r="K42" s="34"/>
      <c r="L42" s="96"/>
      <c r="M42" s="102"/>
      <c r="N42" s="34"/>
      <c r="O42" s="97"/>
      <c r="P42" s="41"/>
      <c r="Q42" s="34"/>
      <c r="R42" s="141"/>
      <c r="S42" s="41"/>
      <c r="T42" s="34"/>
      <c r="U42" s="142"/>
      <c r="V42" s="41"/>
      <c r="W42" s="41"/>
      <c r="X42" s="144"/>
    </row>
    <row r="43" customHeight="1" spans="1:24">
      <c r="A43" s="48">
        <v>17</v>
      </c>
      <c r="B43" s="43" t="s">
        <v>23</v>
      </c>
      <c r="C43" s="33" t="s">
        <v>24</v>
      </c>
      <c r="D43" s="35"/>
      <c r="E43" s="35" t="s">
        <v>22</v>
      </c>
      <c r="F43" s="50">
        <v>1</v>
      </c>
      <c r="G43" s="51">
        <v>780000</v>
      </c>
      <c r="H43" s="51">
        <f>G43*19%</f>
        <v>148200</v>
      </c>
      <c r="I43" s="92">
        <f>+H43+G43</f>
        <v>928200</v>
      </c>
      <c r="J43" s="30">
        <v>550000</v>
      </c>
      <c r="K43" s="51">
        <f t="shared" ref="K43:K47" si="58">J43*19%</f>
        <v>104500</v>
      </c>
      <c r="L43" s="93">
        <f t="shared" ref="L43:L47" si="59">+K43+J43</f>
        <v>654500</v>
      </c>
      <c r="M43" s="98">
        <v>0</v>
      </c>
      <c r="N43" s="51">
        <v>0</v>
      </c>
      <c r="O43" s="94"/>
      <c r="P43" s="30">
        <v>630000</v>
      </c>
      <c r="Q43" s="51">
        <f t="shared" ref="Q43:Q47" si="60">P43*19%</f>
        <v>119700</v>
      </c>
      <c r="R43" s="138">
        <f t="shared" ref="R43:R47" si="61">+Q43+P43</f>
        <v>749700</v>
      </c>
      <c r="S43" s="30">
        <v>680000</v>
      </c>
      <c r="T43" s="51">
        <f t="shared" ref="T43:T47" si="62">S43*19%</f>
        <v>129200</v>
      </c>
      <c r="U43" s="139">
        <f t="shared" ref="U43:U47" si="63">+T43+S43</f>
        <v>809200</v>
      </c>
      <c r="V43" s="30">
        <f>AVERAGE(I43,L43,O43,R43,U43)</f>
        <v>785400</v>
      </c>
      <c r="W43" s="30">
        <f>_xlfn.STDEV.S(I43,L43,O43,R43,U43)</f>
        <v>114553.59735367</v>
      </c>
      <c r="X43" s="140">
        <f>W43/V43</f>
        <v>0.145853829072663</v>
      </c>
    </row>
    <row r="44" ht="45" customHeight="1" spans="1:24">
      <c r="A44" s="48"/>
      <c r="B44" s="43"/>
      <c r="C44" s="33"/>
      <c r="D44" s="35"/>
      <c r="E44" s="35"/>
      <c r="F44" s="52"/>
      <c r="G44" s="51"/>
      <c r="H44" s="34"/>
      <c r="I44" s="95"/>
      <c r="J44" s="37"/>
      <c r="K44" s="34"/>
      <c r="L44" s="96"/>
      <c r="M44" s="100"/>
      <c r="N44" s="34"/>
      <c r="O44" s="97"/>
      <c r="P44" s="37"/>
      <c r="Q44" s="34"/>
      <c r="R44" s="141"/>
      <c r="S44" s="37"/>
      <c r="T44" s="34"/>
      <c r="U44" s="142"/>
      <c r="V44" s="37"/>
      <c r="W44" s="37"/>
      <c r="X44" s="143"/>
    </row>
    <row r="45" ht="38.1" customHeight="1" spans="1:24">
      <c r="A45" s="48"/>
      <c r="B45" s="43"/>
      <c r="C45" s="33"/>
      <c r="D45" s="35"/>
      <c r="E45" s="35"/>
      <c r="F45" s="53"/>
      <c r="G45" s="51"/>
      <c r="H45" s="34"/>
      <c r="I45" s="95"/>
      <c r="J45" s="41"/>
      <c r="K45" s="34"/>
      <c r="L45" s="96"/>
      <c r="M45" s="102"/>
      <c r="N45" s="34"/>
      <c r="O45" s="97"/>
      <c r="P45" s="41"/>
      <c r="Q45" s="34"/>
      <c r="R45" s="141"/>
      <c r="S45" s="41"/>
      <c r="T45" s="34"/>
      <c r="U45" s="142"/>
      <c r="V45" s="41"/>
      <c r="W45" s="41"/>
      <c r="X45" s="144"/>
    </row>
    <row r="46" ht="47.25" spans="1:24">
      <c r="A46" s="48">
        <v>18</v>
      </c>
      <c r="B46" s="43" t="s">
        <v>25</v>
      </c>
      <c r="C46" s="33" t="s">
        <v>26</v>
      </c>
      <c r="D46" s="35"/>
      <c r="E46" s="35" t="s">
        <v>22</v>
      </c>
      <c r="F46" s="48">
        <v>1</v>
      </c>
      <c r="G46" s="49">
        <v>520000</v>
      </c>
      <c r="H46" s="49">
        <f>G46*19%</f>
        <v>98800</v>
      </c>
      <c r="I46" s="88">
        <f>+H46+G46</f>
        <v>618800</v>
      </c>
      <c r="J46" s="89">
        <v>0</v>
      </c>
      <c r="K46" s="49">
        <v>0</v>
      </c>
      <c r="L46" s="90"/>
      <c r="M46" s="89">
        <v>0</v>
      </c>
      <c r="N46" s="49">
        <v>0</v>
      </c>
      <c r="O46" s="91"/>
      <c r="P46" s="49">
        <v>580000</v>
      </c>
      <c r="Q46" s="49">
        <f t="shared" ref="Q46:Q50" si="64">P46*19%</f>
        <v>110200</v>
      </c>
      <c r="R46" s="135">
        <f t="shared" ref="R46:R50" si="65">+Q46+P46</f>
        <v>690200</v>
      </c>
      <c r="S46" s="49">
        <v>590000</v>
      </c>
      <c r="T46" s="49">
        <f t="shared" ref="T46:T50" si="66">S46*19%</f>
        <v>112100</v>
      </c>
      <c r="U46" s="136">
        <f t="shared" ref="U46:U50" si="67">+T46+S46</f>
        <v>702100</v>
      </c>
      <c r="V46" s="49">
        <f>AVERAGE(I46,L46,O46,R46,U46)</f>
        <v>670366.666666667</v>
      </c>
      <c r="W46" s="49">
        <f>_xlfn.STDEV.S(I46,L46,O46,R46,U46)</f>
        <v>45052.6728766822</v>
      </c>
      <c r="X46" s="137">
        <f>W46/V46</f>
        <v>0.0672060159266305</v>
      </c>
    </row>
    <row r="47" customHeight="1" spans="1:24">
      <c r="A47" s="48">
        <v>19</v>
      </c>
      <c r="B47" s="43" t="s">
        <v>27</v>
      </c>
      <c r="C47" s="33" t="s">
        <v>30</v>
      </c>
      <c r="D47" s="35" t="s">
        <v>34</v>
      </c>
      <c r="E47" s="35" t="s">
        <v>22</v>
      </c>
      <c r="F47" s="50">
        <v>1</v>
      </c>
      <c r="G47" s="51">
        <v>840000</v>
      </c>
      <c r="H47" s="51">
        <f>G47*19%</f>
        <v>159600</v>
      </c>
      <c r="I47" s="92">
        <f>+H47+G47</f>
        <v>999600</v>
      </c>
      <c r="J47" s="51">
        <v>1072511</v>
      </c>
      <c r="K47" s="51">
        <f t="shared" si="58"/>
        <v>203777.09</v>
      </c>
      <c r="L47" s="93">
        <f t="shared" si="59"/>
        <v>1276288.09</v>
      </c>
      <c r="M47" s="51">
        <v>720000</v>
      </c>
      <c r="N47" s="51">
        <f t="shared" ref="N43:N47" si="68">M47*19%</f>
        <v>136800</v>
      </c>
      <c r="O47" s="94">
        <f t="shared" ref="O43:O47" si="69">+N47+M47</f>
        <v>856800</v>
      </c>
      <c r="P47" s="51">
        <v>670000</v>
      </c>
      <c r="Q47" s="51">
        <f t="shared" si="64"/>
        <v>127300</v>
      </c>
      <c r="R47" s="138">
        <f t="shared" si="65"/>
        <v>797300</v>
      </c>
      <c r="S47" s="51">
        <v>720000</v>
      </c>
      <c r="T47" s="51">
        <f t="shared" si="66"/>
        <v>136800</v>
      </c>
      <c r="U47" s="139">
        <f t="shared" si="67"/>
        <v>856800</v>
      </c>
      <c r="V47" s="30">
        <f>AVERAGE(I47,L47,O47,R47,U47)</f>
        <v>957357.618</v>
      </c>
      <c r="W47" s="30">
        <f>_xlfn.STDEV.S(I47,L47,O47,R47,U47)</f>
        <v>193224.72341983</v>
      </c>
      <c r="X47" s="148">
        <f>W47/V47</f>
        <v>0.201831290404825</v>
      </c>
    </row>
    <row r="48" customHeight="1" spans="1:24">
      <c r="A48" s="48"/>
      <c r="B48" s="43"/>
      <c r="C48" s="33"/>
      <c r="D48" s="35"/>
      <c r="E48" s="35"/>
      <c r="F48" s="52"/>
      <c r="G48" s="51"/>
      <c r="H48" s="34"/>
      <c r="I48" s="95"/>
      <c r="J48" s="51"/>
      <c r="K48" s="34"/>
      <c r="L48" s="96"/>
      <c r="M48" s="51"/>
      <c r="N48" s="34"/>
      <c r="O48" s="97"/>
      <c r="P48" s="51"/>
      <c r="Q48" s="34"/>
      <c r="R48" s="141"/>
      <c r="S48" s="51"/>
      <c r="T48" s="34"/>
      <c r="U48" s="142"/>
      <c r="V48" s="37"/>
      <c r="W48" s="37"/>
      <c r="X48" s="117"/>
    </row>
    <row r="49" customHeight="1" spans="1:24">
      <c r="A49" s="48"/>
      <c r="B49" s="43"/>
      <c r="C49" s="33"/>
      <c r="D49" s="35"/>
      <c r="E49" s="35"/>
      <c r="F49" s="52"/>
      <c r="G49" s="51"/>
      <c r="H49" s="34"/>
      <c r="I49" s="95"/>
      <c r="J49" s="51"/>
      <c r="K49" s="34"/>
      <c r="L49" s="96"/>
      <c r="M49" s="51"/>
      <c r="N49" s="34"/>
      <c r="O49" s="97"/>
      <c r="P49" s="51"/>
      <c r="Q49" s="34"/>
      <c r="R49" s="141"/>
      <c r="S49" s="51"/>
      <c r="T49" s="34"/>
      <c r="U49" s="142"/>
      <c r="V49" s="37"/>
      <c r="W49" s="37"/>
      <c r="X49" s="117"/>
    </row>
    <row r="50" ht="15" customHeight="1" spans="1:24">
      <c r="A50" s="48"/>
      <c r="B50" s="43"/>
      <c r="C50" s="33"/>
      <c r="D50" s="35"/>
      <c r="E50" s="35"/>
      <c r="F50" s="52"/>
      <c r="G50" s="51"/>
      <c r="H50" s="34"/>
      <c r="I50" s="95"/>
      <c r="J50" s="51"/>
      <c r="K50" s="34"/>
      <c r="L50" s="96"/>
      <c r="M50" s="51"/>
      <c r="N50" s="34"/>
      <c r="O50" s="97"/>
      <c r="P50" s="51"/>
      <c r="Q50" s="34"/>
      <c r="R50" s="141"/>
      <c r="S50" s="51"/>
      <c r="T50" s="34"/>
      <c r="U50" s="142"/>
      <c r="V50" s="37"/>
      <c r="W50" s="37"/>
      <c r="X50" s="117"/>
    </row>
    <row r="51" customHeight="1" spans="1:24">
      <c r="A51" s="48"/>
      <c r="B51" s="43"/>
      <c r="C51" s="33"/>
      <c r="D51" s="35"/>
      <c r="E51" s="35"/>
      <c r="F51" s="52"/>
      <c r="G51" s="51"/>
      <c r="H51" s="34"/>
      <c r="I51" s="95"/>
      <c r="J51" s="51"/>
      <c r="K51" s="34"/>
      <c r="L51" s="96"/>
      <c r="M51" s="51"/>
      <c r="N51" s="34"/>
      <c r="O51" s="97"/>
      <c r="P51" s="51"/>
      <c r="Q51" s="34"/>
      <c r="R51" s="141"/>
      <c r="S51" s="51"/>
      <c r="T51" s="34"/>
      <c r="U51" s="142"/>
      <c r="V51" s="37"/>
      <c r="W51" s="37"/>
      <c r="X51" s="117"/>
    </row>
    <row r="52" ht="32.1" customHeight="1" spans="1:24">
      <c r="A52" s="48"/>
      <c r="B52" s="43"/>
      <c r="C52" s="33"/>
      <c r="D52" s="35"/>
      <c r="E52" s="35"/>
      <c r="F52" s="53"/>
      <c r="G52" s="51"/>
      <c r="H52" s="34"/>
      <c r="I52" s="95"/>
      <c r="J52" s="51"/>
      <c r="K52" s="34"/>
      <c r="L52" s="96"/>
      <c r="M52" s="51"/>
      <c r="N52" s="34"/>
      <c r="O52" s="97"/>
      <c r="P52" s="51"/>
      <c r="Q52" s="34"/>
      <c r="R52" s="141"/>
      <c r="S52" s="51"/>
      <c r="T52" s="34"/>
      <c r="U52" s="142"/>
      <c r="V52" s="41"/>
      <c r="W52" s="41"/>
      <c r="X52" s="122"/>
    </row>
    <row r="53" customHeight="1" spans="1:24">
      <c r="A53" s="48">
        <v>20</v>
      </c>
      <c r="B53" s="43" t="s">
        <v>35</v>
      </c>
      <c r="C53" s="33" t="s">
        <v>24</v>
      </c>
      <c r="D53" s="35"/>
      <c r="E53" s="35" t="s">
        <v>22</v>
      </c>
      <c r="F53" s="50">
        <v>1</v>
      </c>
      <c r="G53" s="51">
        <v>780000</v>
      </c>
      <c r="H53" s="51">
        <f>G53*19%</f>
        <v>148200</v>
      </c>
      <c r="I53" s="92">
        <f>+H53+G53</f>
        <v>928200</v>
      </c>
      <c r="J53" s="51">
        <v>1072511</v>
      </c>
      <c r="K53" s="51">
        <f>J53*19%</f>
        <v>203777.09</v>
      </c>
      <c r="L53" s="93">
        <f>+K53+J53</f>
        <v>1276288.09</v>
      </c>
      <c r="M53" s="51">
        <v>670000</v>
      </c>
      <c r="N53" s="51">
        <f>M53*19%</f>
        <v>127300</v>
      </c>
      <c r="O53" s="94">
        <f>+N53+M53</f>
        <v>797300</v>
      </c>
      <c r="P53" s="51">
        <v>630000</v>
      </c>
      <c r="Q53" s="51">
        <f>P53*19%</f>
        <v>119700</v>
      </c>
      <c r="R53" s="138">
        <f>+Q53+P53</f>
        <v>749700</v>
      </c>
      <c r="S53" s="51">
        <v>680000</v>
      </c>
      <c r="T53" s="51">
        <f>S53*19%</f>
        <v>129200</v>
      </c>
      <c r="U53" s="139">
        <f>+T53+S53</f>
        <v>809200</v>
      </c>
      <c r="V53" s="30">
        <f>AVERAGE(I53,L53,O53,R53,U53)</f>
        <v>912137.618</v>
      </c>
      <c r="W53" s="30">
        <f>_xlfn.STDEV.S(I53,L53,O53,R53,U53)</f>
        <v>213912.00166323</v>
      </c>
      <c r="X53" s="148">
        <f>W53/V53</f>
        <v>0.234517245470332</v>
      </c>
    </row>
    <row r="54" customHeight="1" spans="1:24">
      <c r="A54" s="48"/>
      <c r="B54" s="43"/>
      <c r="C54" s="33"/>
      <c r="D54" s="35"/>
      <c r="E54" s="35"/>
      <c r="F54" s="52"/>
      <c r="G54" s="51"/>
      <c r="H54" s="34"/>
      <c r="I54" s="95"/>
      <c r="J54" s="51"/>
      <c r="K54" s="34"/>
      <c r="L54" s="96"/>
      <c r="M54" s="51"/>
      <c r="N54" s="34"/>
      <c r="O54" s="97"/>
      <c r="P54" s="51"/>
      <c r="Q54" s="34"/>
      <c r="R54" s="141"/>
      <c r="S54" s="51"/>
      <c r="T54" s="34"/>
      <c r="U54" s="142"/>
      <c r="V54" s="37"/>
      <c r="W54" s="37"/>
      <c r="X54" s="117"/>
    </row>
    <row r="55" ht="60" customHeight="1" spans="1:24">
      <c r="A55" s="48"/>
      <c r="B55" s="43"/>
      <c r="C55" s="33"/>
      <c r="D55" s="35"/>
      <c r="E55" s="35"/>
      <c r="F55" s="53"/>
      <c r="G55" s="51"/>
      <c r="H55" s="34"/>
      <c r="I55" s="95"/>
      <c r="J55" s="51"/>
      <c r="K55" s="34"/>
      <c r="L55" s="96"/>
      <c r="M55" s="51"/>
      <c r="N55" s="34"/>
      <c r="O55" s="97"/>
      <c r="P55" s="51"/>
      <c r="Q55" s="34"/>
      <c r="R55" s="141"/>
      <c r="S55" s="51"/>
      <c r="T55" s="34"/>
      <c r="U55" s="142"/>
      <c r="V55" s="41"/>
      <c r="W55" s="41"/>
      <c r="X55" s="122"/>
    </row>
    <row r="56" ht="47.25" spans="1:24">
      <c r="A56" s="48">
        <v>21</v>
      </c>
      <c r="B56" s="43" t="s">
        <v>25</v>
      </c>
      <c r="C56" s="33" t="s">
        <v>26</v>
      </c>
      <c r="D56" s="35"/>
      <c r="E56" s="35" t="s">
        <v>22</v>
      </c>
      <c r="F56" s="48">
        <v>1</v>
      </c>
      <c r="G56" s="49">
        <v>520000</v>
      </c>
      <c r="H56" s="49">
        <f>G56*19%</f>
        <v>98800</v>
      </c>
      <c r="I56" s="88">
        <f>+H56+G56</f>
        <v>618800</v>
      </c>
      <c r="J56" s="89">
        <v>120000</v>
      </c>
      <c r="K56" s="49">
        <f>J56*19%</f>
        <v>22800</v>
      </c>
      <c r="L56" s="90">
        <f>+J56+K56</f>
        <v>142800</v>
      </c>
      <c r="M56" s="89">
        <v>0</v>
      </c>
      <c r="N56" s="49">
        <v>0</v>
      </c>
      <c r="O56" s="91"/>
      <c r="P56" s="49">
        <v>580000</v>
      </c>
      <c r="Q56" s="49">
        <f>P56*19%</f>
        <v>110200</v>
      </c>
      <c r="R56" s="135">
        <f>+Q56+P56</f>
        <v>690200</v>
      </c>
      <c r="S56" s="49">
        <v>592000</v>
      </c>
      <c r="T56" s="49">
        <f>S56*19%</f>
        <v>112480</v>
      </c>
      <c r="U56" s="136">
        <f>+T56+S56</f>
        <v>704480</v>
      </c>
      <c r="V56" s="49">
        <f>AVERAGE(I56,L56,O56,R56,U56)</f>
        <v>539070</v>
      </c>
      <c r="W56" s="49">
        <f>_xlfn.STDEV.S(I56,L56,O56,R56,U56)</f>
        <v>266825.492785079</v>
      </c>
      <c r="X56" s="137">
        <f>W56/V56</f>
        <v>0.494973737705824</v>
      </c>
    </row>
    <row r="57" ht="31.5" spans="1:24">
      <c r="A57" s="48">
        <v>22</v>
      </c>
      <c r="B57" s="43" t="s">
        <v>36</v>
      </c>
      <c r="C57" s="33" t="s">
        <v>37</v>
      </c>
      <c r="D57" s="54" t="s">
        <v>38</v>
      </c>
      <c r="E57" s="35" t="s">
        <v>39</v>
      </c>
      <c r="F57" s="35">
        <v>1</v>
      </c>
      <c r="G57" s="49">
        <v>25000</v>
      </c>
      <c r="H57" s="49">
        <f>G57*19%</f>
        <v>4750</v>
      </c>
      <c r="I57" s="88">
        <f>+H57+G57</f>
        <v>29750</v>
      </c>
      <c r="J57" s="49">
        <v>60000</v>
      </c>
      <c r="K57" s="49">
        <f>J57*19%</f>
        <v>11400</v>
      </c>
      <c r="L57" s="90">
        <f>+K57+J57</f>
        <v>71400</v>
      </c>
      <c r="M57" s="89">
        <v>0</v>
      </c>
      <c r="N57" s="89">
        <v>0</v>
      </c>
      <c r="O57" s="91"/>
      <c r="P57" s="89">
        <v>0</v>
      </c>
      <c r="Q57" s="89">
        <v>0</v>
      </c>
      <c r="R57" s="135"/>
      <c r="S57" s="89">
        <v>50000</v>
      </c>
      <c r="T57" s="49">
        <f>S57*19%</f>
        <v>9500</v>
      </c>
      <c r="U57" s="136">
        <f>+S57+T57</f>
        <v>59500</v>
      </c>
      <c r="V57" s="49">
        <f>AVERAGE(I57,L57,O57,R57,U57)</f>
        <v>53550</v>
      </c>
      <c r="W57" s="49">
        <f>_xlfn.STDEV.S(I57,L57,O57,R57,U57)</f>
        <v>21453.0300890107</v>
      </c>
      <c r="X57" s="137">
        <f>W57/V57</f>
        <v>0.400616808384888</v>
      </c>
    </row>
    <row r="58" ht="15.75" spans="1:24">
      <c r="A58" s="48">
        <v>23</v>
      </c>
      <c r="B58" s="43" t="s">
        <v>40</v>
      </c>
      <c r="C58" s="33" t="s">
        <v>41</v>
      </c>
      <c r="D58" s="55"/>
      <c r="E58" s="35" t="s">
        <v>39</v>
      </c>
      <c r="F58" s="35">
        <v>1</v>
      </c>
      <c r="G58" s="49">
        <v>112000</v>
      </c>
      <c r="H58" s="49">
        <f>G58*19%</f>
        <v>21280</v>
      </c>
      <c r="I58" s="88">
        <f>+H58+G58</f>
        <v>133280</v>
      </c>
      <c r="J58" s="89">
        <v>0</v>
      </c>
      <c r="K58" s="49">
        <v>0</v>
      </c>
      <c r="L58" s="90"/>
      <c r="M58" s="49">
        <v>65000</v>
      </c>
      <c r="N58" s="49">
        <f>M58*19%</f>
        <v>12350</v>
      </c>
      <c r="O58" s="91">
        <f>+N58+M58</f>
        <v>77350</v>
      </c>
      <c r="P58" s="89">
        <v>0</v>
      </c>
      <c r="Q58" s="49">
        <v>0</v>
      </c>
      <c r="R58" s="135"/>
      <c r="S58" s="89">
        <v>95000</v>
      </c>
      <c r="T58" s="49">
        <f>S58*19%</f>
        <v>18050</v>
      </c>
      <c r="U58" s="136">
        <f>+S58+T58</f>
        <v>113050</v>
      </c>
      <c r="V58" s="49">
        <f>AVERAGE(I58,L58,O58,R58,U58)</f>
        <v>107893.333333333</v>
      </c>
      <c r="W58" s="49">
        <f>_xlfn.STDEV.S(I58,L58,O58,R58,U58)</f>
        <v>28319.3332077811</v>
      </c>
      <c r="X58" s="137">
        <f>W58/V58</f>
        <v>0.26247528306767</v>
      </c>
    </row>
    <row r="59" ht="15.75" spans="1:24">
      <c r="A59" s="48">
        <v>24</v>
      </c>
      <c r="B59" s="43" t="s">
        <v>42</v>
      </c>
      <c r="C59" s="33" t="s">
        <v>43</v>
      </c>
      <c r="D59" s="55"/>
      <c r="E59" s="35" t="s">
        <v>39</v>
      </c>
      <c r="F59" s="35">
        <v>1</v>
      </c>
      <c r="G59" s="49">
        <v>42000</v>
      </c>
      <c r="H59" s="49">
        <f>G59*19%</f>
        <v>7980</v>
      </c>
      <c r="I59" s="88">
        <f>+H59+G59</f>
        <v>49980</v>
      </c>
      <c r="J59" s="49">
        <v>0</v>
      </c>
      <c r="K59" s="49">
        <v>0</v>
      </c>
      <c r="L59" s="90"/>
      <c r="M59" s="49">
        <v>0</v>
      </c>
      <c r="N59" s="49">
        <v>0</v>
      </c>
      <c r="O59" s="91"/>
      <c r="P59" s="49">
        <v>0</v>
      </c>
      <c r="Q59" s="49">
        <v>0</v>
      </c>
      <c r="R59" s="135"/>
      <c r="S59" s="49">
        <v>45000</v>
      </c>
      <c r="T59" s="49">
        <f>S59*19%</f>
        <v>8550</v>
      </c>
      <c r="U59" s="136">
        <f>+S59+T59</f>
        <v>53550</v>
      </c>
      <c r="V59" s="49">
        <f>AVERAGE(I59,L59,O59,R59,U59)</f>
        <v>51765</v>
      </c>
      <c r="W59" s="49">
        <f>_xlfn.STDEV.S(I59,L59,O59,R59,U59)</f>
        <v>2524.37120883597</v>
      </c>
      <c r="X59" s="137">
        <f>W59/V59</f>
        <v>0.0487659849094171</v>
      </c>
    </row>
    <row r="60" ht="31.5" spans="1:24">
      <c r="A60" s="48">
        <v>25</v>
      </c>
      <c r="B60" s="43" t="s">
        <v>44</v>
      </c>
      <c r="C60" s="33" t="s">
        <v>45</v>
      </c>
      <c r="D60" s="56"/>
      <c r="E60" s="35" t="s">
        <v>39</v>
      </c>
      <c r="F60" s="48">
        <v>1</v>
      </c>
      <c r="G60" s="49">
        <v>0</v>
      </c>
      <c r="H60" s="49">
        <v>0</v>
      </c>
      <c r="I60" s="88"/>
      <c r="J60" s="49">
        <v>85000</v>
      </c>
      <c r="K60" s="49">
        <f>J60*19%</f>
        <v>16150</v>
      </c>
      <c r="L60" s="90">
        <f>+K60+J60</f>
        <v>101150</v>
      </c>
      <c r="M60" s="49">
        <v>0</v>
      </c>
      <c r="N60" s="49">
        <v>0</v>
      </c>
      <c r="O60" s="91"/>
      <c r="P60" s="49">
        <v>8500</v>
      </c>
      <c r="Q60" s="49">
        <f>P60*19%</f>
        <v>1615</v>
      </c>
      <c r="R60" s="135"/>
      <c r="S60" s="49">
        <v>52000</v>
      </c>
      <c r="T60" s="49">
        <f>S60*19%</f>
        <v>9880</v>
      </c>
      <c r="U60" s="136">
        <f>+S60+T60</f>
        <v>61880</v>
      </c>
      <c r="V60" s="49">
        <f>AVERAGE(I60,L60,R60,U60)</f>
        <v>81515</v>
      </c>
      <c r="W60" s="49">
        <f>_xlfn.STDEV.S(I60,L60,R60,U60)</f>
        <v>27768.0832971957</v>
      </c>
      <c r="X60" s="137">
        <f>W60/V60</f>
        <v>0.340649982177461</v>
      </c>
    </row>
    <row r="61" ht="15.75" spans="8:24">
      <c r="H61" s="57" t="s">
        <v>46</v>
      </c>
      <c r="I61" s="103">
        <f>SUM(I4:I60)</f>
        <v>18039210</v>
      </c>
      <c r="K61" s="57" t="s">
        <v>46</v>
      </c>
      <c r="L61" s="104">
        <f>SUM(L4:L60)</f>
        <v>9828010.08</v>
      </c>
      <c r="M61" s="105"/>
      <c r="N61" s="57" t="s">
        <v>46</v>
      </c>
      <c r="O61" s="106">
        <f>SUM(O4:O60)</f>
        <v>5503750</v>
      </c>
      <c r="P61" s="105"/>
      <c r="Q61" s="57" t="s">
        <v>46</v>
      </c>
      <c r="R61" s="149">
        <f>SUM(R4:R60)</f>
        <v>15660400</v>
      </c>
      <c r="T61" s="150" t="s">
        <v>46</v>
      </c>
      <c r="U61" s="151">
        <f>SUM(U4:U60)</f>
        <v>16902760</v>
      </c>
      <c r="V61" s="152">
        <f>AVERAGE(U61,R61,O61,L61,I61)</f>
        <v>13186826.016</v>
      </c>
      <c r="W61" s="49">
        <f>_xlfn.STDEV.S(U61,R61,O61,L61)</f>
        <v>5302566.28452315</v>
      </c>
      <c r="X61" s="137">
        <f>W61/V61</f>
        <v>0.4021108853707</v>
      </c>
    </row>
    <row r="62" spans="9:15">
      <c r="I62" s="107"/>
      <c r="L62" s="107"/>
      <c r="M62" s="107"/>
      <c r="N62" s="107"/>
      <c r="O62" s="107"/>
    </row>
    <row r="63" spans="9:15">
      <c r="I63" s="107"/>
      <c r="L63" s="107"/>
      <c r="M63" s="107"/>
      <c r="N63" s="107"/>
      <c r="O63" s="107"/>
    </row>
    <row r="64" ht="213" customHeight="1" spans="2:15">
      <c r="B64" s="58" t="s">
        <v>47</v>
      </c>
      <c r="C64" s="59"/>
      <c r="D64" s="59"/>
      <c r="E64" s="60"/>
      <c r="I64" s="107"/>
      <c r="L64" s="107"/>
      <c r="M64" s="107"/>
      <c r="N64" s="107"/>
      <c r="O64" s="107"/>
    </row>
    <row r="65" ht="13.5" spans="2:15">
      <c r="B65" s="156"/>
      <c r="C65" s="156"/>
      <c r="D65" s="156"/>
      <c r="I65" s="107"/>
      <c r="L65" s="107"/>
      <c r="M65" s="107"/>
      <c r="N65" s="107"/>
      <c r="O65" s="107"/>
    </row>
    <row r="66" spans="2:15">
      <c r="B66" s="157" t="s">
        <v>48</v>
      </c>
      <c r="C66" s="158"/>
      <c r="D66" s="158"/>
      <c r="E66" s="159"/>
      <c r="I66" s="107"/>
      <c r="L66" s="107"/>
      <c r="M66" s="107"/>
      <c r="N66" s="107"/>
      <c r="O66" s="107"/>
    </row>
    <row r="67" spans="2:15">
      <c r="B67" s="160"/>
      <c r="C67" s="161"/>
      <c r="D67" s="161"/>
      <c r="E67" s="162"/>
      <c r="I67" s="107"/>
      <c r="L67" s="107"/>
      <c r="M67" s="107"/>
      <c r="N67" s="107"/>
      <c r="O67" s="107"/>
    </row>
    <row r="68" spans="2:15">
      <c r="B68" s="160"/>
      <c r="C68" s="161"/>
      <c r="D68" s="161"/>
      <c r="E68" s="162"/>
      <c r="I68" s="107"/>
      <c r="L68" s="107"/>
      <c r="M68" s="107"/>
      <c r="N68" s="107"/>
      <c r="O68" s="107"/>
    </row>
    <row r="69" ht="53" customHeight="1" spans="2:15">
      <c r="B69" s="163"/>
      <c r="C69" s="164"/>
      <c r="D69" s="164"/>
      <c r="E69" s="165"/>
      <c r="I69" s="107"/>
      <c r="L69" s="107"/>
      <c r="M69" s="107"/>
      <c r="N69" s="107"/>
      <c r="O69" s="107"/>
    </row>
    <row r="70" spans="2:15">
      <c r="B70" s="166"/>
      <c r="C70" s="166"/>
      <c r="D70" s="166"/>
      <c r="I70" s="107"/>
      <c r="L70" s="107"/>
      <c r="M70" s="107"/>
      <c r="N70" s="107"/>
      <c r="O70" s="107"/>
    </row>
    <row r="71" spans="2:15">
      <c r="B71" s="167"/>
      <c r="C71" s="167"/>
      <c r="D71" s="167"/>
      <c r="I71" s="107"/>
      <c r="L71" s="107"/>
      <c r="M71" s="107"/>
      <c r="N71" s="107"/>
      <c r="O71" s="107"/>
    </row>
    <row r="72" spans="2:15">
      <c r="B72" s="167"/>
      <c r="C72" s="167"/>
      <c r="D72" s="167"/>
      <c r="I72" s="107"/>
      <c r="L72" s="107"/>
      <c r="M72" s="107"/>
      <c r="N72" s="107"/>
      <c r="O72" s="107"/>
    </row>
    <row r="73" spans="2:15">
      <c r="B73" s="167"/>
      <c r="C73" s="167"/>
      <c r="D73" s="167"/>
      <c r="I73" s="107"/>
      <c r="L73" s="107"/>
      <c r="M73" s="107"/>
      <c r="N73" s="107"/>
      <c r="O73" s="107"/>
    </row>
    <row r="74" spans="2:15">
      <c r="B74" s="167"/>
      <c r="C74" s="167"/>
      <c r="D74" s="167"/>
      <c r="I74" s="107"/>
      <c r="L74" s="107"/>
      <c r="M74" s="107"/>
      <c r="N74" s="107"/>
      <c r="O74" s="107"/>
    </row>
    <row r="75" spans="9:15">
      <c r="I75" s="107"/>
      <c r="L75" s="107"/>
      <c r="M75" s="107"/>
      <c r="N75" s="107"/>
      <c r="O75" s="107"/>
    </row>
    <row r="76" spans="9:15">
      <c r="I76" s="107"/>
      <c r="L76" s="107"/>
      <c r="M76" s="107"/>
      <c r="N76" s="107"/>
      <c r="O76" s="107"/>
    </row>
    <row r="77" spans="9:15">
      <c r="I77" s="107"/>
      <c r="L77" s="107"/>
      <c r="M77" s="107"/>
      <c r="N77" s="107"/>
      <c r="O77" s="107"/>
    </row>
    <row r="78" spans="9:15">
      <c r="I78" s="107"/>
      <c r="L78" s="107"/>
      <c r="M78" s="107"/>
      <c r="N78" s="107"/>
      <c r="O78" s="107"/>
    </row>
    <row r="79" spans="9:15">
      <c r="I79" s="107"/>
      <c r="L79" s="107"/>
      <c r="M79" s="107"/>
      <c r="N79" s="107"/>
      <c r="O79" s="107"/>
    </row>
    <row r="80" spans="9:15">
      <c r="I80" s="107"/>
      <c r="L80" s="107"/>
      <c r="M80" s="107"/>
      <c r="N80" s="107"/>
      <c r="O80" s="107"/>
    </row>
    <row r="81" spans="9:15">
      <c r="I81" s="107"/>
      <c r="L81" s="107"/>
      <c r="M81" s="107"/>
      <c r="N81" s="107"/>
      <c r="O81" s="107"/>
    </row>
    <row r="82" spans="9:15">
      <c r="I82" s="107"/>
      <c r="L82" s="107"/>
      <c r="M82" s="107"/>
      <c r="N82" s="107"/>
      <c r="O82" s="107"/>
    </row>
    <row r="83" spans="9:15">
      <c r="I83" s="107"/>
      <c r="L83" s="107"/>
      <c r="M83" s="107"/>
      <c r="N83" s="107"/>
      <c r="O83" s="107"/>
    </row>
    <row r="84" spans="9:15">
      <c r="I84" s="107"/>
      <c r="L84" s="107"/>
      <c r="M84" s="107"/>
      <c r="N84" s="107"/>
      <c r="O84" s="107"/>
    </row>
    <row r="85" spans="9:15">
      <c r="I85" s="107"/>
      <c r="L85" s="107"/>
      <c r="M85" s="107"/>
      <c r="N85" s="107"/>
      <c r="O85" s="107"/>
    </row>
    <row r="86" spans="9:15">
      <c r="I86" s="107"/>
      <c r="L86" s="107"/>
      <c r="M86" s="107"/>
      <c r="N86" s="107"/>
      <c r="O86" s="107"/>
    </row>
    <row r="87" spans="9:15">
      <c r="I87" s="107"/>
      <c r="L87" s="107"/>
      <c r="M87" s="107"/>
      <c r="N87" s="107"/>
      <c r="O87" s="107"/>
    </row>
    <row r="88" spans="9:15">
      <c r="I88" s="107"/>
      <c r="L88" s="107"/>
      <c r="M88" s="107"/>
      <c r="N88" s="107"/>
      <c r="O88" s="107"/>
    </row>
    <row r="89" spans="9:15">
      <c r="I89" s="107"/>
      <c r="L89" s="107"/>
      <c r="M89" s="107"/>
      <c r="N89" s="107"/>
      <c r="O89" s="107"/>
    </row>
    <row r="90" spans="9:15">
      <c r="I90" s="107"/>
      <c r="L90" s="107"/>
      <c r="M90" s="107"/>
      <c r="N90" s="107"/>
      <c r="O90" s="107"/>
    </row>
    <row r="91" spans="9:15">
      <c r="I91" s="107"/>
      <c r="L91" s="107"/>
      <c r="M91" s="107"/>
      <c r="N91" s="107"/>
      <c r="O91" s="107"/>
    </row>
    <row r="92" spans="9:15">
      <c r="I92" s="107"/>
      <c r="L92" s="107"/>
      <c r="M92" s="107"/>
      <c r="N92" s="107"/>
      <c r="O92" s="107"/>
    </row>
    <row r="93" spans="9:15">
      <c r="I93" s="107"/>
      <c r="L93" s="107"/>
      <c r="M93" s="107"/>
      <c r="N93" s="107"/>
      <c r="O93" s="107"/>
    </row>
    <row r="94" spans="9:15">
      <c r="I94" s="107"/>
      <c r="L94" s="107"/>
      <c r="M94" s="107"/>
      <c r="N94" s="107"/>
      <c r="O94" s="107"/>
    </row>
    <row r="95" spans="9:15">
      <c r="I95" s="107"/>
      <c r="L95" s="107"/>
      <c r="M95" s="107"/>
      <c r="N95" s="107"/>
      <c r="O95" s="107"/>
    </row>
    <row r="96" spans="9:15">
      <c r="I96" s="107"/>
      <c r="L96" s="107"/>
      <c r="M96" s="107"/>
      <c r="N96" s="107"/>
      <c r="O96" s="107"/>
    </row>
    <row r="97" spans="9:15">
      <c r="I97" s="107"/>
      <c r="L97" s="107"/>
      <c r="M97" s="107"/>
      <c r="N97" s="107"/>
      <c r="O97" s="107"/>
    </row>
    <row r="98" spans="9:15">
      <c r="I98" s="107"/>
      <c r="L98" s="107"/>
      <c r="M98" s="107"/>
      <c r="N98" s="107"/>
      <c r="O98" s="107"/>
    </row>
    <row r="99" spans="9:15">
      <c r="I99" s="107"/>
      <c r="L99" s="107"/>
      <c r="M99" s="107"/>
      <c r="N99" s="107"/>
      <c r="O99" s="107"/>
    </row>
    <row r="100" spans="9:15">
      <c r="I100" s="107"/>
      <c r="L100" s="107"/>
      <c r="M100" s="107"/>
      <c r="N100" s="107"/>
      <c r="O100" s="107"/>
    </row>
    <row r="101" spans="9:15">
      <c r="I101" s="107"/>
      <c r="L101" s="107"/>
      <c r="M101" s="107"/>
      <c r="N101" s="107"/>
      <c r="O101" s="107"/>
    </row>
    <row r="102" spans="9:15">
      <c r="I102" s="107"/>
      <c r="L102" s="107"/>
      <c r="M102" s="107"/>
      <c r="N102" s="107"/>
      <c r="O102" s="107"/>
    </row>
    <row r="103" spans="9:15">
      <c r="I103" s="107"/>
      <c r="L103" s="107"/>
      <c r="M103" s="107"/>
      <c r="N103" s="107"/>
      <c r="O103" s="107"/>
    </row>
    <row r="104" spans="9:15">
      <c r="I104" s="107"/>
      <c r="L104" s="107"/>
      <c r="M104" s="107"/>
      <c r="N104" s="107"/>
      <c r="O104" s="107"/>
    </row>
    <row r="105" spans="9:15">
      <c r="I105" s="107"/>
      <c r="L105" s="107"/>
      <c r="M105" s="107"/>
      <c r="N105" s="107"/>
      <c r="O105" s="107"/>
    </row>
    <row r="106" spans="9:15">
      <c r="I106" s="107"/>
      <c r="L106" s="107"/>
      <c r="M106" s="107"/>
      <c r="N106" s="107"/>
      <c r="O106" s="107"/>
    </row>
    <row r="107" spans="9:15">
      <c r="I107" s="107"/>
      <c r="L107" s="107"/>
      <c r="M107" s="107"/>
      <c r="N107" s="107"/>
      <c r="O107" s="107"/>
    </row>
    <row r="108" spans="9:15">
      <c r="I108" s="107"/>
      <c r="L108" s="107"/>
      <c r="M108" s="107"/>
      <c r="N108" s="107"/>
      <c r="O108" s="107"/>
    </row>
    <row r="109" spans="9:15">
      <c r="I109" s="107"/>
      <c r="L109" s="107"/>
      <c r="M109" s="107"/>
      <c r="N109" s="107"/>
      <c r="O109" s="107"/>
    </row>
    <row r="110" spans="9:15">
      <c r="I110" s="107"/>
      <c r="L110" s="107"/>
      <c r="M110" s="107"/>
      <c r="N110" s="107"/>
      <c r="O110" s="107"/>
    </row>
    <row r="111" spans="9:15">
      <c r="I111" s="107"/>
      <c r="L111" s="107"/>
      <c r="M111" s="107"/>
      <c r="N111" s="107"/>
      <c r="O111" s="107"/>
    </row>
    <row r="112" spans="9:15">
      <c r="I112" s="107"/>
      <c r="L112" s="107"/>
      <c r="M112" s="107"/>
      <c r="N112" s="107"/>
      <c r="O112" s="107"/>
    </row>
    <row r="113" spans="9:15">
      <c r="I113" s="107"/>
      <c r="L113" s="107"/>
      <c r="M113" s="107"/>
      <c r="N113" s="107"/>
      <c r="O113" s="107"/>
    </row>
    <row r="114" spans="9:15">
      <c r="I114" s="107"/>
      <c r="L114" s="107"/>
      <c r="M114" s="107"/>
      <c r="N114" s="107"/>
      <c r="O114" s="107"/>
    </row>
    <row r="115" spans="9:15">
      <c r="I115" s="107"/>
      <c r="L115" s="107"/>
      <c r="M115" s="107"/>
      <c r="N115" s="107"/>
      <c r="O115" s="107"/>
    </row>
    <row r="116" spans="12:15">
      <c r="L116" s="107"/>
      <c r="M116" s="107"/>
      <c r="N116" s="107"/>
      <c r="O116" s="107"/>
    </row>
    <row r="117" spans="12:15">
      <c r="L117" s="107"/>
      <c r="M117" s="107"/>
      <c r="N117" s="107"/>
      <c r="O117" s="107"/>
    </row>
    <row r="118" spans="12:15">
      <c r="L118" s="107"/>
      <c r="M118" s="107"/>
      <c r="N118" s="107"/>
      <c r="O118" s="107"/>
    </row>
    <row r="119" spans="12:15">
      <c r="L119" s="107"/>
      <c r="M119" s="107"/>
      <c r="N119" s="107"/>
      <c r="O119" s="107"/>
    </row>
    <row r="120" spans="12:15">
      <c r="L120" s="107"/>
      <c r="M120" s="107"/>
      <c r="N120" s="107"/>
      <c r="O120" s="107"/>
    </row>
    <row r="121" spans="12:15">
      <c r="L121" s="107"/>
      <c r="M121" s="107"/>
      <c r="N121" s="107"/>
      <c r="O121" s="107"/>
    </row>
    <row r="122" spans="12:15">
      <c r="L122" s="107"/>
      <c r="M122" s="107"/>
      <c r="N122" s="107"/>
      <c r="O122" s="107"/>
    </row>
    <row r="123" spans="12:15">
      <c r="L123" s="107"/>
      <c r="M123" s="107"/>
      <c r="N123" s="107"/>
      <c r="O123" s="107"/>
    </row>
    <row r="124" spans="12:15">
      <c r="L124" s="107"/>
      <c r="M124" s="107"/>
      <c r="N124" s="107"/>
      <c r="O124" s="107"/>
    </row>
  </sheetData>
  <mergeCells count="348">
    <mergeCell ref="A1:F1"/>
    <mergeCell ref="A2:F2"/>
    <mergeCell ref="G2:I2"/>
    <mergeCell ref="J2:L2"/>
    <mergeCell ref="M2:O2"/>
    <mergeCell ref="P2:R2"/>
    <mergeCell ref="S2:U2"/>
    <mergeCell ref="V2:X2"/>
    <mergeCell ref="B3:C3"/>
    <mergeCell ref="B64:E64"/>
    <mergeCell ref="B65:D65"/>
    <mergeCell ref="B70:D70"/>
    <mergeCell ref="B71:D71"/>
    <mergeCell ref="B72:D72"/>
    <mergeCell ref="B73:D73"/>
    <mergeCell ref="B74:D74"/>
    <mergeCell ref="A4:A7"/>
    <mergeCell ref="A8:A10"/>
    <mergeCell ref="A12:A14"/>
    <mergeCell ref="A15:A17"/>
    <mergeCell ref="A19:A21"/>
    <mergeCell ref="A22:A24"/>
    <mergeCell ref="A26:A28"/>
    <mergeCell ref="A29:A31"/>
    <mergeCell ref="A33:A35"/>
    <mergeCell ref="A36:A38"/>
    <mergeCell ref="A40:A42"/>
    <mergeCell ref="A43:A45"/>
    <mergeCell ref="A47:A52"/>
    <mergeCell ref="A53:A55"/>
    <mergeCell ref="B4:B7"/>
    <mergeCell ref="B8:B10"/>
    <mergeCell ref="B12:B14"/>
    <mergeCell ref="B15:B17"/>
    <mergeCell ref="B19:B21"/>
    <mergeCell ref="B22:B24"/>
    <mergeCell ref="B26:B28"/>
    <mergeCell ref="B29:B31"/>
    <mergeCell ref="B33:B35"/>
    <mergeCell ref="B36:B38"/>
    <mergeCell ref="B40:B42"/>
    <mergeCell ref="B43:B45"/>
    <mergeCell ref="B47:B52"/>
    <mergeCell ref="B53:B55"/>
    <mergeCell ref="C4:C7"/>
    <mergeCell ref="C8:C10"/>
    <mergeCell ref="C12:C14"/>
    <mergeCell ref="C15:C17"/>
    <mergeCell ref="C19:C21"/>
    <mergeCell ref="C22:C24"/>
    <mergeCell ref="C26:C28"/>
    <mergeCell ref="C29:C31"/>
    <mergeCell ref="C33:C35"/>
    <mergeCell ref="C36:C38"/>
    <mergeCell ref="C40:C42"/>
    <mergeCell ref="C43:C45"/>
    <mergeCell ref="C47:C52"/>
    <mergeCell ref="C53:C55"/>
    <mergeCell ref="D4:D11"/>
    <mergeCell ref="D12:D18"/>
    <mergeCell ref="D19:D25"/>
    <mergeCell ref="D26:D32"/>
    <mergeCell ref="D33:D39"/>
    <mergeCell ref="D40:D46"/>
    <mergeCell ref="D47:D56"/>
    <mergeCell ref="D57:D60"/>
    <mergeCell ref="E4:E7"/>
    <mergeCell ref="E8:E10"/>
    <mergeCell ref="E12:E14"/>
    <mergeCell ref="E15:E17"/>
    <mergeCell ref="E19:E21"/>
    <mergeCell ref="E22:E24"/>
    <mergeCell ref="E26:E28"/>
    <mergeCell ref="E29:E31"/>
    <mergeCell ref="E33:E35"/>
    <mergeCell ref="E36:E38"/>
    <mergeCell ref="E40:E42"/>
    <mergeCell ref="E43:E45"/>
    <mergeCell ref="E47:E52"/>
    <mergeCell ref="E53:E55"/>
    <mergeCell ref="F4:F7"/>
    <mergeCell ref="F8:F10"/>
    <mergeCell ref="F12:F14"/>
    <mergeCell ref="F15:F17"/>
    <mergeCell ref="F19:F21"/>
    <mergeCell ref="F22:F24"/>
    <mergeCell ref="F26:F28"/>
    <mergeCell ref="F29:F31"/>
    <mergeCell ref="F33:F35"/>
    <mergeCell ref="F36:F38"/>
    <mergeCell ref="F40:F42"/>
    <mergeCell ref="F43:F45"/>
    <mergeCell ref="F47:F52"/>
    <mergeCell ref="F53:F55"/>
    <mergeCell ref="G4:G7"/>
    <mergeCell ref="G8:G10"/>
    <mergeCell ref="G12:G14"/>
    <mergeCell ref="G15:G17"/>
    <mergeCell ref="G19:G21"/>
    <mergeCell ref="G22:G24"/>
    <mergeCell ref="G26:G28"/>
    <mergeCell ref="G29:G31"/>
    <mergeCell ref="G33:G35"/>
    <mergeCell ref="G36:G38"/>
    <mergeCell ref="G40:G42"/>
    <mergeCell ref="G43:G45"/>
    <mergeCell ref="G47:G52"/>
    <mergeCell ref="G53:G55"/>
    <mergeCell ref="H4:H7"/>
    <mergeCell ref="H8:H10"/>
    <mergeCell ref="H12:H14"/>
    <mergeCell ref="H15:H17"/>
    <mergeCell ref="H19:H21"/>
    <mergeCell ref="H22:H24"/>
    <mergeCell ref="H26:H28"/>
    <mergeCell ref="H29:H31"/>
    <mergeCell ref="H33:H35"/>
    <mergeCell ref="H36:H38"/>
    <mergeCell ref="H40:H42"/>
    <mergeCell ref="H43:H45"/>
    <mergeCell ref="H47:H52"/>
    <mergeCell ref="H53:H55"/>
    <mergeCell ref="I4:I7"/>
    <mergeCell ref="I8:I10"/>
    <mergeCell ref="I12:I14"/>
    <mergeCell ref="I15:I17"/>
    <mergeCell ref="I19:I21"/>
    <mergeCell ref="I22:I24"/>
    <mergeCell ref="I26:I28"/>
    <mergeCell ref="I29:I31"/>
    <mergeCell ref="I33:I35"/>
    <mergeCell ref="I36:I38"/>
    <mergeCell ref="I40:I42"/>
    <mergeCell ref="I43:I45"/>
    <mergeCell ref="I47:I52"/>
    <mergeCell ref="I53:I55"/>
    <mergeCell ref="J4:J7"/>
    <mergeCell ref="J8:J10"/>
    <mergeCell ref="J12:J14"/>
    <mergeCell ref="J15:J17"/>
    <mergeCell ref="J19:J21"/>
    <mergeCell ref="J22:J24"/>
    <mergeCell ref="J26:J28"/>
    <mergeCell ref="J29:J31"/>
    <mergeCell ref="J33:J35"/>
    <mergeCell ref="J36:J38"/>
    <mergeCell ref="J40:J42"/>
    <mergeCell ref="J43:J45"/>
    <mergeCell ref="J47:J52"/>
    <mergeCell ref="J53:J55"/>
    <mergeCell ref="K4:K7"/>
    <mergeCell ref="K8:K10"/>
    <mergeCell ref="K12:K14"/>
    <mergeCell ref="K15:K17"/>
    <mergeCell ref="K19:K21"/>
    <mergeCell ref="K22:K24"/>
    <mergeCell ref="K26:K28"/>
    <mergeCell ref="K29:K31"/>
    <mergeCell ref="K33:K35"/>
    <mergeCell ref="K36:K38"/>
    <mergeCell ref="K40:K42"/>
    <mergeCell ref="K43:K45"/>
    <mergeCell ref="K47:K52"/>
    <mergeCell ref="K53:K55"/>
    <mergeCell ref="L4:L7"/>
    <mergeCell ref="L8:L10"/>
    <mergeCell ref="L12:L14"/>
    <mergeCell ref="L15:L17"/>
    <mergeCell ref="L19:L21"/>
    <mergeCell ref="L22:L24"/>
    <mergeCell ref="L26:L28"/>
    <mergeCell ref="L29:L31"/>
    <mergeCell ref="L33:L35"/>
    <mergeCell ref="L36:L38"/>
    <mergeCell ref="L40:L42"/>
    <mergeCell ref="L43:L45"/>
    <mergeCell ref="L47:L52"/>
    <mergeCell ref="L53:L55"/>
    <mergeCell ref="M4:M7"/>
    <mergeCell ref="M8:M10"/>
    <mergeCell ref="M12:M14"/>
    <mergeCell ref="M15:M17"/>
    <mergeCell ref="M19:M21"/>
    <mergeCell ref="M22:M24"/>
    <mergeCell ref="M26:M28"/>
    <mergeCell ref="M29:M31"/>
    <mergeCell ref="M33:M35"/>
    <mergeCell ref="M36:M38"/>
    <mergeCell ref="M40:M42"/>
    <mergeCell ref="M43:M45"/>
    <mergeCell ref="M47:M52"/>
    <mergeCell ref="M53:M55"/>
    <mergeCell ref="N4:N7"/>
    <mergeCell ref="N8:N10"/>
    <mergeCell ref="N12:N14"/>
    <mergeCell ref="N15:N17"/>
    <mergeCell ref="N19:N21"/>
    <mergeCell ref="N22:N24"/>
    <mergeCell ref="N26:N28"/>
    <mergeCell ref="N29:N31"/>
    <mergeCell ref="N33:N35"/>
    <mergeCell ref="N36:N38"/>
    <mergeCell ref="N40:N42"/>
    <mergeCell ref="N43:N45"/>
    <mergeCell ref="N47:N52"/>
    <mergeCell ref="N53:N55"/>
    <mergeCell ref="O4:O7"/>
    <mergeCell ref="O8:O10"/>
    <mergeCell ref="O12:O14"/>
    <mergeCell ref="O15:O17"/>
    <mergeCell ref="O19:O21"/>
    <mergeCell ref="O22:O24"/>
    <mergeCell ref="O26:O28"/>
    <mergeCell ref="O29:O31"/>
    <mergeCell ref="O33:O35"/>
    <mergeCell ref="O36:O38"/>
    <mergeCell ref="O40:O42"/>
    <mergeCell ref="O43:O45"/>
    <mergeCell ref="O47:O52"/>
    <mergeCell ref="O53:O55"/>
    <mergeCell ref="P4:P7"/>
    <mergeCell ref="P8:P10"/>
    <mergeCell ref="P12:P14"/>
    <mergeCell ref="P15:P17"/>
    <mergeCell ref="P19:P21"/>
    <mergeCell ref="P22:P24"/>
    <mergeCell ref="P26:P28"/>
    <mergeCell ref="P29:P31"/>
    <mergeCell ref="P33:P35"/>
    <mergeCell ref="P36:P38"/>
    <mergeCell ref="P40:P42"/>
    <mergeCell ref="P43:P45"/>
    <mergeCell ref="P47:P52"/>
    <mergeCell ref="P53:P55"/>
    <mergeCell ref="Q4:Q7"/>
    <mergeCell ref="Q8:Q10"/>
    <mergeCell ref="Q12:Q14"/>
    <mergeCell ref="Q15:Q17"/>
    <mergeCell ref="Q19:Q21"/>
    <mergeCell ref="Q22:Q24"/>
    <mergeCell ref="Q26:Q28"/>
    <mergeCell ref="Q29:Q31"/>
    <mergeCell ref="Q33:Q35"/>
    <mergeCell ref="Q36:Q38"/>
    <mergeCell ref="Q40:Q42"/>
    <mergeCell ref="Q43:Q45"/>
    <mergeCell ref="Q47:Q52"/>
    <mergeCell ref="Q53:Q55"/>
    <mergeCell ref="R4:R7"/>
    <mergeCell ref="R8:R10"/>
    <mergeCell ref="R12:R14"/>
    <mergeCell ref="R15:R17"/>
    <mergeCell ref="R19:R21"/>
    <mergeCell ref="R22:R24"/>
    <mergeCell ref="R26:R28"/>
    <mergeCell ref="R29:R31"/>
    <mergeCell ref="R33:R35"/>
    <mergeCell ref="R36:R38"/>
    <mergeCell ref="R40:R42"/>
    <mergeCell ref="R43:R45"/>
    <mergeCell ref="R47:R52"/>
    <mergeCell ref="R53:R55"/>
    <mergeCell ref="S4:S7"/>
    <mergeCell ref="S8:S10"/>
    <mergeCell ref="S12:S14"/>
    <mergeCell ref="S15:S17"/>
    <mergeCell ref="S19:S21"/>
    <mergeCell ref="S22:S24"/>
    <mergeCell ref="S26:S28"/>
    <mergeCell ref="S29:S31"/>
    <mergeCell ref="S33:S35"/>
    <mergeCell ref="S36:S38"/>
    <mergeCell ref="S40:S42"/>
    <mergeCell ref="S43:S45"/>
    <mergeCell ref="S47:S52"/>
    <mergeCell ref="S53:S55"/>
    <mergeCell ref="T4:T7"/>
    <mergeCell ref="T8:T10"/>
    <mergeCell ref="T12:T14"/>
    <mergeCell ref="T15:T17"/>
    <mergeCell ref="T19:T21"/>
    <mergeCell ref="T22:T24"/>
    <mergeCell ref="T26:T28"/>
    <mergeCell ref="T29:T31"/>
    <mergeCell ref="T33:T35"/>
    <mergeCell ref="T36:T38"/>
    <mergeCell ref="T40:T42"/>
    <mergeCell ref="T43:T45"/>
    <mergeCell ref="T47:T52"/>
    <mergeCell ref="T53:T55"/>
    <mergeCell ref="U4:U7"/>
    <mergeCell ref="U8:U10"/>
    <mergeCell ref="U12:U14"/>
    <mergeCell ref="U15:U17"/>
    <mergeCell ref="U19:U21"/>
    <mergeCell ref="U22:U24"/>
    <mergeCell ref="U26:U28"/>
    <mergeCell ref="U29:U31"/>
    <mergeCell ref="U33:U35"/>
    <mergeCell ref="U36:U38"/>
    <mergeCell ref="U40:U42"/>
    <mergeCell ref="U43:U45"/>
    <mergeCell ref="U47:U52"/>
    <mergeCell ref="U53:U55"/>
    <mergeCell ref="V4:V7"/>
    <mergeCell ref="V8:V10"/>
    <mergeCell ref="V12:V14"/>
    <mergeCell ref="V15:V17"/>
    <mergeCell ref="V19:V21"/>
    <mergeCell ref="V22:V24"/>
    <mergeCell ref="V26:V28"/>
    <mergeCell ref="V29:V31"/>
    <mergeCell ref="V33:V35"/>
    <mergeCell ref="V36:V38"/>
    <mergeCell ref="V40:V42"/>
    <mergeCell ref="V43:V45"/>
    <mergeCell ref="V47:V52"/>
    <mergeCell ref="V53:V55"/>
    <mergeCell ref="W4:W7"/>
    <mergeCell ref="W8:W10"/>
    <mergeCell ref="W12:W14"/>
    <mergeCell ref="W15:W17"/>
    <mergeCell ref="W19:W21"/>
    <mergeCell ref="W22:W24"/>
    <mergeCell ref="W26:W28"/>
    <mergeCell ref="W29:W31"/>
    <mergeCell ref="W33:W35"/>
    <mergeCell ref="W36:W38"/>
    <mergeCell ref="W40:W42"/>
    <mergeCell ref="W43:W45"/>
    <mergeCell ref="W47:W52"/>
    <mergeCell ref="W53:W55"/>
    <mergeCell ref="X4:X7"/>
    <mergeCell ref="X8:X10"/>
    <mergeCell ref="X12:X14"/>
    <mergeCell ref="X15:X17"/>
    <mergeCell ref="X19:X21"/>
    <mergeCell ref="X22:X24"/>
    <mergeCell ref="X26:X28"/>
    <mergeCell ref="X29:X31"/>
    <mergeCell ref="X33:X35"/>
    <mergeCell ref="X36:X38"/>
    <mergeCell ref="X40:X42"/>
    <mergeCell ref="X43:X45"/>
    <mergeCell ref="X47:X52"/>
    <mergeCell ref="X53:X55"/>
    <mergeCell ref="XFC15:XFC17"/>
    <mergeCell ref="B66:E69"/>
  </mergeCells>
  <pageMargins left="0.7" right="0.7" top="0.75" bottom="0.75" header="0.3" footer="0.3"/>
  <pageSetup paperSize="1" scale="20" orientation="portrait"/>
  <headerFooter/>
  <colBreaks count="1" manualBreakCount="1">
    <brk id="23" max="1048575" man="1"/>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D11:J25"/>
  <sheetViews>
    <sheetView topLeftCell="C4" workbookViewId="0">
      <selection activeCell="C10" sqref="C10:J26"/>
    </sheetView>
  </sheetViews>
  <sheetFormatPr defaultColWidth="12" defaultRowHeight="12.75"/>
  <cols>
    <col min="4" max="4" width="13" customWidth="1"/>
    <col min="5" max="5" width="15.6666666666667" customWidth="1"/>
    <col min="6" max="6" width="17.3333333333333" customWidth="1"/>
    <col min="7" max="8" width="13" customWidth="1"/>
  </cols>
  <sheetData>
    <row r="11" spans="4:10">
      <c r="D11" s="1"/>
      <c r="E11" s="2"/>
      <c r="G11" s="1"/>
      <c r="H11" s="1"/>
      <c r="I11" s="1"/>
      <c r="J11" s="1"/>
    </row>
    <row r="13" spans="4:8">
      <c r="D13" s="3"/>
      <c r="E13" s="3"/>
      <c r="F13" s="3"/>
      <c r="G13" s="3"/>
      <c r="H13" s="3"/>
    </row>
    <row r="14" spans="4:8">
      <c r="D14" s="4"/>
      <c r="E14" s="5"/>
      <c r="F14" s="6"/>
      <c r="G14" s="4"/>
      <c r="H14" s="4"/>
    </row>
    <row r="15" spans="4:8">
      <c r="D15" s="4"/>
      <c r="E15" s="5"/>
      <c r="G15" s="4"/>
      <c r="H15" s="4"/>
    </row>
    <row r="16" spans="4:8">
      <c r="D16" s="4"/>
      <c r="E16" s="5"/>
      <c r="G16" s="4"/>
      <c r="H16" s="4"/>
    </row>
    <row r="17" spans="4:8">
      <c r="D17" s="4"/>
      <c r="E17" s="5"/>
      <c r="G17" s="4"/>
      <c r="H17" s="4"/>
    </row>
    <row r="18" spans="4:8">
      <c r="D18" s="4"/>
      <c r="E18" s="5"/>
      <c r="G18" s="4"/>
      <c r="H18" s="4"/>
    </row>
    <row r="19" spans="4:8">
      <c r="D19" s="4"/>
      <c r="E19" s="5"/>
      <c r="G19" s="4"/>
      <c r="H19" s="4"/>
    </row>
    <row r="20" spans="4:8">
      <c r="D20" s="4"/>
      <c r="E20" s="5"/>
      <c r="G20" s="4"/>
      <c r="H20" s="4"/>
    </row>
    <row r="22" spans="4:8">
      <c r="D22" s="7"/>
      <c r="E22" s="6"/>
      <c r="G22" s="7"/>
      <c r="H22" s="7"/>
    </row>
    <row r="24" spans="5:8">
      <c r="E24" s="6"/>
      <c r="H24" s="7"/>
    </row>
    <row r="25" spans="6:6">
      <c r="F25" s="7"/>
    </row>
  </sheetData>
  <mergeCells count="2">
    <mergeCell ref="D11:E11"/>
    <mergeCell ref="G11:J1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Table 1</vt:lpstr>
      <vt:lpstr>Hoja1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LENOVO</cp:lastModifiedBy>
  <dcterms:created xsi:type="dcterms:W3CDTF">2025-10-02T16:36:00Z</dcterms:created>
  <dcterms:modified xsi:type="dcterms:W3CDTF">2025-12-20T11:23:11Z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2025-10-01T00:00:00Z</vt:filetime>
  </property>
  <property fmtid="{D5CDD505-2E9C-101B-9397-08002B2CF9AE}" pid="3" name="Creator">
    <vt:lpwstr>WPS Spreadsheets</vt:lpwstr>
  </property>
  <property fmtid="{D5CDD505-2E9C-101B-9397-08002B2CF9AE}" pid="4" name="LastSaved">
    <vt:filetime>2025-10-02T00:00:00Z</vt:filetime>
  </property>
  <property fmtid="{D5CDD505-2E9C-101B-9397-08002B2CF9AE}" pid="5" name="SourceModified">
    <vt:lpwstr>D:20251001163402-05'00'</vt:lpwstr>
  </property>
  <property fmtid="{D5CDD505-2E9C-101B-9397-08002B2CF9AE}" pid="6" name="ICV">
    <vt:lpwstr>7C4E983A0EA34D0C86A858F69471E8D7_12</vt:lpwstr>
  </property>
  <property fmtid="{D5CDD505-2E9C-101B-9397-08002B2CF9AE}" pid="7" name="KSOProductBuildVer">
    <vt:lpwstr>3082-12.2.0.23196</vt:lpwstr>
  </property>
</Properties>
</file>