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Windows\Documents\ARANGO Y CUERO\MAFE\CONTRATOS 2025\CALI\CONTRATO 1907\FINANCIERO\INFORME\4. FEBRERO\"/>
    </mc:Choice>
  </mc:AlternateContent>
  <xr:revisionPtr revIDLastSave="0" documentId="13_ncr:1_{126B26E7-A331-4C88-8348-F2071C08D459}" xr6:coauthVersionLast="47" xr6:coauthVersionMax="47" xr10:uidLastSave="{00000000-0000-0000-0000-000000000000}"/>
  <bookViews>
    <workbookView xWindow="-120" yWindow="-120" windowWidth="20730" windowHeight="11040" tabRatio="902" firstSheet="2" xr2:uid="{00000000-000D-0000-FFFF-FFFF00000000}"/>
  </bookViews>
  <sheets>
    <sheet name="CANASTA" sheetId="16" r:id="rId1"/>
    <sheet name="A1 TH " sheetId="15" r:id="rId2"/>
    <sheet name="A2  INFR. ARRI. SERV.P.C.F" sheetId="2" r:id="rId3"/>
    <sheet name="A4 DOTA CONSUMO C.V" sheetId="5" r:id="rId4"/>
    <sheet name="SEGUROS" sheetId="9" r:id="rId5"/>
    <sheet name="A6 ALIMENTACION" sheetId="6" r:id="rId6"/>
    <sheet name="A3 GTS OPERAT. C.F." sheetId="4" r:id="rId7"/>
    <sheet name="A7 INFR.MTTO ADEC. C.V." sheetId="3" r:id="rId8"/>
    <sheet name="estampillas" sheetId="12" r:id="rId9"/>
  </sheets>
  <definedNames>
    <definedName name="_xlnm._FilterDatabase" localSheetId="1" hidden="1">'A1 TH '!$A$7:$PRG$287</definedName>
    <definedName name="_xlnm._FilterDatabase" localSheetId="5" hidden="1">'A6 ALIMENTACION'!$A$7:$J$7</definedName>
    <definedName name="_xlnm.Print_Area" localSheetId="1">'A1 TH '!$A$1:$AB$290</definedName>
    <definedName name="_xlnm.Print_Area" localSheetId="6">'A3 GTS OPERAT. C.F.'!$A$1:$O$65</definedName>
    <definedName name="_xlnm.Print_Area" localSheetId="3">'A4 DOTA CONSUMO C.V'!$A$1:$K$34</definedName>
    <definedName name="_xlnm.Print_Area" localSheetId="5">'A6 ALIMENTACION'!$A$1:$J$21</definedName>
    <definedName name="_xlnm.Print_Area" localSheetId="0">CANASTA!$A$1:$H$45</definedName>
    <definedName name="_xlnm.Print_Titles" localSheetId="1">'A1 TH '!$7:$7</definedName>
    <definedName name="_xlnm.Print_Titles" localSheetId="6">'A3 GTS OPERAT. C.F.'!$7:$7</definedName>
    <definedName name="Z_7F74549F_66D6_44EC_B0B4_1EAD2C5C3CFB_.wvu.PrintArea" localSheetId="1" hidden="1">'A1 TH '!$A$1:$AB$290</definedName>
  </definedNames>
  <calcPr calcId="191029"/>
  <customWorkbookViews>
    <customWorkbookView name="Misael Cifuentes Osorio - Vista personalizada" guid="{7F74549F-66D6-44EC-B0B4-1EAD2C5C3CFB}" mergeInterval="0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2" l="1"/>
  <c r="H60" i="4"/>
  <c r="I60" i="4"/>
  <c r="J60" i="4"/>
  <c r="K60" i="4"/>
  <c r="L60" i="4"/>
  <c r="G60" i="4"/>
  <c r="N9" i="4"/>
  <c r="N10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8" i="4"/>
  <c r="J16" i="2" l="1"/>
  <c r="J15" i="2"/>
  <c r="J14" i="2"/>
  <c r="J10" i="2"/>
  <c r="H282" i="15" l="1"/>
  <c r="K282" i="15"/>
  <c r="P282" i="15"/>
  <c r="T282" i="15"/>
  <c r="X282" i="15"/>
  <c r="AA282" i="15"/>
  <c r="H283" i="15"/>
  <c r="K283" i="15"/>
  <c r="AA283" i="15" s="1"/>
  <c r="P283" i="15"/>
  <c r="T283" i="15"/>
  <c r="X283" i="15"/>
  <c r="H284" i="15"/>
  <c r="K284" i="15"/>
  <c r="P284" i="15"/>
  <c r="T284" i="15"/>
  <c r="X284" i="15"/>
  <c r="AA284" i="15"/>
  <c r="H285" i="15"/>
  <c r="K285" i="15"/>
  <c r="AA285" i="15" s="1"/>
  <c r="P285" i="15"/>
  <c r="T285" i="15"/>
  <c r="X285" i="15"/>
  <c r="G32" i="16" l="1"/>
  <c r="G30" i="16" l="1"/>
  <c r="G29" i="16"/>
  <c r="G26" i="2" l="1"/>
  <c r="G22" i="16" s="1"/>
  <c r="H26" i="2"/>
  <c r="G23" i="16" s="1"/>
  <c r="J8" i="2"/>
  <c r="J9" i="2"/>
  <c r="J11" i="2"/>
  <c r="J12" i="2"/>
  <c r="J13" i="2"/>
  <c r="J17" i="2"/>
  <c r="J18" i="2"/>
  <c r="J19" i="2"/>
  <c r="J20" i="2"/>
  <c r="J21" i="2"/>
  <c r="H9" i="15" l="1"/>
  <c r="K9" i="15" s="1"/>
  <c r="AA9" i="15" s="1"/>
  <c r="P9" i="15"/>
  <c r="T9" i="15"/>
  <c r="X9" i="15"/>
  <c r="H10" i="15"/>
  <c r="K10" i="15" s="1"/>
  <c r="AA10" i="15" s="1"/>
  <c r="P10" i="15"/>
  <c r="T10" i="15"/>
  <c r="X10" i="15"/>
  <c r="H11" i="15"/>
  <c r="K11" i="15" s="1"/>
  <c r="AA11" i="15" s="1"/>
  <c r="P11" i="15"/>
  <c r="T11" i="15"/>
  <c r="X11" i="15"/>
  <c r="H12" i="15"/>
  <c r="K12" i="15" s="1"/>
  <c r="AA12" i="15" s="1"/>
  <c r="P12" i="15"/>
  <c r="T12" i="15"/>
  <c r="X12" i="15"/>
  <c r="H13" i="15"/>
  <c r="K13" i="15" s="1"/>
  <c r="AA13" i="15" s="1"/>
  <c r="P13" i="15"/>
  <c r="T13" i="15"/>
  <c r="X13" i="15"/>
  <c r="H14" i="15"/>
  <c r="K14" i="15" s="1"/>
  <c r="AA14" i="15" s="1"/>
  <c r="P14" i="15"/>
  <c r="T14" i="15"/>
  <c r="X14" i="15"/>
  <c r="H15" i="15"/>
  <c r="K15" i="15" s="1"/>
  <c r="AA15" i="15" s="1"/>
  <c r="P15" i="15"/>
  <c r="T15" i="15"/>
  <c r="X15" i="15"/>
  <c r="H16" i="15"/>
  <c r="K16" i="15" s="1"/>
  <c r="AA16" i="15" s="1"/>
  <c r="P16" i="15"/>
  <c r="T16" i="15"/>
  <c r="X16" i="15"/>
  <c r="H17" i="15"/>
  <c r="K17" i="15" s="1"/>
  <c r="AA17" i="15" s="1"/>
  <c r="P17" i="15"/>
  <c r="T17" i="15"/>
  <c r="X17" i="15"/>
  <c r="H18" i="15"/>
  <c r="K18" i="15" s="1"/>
  <c r="AA18" i="15" s="1"/>
  <c r="P18" i="15"/>
  <c r="T18" i="15"/>
  <c r="X18" i="15"/>
  <c r="H19" i="15"/>
  <c r="K19" i="15" s="1"/>
  <c r="AA19" i="15" s="1"/>
  <c r="P19" i="15"/>
  <c r="T19" i="15"/>
  <c r="X19" i="15"/>
  <c r="H20" i="15"/>
  <c r="K20" i="15" s="1"/>
  <c r="AA20" i="15" s="1"/>
  <c r="P20" i="15"/>
  <c r="T20" i="15"/>
  <c r="X20" i="15"/>
  <c r="H21" i="15"/>
  <c r="K21" i="15" s="1"/>
  <c r="AA21" i="15" s="1"/>
  <c r="P21" i="15"/>
  <c r="T21" i="15"/>
  <c r="X21" i="15"/>
  <c r="H22" i="15"/>
  <c r="K22" i="15" s="1"/>
  <c r="AA22" i="15" s="1"/>
  <c r="P22" i="15"/>
  <c r="T22" i="15"/>
  <c r="X22" i="15"/>
  <c r="H23" i="15"/>
  <c r="K23" i="15" s="1"/>
  <c r="AA23" i="15" s="1"/>
  <c r="P23" i="15"/>
  <c r="T23" i="15"/>
  <c r="X23" i="15"/>
  <c r="H24" i="15"/>
  <c r="K24" i="15" s="1"/>
  <c r="AA24" i="15" s="1"/>
  <c r="P24" i="15"/>
  <c r="T24" i="15"/>
  <c r="X24" i="15"/>
  <c r="H25" i="15"/>
  <c r="K25" i="15" s="1"/>
  <c r="AA25" i="15" s="1"/>
  <c r="P25" i="15"/>
  <c r="T25" i="15"/>
  <c r="X25" i="15"/>
  <c r="H26" i="15"/>
  <c r="K26" i="15" s="1"/>
  <c r="AA26" i="15" s="1"/>
  <c r="P26" i="15"/>
  <c r="T26" i="15"/>
  <c r="X26" i="15"/>
  <c r="H27" i="15"/>
  <c r="K27" i="15" s="1"/>
  <c r="AA27" i="15" s="1"/>
  <c r="P27" i="15"/>
  <c r="T27" i="15"/>
  <c r="X27" i="15"/>
  <c r="H28" i="15"/>
  <c r="K28" i="15"/>
  <c r="P28" i="15"/>
  <c r="T28" i="15"/>
  <c r="X28" i="15"/>
  <c r="AA28" i="15"/>
  <c r="H29" i="15"/>
  <c r="K29" i="15" s="1"/>
  <c r="AA29" i="15" s="1"/>
  <c r="P29" i="15"/>
  <c r="T29" i="15"/>
  <c r="X29" i="15"/>
  <c r="H30" i="15"/>
  <c r="K30" i="15" s="1"/>
  <c r="AA30" i="15" s="1"/>
  <c r="P30" i="15"/>
  <c r="T30" i="15"/>
  <c r="X30" i="15"/>
  <c r="H31" i="15"/>
  <c r="K31" i="15" s="1"/>
  <c r="AA31" i="15" s="1"/>
  <c r="P31" i="15"/>
  <c r="T31" i="15"/>
  <c r="X31" i="15"/>
  <c r="H32" i="15"/>
  <c r="K32" i="15" s="1"/>
  <c r="AA32" i="15" s="1"/>
  <c r="P32" i="15"/>
  <c r="T32" i="15"/>
  <c r="X32" i="15"/>
  <c r="H33" i="15"/>
  <c r="K33" i="15" s="1"/>
  <c r="AA33" i="15" s="1"/>
  <c r="P33" i="15"/>
  <c r="T33" i="15"/>
  <c r="X33" i="15"/>
  <c r="H34" i="15"/>
  <c r="K34" i="15" s="1"/>
  <c r="AA34" i="15" s="1"/>
  <c r="P34" i="15"/>
  <c r="T34" i="15"/>
  <c r="X34" i="15"/>
  <c r="H35" i="15"/>
  <c r="K35" i="15" s="1"/>
  <c r="AA35" i="15" s="1"/>
  <c r="P35" i="15"/>
  <c r="T35" i="15"/>
  <c r="X35" i="15"/>
  <c r="H36" i="15"/>
  <c r="K36" i="15" s="1"/>
  <c r="AA36" i="15" s="1"/>
  <c r="P36" i="15"/>
  <c r="T36" i="15"/>
  <c r="X36" i="15"/>
  <c r="H37" i="15"/>
  <c r="K37" i="15" s="1"/>
  <c r="AA37" i="15" s="1"/>
  <c r="P37" i="15"/>
  <c r="T37" i="15"/>
  <c r="X37" i="15"/>
  <c r="H38" i="15"/>
  <c r="K38" i="15" s="1"/>
  <c r="AA38" i="15" s="1"/>
  <c r="P38" i="15"/>
  <c r="T38" i="15"/>
  <c r="X38" i="15"/>
  <c r="H39" i="15"/>
  <c r="K39" i="15" s="1"/>
  <c r="AA39" i="15" s="1"/>
  <c r="P39" i="15"/>
  <c r="T39" i="15"/>
  <c r="X39" i="15"/>
  <c r="H40" i="15"/>
  <c r="K40" i="15"/>
  <c r="AA40" i="15" s="1"/>
  <c r="P40" i="15"/>
  <c r="T40" i="15"/>
  <c r="X40" i="15"/>
  <c r="H41" i="15"/>
  <c r="K41" i="15" s="1"/>
  <c r="AA41" i="15" s="1"/>
  <c r="P41" i="15"/>
  <c r="T41" i="15"/>
  <c r="X41" i="15"/>
  <c r="H42" i="15"/>
  <c r="K42" i="15" s="1"/>
  <c r="AA42" i="15" s="1"/>
  <c r="P42" i="15"/>
  <c r="T42" i="15"/>
  <c r="X42" i="15"/>
  <c r="H43" i="15"/>
  <c r="K43" i="15" s="1"/>
  <c r="AA43" i="15" s="1"/>
  <c r="P43" i="15"/>
  <c r="T43" i="15"/>
  <c r="X43" i="15"/>
  <c r="H44" i="15"/>
  <c r="K44" i="15" s="1"/>
  <c r="AA44" i="15" s="1"/>
  <c r="P44" i="15"/>
  <c r="T44" i="15"/>
  <c r="X44" i="15"/>
  <c r="H45" i="15"/>
  <c r="K45" i="15" s="1"/>
  <c r="AA45" i="15" s="1"/>
  <c r="P45" i="15"/>
  <c r="T45" i="15"/>
  <c r="X45" i="15"/>
  <c r="H46" i="15"/>
  <c r="K46" i="15" s="1"/>
  <c r="AA46" i="15" s="1"/>
  <c r="P46" i="15"/>
  <c r="T46" i="15"/>
  <c r="X46" i="15"/>
  <c r="H47" i="15"/>
  <c r="K47" i="15" s="1"/>
  <c r="AA47" i="15" s="1"/>
  <c r="P47" i="15"/>
  <c r="T47" i="15"/>
  <c r="X47" i="15"/>
  <c r="H48" i="15"/>
  <c r="K48" i="15" s="1"/>
  <c r="AA48" i="15" s="1"/>
  <c r="P48" i="15"/>
  <c r="T48" i="15"/>
  <c r="X48" i="15"/>
  <c r="H49" i="15"/>
  <c r="K49" i="15" s="1"/>
  <c r="AA49" i="15" s="1"/>
  <c r="P49" i="15"/>
  <c r="T49" i="15"/>
  <c r="X49" i="15"/>
  <c r="H50" i="15"/>
  <c r="K50" i="15" s="1"/>
  <c r="AA50" i="15" s="1"/>
  <c r="P50" i="15"/>
  <c r="T50" i="15"/>
  <c r="X50" i="15"/>
  <c r="H51" i="15"/>
  <c r="K51" i="15" s="1"/>
  <c r="AA51" i="15" s="1"/>
  <c r="P51" i="15"/>
  <c r="T51" i="15"/>
  <c r="X51" i="15"/>
  <c r="H52" i="15"/>
  <c r="K52" i="15"/>
  <c r="P52" i="15"/>
  <c r="T52" i="15"/>
  <c r="X52" i="15"/>
  <c r="AA52" i="15"/>
  <c r="H53" i="15"/>
  <c r="K53" i="15" s="1"/>
  <c r="AA53" i="15" s="1"/>
  <c r="P53" i="15"/>
  <c r="T53" i="15"/>
  <c r="X53" i="15"/>
  <c r="H54" i="15"/>
  <c r="K54" i="15" s="1"/>
  <c r="AA54" i="15" s="1"/>
  <c r="P54" i="15"/>
  <c r="T54" i="15"/>
  <c r="X54" i="15"/>
  <c r="H55" i="15"/>
  <c r="K55" i="15" s="1"/>
  <c r="AA55" i="15" s="1"/>
  <c r="P55" i="15"/>
  <c r="T55" i="15"/>
  <c r="X55" i="15"/>
  <c r="H56" i="15"/>
  <c r="K56" i="15" s="1"/>
  <c r="AA56" i="15" s="1"/>
  <c r="P56" i="15"/>
  <c r="T56" i="15"/>
  <c r="X56" i="15"/>
  <c r="H57" i="15"/>
  <c r="K57" i="15" s="1"/>
  <c r="AA57" i="15" s="1"/>
  <c r="P57" i="15"/>
  <c r="T57" i="15"/>
  <c r="X57" i="15"/>
  <c r="H58" i="15"/>
  <c r="K58" i="15" s="1"/>
  <c r="AA58" i="15" s="1"/>
  <c r="P58" i="15"/>
  <c r="T58" i="15"/>
  <c r="X58" i="15"/>
  <c r="H59" i="15"/>
  <c r="K59" i="15" s="1"/>
  <c r="AA59" i="15" s="1"/>
  <c r="P59" i="15"/>
  <c r="T59" i="15"/>
  <c r="X59" i="15"/>
  <c r="H60" i="15"/>
  <c r="K60" i="15"/>
  <c r="P60" i="15"/>
  <c r="T60" i="15"/>
  <c r="X60" i="15"/>
  <c r="AA60" i="15"/>
  <c r="H61" i="15"/>
  <c r="K61" i="15" s="1"/>
  <c r="AA61" i="15" s="1"/>
  <c r="P61" i="15"/>
  <c r="T61" i="15"/>
  <c r="X61" i="15"/>
  <c r="H62" i="15"/>
  <c r="K62" i="15" s="1"/>
  <c r="AA62" i="15" s="1"/>
  <c r="P62" i="15"/>
  <c r="T62" i="15"/>
  <c r="X62" i="15"/>
  <c r="H63" i="15"/>
  <c r="K63" i="15" s="1"/>
  <c r="AA63" i="15" s="1"/>
  <c r="P63" i="15"/>
  <c r="T63" i="15"/>
  <c r="X63" i="15"/>
  <c r="H64" i="15"/>
  <c r="K64" i="15" s="1"/>
  <c r="AA64" i="15" s="1"/>
  <c r="P64" i="15"/>
  <c r="T64" i="15"/>
  <c r="X64" i="15"/>
  <c r="H65" i="15"/>
  <c r="K65" i="15" s="1"/>
  <c r="AA65" i="15" s="1"/>
  <c r="P65" i="15"/>
  <c r="T65" i="15"/>
  <c r="X65" i="15"/>
  <c r="H66" i="15"/>
  <c r="K66" i="15" s="1"/>
  <c r="AA66" i="15" s="1"/>
  <c r="P66" i="15"/>
  <c r="T66" i="15"/>
  <c r="X66" i="15"/>
  <c r="H67" i="15"/>
  <c r="K67" i="15" s="1"/>
  <c r="AA67" i="15" s="1"/>
  <c r="P67" i="15"/>
  <c r="T67" i="15"/>
  <c r="X67" i="15"/>
  <c r="H68" i="15"/>
  <c r="K68" i="15" s="1"/>
  <c r="AA68" i="15" s="1"/>
  <c r="P68" i="15"/>
  <c r="T68" i="15"/>
  <c r="X68" i="15"/>
  <c r="H69" i="15"/>
  <c r="K69" i="15" s="1"/>
  <c r="AA69" i="15" s="1"/>
  <c r="P69" i="15"/>
  <c r="T69" i="15"/>
  <c r="X69" i="15"/>
  <c r="H70" i="15"/>
  <c r="K70" i="15" s="1"/>
  <c r="AA70" i="15" s="1"/>
  <c r="P70" i="15"/>
  <c r="T70" i="15"/>
  <c r="X70" i="15"/>
  <c r="H71" i="15"/>
  <c r="K71" i="15" s="1"/>
  <c r="AA71" i="15" s="1"/>
  <c r="P71" i="15"/>
  <c r="T71" i="15"/>
  <c r="X71" i="15"/>
  <c r="H72" i="15"/>
  <c r="K72" i="15"/>
  <c r="AA72" i="15" s="1"/>
  <c r="P72" i="15"/>
  <c r="T72" i="15"/>
  <c r="X72" i="15"/>
  <c r="H73" i="15"/>
  <c r="K73" i="15" s="1"/>
  <c r="AA73" i="15" s="1"/>
  <c r="P73" i="15"/>
  <c r="T73" i="15"/>
  <c r="X73" i="15"/>
  <c r="H74" i="15"/>
  <c r="K74" i="15" s="1"/>
  <c r="AA74" i="15" s="1"/>
  <c r="P74" i="15"/>
  <c r="T74" i="15"/>
  <c r="X74" i="15"/>
  <c r="H75" i="15"/>
  <c r="K75" i="15" s="1"/>
  <c r="AA75" i="15" s="1"/>
  <c r="P75" i="15"/>
  <c r="T75" i="15"/>
  <c r="X75" i="15"/>
  <c r="H76" i="15"/>
  <c r="K76" i="15" s="1"/>
  <c r="AA76" i="15" s="1"/>
  <c r="P76" i="15"/>
  <c r="T76" i="15"/>
  <c r="X76" i="15"/>
  <c r="H77" i="15"/>
  <c r="K77" i="15" s="1"/>
  <c r="AA77" i="15" s="1"/>
  <c r="P77" i="15"/>
  <c r="T77" i="15"/>
  <c r="X77" i="15"/>
  <c r="H78" i="15"/>
  <c r="K78" i="15" s="1"/>
  <c r="AA78" i="15" s="1"/>
  <c r="P78" i="15"/>
  <c r="T78" i="15"/>
  <c r="X78" i="15"/>
  <c r="H79" i="15"/>
  <c r="K79" i="15" s="1"/>
  <c r="AA79" i="15" s="1"/>
  <c r="P79" i="15"/>
  <c r="T79" i="15"/>
  <c r="X79" i="15"/>
  <c r="H80" i="15"/>
  <c r="K80" i="15"/>
  <c r="AA80" i="15" s="1"/>
  <c r="P80" i="15"/>
  <c r="T80" i="15"/>
  <c r="X80" i="15"/>
  <c r="H81" i="15"/>
  <c r="K81" i="15" s="1"/>
  <c r="AA81" i="15" s="1"/>
  <c r="P81" i="15"/>
  <c r="T81" i="15"/>
  <c r="X81" i="15"/>
  <c r="H82" i="15"/>
  <c r="K82" i="15" s="1"/>
  <c r="AA82" i="15" s="1"/>
  <c r="P82" i="15"/>
  <c r="T82" i="15"/>
  <c r="X82" i="15"/>
  <c r="H83" i="15"/>
  <c r="K83" i="15" s="1"/>
  <c r="AA83" i="15" s="1"/>
  <c r="P83" i="15"/>
  <c r="T83" i="15"/>
  <c r="X83" i="15"/>
  <c r="H84" i="15"/>
  <c r="K84" i="15"/>
  <c r="AA84" i="15" s="1"/>
  <c r="P84" i="15"/>
  <c r="T84" i="15"/>
  <c r="X84" i="15"/>
  <c r="H85" i="15"/>
  <c r="K85" i="15" s="1"/>
  <c r="AA85" i="15" s="1"/>
  <c r="P85" i="15"/>
  <c r="T85" i="15"/>
  <c r="X85" i="15"/>
  <c r="H86" i="15"/>
  <c r="K86" i="15" s="1"/>
  <c r="AA86" i="15" s="1"/>
  <c r="P86" i="15"/>
  <c r="T86" i="15"/>
  <c r="X86" i="15"/>
  <c r="H87" i="15"/>
  <c r="K87" i="15" s="1"/>
  <c r="AA87" i="15" s="1"/>
  <c r="P87" i="15"/>
  <c r="T87" i="15"/>
  <c r="X87" i="15"/>
  <c r="H88" i="15"/>
  <c r="K88" i="15" s="1"/>
  <c r="AA88" i="15" s="1"/>
  <c r="P88" i="15"/>
  <c r="T88" i="15"/>
  <c r="X88" i="15"/>
  <c r="H89" i="15"/>
  <c r="K89" i="15" s="1"/>
  <c r="AA89" i="15" s="1"/>
  <c r="P89" i="15"/>
  <c r="T89" i="15"/>
  <c r="X89" i="15"/>
  <c r="H90" i="15"/>
  <c r="K90" i="15" s="1"/>
  <c r="AA90" i="15" s="1"/>
  <c r="P90" i="15"/>
  <c r="T90" i="15"/>
  <c r="X90" i="15"/>
  <c r="H91" i="15"/>
  <c r="K91" i="15" s="1"/>
  <c r="AA91" i="15" s="1"/>
  <c r="P91" i="15"/>
  <c r="T91" i="15"/>
  <c r="X91" i="15"/>
  <c r="H92" i="15"/>
  <c r="K92" i="15" s="1"/>
  <c r="AA92" i="15" s="1"/>
  <c r="P92" i="15"/>
  <c r="T92" i="15"/>
  <c r="X92" i="15"/>
  <c r="H93" i="15"/>
  <c r="K93" i="15" s="1"/>
  <c r="AA93" i="15" s="1"/>
  <c r="P93" i="15"/>
  <c r="T93" i="15"/>
  <c r="X93" i="15"/>
  <c r="H94" i="15"/>
  <c r="K94" i="15" s="1"/>
  <c r="AA94" i="15" s="1"/>
  <c r="P94" i="15"/>
  <c r="T94" i="15"/>
  <c r="X94" i="15"/>
  <c r="H95" i="15"/>
  <c r="K95" i="15" s="1"/>
  <c r="AA95" i="15" s="1"/>
  <c r="P95" i="15"/>
  <c r="T95" i="15"/>
  <c r="X95" i="15"/>
  <c r="H96" i="15"/>
  <c r="K96" i="15" s="1"/>
  <c r="AA96" i="15" s="1"/>
  <c r="P96" i="15"/>
  <c r="T96" i="15"/>
  <c r="X96" i="15"/>
  <c r="H97" i="15"/>
  <c r="K97" i="15" s="1"/>
  <c r="AA97" i="15" s="1"/>
  <c r="P97" i="15"/>
  <c r="T97" i="15"/>
  <c r="X97" i="15"/>
  <c r="H98" i="15"/>
  <c r="K98" i="15" s="1"/>
  <c r="AA98" i="15" s="1"/>
  <c r="P98" i="15"/>
  <c r="T98" i="15"/>
  <c r="X98" i="15"/>
  <c r="H99" i="15"/>
  <c r="K99" i="15" s="1"/>
  <c r="AA99" i="15" s="1"/>
  <c r="P99" i="15"/>
  <c r="T99" i="15"/>
  <c r="X99" i="15"/>
  <c r="H100" i="15"/>
  <c r="K100" i="15"/>
  <c r="AA100" i="15" s="1"/>
  <c r="P100" i="15"/>
  <c r="T100" i="15"/>
  <c r="X100" i="15"/>
  <c r="H101" i="15"/>
  <c r="K101" i="15" s="1"/>
  <c r="AA101" i="15" s="1"/>
  <c r="P101" i="15"/>
  <c r="T101" i="15"/>
  <c r="X101" i="15"/>
  <c r="H102" i="15"/>
  <c r="K102" i="15" s="1"/>
  <c r="AA102" i="15" s="1"/>
  <c r="P102" i="15"/>
  <c r="T102" i="15"/>
  <c r="X102" i="15"/>
  <c r="H103" i="15"/>
  <c r="K103" i="15" s="1"/>
  <c r="AA103" i="15" s="1"/>
  <c r="P103" i="15"/>
  <c r="T103" i="15"/>
  <c r="X103" i="15"/>
  <c r="H104" i="15"/>
  <c r="K104" i="15" s="1"/>
  <c r="AA104" i="15" s="1"/>
  <c r="P104" i="15"/>
  <c r="T104" i="15"/>
  <c r="X104" i="15"/>
  <c r="H105" i="15"/>
  <c r="K105" i="15" s="1"/>
  <c r="AA105" i="15" s="1"/>
  <c r="P105" i="15"/>
  <c r="T105" i="15"/>
  <c r="X105" i="15"/>
  <c r="H106" i="15"/>
  <c r="K106" i="15" s="1"/>
  <c r="AA106" i="15" s="1"/>
  <c r="P106" i="15"/>
  <c r="T106" i="15"/>
  <c r="X106" i="15"/>
  <c r="H107" i="15"/>
  <c r="K107" i="15" s="1"/>
  <c r="AA107" i="15" s="1"/>
  <c r="P107" i="15"/>
  <c r="T107" i="15"/>
  <c r="X107" i="15"/>
  <c r="H108" i="15"/>
  <c r="K108" i="15"/>
  <c r="P108" i="15"/>
  <c r="T108" i="15"/>
  <c r="X108" i="15"/>
  <c r="AA108" i="15"/>
  <c r="H109" i="15"/>
  <c r="K109" i="15" s="1"/>
  <c r="AA109" i="15" s="1"/>
  <c r="P109" i="15"/>
  <c r="T109" i="15"/>
  <c r="X109" i="15"/>
  <c r="H110" i="15"/>
  <c r="K110" i="15" s="1"/>
  <c r="AA110" i="15" s="1"/>
  <c r="P110" i="15"/>
  <c r="T110" i="15"/>
  <c r="X110" i="15"/>
  <c r="H111" i="15"/>
  <c r="K111" i="15" s="1"/>
  <c r="AA111" i="15" s="1"/>
  <c r="P111" i="15"/>
  <c r="T111" i="15"/>
  <c r="X111" i="15"/>
  <c r="H112" i="15"/>
  <c r="K112" i="15" s="1"/>
  <c r="AA112" i="15" s="1"/>
  <c r="P112" i="15"/>
  <c r="T112" i="15"/>
  <c r="X112" i="15"/>
  <c r="H113" i="15"/>
  <c r="K113" i="15" s="1"/>
  <c r="AA113" i="15" s="1"/>
  <c r="P113" i="15"/>
  <c r="T113" i="15"/>
  <c r="X113" i="15"/>
  <c r="H114" i="15"/>
  <c r="K114" i="15" s="1"/>
  <c r="AA114" i="15" s="1"/>
  <c r="P114" i="15"/>
  <c r="T114" i="15"/>
  <c r="X114" i="15"/>
  <c r="H115" i="15"/>
  <c r="K115" i="15" s="1"/>
  <c r="AA115" i="15" s="1"/>
  <c r="P115" i="15"/>
  <c r="T115" i="15"/>
  <c r="X115" i="15"/>
  <c r="H116" i="15"/>
  <c r="K116" i="15"/>
  <c r="AA116" i="15" s="1"/>
  <c r="P116" i="15"/>
  <c r="T116" i="15"/>
  <c r="X116" i="15"/>
  <c r="H117" i="15"/>
  <c r="K117" i="15" s="1"/>
  <c r="AA117" i="15" s="1"/>
  <c r="P117" i="15"/>
  <c r="T117" i="15"/>
  <c r="X117" i="15"/>
  <c r="H118" i="15"/>
  <c r="K118" i="15" s="1"/>
  <c r="AA118" i="15" s="1"/>
  <c r="P118" i="15"/>
  <c r="T118" i="15"/>
  <c r="X118" i="15"/>
  <c r="H119" i="15"/>
  <c r="K119" i="15" s="1"/>
  <c r="AA119" i="15" s="1"/>
  <c r="P119" i="15"/>
  <c r="T119" i="15"/>
  <c r="X119" i="15"/>
  <c r="H120" i="15"/>
  <c r="K120" i="15" s="1"/>
  <c r="AA120" i="15" s="1"/>
  <c r="P120" i="15"/>
  <c r="T120" i="15"/>
  <c r="X120" i="15"/>
  <c r="H121" i="15"/>
  <c r="K121" i="15" s="1"/>
  <c r="AA121" i="15" s="1"/>
  <c r="P121" i="15"/>
  <c r="T121" i="15"/>
  <c r="X121" i="15"/>
  <c r="H122" i="15"/>
  <c r="K122" i="15" s="1"/>
  <c r="AA122" i="15" s="1"/>
  <c r="P122" i="15"/>
  <c r="T122" i="15"/>
  <c r="X122" i="15"/>
  <c r="H123" i="15"/>
  <c r="K123" i="15" s="1"/>
  <c r="AA123" i="15" s="1"/>
  <c r="P123" i="15"/>
  <c r="T123" i="15"/>
  <c r="X123" i="15"/>
  <c r="H124" i="15"/>
  <c r="K124" i="15"/>
  <c r="P124" i="15"/>
  <c r="T124" i="15"/>
  <c r="X124" i="15"/>
  <c r="AA124" i="15"/>
  <c r="H125" i="15"/>
  <c r="K125" i="15" s="1"/>
  <c r="AA125" i="15" s="1"/>
  <c r="P125" i="15"/>
  <c r="T125" i="15"/>
  <c r="X125" i="15"/>
  <c r="H126" i="15"/>
  <c r="K126" i="15" s="1"/>
  <c r="AA126" i="15" s="1"/>
  <c r="P126" i="15"/>
  <c r="T126" i="15"/>
  <c r="X126" i="15"/>
  <c r="H127" i="15"/>
  <c r="K127" i="15" s="1"/>
  <c r="AA127" i="15" s="1"/>
  <c r="P127" i="15"/>
  <c r="T127" i="15"/>
  <c r="X127" i="15"/>
  <c r="H128" i="15"/>
  <c r="K128" i="15" s="1"/>
  <c r="AA128" i="15" s="1"/>
  <c r="P128" i="15"/>
  <c r="T128" i="15"/>
  <c r="X128" i="15"/>
  <c r="H129" i="15"/>
  <c r="K129" i="15" s="1"/>
  <c r="AA129" i="15" s="1"/>
  <c r="P129" i="15"/>
  <c r="T129" i="15"/>
  <c r="X129" i="15"/>
  <c r="H130" i="15"/>
  <c r="K130" i="15" s="1"/>
  <c r="AA130" i="15" s="1"/>
  <c r="P130" i="15"/>
  <c r="T130" i="15"/>
  <c r="X130" i="15"/>
  <c r="H131" i="15"/>
  <c r="K131" i="15" s="1"/>
  <c r="AA131" i="15" s="1"/>
  <c r="P131" i="15"/>
  <c r="T131" i="15"/>
  <c r="X131" i="15"/>
  <c r="H132" i="15"/>
  <c r="K132" i="15" s="1"/>
  <c r="AA132" i="15" s="1"/>
  <c r="P132" i="15"/>
  <c r="T132" i="15"/>
  <c r="X132" i="15"/>
  <c r="H133" i="15"/>
  <c r="K133" i="15" s="1"/>
  <c r="AA133" i="15" s="1"/>
  <c r="P133" i="15"/>
  <c r="T133" i="15"/>
  <c r="X133" i="15"/>
  <c r="H134" i="15"/>
  <c r="K134" i="15" s="1"/>
  <c r="AA134" i="15" s="1"/>
  <c r="P134" i="15"/>
  <c r="T134" i="15"/>
  <c r="X134" i="15"/>
  <c r="H135" i="15"/>
  <c r="K135" i="15" s="1"/>
  <c r="AA135" i="15" s="1"/>
  <c r="P135" i="15"/>
  <c r="T135" i="15"/>
  <c r="X135" i="15"/>
  <c r="H136" i="15"/>
  <c r="K136" i="15" s="1"/>
  <c r="AA136" i="15" s="1"/>
  <c r="P136" i="15"/>
  <c r="T136" i="15"/>
  <c r="X136" i="15"/>
  <c r="H137" i="15"/>
  <c r="K137" i="15" s="1"/>
  <c r="AA137" i="15" s="1"/>
  <c r="P137" i="15"/>
  <c r="T137" i="15"/>
  <c r="X137" i="15"/>
  <c r="H138" i="15"/>
  <c r="K138" i="15" s="1"/>
  <c r="AA138" i="15" s="1"/>
  <c r="P138" i="15"/>
  <c r="T138" i="15"/>
  <c r="X138" i="15"/>
  <c r="H139" i="15"/>
  <c r="K139" i="15" s="1"/>
  <c r="AA139" i="15" s="1"/>
  <c r="P139" i="15"/>
  <c r="T139" i="15"/>
  <c r="X139" i="15"/>
  <c r="H140" i="15"/>
  <c r="K140" i="15"/>
  <c r="AA140" i="15" s="1"/>
  <c r="P140" i="15"/>
  <c r="T140" i="15"/>
  <c r="X140" i="15"/>
  <c r="H141" i="15"/>
  <c r="K141" i="15" s="1"/>
  <c r="AA141" i="15" s="1"/>
  <c r="P141" i="15"/>
  <c r="T141" i="15"/>
  <c r="X141" i="15"/>
  <c r="H142" i="15"/>
  <c r="K142" i="15" s="1"/>
  <c r="AA142" i="15" s="1"/>
  <c r="P142" i="15"/>
  <c r="T142" i="15"/>
  <c r="X142" i="15"/>
  <c r="H143" i="15"/>
  <c r="K143" i="15" s="1"/>
  <c r="AA143" i="15" s="1"/>
  <c r="P143" i="15"/>
  <c r="T143" i="15"/>
  <c r="X143" i="15"/>
  <c r="H144" i="15"/>
  <c r="K144" i="15" s="1"/>
  <c r="AA144" i="15" s="1"/>
  <c r="P144" i="15"/>
  <c r="T144" i="15"/>
  <c r="X144" i="15"/>
  <c r="H145" i="15"/>
  <c r="K145" i="15" s="1"/>
  <c r="AA145" i="15" s="1"/>
  <c r="P145" i="15"/>
  <c r="T145" i="15"/>
  <c r="X145" i="15"/>
  <c r="H146" i="15"/>
  <c r="K146" i="15" s="1"/>
  <c r="AA146" i="15" s="1"/>
  <c r="P146" i="15"/>
  <c r="T146" i="15"/>
  <c r="X146" i="15"/>
  <c r="H147" i="15"/>
  <c r="K147" i="15" s="1"/>
  <c r="AA147" i="15" s="1"/>
  <c r="P147" i="15"/>
  <c r="T147" i="15"/>
  <c r="X147" i="15"/>
  <c r="H148" i="15"/>
  <c r="K148" i="15"/>
  <c r="AA148" i="15" s="1"/>
  <c r="P148" i="15"/>
  <c r="T148" i="15"/>
  <c r="X148" i="15"/>
  <c r="H149" i="15"/>
  <c r="K149" i="15" s="1"/>
  <c r="AA149" i="15" s="1"/>
  <c r="P149" i="15"/>
  <c r="T149" i="15"/>
  <c r="X149" i="15"/>
  <c r="H150" i="15"/>
  <c r="K150" i="15" s="1"/>
  <c r="AA150" i="15" s="1"/>
  <c r="P150" i="15"/>
  <c r="T150" i="15"/>
  <c r="X150" i="15"/>
  <c r="H151" i="15"/>
  <c r="K151" i="15" s="1"/>
  <c r="AA151" i="15" s="1"/>
  <c r="P151" i="15"/>
  <c r="T151" i="15"/>
  <c r="X151" i="15"/>
  <c r="H152" i="15"/>
  <c r="K152" i="15" s="1"/>
  <c r="AA152" i="15" s="1"/>
  <c r="P152" i="15"/>
  <c r="T152" i="15"/>
  <c r="X152" i="15"/>
  <c r="H153" i="15"/>
  <c r="K153" i="15" s="1"/>
  <c r="AA153" i="15" s="1"/>
  <c r="P153" i="15"/>
  <c r="T153" i="15"/>
  <c r="X153" i="15"/>
  <c r="H154" i="15"/>
  <c r="K154" i="15" s="1"/>
  <c r="AA154" i="15" s="1"/>
  <c r="P154" i="15"/>
  <c r="T154" i="15"/>
  <c r="X154" i="15"/>
  <c r="H155" i="15"/>
  <c r="K155" i="15" s="1"/>
  <c r="AA155" i="15" s="1"/>
  <c r="P155" i="15"/>
  <c r="T155" i="15"/>
  <c r="X155" i="15"/>
  <c r="H156" i="15"/>
  <c r="K156" i="15" s="1"/>
  <c r="AA156" i="15" s="1"/>
  <c r="P156" i="15"/>
  <c r="T156" i="15"/>
  <c r="X156" i="15"/>
  <c r="H157" i="15"/>
  <c r="K157" i="15" s="1"/>
  <c r="AA157" i="15" s="1"/>
  <c r="P157" i="15"/>
  <c r="T157" i="15"/>
  <c r="X157" i="15"/>
  <c r="H158" i="15"/>
  <c r="K158" i="15" s="1"/>
  <c r="AA158" i="15" s="1"/>
  <c r="P158" i="15"/>
  <c r="T158" i="15"/>
  <c r="X158" i="15"/>
  <c r="H159" i="15"/>
  <c r="K159" i="15" s="1"/>
  <c r="AA159" i="15" s="1"/>
  <c r="P159" i="15"/>
  <c r="T159" i="15"/>
  <c r="X159" i="15"/>
  <c r="H160" i="15"/>
  <c r="K160" i="15" s="1"/>
  <c r="AA160" i="15" s="1"/>
  <c r="P160" i="15"/>
  <c r="T160" i="15"/>
  <c r="X160" i="15"/>
  <c r="H161" i="15"/>
  <c r="K161" i="15" s="1"/>
  <c r="AA161" i="15" s="1"/>
  <c r="P161" i="15"/>
  <c r="T161" i="15"/>
  <c r="X161" i="15"/>
  <c r="H162" i="15"/>
  <c r="K162" i="15" s="1"/>
  <c r="AA162" i="15" s="1"/>
  <c r="P162" i="15"/>
  <c r="T162" i="15"/>
  <c r="X162" i="15"/>
  <c r="H163" i="15"/>
  <c r="K163" i="15" s="1"/>
  <c r="AA163" i="15" s="1"/>
  <c r="P163" i="15"/>
  <c r="T163" i="15"/>
  <c r="X163" i="15"/>
  <c r="H164" i="15"/>
  <c r="K164" i="15" s="1"/>
  <c r="AA164" i="15" s="1"/>
  <c r="P164" i="15"/>
  <c r="T164" i="15"/>
  <c r="X164" i="15"/>
  <c r="H165" i="15"/>
  <c r="K165" i="15" s="1"/>
  <c r="AA165" i="15" s="1"/>
  <c r="P165" i="15"/>
  <c r="T165" i="15"/>
  <c r="X165" i="15"/>
  <c r="H166" i="15"/>
  <c r="K166" i="15" s="1"/>
  <c r="AA166" i="15" s="1"/>
  <c r="P166" i="15"/>
  <c r="T166" i="15"/>
  <c r="X166" i="15"/>
  <c r="H167" i="15"/>
  <c r="K167" i="15" s="1"/>
  <c r="AA167" i="15" s="1"/>
  <c r="P167" i="15"/>
  <c r="T167" i="15"/>
  <c r="X167" i="15"/>
  <c r="H168" i="15"/>
  <c r="K168" i="15" s="1"/>
  <c r="AA168" i="15" s="1"/>
  <c r="P168" i="15"/>
  <c r="T168" i="15"/>
  <c r="X168" i="15"/>
  <c r="H169" i="15"/>
  <c r="K169" i="15" s="1"/>
  <c r="AA169" i="15" s="1"/>
  <c r="P169" i="15"/>
  <c r="T169" i="15"/>
  <c r="X169" i="15"/>
  <c r="H170" i="15"/>
  <c r="K170" i="15" s="1"/>
  <c r="AA170" i="15" s="1"/>
  <c r="P170" i="15"/>
  <c r="T170" i="15"/>
  <c r="X170" i="15"/>
  <c r="H171" i="15"/>
  <c r="K171" i="15" s="1"/>
  <c r="AA171" i="15" s="1"/>
  <c r="P171" i="15"/>
  <c r="T171" i="15"/>
  <c r="X171" i="15"/>
  <c r="H172" i="15"/>
  <c r="K172" i="15" s="1"/>
  <c r="AA172" i="15" s="1"/>
  <c r="P172" i="15"/>
  <c r="T172" i="15"/>
  <c r="X172" i="15"/>
  <c r="H173" i="15"/>
  <c r="K173" i="15" s="1"/>
  <c r="AA173" i="15" s="1"/>
  <c r="P173" i="15"/>
  <c r="T173" i="15"/>
  <c r="X173" i="15"/>
  <c r="H174" i="15"/>
  <c r="K174" i="15" s="1"/>
  <c r="AA174" i="15" s="1"/>
  <c r="P174" i="15"/>
  <c r="T174" i="15"/>
  <c r="X174" i="15"/>
  <c r="H175" i="15"/>
  <c r="K175" i="15" s="1"/>
  <c r="AA175" i="15" s="1"/>
  <c r="P175" i="15"/>
  <c r="T175" i="15"/>
  <c r="X175" i="15"/>
  <c r="H176" i="15"/>
  <c r="K176" i="15" s="1"/>
  <c r="AA176" i="15" s="1"/>
  <c r="P176" i="15"/>
  <c r="T176" i="15"/>
  <c r="X176" i="15"/>
  <c r="H177" i="15"/>
  <c r="K177" i="15" s="1"/>
  <c r="AA177" i="15" s="1"/>
  <c r="P177" i="15"/>
  <c r="T177" i="15"/>
  <c r="X177" i="15"/>
  <c r="H178" i="15"/>
  <c r="K178" i="15" s="1"/>
  <c r="AA178" i="15" s="1"/>
  <c r="P178" i="15"/>
  <c r="T178" i="15"/>
  <c r="X178" i="15"/>
  <c r="H179" i="15"/>
  <c r="K179" i="15" s="1"/>
  <c r="AA179" i="15" s="1"/>
  <c r="P179" i="15"/>
  <c r="T179" i="15"/>
  <c r="X179" i="15"/>
  <c r="H180" i="15"/>
  <c r="K180" i="15" s="1"/>
  <c r="AA180" i="15" s="1"/>
  <c r="P180" i="15"/>
  <c r="T180" i="15"/>
  <c r="X180" i="15"/>
  <c r="H181" i="15"/>
  <c r="K181" i="15" s="1"/>
  <c r="AA181" i="15" s="1"/>
  <c r="P181" i="15"/>
  <c r="T181" i="15"/>
  <c r="X181" i="15"/>
  <c r="H182" i="15"/>
  <c r="K182" i="15" s="1"/>
  <c r="AA182" i="15" s="1"/>
  <c r="P182" i="15"/>
  <c r="T182" i="15"/>
  <c r="X182" i="15"/>
  <c r="H183" i="15"/>
  <c r="K183" i="15" s="1"/>
  <c r="AA183" i="15" s="1"/>
  <c r="P183" i="15"/>
  <c r="T183" i="15"/>
  <c r="X183" i="15"/>
  <c r="H184" i="15"/>
  <c r="K184" i="15" s="1"/>
  <c r="AA184" i="15" s="1"/>
  <c r="P184" i="15"/>
  <c r="T184" i="15"/>
  <c r="X184" i="15"/>
  <c r="H185" i="15"/>
  <c r="K185" i="15" s="1"/>
  <c r="AA185" i="15" s="1"/>
  <c r="P185" i="15"/>
  <c r="T185" i="15"/>
  <c r="X185" i="15"/>
  <c r="H186" i="15"/>
  <c r="K186" i="15" s="1"/>
  <c r="AA186" i="15" s="1"/>
  <c r="P186" i="15"/>
  <c r="T186" i="15"/>
  <c r="X186" i="15"/>
  <c r="H187" i="15"/>
  <c r="K187" i="15" s="1"/>
  <c r="AA187" i="15" s="1"/>
  <c r="P187" i="15"/>
  <c r="T187" i="15"/>
  <c r="X187" i="15"/>
  <c r="H188" i="15"/>
  <c r="K188" i="15" s="1"/>
  <c r="AA188" i="15" s="1"/>
  <c r="P188" i="15"/>
  <c r="T188" i="15"/>
  <c r="X188" i="15"/>
  <c r="H189" i="15"/>
  <c r="K189" i="15" s="1"/>
  <c r="AA189" i="15" s="1"/>
  <c r="P189" i="15"/>
  <c r="T189" i="15"/>
  <c r="X189" i="15"/>
  <c r="H190" i="15"/>
  <c r="K190" i="15" s="1"/>
  <c r="AA190" i="15" s="1"/>
  <c r="P190" i="15"/>
  <c r="T190" i="15"/>
  <c r="X190" i="15"/>
  <c r="H191" i="15"/>
  <c r="K191" i="15" s="1"/>
  <c r="AA191" i="15" s="1"/>
  <c r="P191" i="15"/>
  <c r="T191" i="15"/>
  <c r="X191" i="15"/>
  <c r="H192" i="15"/>
  <c r="K192" i="15" s="1"/>
  <c r="AA192" i="15" s="1"/>
  <c r="P192" i="15"/>
  <c r="T192" i="15"/>
  <c r="X192" i="15"/>
  <c r="H193" i="15"/>
  <c r="K193" i="15" s="1"/>
  <c r="AA193" i="15" s="1"/>
  <c r="P193" i="15"/>
  <c r="T193" i="15"/>
  <c r="X193" i="15"/>
  <c r="H194" i="15"/>
  <c r="K194" i="15" s="1"/>
  <c r="AA194" i="15" s="1"/>
  <c r="P194" i="15"/>
  <c r="T194" i="15"/>
  <c r="X194" i="15"/>
  <c r="H195" i="15"/>
  <c r="K195" i="15" s="1"/>
  <c r="AA195" i="15" s="1"/>
  <c r="P195" i="15"/>
  <c r="T195" i="15"/>
  <c r="X195" i="15"/>
  <c r="H196" i="15"/>
  <c r="K196" i="15" s="1"/>
  <c r="AA196" i="15" s="1"/>
  <c r="P196" i="15"/>
  <c r="T196" i="15"/>
  <c r="X196" i="15"/>
  <c r="H197" i="15"/>
  <c r="K197" i="15" s="1"/>
  <c r="AA197" i="15" s="1"/>
  <c r="P197" i="15"/>
  <c r="T197" i="15"/>
  <c r="X197" i="15"/>
  <c r="H198" i="15"/>
  <c r="K198" i="15" s="1"/>
  <c r="AA198" i="15" s="1"/>
  <c r="P198" i="15"/>
  <c r="T198" i="15"/>
  <c r="X198" i="15"/>
  <c r="H199" i="15"/>
  <c r="K199" i="15" s="1"/>
  <c r="AA199" i="15" s="1"/>
  <c r="P199" i="15"/>
  <c r="T199" i="15"/>
  <c r="X199" i="15"/>
  <c r="H200" i="15"/>
  <c r="K200" i="15" s="1"/>
  <c r="AA200" i="15" s="1"/>
  <c r="P200" i="15"/>
  <c r="T200" i="15"/>
  <c r="X200" i="15"/>
  <c r="H201" i="15"/>
  <c r="K201" i="15" s="1"/>
  <c r="AA201" i="15" s="1"/>
  <c r="P201" i="15"/>
  <c r="T201" i="15"/>
  <c r="X201" i="15"/>
  <c r="H202" i="15"/>
  <c r="K202" i="15" s="1"/>
  <c r="AA202" i="15" s="1"/>
  <c r="P202" i="15"/>
  <c r="T202" i="15"/>
  <c r="X202" i="15"/>
  <c r="H203" i="15"/>
  <c r="K203" i="15" s="1"/>
  <c r="AA203" i="15" s="1"/>
  <c r="P203" i="15"/>
  <c r="T203" i="15"/>
  <c r="X203" i="15"/>
  <c r="H204" i="15"/>
  <c r="K204" i="15" s="1"/>
  <c r="AA204" i="15" s="1"/>
  <c r="P204" i="15"/>
  <c r="T204" i="15"/>
  <c r="X204" i="15"/>
  <c r="H205" i="15"/>
  <c r="K205" i="15" s="1"/>
  <c r="AA205" i="15" s="1"/>
  <c r="P205" i="15"/>
  <c r="T205" i="15"/>
  <c r="X205" i="15"/>
  <c r="H206" i="15"/>
  <c r="K206" i="15" s="1"/>
  <c r="AA206" i="15" s="1"/>
  <c r="P206" i="15"/>
  <c r="T206" i="15"/>
  <c r="X206" i="15"/>
  <c r="H207" i="15"/>
  <c r="K207" i="15" s="1"/>
  <c r="AA207" i="15" s="1"/>
  <c r="P207" i="15"/>
  <c r="T207" i="15"/>
  <c r="X207" i="15"/>
  <c r="H208" i="15"/>
  <c r="K208" i="15" s="1"/>
  <c r="AA208" i="15" s="1"/>
  <c r="P208" i="15"/>
  <c r="T208" i="15"/>
  <c r="X208" i="15"/>
  <c r="H209" i="15"/>
  <c r="K209" i="15" s="1"/>
  <c r="AA209" i="15" s="1"/>
  <c r="P209" i="15"/>
  <c r="T209" i="15"/>
  <c r="X209" i="15"/>
  <c r="H210" i="15"/>
  <c r="K210" i="15" s="1"/>
  <c r="AA210" i="15" s="1"/>
  <c r="P210" i="15"/>
  <c r="T210" i="15"/>
  <c r="X210" i="15"/>
  <c r="H211" i="15"/>
  <c r="K211" i="15" s="1"/>
  <c r="AA211" i="15" s="1"/>
  <c r="P211" i="15"/>
  <c r="T211" i="15"/>
  <c r="X211" i="15"/>
  <c r="H212" i="15"/>
  <c r="K212" i="15" s="1"/>
  <c r="AA212" i="15" s="1"/>
  <c r="P212" i="15"/>
  <c r="T212" i="15"/>
  <c r="X212" i="15"/>
  <c r="H213" i="15"/>
  <c r="K213" i="15" s="1"/>
  <c r="AA213" i="15" s="1"/>
  <c r="P213" i="15"/>
  <c r="T213" i="15"/>
  <c r="X213" i="15"/>
  <c r="H214" i="15"/>
  <c r="K214" i="15" s="1"/>
  <c r="AA214" i="15" s="1"/>
  <c r="P214" i="15"/>
  <c r="T214" i="15"/>
  <c r="X214" i="15"/>
  <c r="H215" i="15"/>
  <c r="K215" i="15" s="1"/>
  <c r="AA215" i="15" s="1"/>
  <c r="P215" i="15"/>
  <c r="T215" i="15"/>
  <c r="X215" i="15"/>
  <c r="H216" i="15"/>
  <c r="K216" i="15" s="1"/>
  <c r="AA216" i="15" s="1"/>
  <c r="P216" i="15"/>
  <c r="T216" i="15"/>
  <c r="X216" i="15"/>
  <c r="H217" i="15"/>
  <c r="K217" i="15" s="1"/>
  <c r="AA217" i="15" s="1"/>
  <c r="P217" i="15"/>
  <c r="T217" i="15"/>
  <c r="X217" i="15"/>
  <c r="H218" i="15"/>
  <c r="K218" i="15" s="1"/>
  <c r="AA218" i="15" s="1"/>
  <c r="P218" i="15"/>
  <c r="T218" i="15"/>
  <c r="X218" i="15"/>
  <c r="H219" i="15"/>
  <c r="K219" i="15" s="1"/>
  <c r="AA219" i="15" s="1"/>
  <c r="P219" i="15"/>
  <c r="T219" i="15"/>
  <c r="X219" i="15"/>
  <c r="H220" i="15"/>
  <c r="K220" i="15" s="1"/>
  <c r="AA220" i="15" s="1"/>
  <c r="P220" i="15"/>
  <c r="T220" i="15"/>
  <c r="X220" i="15"/>
  <c r="H221" i="15"/>
  <c r="K221" i="15" s="1"/>
  <c r="AA221" i="15" s="1"/>
  <c r="P221" i="15"/>
  <c r="T221" i="15"/>
  <c r="X221" i="15"/>
  <c r="H222" i="15"/>
  <c r="K222" i="15" s="1"/>
  <c r="AA222" i="15" s="1"/>
  <c r="P222" i="15"/>
  <c r="T222" i="15"/>
  <c r="X222" i="15"/>
  <c r="H223" i="15"/>
  <c r="K223" i="15" s="1"/>
  <c r="AA223" i="15" s="1"/>
  <c r="P223" i="15"/>
  <c r="T223" i="15"/>
  <c r="X223" i="15"/>
  <c r="H224" i="15"/>
  <c r="K224" i="15" s="1"/>
  <c r="AA224" i="15" s="1"/>
  <c r="P224" i="15"/>
  <c r="T224" i="15"/>
  <c r="X224" i="15"/>
  <c r="H225" i="15"/>
  <c r="K225" i="15" s="1"/>
  <c r="AA225" i="15" s="1"/>
  <c r="P225" i="15"/>
  <c r="T225" i="15"/>
  <c r="X225" i="15"/>
  <c r="H226" i="15"/>
  <c r="K226" i="15" s="1"/>
  <c r="AA226" i="15" s="1"/>
  <c r="P226" i="15"/>
  <c r="T226" i="15"/>
  <c r="X226" i="15"/>
  <c r="H227" i="15"/>
  <c r="K227" i="15" s="1"/>
  <c r="AA227" i="15" s="1"/>
  <c r="P227" i="15"/>
  <c r="T227" i="15"/>
  <c r="X227" i="15"/>
  <c r="H228" i="15"/>
  <c r="K228" i="15" s="1"/>
  <c r="AA228" i="15" s="1"/>
  <c r="P228" i="15"/>
  <c r="T228" i="15"/>
  <c r="X228" i="15"/>
  <c r="H229" i="15"/>
  <c r="K229" i="15" s="1"/>
  <c r="AA229" i="15" s="1"/>
  <c r="P229" i="15"/>
  <c r="T229" i="15"/>
  <c r="X229" i="15"/>
  <c r="H230" i="15"/>
  <c r="K230" i="15" s="1"/>
  <c r="AA230" i="15" s="1"/>
  <c r="P230" i="15"/>
  <c r="T230" i="15"/>
  <c r="X230" i="15"/>
  <c r="H231" i="15"/>
  <c r="K231" i="15" s="1"/>
  <c r="AA231" i="15" s="1"/>
  <c r="P231" i="15"/>
  <c r="T231" i="15"/>
  <c r="X231" i="15"/>
  <c r="H232" i="15"/>
  <c r="K232" i="15" s="1"/>
  <c r="AA232" i="15" s="1"/>
  <c r="P232" i="15"/>
  <c r="T232" i="15"/>
  <c r="X232" i="15"/>
  <c r="H233" i="15"/>
  <c r="K233" i="15" s="1"/>
  <c r="AA233" i="15" s="1"/>
  <c r="P233" i="15"/>
  <c r="T233" i="15"/>
  <c r="X233" i="15"/>
  <c r="H234" i="15"/>
  <c r="K234" i="15" s="1"/>
  <c r="AA234" i="15" s="1"/>
  <c r="P234" i="15"/>
  <c r="T234" i="15"/>
  <c r="X234" i="15"/>
  <c r="H235" i="15"/>
  <c r="K235" i="15" s="1"/>
  <c r="AA235" i="15" s="1"/>
  <c r="P235" i="15"/>
  <c r="T235" i="15"/>
  <c r="X235" i="15"/>
  <c r="H236" i="15"/>
  <c r="K236" i="15" s="1"/>
  <c r="AA236" i="15" s="1"/>
  <c r="P236" i="15"/>
  <c r="T236" i="15"/>
  <c r="X236" i="15"/>
  <c r="H237" i="15"/>
  <c r="K237" i="15" s="1"/>
  <c r="AA237" i="15" s="1"/>
  <c r="P237" i="15"/>
  <c r="T237" i="15"/>
  <c r="X237" i="15"/>
  <c r="H238" i="15"/>
  <c r="K238" i="15" s="1"/>
  <c r="AA238" i="15" s="1"/>
  <c r="P238" i="15"/>
  <c r="T238" i="15"/>
  <c r="X238" i="15"/>
  <c r="H239" i="15"/>
  <c r="K239" i="15" s="1"/>
  <c r="AA239" i="15" s="1"/>
  <c r="P239" i="15"/>
  <c r="T239" i="15"/>
  <c r="X239" i="15"/>
  <c r="H240" i="15"/>
  <c r="K240" i="15" s="1"/>
  <c r="AA240" i="15" s="1"/>
  <c r="P240" i="15"/>
  <c r="T240" i="15"/>
  <c r="X240" i="15"/>
  <c r="H241" i="15"/>
  <c r="K241" i="15" s="1"/>
  <c r="AA241" i="15" s="1"/>
  <c r="P241" i="15"/>
  <c r="T241" i="15"/>
  <c r="X241" i="15"/>
  <c r="H242" i="15"/>
  <c r="K242" i="15" s="1"/>
  <c r="AA242" i="15" s="1"/>
  <c r="P242" i="15"/>
  <c r="T242" i="15"/>
  <c r="X242" i="15"/>
  <c r="H243" i="15"/>
  <c r="K243" i="15" s="1"/>
  <c r="AA243" i="15" s="1"/>
  <c r="P243" i="15"/>
  <c r="T243" i="15"/>
  <c r="X243" i="15"/>
  <c r="H244" i="15"/>
  <c r="K244" i="15" s="1"/>
  <c r="AA244" i="15" s="1"/>
  <c r="P244" i="15"/>
  <c r="T244" i="15"/>
  <c r="X244" i="15"/>
  <c r="H245" i="15"/>
  <c r="K245" i="15" s="1"/>
  <c r="AA245" i="15" s="1"/>
  <c r="P245" i="15"/>
  <c r="T245" i="15"/>
  <c r="X245" i="15"/>
  <c r="H246" i="15"/>
  <c r="K246" i="15" s="1"/>
  <c r="AA246" i="15" s="1"/>
  <c r="P246" i="15"/>
  <c r="T246" i="15"/>
  <c r="X246" i="15"/>
  <c r="H247" i="15"/>
  <c r="K247" i="15" s="1"/>
  <c r="AA247" i="15" s="1"/>
  <c r="P247" i="15"/>
  <c r="T247" i="15"/>
  <c r="X247" i="15"/>
  <c r="H248" i="15"/>
  <c r="K248" i="15" s="1"/>
  <c r="AA248" i="15" s="1"/>
  <c r="P248" i="15"/>
  <c r="T248" i="15"/>
  <c r="X248" i="15"/>
  <c r="H249" i="15"/>
  <c r="K249" i="15" s="1"/>
  <c r="AA249" i="15" s="1"/>
  <c r="P249" i="15"/>
  <c r="T249" i="15"/>
  <c r="X249" i="15"/>
  <c r="H250" i="15"/>
  <c r="K250" i="15" s="1"/>
  <c r="AA250" i="15" s="1"/>
  <c r="P250" i="15"/>
  <c r="T250" i="15"/>
  <c r="X250" i="15"/>
  <c r="H251" i="15"/>
  <c r="K251" i="15" s="1"/>
  <c r="AA251" i="15" s="1"/>
  <c r="P251" i="15"/>
  <c r="T251" i="15"/>
  <c r="X251" i="15"/>
  <c r="H252" i="15"/>
  <c r="K252" i="15" s="1"/>
  <c r="AA252" i="15" s="1"/>
  <c r="P252" i="15"/>
  <c r="T252" i="15"/>
  <c r="X252" i="15"/>
  <c r="H253" i="15"/>
  <c r="K253" i="15" s="1"/>
  <c r="AA253" i="15" s="1"/>
  <c r="P253" i="15"/>
  <c r="T253" i="15"/>
  <c r="X253" i="15"/>
  <c r="H254" i="15"/>
  <c r="K254" i="15" s="1"/>
  <c r="AA254" i="15" s="1"/>
  <c r="P254" i="15"/>
  <c r="T254" i="15"/>
  <c r="X254" i="15"/>
  <c r="H255" i="15"/>
  <c r="K255" i="15" s="1"/>
  <c r="AA255" i="15" s="1"/>
  <c r="P255" i="15"/>
  <c r="T255" i="15"/>
  <c r="X255" i="15"/>
  <c r="H256" i="15"/>
  <c r="K256" i="15" s="1"/>
  <c r="AA256" i="15" s="1"/>
  <c r="P256" i="15"/>
  <c r="T256" i="15"/>
  <c r="X256" i="15"/>
  <c r="H257" i="15"/>
  <c r="K257" i="15" s="1"/>
  <c r="AA257" i="15" s="1"/>
  <c r="P257" i="15"/>
  <c r="T257" i="15"/>
  <c r="X257" i="15"/>
  <c r="H258" i="15"/>
  <c r="K258" i="15" s="1"/>
  <c r="AA258" i="15" s="1"/>
  <c r="P258" i="15"/>
  <c r="T258" i="15"/>
  <c r="X258" i="15"/>
  <c r="H259" i="15"/>
  <c r="K259" i="15" s="1"/>
  <c r="AA259" i="15" s="1"/>
  <c r="P259" i="15"/>
  <c r="T259" i="15"/>
  <c r="X259" i="15"/>
  <c r="H260" i="15"/>
  <c r="K260" i="15" s="1"/>
  <c r="AA260" i="15" s="1"/>
  <c r="P260" i="15"/>
  <c r="T260" i="15"/>
  <c r="X260" i="15"/>
  <c r="H261" i="15"/>
  <c r="K261" i="15" s="1"/>
  <c r="AA261" i="15" s="1"/>
  <c r="P261" i="15"/>
  <c r="T261" i="15"/>
  <c r="X261" i="15"/>
  <c r="H262" i="15"/>
  <c r="K262" i="15" s="1"/>
  <c r="AA262" i="15" s="1"/>
  <c r="P262" i="15"/>
  <c r="T262" i="15"/>
  <c r="X262" i="15"/>
  <c r="H263" i="15"/>
  <c r="K263" i="15" s="1"/>
  <c r="AA263" i="15" s="1"/>
  <c r="P263" i="15"/>
  <c r="T263" i="15"/>
  <c r="X263" i="15"/>
  <c r="H264" i="15"/>
  <c r="K264" i="15" s="1"/>
  <c r="AA264" i="15" s="1"/>
  <c r="P264" i="15"/>
  <c r="T264" i="15"/>
  <c r="X264" i="15"/>
  <c r="H265" i="15"/>
  <c r="K265" i="15" s="1"/>
  <c r="P265" i="15"/>
  <c r="T265" i="15"/>
  <c r="X265" i="15"/>
  <c r="AA265" i="15"/>
  <c r="H266" i="15"/>
  <c r="K266" i="15" s="1"/>
  <c r="AA266" i="15" s="1"/>
  <c r="P266" i="15"/>
  <c r="T266" i="15"/>
  <c r="X266" i="15"/>
  <c r="H267" i="15"/>
  <c r="K267" i="15"/>
  <c r="AA267" i="15" s="1"/>
  <c r="P267" i="15"/>
  <c r="T267" i="15"/>
  <c r="X267" i="15"/>
  <c r="H268" i="15"/>
  <c r="K268" i="15" s="1"/>
  <c r="AA268" i="15" s="1"/>
  <c r="P268" i="15"/>
  <c r="T268" i="15"/>
  <c r="X268" i="15"/>
  <c r="H269" i="15"/>
  <c r="K269" i="15" s="1"/>
  <c r="AA269" i="15" s="1"/>
  <c r="P269" i="15"/>
  <c r="T269" i="15"/>
  <c r="X269" i="15"/>
  <c r="H270" i="15"/>
  <c r="K270" i="15"/>
  <c r="AA270" i="15" s="1"/>
  <c r="P270" i="15"/>
  <c r="T270" i="15"/>
  <c r="X270" i="15"/>
  <c r="H271" i="15"/>
  <c r="K271" i="15" s="1"/>
  <c r="AA271" i="15" s="1"/>
  <c r="P271" i="15"/>
  <c r="T271" i="15"/>
  <c r="X271" i="15"/>
  <c r="H272" i="15"/>
  <c r="K272" i="15" s="1"/>
  <c r="AA272" i="15" s="1"/>
  <c r="P272" i="15"/>
  <c r="T272" i="15"/>
  <c r="X272" i="15"/>
  <c r="H273" i="15"/>
  <c r="K273" i="15" s="1"/>
  <c r="AA273" i="15" s="1"/>
  <c r="P273" i="15"/>
  <c r="T273" i="15"/>
  <c r="X273" i="15"/>
  <c r="H274" i="15"/>
  <c r="K274" i="15"/>
  <c r="AA274" i="15" s="1"/>
  <c r="P274" i="15"/>
  <c r="T274" i="15"/>
  <c r="X274" i="15"/>
  <c r="H275" i="15"/>
  <c r="K275" i="15" s="1"/>
  <c r="AA275" i="15" s="1"/>
  <c r="P275" i="15"/>
  <c r="T275" i="15"/>
  <c r="X275" i="15"/>
  <c r="H276" i="15"/>
  <c r="K276" i="15" s="1"/>
  <c r="AA276" i="15" s="1"/>
  <c r="P276" i="15"/>
  <c r="T276" i="15"/>
  <c r="X276" i="15"/>
  <c r="H277" i="15"/>
  <c r="K277" i="15" s="1"/>
  <c r="AA277" i="15" s="1"/>
  <c r="P277" i="15"/>
  <c r="T277" i="15"/>
  <c r="X277" i="15"/>
  <c r="H278" i="15"/>
  <c r="K278" i="15"/>
  <c r="AA278" i="15" s="1"/>
  <c r="P278" i="15"/>
  <c r="T278" i="15"/>
  <c r="X278" i="15"/>
  <c r="H279" i="15"/>
  <c r="K279" i="15" s="1"/>
  <c r="AA279" i="15" s="1"/>
  <c r="P279" i="15"/>
  <c r="T279" i="15"/>
  <c r="X279" i="15"/>
  <c r="H280" i="15"/>
  <c r="K280" i="15" s="1"/>
  <c r="AA280" i="15" s="1"/>
  <c r="P280" i="15"/>
  <c r="T280" i="15"/>
  <c r="X280" i="15"/>
  <c r="H281" i="15"/>
  <c r="K281" i="15"/>
  <c r="AA281" i="15" s="1"/>
  <c r="P281" i="15"/>
  <c r="T281" i="15"/>
  <c r="X281" i="15"/>
  <c r="E21" i="16" l="1"/>
  <c r="I17" i="6" l="1"/>
  <c r="G34" i="16" s="1"/>
  <c r="B11" i="12" s="1"/>
  <c r="K11" i="3" l="1"/>
  <c r="K12" i="3"/>
  <c r="K13" i="3"/>
  <c r="K14" i="3"/>
  <c r="K15" i="3"/>
  <c r="K16" i="3"/>
  <c r="B9" i="12" l="1"/>
  <c r="J22" i="2"/>
  <c r="J23" i="2"/>
  <c r="J24" i="2"/>
  <c r="J25" i="2"/>
  <c r="J26" i="2" l="1"/>
  <c r="G21" i="16"/>
  <c r="H16" i="16"/>
  <c r="H9" i="16" l="1"/>
  <c r="H10" i="16"/>
  <c r="H11" i="16"/>
  <c r="H26" i="16" l="1"/>
  <c r="E26" i="16"/>
  <c r="K8" i="3" l="1"/>
  <c r="J9" i="5" l="1"/>
  <c r="J10" i="5"/>
  <c r="J11" i="5"/>
  <c r="J12" i="5"/>
  <c r="J13" i="5"/>
  <c r="J14" i="5"/>
  <c r="J15" i="5"/>
  <c r="J16" i="5"/>
  <c r="J8" i="5"/>
  <c r="I26" i="2" l="1"/>
  <c r="X8" i="15" l="1"/>
  <c r="T8" i="15"/>
  <c r="P8" i="15"/>
  <c r="G286" i="15"/>
  <c r="I286" i="15"/>
  <c r="J286" i="15"/>
  <c r="L286" i="15"/>
  <c r="M286" i="15"/>
  <c r="N286" i="15"/>
  <c r="O286" i="15"/>
  <c r="Q286" i="15"/>
  <c r="R286" i="15"/>
  <c r="S286" i="15"/>
  <c r="U286" i="15"/>
  <c r="V286" i="15"/>
  <c r="W286" i="15"/>
  <c r="Y286" i="15"/>
  <c r="Z286" i="15"/>
  <c r="H8" i="15"/>
  <c r="K8" i="15" s="1"/>
  <c r="AA8" i="15" s="1"/>
  <c r="H286" i="15" l="1"/>
  <c r="AA286" i="15"/>
  <c r="T286" i="15"/>
  <c r="X286" i="15"/>
  <c r="P286" i="15"/>
  <c r="K286" i="15"/>
  <c r="H32" i="16" l="1"/>
  <c r="H23" i="16"/>
  <c r="H20" i="16"/>
  <c r="H19" i="16"/>
  <c r="H18" i="16"/>
  <c r="H17" i="16"/>
  <c r="H15" i="16"/>
  <c r="H14" i="16"/>
  <c r="H13" i="16"/>
  <c r="H12" i="16"/>
  <c r="H8" i="16"/>
  <c r="F37" i="16"/>
  <c r="E37" i="16"/>
  <c r="F35" i="16"/>
  <c r="E35" i="16"/>
  <c r="F33" i="16"/>
  <c r="G33" i="16"/>
  <c r="E33" i="16"/>
  <c r="F31" i="16"/>
  <c r="E31" i="16"/>
  <c r="F28" i="16"/>
  <c r="E28" i="16"/>
  <c r="G24" i="16"/>
  <c r="F24" i="16"/>
  <c r="E24" i="16"/>
  <c r="F21" i="16"/>
  <c r="B6" i="12" l="1"/>
  <c r="E38" i="16"/>
  <c r="H24" i="16"/>
  <c r="H21" i="16"/>
  <c r="B5" i="12"/>
  <c r="H33" i="16"/>
  <c r="J26" i="5" l="1"/>
  <c r="J24" i="5" l="1"/>
  <c r="J25" i="5"/>
  <c r="J23" i="5"/>
  <c r="J22" i="5"/>
  <c r="J21" i="5"/>
  <c r="B11" i="3"/>
  <c r="B13" i="3"/>
  <c r="G19" i="3" l="1"/>
  <c r="J19" i="3" l="1"/>
  <c r="J17" i="5" l="1"/>
  <c r="B9" i="5"/>
  <c r="B10" i="5" s="1"/>
  <c r="B11" i="5" s="1"/>
  <c r="B12" i="5" s="1"/>
  <c r="B13" i="5" s="1"/>
  <c r="B14" i="5" s="1"/>
  <c r="B15" i="5" s="1"/>
  <c r="B16" i="5" s="1"/>
  <c r="I19" i="3" l="1"/>
  <c r="H19" i="3"/>
  <c r="K19" i="3" l="1"/>
  <c r="G36" i="16" s="1"/>
  <c r="B12" i="12" l="1"/>
  <c r="G37" i="16"/>
  <c r="H36" i="16"/>
  <c r="H37" i="16" s="1"/>
  <c r="I30" i="5"/>
  <c r="J18" i="5"/>
  <c r="J19" i="5"/>
  <c r="J20" i="5"/>
  <c r="J27" i="5"/>
  <c r="J28" i="5"/>
  <c r="J29" i="5"/>
  <c r="K17" i="3"/>
  <c r="K18" i="3"/>
  <c r="H30" i="5"/>
  <c r="G30" i="5"/>
  <c r="G9" i="9"/>
  <c r="G19" i="9"/>
  <c r="G26" i="16" s="1"/>
  <c r="B17" i="5"/>
  <c r="B14" i="4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G17" i="6"/>
  <c r="H17" i="6"/>
  <c r="F19" i="9"/>
  <c r="B9" i="3"/>
  <c r="H29" i="16" l="1"/>
  <c r="H30" i="16"/>
  <c r="B26" i="4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J30" i="5"/>
  <c r="G31" i="16" l="1"/>
  <c r="B8" i="12" s="1"/>
  <c r="H31" i="16"/>
  <c r="G35" i="16"/>
  <c r="H34" i="16"/>
  <c r="H35" i="16" s="1"/>
  <c r="B13" i="12" l="1"/>
  <c r="B15" i="12" s="1"/>
  <c r="B17" i="12" l="1"/>
  <c r="B19" i="12"/>
  <c r="M11" i="4"/>
  <c r="M60" i="4" s="1"/>
  <c r="N11" i="4" l="1"/>
  <c r="N60" i="4" l="1"/>
  <c r="G27" i="16" s="1"/>
  <c r="G28" i="16" l="1"/>
  <c r="G38" i="16" s="1"/>
  <c r="H27" i="16"/>
  <c r="H28" i="16" s="1"/>
  <c r="H38" i="16" s="1"/>
</calcChain>
</file>

<file path=xl/sharedStrings.xml><?xml version="1.0" encoding="utf-8"?>
<sst xmlns="http://schemas.openxmlformats.org/spreadsheetml/2006/main" count="937" uniqueCount="487">
  <si>
    <t>.</t>
  </si>
  <si>
    <t>ENTIDAD :</t>
  </si>
  <si>
    <t>PERIODO DEL REPORTE</t>
  </si>
  <si>
    <t>DESDE</t>
  </si>
  <si>
    <t>HASTA</t>
  </si>
  <si>
    <t>No</t>
  </si>
  <si>
    <t>DOCUMENTO   DE IDENTIDAD No</t>
  </si>
  <si>
    <t>NOMBRE DEL EMPLEADO</t>
  </si>
  <si>
    <t>CARGO</t>
  </si>
  <si>
    <t>SALARIO MENSUAL</t>
  </si>
  <si>
    <t>SUELDO BASICO DEVENGADO</t>
  </si>
  <si>
    <t>AUXILIO DE TRANSPORTE</t>
  </si>
  <si>
    <t>TOTAL NOMINA</t>
  </si>
  <si>
    <t>CESANTIAS</t>
  </si>
  <si>
    <t>I/S/C</t>
  </si>
  <si>
    <t>PRIMA</t>
  </si>
  <si>
    <t>VACACIONES</t>
  </si>
  <si>
    <t>TOTAL PRESTACIONES SOCIALES</t>
  </si>
  <si>
    <t>SALUD</t>
  </si>
  <si>
    <t>PENSION</t>
  </si>
  <si>
    <t>ARL</t>
  </si>
  <si>
    <t>TOTAL SEGURIDAD SOCIAL</t>
  </si>
  <si>
    <t>CAJA DE COMPENSACION FAMILIAR</t>
  </si>
  <si>
    <t>ICBF</t>
  </si>
  <si>
    <t>SENA</t>
  </si>
  <si>
    <t>TOTAL APORTES PARAFISCALES</t>
  </si>
  <si>
    <t>TOTAL GASTO DE PERSONAL MES</t>
  </si>
  <si>
    <t>OBSERVACIONES Y/O NOVEDADES DE PERSONAL</t>
  </si>
  <si>
    <t>AUXILIAR PEDAGOGICO</t>
  </si>
  <si>
    <t>ELABORADO POR:</t>
  </si>
  <si>
    <t>REVISADO POR :</t>
  </si>
  <si>
    <t>NOMBRE Y CARGO</t>
  </si>
  <si>
    <t>SECRETARIA DE BIENESTAR SOCIAL MUNICIPAL SANTIAGO DE CALI- SUBSECRETARIA DE PRIMERA INFANCIA</t>
  </si>
  <si>
    <t>DIAS A LIQUIDAR</t>
  </si>
  <si>
    <t>INCAPACIDADES</t>
  </si>
  <si>
    <t xml:space="preserve">DOTACION EMPLEADOS MES </t>
  </si>
  <si>
    <t>OTROS / HONORARIOS</t>
  </si>
  <si>
    <t>PERIODO DE REPORTE:</t>
  </si>
  <si>
    <t xml:space="preserve">Sub total presupuesto general Talento Humano. </t>
  </si>
  <si>
    <t>Sub total presupuesto general Gastos Operativos</t>
  </si>
  <si>
    <t>Sub total presupuesto general dotación</t>
  </si>
  <si>
    <t>Sub total presupuesto general de Seguro.</t>
  </si>
  <si>
    <t>Sub total presupuesto general de Dotación No Fungible.</t>
  </si>
  <si>
    <t>Sub total presupuesto general alimentación</t>
  </si>
  <si>
    <t xml:space="preserve">Sub total presupuesto Mantenimiento y Adecuaciones </t>
  </si>
  <si>
    <t>ENTIDAD</t>
  </si>
  <si>
    <t>CONCEPTOS DE GASTOS INFRAESTRUCTURA</t>
  </si>
  <si>
    <t>FECHA</t>
  </si>
  <si>
    <t>BENEFICIARIO DEL PAGO</t>
  </si>
  <si>
    <t>IDENTIFICACIÓN</t>
  </si>
  <si>
    <t>FACTURA No</t>
  </si>
  <si>
    <t>OBSERVACIONES</t>
  </si>
  <si>
    <t>CONTADURA PUBLICA</t>
  </si>
  <si>
    <t>REPRESENTANTE LEGAL</t>
  </si>
  <si>
    <t xml:space="preserve">IDENTIFICACIÓN </t>
  </si>
  <si>
    <t>FACTURA</t>
  </si>
  <si>
    <t xml:space="preserve">DOTACION DE ASEO </t>
  </si>
  <si>
    <t>ESTAMPILLAS/ IMPUESTO MUNICIPAL</t>
  </si>
  <si>
    <t>TOTAL GASTOS OPERATIVOS</t>
  </si>
  <si>
    <t>ESTAMPILLA</t>
  </si>
  <si>
    <t>JUN-30-17</t>
  </si>
  <si>
    <t>CONCEPTOS DE DOTACION DE CONSUMO</t>
  </si>
  <si>
    <t>IDENTIFICACION</t>
  </si>
  <si>
    <t>MATERIAL DIDACTICO DE CONSUMO Y PAPELERIA</t>
  </si>
  <si>
    <t>TOTAL GASTOS DOTACION DE CONSUMO</t>
  </si>
  <si>
    <t>CONCEPTOS DE SEGURO</t>
  </si>
  <si>
    <t>TOTAL</t>
  </si>
  <si>
    <t>OBSERVACIONES  OTRAS DEL MES :</t>
  </si>
  <si>
    <t>CONCEPTO DE ALIMENTACION</t>
  </si>
  <si>
    <t>NOTA DE CAUSACION No</t>
  </si>
  <si>
    <t>CPBTE EGRESO No</t>
  </si>
  <si>
    <t>TOTAL GASTO DE ALIMENTACION</t>
  </si>
  <si>
    <t>CONCEPTO MANTENIMIENTO Y ADECUACIONES</t>
  </si>
  <si>
    <t>FECHA DOC</t>
  </si>
  <si>
    <t>TOTAL GASTOS DE INFRAESTRUCTURA</t>
  </si>
  <si>
    <t>CONTADORA PUBLICA</t>
  </si>
  <si>
    <t>ESTAMPILLAS   MODALIDAD INSTITUCIONAL</t>
  </si>
  <si>
    <t xml:space="preserve">CONCEPTO </t>
  </si>
  <si>
    <t>VALOR EJECUTADO</t>
  </si>
  <si>
    <t>Sub total presupuesto general Infraestructura servicios publicos</t>
  </si>
  <si>
    <t xml:space="preserve">SUMA DE EJECUCIÓN DE GASTOS OPERATIVOS MAS ESTAMPILLAS </t>
  </si>
  <si>
    <t xml:space="preserve">TOTAL CANASTA CON LA INCLUSIÓN DE ESTAMPILLAS </t>
  </si>
  <si>
    <t>__________________________________________</t>
  </si>
  <si>
    <t>_______________________________________</t>
  </si>
  <si>
    <t>CONTADORA PUBLICA   TP</t>
  </si>
  <si>
    <t>CONCEPTO</t>
  </si>
  <si>
    <t xml:space="preserve">NOMBRE Y FIRMA REP LEGAL </t>
  </si>
  <si>
    <t xml:space="preserve">FORMATO INFORME FINANCIERO CANASTA DEL MES </t>
  </si>
  <si>
    <t>MES</t>
  </si>
  <si>
    <t>CONCEPTO CANASTA</t>
  </si>
  <si>
    <t>TIPO DE COSTO</t>
  </si>
  <si>
    <t>VALOR  PRESUPUESTADO DEL MES</t>
  </si>
  <si>
    <t>NUMERO DE PERSONAS  EN TALENTO HUMANO</t>
  </si>
  <si>
    <t>EJECUTADO EN EL MES</t>
  </si>
  <si>
    <t>DIFERENCIA DE EJECUCION  MES</t>
  </si>
  <si>
    <t>TALENTO HUMANO</t>
  </si>
  <si>
    <t>Coordinador/a</t>
  </si>
  <si>
    <t>Fijo</t>
  </si>
  <si>
    <t>Manipulador de alimentos</t>
  </si>
  <si>
    <t>Auxiliar de Servicios Generales</t>
  </si>
  <si>
    <t>Auxiliar administrativo</t>
  </si>
  <si>
    <t>INFRAESTRUCTURA</t>
  </si>
  <si>
    <t>Arriendo</t>
  </si>
  <si>
    <t>Servicios Públicos</t>
  </si>
  <si>
    <t xml:space="preserve">Sub total presupuesto general Infraestructura </t>
  </si>
  <si>
    <t>GASTOS 
OPERATIVOS</t>
  </si>
  <si>
    <t>Gastos Operativos</t>
  </si>
  <si>
    <t>DOTACION DE CONSUMO</t>
  </si>
  <si>
    <t>Material didáctico de consumo</t>
  </si>
  <si>
    <t>Variable</t>
  </si>
  <si>
    <t>Dotación de aseo</t>
  </si>
  <si>
    <t>POLIZA NIÑOS</t>
  </si>
  <si>
    <t>Poliza de NIños</t>
  </si>
  <si>
    <t xml:space="preserve">Alimentación </t>
  </si>
  <si>
    <t>Mantenimiento y Adecuaciones</t>
  </si>
  <si>
    <t>GRAN TOTAL</t>
  </si>
  <si>
    <t>Nombre y apellidos Representante Legal</t>
  </si>
  <si>
    <t>No de Cédula</t>
  </si>
  <si>
    <t xml:space="preserve">Firma del Representante Legal </t>
  </si>
  <si>
    <t>Supervisor del Contrato</t>
  </si>
  <si>
    <t>VoBo  Firma Supervisor del Contrato</t>
  </si>
  <si>
    <t xml:space="preserve">Profesional de Atención Psic. </t>
  </si>
  <si>
    <t xml:space="preserve">Profesional de Nutrición </t>
  </si>
  <si>
    <t>Auxiliar de enfermeria</t>
  </si>
  <si>
    <t>CUPOS ATENDIDOS</t>
  </si>
  <si>
    <t>GRUPO ETARIO</t>
  </si>
  <si>
    <r>
      <t xml:space="preserve">ENTIDAD: </t>
    </r>
    <r>
      <rPr>
        <b/>
        <sz val="12"/>
        <color theme="1"/>
        <rFont val="Arial"/>
        <family val="2"/>
      </rPr>
      <t>ASOCIACIÓN EDUCATIVA COLEGIO ARANGO Y CUERO</t>
    </r>
  </si>
  <si>
    <t>Agente educativa Sala Cuna</t>
  </si>
  <si>
    <t xml:space="preserve">Agente educativa </t>
  </si>
  <si>
    <t>Auxiliar Pedagógico</t>
  </si>
  <si>
    <t>Auxiliar Pedagógico de sala cuna</t>
  </si>
  <si>
    <t>ASOCIACIÓN EDUCATIVA COLEGIO ARANGO Y CUERO</t>
  </si>
  <si>
    <t>ARANGO CUERO LUISA KATHERINE</t>
  </si>
  <si>
    <t>COORDINADOR</t>
  </si>
  <si>
    <t>BERNAL ARIAS KELLY TATIANA</t>
  </si>
  <si>
    <t xml:space="preserve">ERAZO RODRIGUEZ VIVIANA </t>
  </si>
  <si>
    <t xml:space="preserve">GALINDEZ GONZALEZ STEPHANIA </t>
  </si>
  <si>
    <t>MUÑOZ ORTIZ INGRID CATALINA</t>
  </si>
  <si>
    <t>OCAMPO RENGIFO PAOLA ANDREA</t>
  </si>
  <si>
    <t>SOLIS PLAYONERO ANA LUCIA</t>
  </si>
  <si>
    <t>URREA VASQUEZ OLGA LUCIA</t>
  </si>
  <si>
    <t xml:space="preserve">VALLECILLA ARBOLEDA MARIBEL </t>
  </si>
  <si>
    <t xml:space="preserve">VELASCO PADILLA KATHERYNE </t>
  </si>
  <si>
    <t>VICTORIA CAICEDO MARIA EUGENIA</t>
  </si>
  <si>
    <t>ARZUZA BARROS JORGE MARIO</t>
  </si>
  <si>
    <t>PSICOSOCIAL</t>
  </si>
  <si>
    <t>CONCHA MORALES CLAUDIA VIVIANA</t>
  </si>
  <si>
    <t xml:space="preserve">HERRERA OROZCO JULIETA </t>
  </si>
  <si>
    <t xml:space="preserve">SALAZAR PATIÑO YESENIA </t>
  </si>
  <si>
    <t>VELASCO GIRALDO MONICA ANDREA</t>
  </si>
  <si>
    <t xml:space="preserve">YELA MEJIA EVELYN </t>
  </si>
  <si>
    <t xml:space="preserve">ARAQUE ISAZA VANESA </t>
  </si>
  <si>
    <t>AUXILIAR DE ENFERMERIA</t>
  </si>
  <si>
    <t xml:space="preserve">COLLAZOS LASSO JULIETH </t>
  </si>
  <si>
    <t>HERNANDEZ MOSQUERA DIANA XIMENA</t>
  </si>
  <si>
    <t>PEREZ PEREA MAYRA ALEJANDRA</t>
  </si>
  <si>
    <t>AGENTE EDUCATIVO</t>
  </si>
  <si>
    <t>AGENTE EDUCATIVO PERFIL 2</t>
  </si>
  <si>
    <t xml:space="preserve">ARARAT RODRIGUEZ PIEDAD </t>
  </si>
  <si>
    <t>AGENTE EDUCATIVO SALA CUNA</t>
  </si>
  <si>
    <t>CABEZAS HOYOS DIANA PAOLA</t>
  </si>
  <si>
    <t xml:space="preserve">CAICEDO QUINTERO LIZ </t>
  </si>
  <si>
    <t xml:space="preserve">GARCES  SOLEDAD </t>
  </si>
  <si>
    <t>GARCIA GIRALDO MARTHA CECILIA</t>
  </si>
  <si>
    <t xml:space="preserve">MOSQUERA GARCES CAROLINA </t>
  </si>
  <si>
    <t>PARRA PALOMEQUE JEIMMY STEFANY</t>
  </si>
  <si>
    <t>RIASCOS VALENCIA CARMEN MARIA</t>
  </si>
  <si>
    <t xml:space="preserve">ROMERO ALFARO CENID </t>
  </si>
  <si>
    <t>URIBE POSSE JOHANNA IBET</t>
  </si>
  <si>
    <t>CERON OLAVE MAYRA ALEJANDRA</t>
  </si>
  <si>
    <t>LOPEZ MURILLO MARIA HELENA</t>
  </si>
  <si>
    <t xml:space="preserve">ESTAMPILLAS DE 12% SOBRE EL VALOR EJECUTADO </t>
  </si>
  <si>
    <t>ASOCIACION EDUCATIVA COLEGIO ARANGO Y CUERO</t>
  </si>
  <si>
    <t>PAPELERIA</t>
  </si>
  <si>
    <t>PERIFONEO</t>
  </si>
  <si>
    <t>FOTOCOPIAS IMPRESIONES Y ESCANER</t>
  </si>
  <si>
    <t>HACIENDA MUNICIPAL</t>
  </si>
  <si>
    <t>DISTRIPAPELES E INSULOS ACUARELA</t>
  </si>
  <si>
    <t>38949067 - 5</t>
  </si>
  <si>
    <t>ALIMENTACIÓN</t>
  </si>
  <si>
    <t>PALACIO SANCHEZ XIMENA ANDREA</t>
  </si>
  <si>
    <t>ARRENDAMIENTO</t>
  </si>
  <si>
    <t>SERVICIOS PUBLIOCS</t>
  </si>
  <si>
    <t>CORPORACION NUTRICION SALUD Y SANIDAD DE COLOMBIA CORPOSSANID</t>
  </si>
  <si>
    <t>901.363.579 - 8</t>
  </si>
  <si>
    <t>DE 6 MESES A 5 AÑOS</t>
  </si>
  <si>
    <t>MANTENIMIENTO Y REPARACIONES</t>
  </si>
  <si>
    <t>TRASPORTE DE ALIMENTOS</t>
  </si>
  <si>
    <t>ASOCIACION AGROPECUARIA VALLES DE ALEGRIA</t>
  </si>
  <si>
    <t>901.795.835 - 2</t>
  </si>
  <si>
    <t>LUIS MIGUEL CARBONERO HURTADO</t>
  </si>
  <si>
    <t>JARAMILLO RUIZ IVETH JOHANA</t>
  </si>
  <si>
    <t>DOTACION NO FUNGIBLE</t>
  </si>
  <si>
    <t>SUBTOTAL DOTACION NO FUNGIBLE</t>
  </si>
  <si>
    <t>DOTACIÓN NO FUNGLIBLE</t>
  </si>
  <si>
    <t>Agente educativa Perfil 2</t>
  </si>
  <si>
    <t>Auxiliar Pedagógico Perfil 2</t>
  </si>
  <si>
    <t xml:space="preserve">TOTAL </t>
  </si>
  <si>
    <t>BENJUMEA DELGADO LEIDY</t>
  </si>
  <si>
    <t>FUMIGACIÓN Y PODA</t>
  </si>
  <si>
    <t>SEGURO</t>
  </si>
  <si>
    <t>LUIS ARANGO RUIZ</t>
  </si>
  <si>
    <t>ANEXO 1 EXPLICATIVO DE TALENTO HUMANO -COSTOS FIJOS  AÑO 2025</t>
  </si>
  <si>
    <t>ALDERETE CAICEDO VIVIAN</t>
  </si>
  <si>
    <t>COPETE ANDRADE LIZETH DAYANA</t>
  </si>
  <si>
    <t>ERAZO SANTAMARIA DIANA CARMENZA</t>
  </si>
  <si>
    <t>GUTIERREZ MAYAMA YARY LORENA</t>
  </si>
  <si>
    <t>LOZANO VARGAS RAQUEL</t>
  </si>
  <si>
    <t xml:space="preserve">REYES BOLAÑOS ERIKA </t>
  </si>
  <si>
    <t>CASTRO GUERRERO IVETTE XIMENA</t>
  </si>
  <si>
    <t>NUTRICIONISTA</t>
  </si>
  <si>
    <t xml:space="preserve">ESTELA VILLAQUIRAN VALENTINA </t>
  </si>
  <si>
    <t>JIMENEZ MOLINA ZULLY GERALDINE</t>
  </si>
  <si>
    <t xml:space="preserve">ARANGO GONZALEZ STEVEN </t>
  </si>
  <si>
    <t>AUXILIAR ADMINISTRATIVO</t>
  </si>
  <si>
    <t xml:space="preserve">CHOREN URIBE CHIRLEY </t>
  </si>
  <si>
    <t>CUERO RIASCOS JOSE ABEL</t>
  </si>
  <si>
    <t>FERRIN QUIÑONES HILLARY MERCEDES</t>
  </si>
  <si>
    <t>FIGUEROA MOSQUERA LUIS FERNANDO</t>
  </si>
  <si>
    <t>MOSQUERA ASPRILLA MARIA FERNANDA</t>
  </si>
  <si>
    <t>MURILLO SOLIS VICTOR UBER</t>
  </si>
  <si>
    <t>OCORO VALENCIA YULIANA</t>
  </si>
  <si>
    <t>RODRIGUEZ GOMEZ MARIA FERNANDA</t>
  </si>
  <si>
    <t>ROMERO SILVA DUVAN FELIPE</t>
  </si>
  <si>
    <t>VALENCIA MEDINA PAOLA ANDREA</t>
  </si>
  <si>
    <t xml:space="preserve">ZUÑIGA GUTIERREZ HAMILTON </t>
  </si>
  <si>
    <t>CORDOBA CASTAÑEDA ADRIANA ALEJANDRA</t>
  </si>
  <si>
    <t>HINESTROZA VALENCIA DIDY TATIANA</t>
  </si>
  <si>
    <t>JARAMILLO ORTIZ SOL NOREIDY</t>
  </si>
  <si>
    <t>JIMENEZ IBARGUEN WILLIANA YANELY</t>
  </si>
  <si>
    <t xml:space="preserve">MONTIEL ILES ZORAIDA </t>
  </si>
  <si>
    <t>QUIÑONES BENITEZ DAYRA PATRICIA</t>
  </si>
  <si>
    <t xml:space="preserve">RIVAS QUIÑONES KATERINE </t>
  </si>
  <si>
    <t xml:space="preserve">AGUDELO QUIROZ VANESSA </t>
  </si>
  <si>
    <t>AGUIÑO SINISTERRA MARIA INDELIRA</t>
  </si>
  <si>
    <t>ALARCON RODRIGUEZ DANIELA</t>
  </si>
  <si>
    <t>AMAYA  DIANA CATALINA</t>
  </si>
  <si>
    <t xml:space="preserve">ANACONA  ANGELA </t>
  </si>
  <si>
    <t>ANGULO ANABEL</t>
  </si>
  <si>
    <t>ARANGO CUERO LUIS MIGUEL</t>
  </si>
  <si>
    <t>ARBOLEDA MAÑUNGA RUTH ESTHER</t>
  </si>
  <si>
    <t xml:space="preserve">ASPRILLA MURILLO SARAY </t>
  </si>
  <si>
    <t>BAHOZ MUÑOZ MARIA EUGENIA</t>
  </si>
  <si>
    <t xml:space="preserve">BALLESTEROS HURTADO YAMILETH </t>
  </si>
  <si>
    <t>BARONA CAICEDO LINA MARCELA</t>
  </si>
  <si>
    <t>BARRERA AREVALO SANDRA PATRICIA</t>
  </si>
  <si>
    <t>BENAVIDES SOLARTE DIANA MARCELA</t>
  </si>
  <si>
    <t>BURGOS BAEZA DIANA MARCELA</t>
  </si>
  <si>
    <t>CAICEDO GRUESO FRANCY LUZ</t>
  </si>
  <si>
    <t>CANCHIMBO RIOS LUZ ESTELLA</t>
  </si>
  <si>
    <t xml:space="preserve">CARVAJAL OSORIO GERALDYN </t>
  </si>
  <si>
    <t>CASTILLO RIOS ELIANA JANETH</t>
  </si>
  <si>
    <t>CASTRO CASTRO MELISSA JULIETH</t>
  </si>
  <si>
    <t>CAYOLA CAJIAO HILARY YULIETH</t>
  </si>
  <si>
    <t>DELGADO AGUIÑO ANGHELA YOLADY</t>
  </si>
  <si>
    <t>DELGADO LUNA ADRIANA YANETH</t>
  </si>
  <si>
    <t>ESPINOSA MANZANO AURA CELENE</t>
  </si>
  <si>
    <t>GARCIA BALANTA ANYELA PATRICIA</t>
  </si>
  <si>
    <t>GARCIA GARCIA ANY JOHANNA</t>
  </si>
  <si>
    <t>GARCIA SOLIS DAYANA ESPERANZA</t>
  </si>
  <si>
    <t xml:space="preserve">GARZON PERDOMO MAYURY </t>
  </si>
  <si>
    <t>GOMEZ PAEZ DIANA PATRICIA</t>
  </si>
  <si>
    <t>GOMEZ RAMOS NATALIA ANDREA</t>
  </si>
  <si>
    <t>GONZALEZ GOMEZ KATY FERNANDA</t>
  </si>
  <si>
    <t xml:space="preserve">GRUESO CUERO VIVIANA </t>
  </si>
  <si>
    <t>GRUESO VERGARA PAOLA ANDREA</t>
  </si>
  <si>
    <t>GUTIERREZ OSORIO MAYRA ALEJANDRA</t>
  </si>
  <si>
    <t xml:space="preserve">HERNANDEZ NAVAS MARIBEL </t>
  </si>
  <si>
    <t>HERNANDEZ SOLIS MARIA DAYRA</t>
  </si>
  <si>
    <t xml:space="preserve">IBANEZ SANCHEZ YURANI </t>
  </si>
  <si>
    <t>JIMENEZ UNI JULIANA ANDREA</t>
  </si>
  <si>
    <t>LEIVA ARDILA ANA MILENA</t>
  </si>
  <si>
    <t>LOPEZ CORDOBA YESMIN ALEXANDRA</t>
  </si>
  <si>
    <t>LOPEZ MUÑOZ ANA CRISTINA</t>
  </si>
  <si>
    <t>LOPEZ ORTIZ DARLYN NATHALIA</t>
  </si>
  <si>
    <t>LUCUMI RODRIGUEZ MERLY JHOHANNA</t>
  </si>
  <si>
    <t>MARTINEZ ARBOLEDA PAOLA ANDREA</t>
  </si>
  <si>
    <t>MARTINEZ HURTADO NILCY YOLIMA</t>
  </si>
  <si>
    <t>MEZU ANGOLA EDNA YURANY</t>
  </si>
  <si>
    <t>MEZU BONILLA GINA MARCELA</t>
  </si>
  <si>
    <t>MONTAÑO CANDELO ZAINAB YAZMIN</t>
  </si>
  <si>
    <t>MORA CARVALLO ADRIANA MARIA</t>
  </si>
  <si>
    <t>MORENO NARVAEZ MARTHA INES</t>
  </si>
  <si>
    <t>MOSQUERA MOSQUERA BETTY JULIANY</t>
  </si>
  <si>
    <t xml:space="preserve">MOSQUERA TORRES DANIELA </t>
  </si>
  <si>
    <t>OROBIO GARCIA PAULA ANDREA</t>
  </si>
  <si>
    <t xml:space="preserve">ORTEGA MANCILLA DALIANA </t>
  </si>
  <si>
    <t>ORTIZ ORTIZ DEICY MABEL</t>
  </si>
  <si>
    <t>OSORIO FRANCO BLANCA ISABEL</t>
  </si>
  <si>
    <t>OSORIO ROLDAN OLGA LUCIA</t>
  </si>
  <si>
    <t xml:space="preserve">OSPINA RODRIGUEZ ALEXANDRA </t>
  </si>
  <si>
    <t>PALOMINO MOLINA ANDREA STEPHANIE</t>
  </si>
  <si>
    <t>PANAMEÑO HURTADO LUZ DAIRA</t>
  </si>
  <si>
    <t>PAZ DIAZ GIULIANA VANESSA</t>
  </si>
  <si>
    <t xml:space="preserve">PEREA SOLIS LILIANA </t>
  </si>
  <si>
    <t>PIEDRAHITA JIMENEZ MARLELLY</t>
  </si>
  <si>
    <t>PORTOCARRERO ANGULO CLARA INES</t>
  </si>
  <si>
    <t xml:space="preserve">PUENTES  JACKELINE </t>
  </si>
  <si>
    <t>QUINTANA RENTERIA LUISA MARIA</t>
  </si>
  <si>
    <t>QUINTANA VIDAL PAOLA ANDREA</t>
  </si>
  <si>
    <t>QUINTERO CALZADA LILIANA MARINA</t>
  </si>
  <si>
    <t xml:space="preserve">QUINTERO MOLINA ZULEIMA </t>
  </si>
  <si>
    <t>RAMIREZ MORENO LINA MARCELA</t>
  </si>
  <si>
    <t>RAMIREZ ORTIZ PAULA ANDREA</t>
  </si>
  <si>
    <t>RAMON SALAZAR NORA CARINA</t>
  </si>
  <si>
    <t>REAL BORJA MARIA ELENA</t>
  </si>
  <si>
    <t>REYES LONDOÑO MAIRA ALEJANDRA</t>
  </si>
  <si>
    <t>RODALLEGA GOMEZ ERIKA ANDREA</t>
  </si>
  <si>
    <t>SALDARRIAGA CUELLAR ROCIO DE FATIMA</t>
  </si>
  <si>
    <t>SANCHEZ MARTINEZ LINA MARCELA</t>
  </si>
  <si>
    <t>SANCHEZ MUÑOZ JENNY ADRIANA</t>
  </si>
  <si>
    <t>SIERRA VARGAS LEYDY YULIETH</t>
  </si>
  <si>
    <t>SILVA ANGULO EDI LORENA</t>
  </si>
  <si>
    <t xml:space="preserve">TAMAYO MOSQUERA YANINE </t>
  </si>
  <si>
    <t xml:space="preserve">TROCHEZ ROSERO CAROLINA </t>
  </si>
  <si>
    <t>TROCHEZ TROCHEZ CLAUDIA MILEYDI</t>
  </si>
  <si>
    <t>VALENCIA MARTINEZ RUBY YOHANA</t>
  </si>
  <si>
    <t xml:space="preserve">VANEGAS LEDESMA JAQUELINE </t>
  </si>
  <si>
    <t>VELASCO PLAZA ANGIE MARCELA</t>
  </si>
  <si>
    <t xml:space="preserve">VIDAL ANGULO JENYFER </t>
  </si>
  <si>
    <t>VIDAL PONTE GREYCI CECILIA</t>
  </si>
  <si>
    <t>ZAPATA ZULOAGA LAURA TATIANA</t>
  </si>
  <si>
    <t>AGUDELO GRUESSO YENCI SHERLIN</t>
  </si>
  <si>
    <t>AGUIÑO ANGULO SANDRA MILENA</t>
  </si>
  <si>
    <t>ALEGRIA PAREDES ANGELA PASTORA</t>
  </si>
  <si>
    <t>AUXILIAR PEDAGOGICO SALA CUNA</t>
  </si>
  <si>
    <t xml:space="preserve">ARBOLEDA PALOMINO NELLY </t>
  </si>
  <si>
    <t>ARBOLEDA SOLIS MARICEL</t>
  </si>
  <si>
    <t>ASPRILLA CARABALI LIDA DANIELA</t>
  </si>
  <si>
    <t xml:space="preserve">BALANTA VALLECILLA ISAURA </t>
  </si>
  <si>
    <t>BARONA BALANTA DIANA MARIA</t>
  </si>
  <si>
    <t>BELTRAN FRANCO JELE XIMENA</t>
  </si>
  <si>
    <t>BENAVIDES REALPE MARTHA LUCIA</t>
  </si>
  <si>
    <t>BENITEZ ARBOLEDA LUZ BIBIANA</t>
  </si>
  <si>
    <t>CAICEDO CASTRO YENNY</t>
  </si>
  <si>
    <t>CARDONA ARBOLEDA LEIDY VIVIANA</t>
  </si>
  <si>
    <t>CASTAÑEDA OSORIO SHARON DANIELA</t>
  </si>
  <si>
    <t xml:space="preserve">CORAL MENDOZA PATRICIA </t>
  </si>
  <si>
    <t>CORTES CABEZAS LADY JHOANA</t>
  </si>
  <si>
    <t>CUERO RIASCOS MILDRETH STEFANY</t>
  </si>
  <si>
    <t xml:space="preserve">FRANCO VILLA EMILY SARAY </t>
  </si>
  <si>
    <t>GRUESSO CUERO NIKOL VALENTINA</t>
  </si>
  <si>
    <t>HURTADO PLAYONERO KELLY VANESSA</t>
  </si>
  <si>
    <t>JORY SINISTERRA KELLY YAJAIRA</t>
  </si>
  <si>
    <t>AUXILIAR PEDAGOGICO PERIL 2</t>
  </si>
  <si>
    <t>LOPEZ MANRIQUE ROSSE MARY</t>
  </si>
  <si>
    <t>MADRID SINISTERRA JENNY CRISTINA</t>
  </si>
  <si>
    <t>MENDEZ VICTORIA JIHAM SHARED</t>
  </si>
  <si>
    <t>MORENO GUERRA ANGELA MARIA</t>
  </si>
  <si>
    <t>MOSQUERA BECERRA ZORY YISETH</t>
  </si>
  <si>
    <t>MURILLO CAICEDO MAIRA YULENNY</t>
  </si>
  <si>
    <t>OCHOA AGUIRRE ANGELA MIREYA</t>
  </si>
  <si>
    <t>OCORO SAA MAIRA JOHALIS</t>
  </si>
  <si>
    <t>OREJUELA BALANTA CLAUDIA LORENA</t>
  </si>
  <si>
    <t>ORTIZ BAGUI EMILSE LILIANA</t>
  </si>
  <si>
    <t>PEREA CUELLAR GLESIS MARCELA</t>
  </si>
  <si>
    <t>PLAZA ARBOLEDA ANGIE DANIELA</t>
  </si>
  <si>
    <t>QUIROZ GUERRERO ADRIANA CRISTINA</t>
  </si>
  <si>
    <t>RENGIFO GONZALEZ ALEJANDRA</t>
  </si>
  <si>
    <t>RIASCOS QUIÑONES SINDY VANESSA</t>
  </si>
  <si>
    <t>RODRIGUEZ CAICEDO DIANA ISABEL</t>
  </si>
  <si>
    <t xml:space="preserve">ROSSY CASTILLO DARLYN </t>
  </si>
  <si>
    <t>SALAZAR SANCHEZ LINA VANESSA</t>
  </si>
  <si>
    <t xml:space="preserve">SANCHEZ OSPITIA DANIELA </t>
  </si>
  <si>
    <t>SEGURA PONCE MONICA LUCIA</t>
  </si>
  <si>
    <t xml:space="preserve">SINISTERRA  MADELEYNE </t>
  </si>
  <si>
    <t xml:space="preserve">SOLIS PLAYONERO ENMA </t>
  </si>
  <si>
    <t>TORRES MOSQUERA JIRLEAN STEFFANY</t>
  </si>
  <si>
    <t>VALENCIA VALENCIA DIANA MARCELA</t>
  </si>
  <si>
    <t>VALLECILLA MORENO DIANA MARCELA</t>
  </si>
  <si>
    <t>WAGNER ORTIZ DAYANNE NICOLLE</t>
  </si>
  <si>
    <t>AGUALIMPIA MENDOZA ANA FERNANDA</t>
  </si>
  <si>
    <t>MANIPULADOR DE ALIMENTOS</t>
  </si>
  <si>
    <t>ANGULO QUIÑONES YOLY ALICIA</t>
  </si>
  <si>
    <t xml:space="preserve">ANTE RUIZ ROSALBINA </t>
  </si>
  <si>
    <t>ANTURI ORTIZ TANIA LORENA</t>
  </si>
  <si>
    <t>ARANGO PIEDRAHITA LUIS ALEJANDRO</t>
  </si>
  <si>
    <t xml:space="preserve">ARTEAGA BEDOYA LEONEL </t>
  </si>
  <si>
    <t xml:space="preserve">BALCAZAR MOLINA SAYURI </t>
  </si>
  <si>
    <t>CAMPO GRIZALES JHON FREDDY</t>
  </si>
  <si>
    <t>CARABALI BALANTA YENIFER TATIANA</t>
  </si>
  <si>
    <t xml:space="preserve">CARBONERO ABADIA EVELIN </t>
  </si>
  <si>
    <t>CASTILLO ARBOLEDA BERTHA ENNIS</t>
  </si>
  <si>
    <t>CASTILLO RAMIREZ CARLOS MARIO</t>
  </si>
  <si>
    <t xml:space="preserve">CASTILLO RAMIREZ MARILYN </t>
  </si>
  <si>
    <t>CASTILLO RUIZ MARIA CAMILA</t>
  </si>
  <si>
    <t xml:space="preserve">CASTILLO TENORIO VANESSA </t>
  </si>
  <si>
    <t xml:space="preserve">CASTRO CAICEDO VIVIANA </t>
  </si>
  <si>
    <t>CAYCEDO JARAMILLO DIEGO FERNANDO</t>
  </si>
  <si>
    <t xml:space="preserve">DAVILA CAMPO LORENA   </t>
  </si>
  <si>
    <t>DE LA CRUZ NEGRET MARIA ANGELICA</t>
  </si>
  <si>
    <t>GARCIA LOAIZA SANDRA LILIANA</t>
  </si>
  <si>
    <t>GIRALDO MOLINA CARLOS HUMBERTO</t>
  </si>
  <si>
    <t xml:space="preserve">GONZALEZ PLAZA MARYI </t>
  </si>
  <si>
    <t>GRUESSO CUERO DIANA CAROLINA</t>
  </si>
  <si>
    <t>HURTADO ROSAS ANA MILENA</t>
  </si>
  <si>
    <t>JEREZ GARCIA LUIS DAVID</t>
  </si>
  <si>
    <t>LAVADO CORREA FERNELLY</t>
  </si>
  <si>
    <t>LOAIZA ESPINOZA JOSE MANUEL</t>
  </si>
  <si>
    <t>LOPEZ CHAMORRO INGRID JULIETH</t>
  </si>
  <si>
    <t>LOZANO IBARGUEN YERLIN ANDREA</t>
  </si>
  <si>
    <t xml:space="preserve">LOZANO MOSQUERA STEFANIA </t>
  </si>
  <si>
    <t>LUCUMI MESTIZO MARISOL</t>
  </si>
  <si>
    <t>MARIN MOSQUERA BEATRIZ ELENA</t>
  </si>
  <si>
    <t>MEDINA CRUZ JOSE ORLANDO</t>
  </si>
  <si>
    <t>MENDOZA ALVAREZ PEDRO NEL</t>
  </si>
  <si>
    <t>MONTAÑO CORTES LUZ MARY</t>
  </si>
  <si>
    <t>MOSQUERA  LEIDY JHOANNA</t>
  </si>
  <si>
    <t xml:space="preserve">MOSQUERA ASPRILLA MILTA </t>
  </si>
  <si>
    <t>MOSQUERA MONTALVO NELSON ALEJANDRO</t>
  </si>
  <si>
    <t>MURILLO MORALES YULI PATRICIA</t>
  </si>
  <si>
    <t xml:space="preserve">OLAVE RIASCOS ZORALY </t>
  </si>
  <si>
    <t xml:space="preserve">PAEREZ  MARIA  RUTH </t>
  </si>
  <si>
    <t>PEREA MOSQUERA INGRID YULIE</t>
  </si>
  <si>
    <t>RAMIREZ BEJARANO ISRAEL JESUS</t>
  </si>
  <si>
    <t>RENTERIA ECHEVERRY EDISSON</t>
  </si>
  <si>
    <t>ROJAS HERNANDEZ HOOVER</t>
  </si>
  <si>
    <t>SILVA FISCAL CARMEN EMILIA</t>
  </si>
  <si>
    <t>SOLIS CORTES KENNY ALEXANDRA</t>
  </si>
  <si>
    <t xml:space="preserve">SOLIS ROSAS GERALDINE   </t>
  </si>
  <si>
    <t xml:space="preserve">URBANO RUIZ MARIBEL </t>
  </si>
  <si>
    <t>VERGARA LUCUMI MAGDA YULIANA</t>
  </si>
  <si>
    <t>BALANTA  MARTHA CECILIA</t>
  </si>
  <si>
    <t>AUXILIAR DE SERVICIOS GENERALES</t>
  </si>
  <si>
    <t>BANGUERA ALEGRIA DIANA INDIRA</t>
  </si>
  <si>
    <t>CASTILLO MENDOZA SANDRA PATRICIA</t>
  </si>
  <si>
    <t>CHARRUPI  DIANA MELISA</t>
  </si>
  <si>
    <t>COPETE ARMIJO SANDRA JANICE</t>
  </si>
  <si>
    <t>CUESTA MENA JULIA SUSANA</t>
  </si>
  <si>
    <t>GRISALES ARANGO GLORIA ESPERANZA</t>
  </si>
  <si>
    <t xml:space="preserve">LOPEZ ORTEGA JAMES </t>
  </si>
  <si>
    <t>MANSO BENJUMEA CARMEN ARELIS</t>
  </si>
  <si>
    <t>MARTINEZ  MARTHA VIVIANA</t>
  </si>
  <si>
    <t xml:space="preserve">MICOLTA CUNDUMI FLORIPA </t>
  </si>
  <si>
    <t xml:space="preserve">MORALES RAMOS ENRIQUE </t>
  </si>
  <si>
    <t>MURILLO MORALES DIANA PAOLA</t>
  </si>
  <si>
    <t>MURILLO SOLIS FRANCISCO JAVIER</t>
  </si>
  <si>
    <t>NOVA ARANGO OSCAR SEBASTIAN</t>
  </si>
  <si>
    <t xml:space="preserve">PEÑA GARCIA AYDEE </t>
  </si>
  <si>
    <t>SANCHEZ JURADO JORGE LEONARDO</t>
  </si>
  <si>
    <t xml:space="preserve">VANEGA SALAZAR YULISA </t>
  </si>
  <si>
    <t xml:space="preserve">VARGAS BALANTA MARIA DEL PILAR </t>
  </si>
  <si>
    <t>MARIA ANA DE JESUS DE LA CRUZ HURTADO</t>
  </si>
  <si>
    <t>38949067-5</t>
  </si>
  <si>
    <t>ENERO</t>
  </si>
  <si>
    <t>MODALIDAD INSTITUCIONAL 2.025</t>
  </si>
  <si>
    <t>15 DE ENERO DEL 2025</t>
  </si>
  <si>
    <t>30 DE ENERO DEL 2025</t>
  </si>
  <si>
    <t>LUCUMI VILLACIS MARIA CAMILA</t>
  </si>
  <si>
    <t>GAVIRIA CAMPIÑO LINA MARCELA</t>
  </si>
  <si>
    <t>GONZALEZ DUVAN DARIO</t>
  </si>
  <si>
    <t>CAMPO CASTAÑEDA ANA BEIBA</t>
  </si>
  <si>
    <t xml:space="preserve">MACUACE  ISLENA </t>
  </si>
  <si>
    <t>PANAMEÑO HURTADO  EDWIN DANIEL</t>
  </si>
  <si>
    <t>ANEXO  7 EXPLICATIVO DE INFRAESTRUCTURA- MANTENIMIENTO Y ADECUACIONES C.V. AÑO 2025</t>
  </si>
  <si>
    <t>ANEXO 2  EXPLICATIVO DE INFRAESTRUCTURA- COSTOS FIJOS AÑO 2025</t>
  </si>
  <si>
    <t>FUNDACION CARIÑO</t>
  </si>
  <si>
    <t>900224702 - 9</t>
  </si>
  <si>
    <t>FUNDACION EUDES</t>
  </si>
  <si>
    <t>CLARA INES ZAPATA RIVERA</t>
  </si>
  <si>
    <t>ROCIO VILLAMIZAR RINCON</t>
  </si>
  <si>
    <t>DAYAN STEFANYA PALACIOS CASTAÑEDA</t>
  </si>
  <si>
    <t>MARTHA ESNEIDA BENAVIDES RIVERA</t>
  </si>
  <si>
    <t>VIDAGAS</t>
  </si>
  <si>
    <t>900335279 - 0</t>
  </si>
  <si>
    <t>ANEXO 4 EXPLICATIVO DE DOTACION DE CONSUMO- COSTOS VARIABLES  AÑO 2025</t>
  </si>
  <si>
    <t>ANEXO 8 EXPLICATIVO DE SEGUROS DE LOS NIÑOS - COSTOS VARIABLES AÑO 2025</t>
  </si>
  <si>
    <t>ANEXO 6  EXPLICATIVO DE ALIMENTACION- COSTOS VARIABLES AÑO 2025</t>
  </si>
  <si>
    <t>ANEXO 3  EXPLICATIVO DE GASTOS OPERATIVOS- COSTOS FIJOS AÑO 2025</t>
  </si>
  <si>
    <t>FEBRERO</t>
  </si>
  <si>
    <t>CADAVID HERRERA LAURA PATRICIA</t>
  </si>
  <si>
    <t xml:space="preserve">GUERRERO IJAJI DIANA ROCIO </t>
  </si>
  <si>
    <t>HENAO JARAMILLO LEIDY JOHANNA</t>
  </si>
  <si>
    <t>01 DE FEBRERO DEL 2025</t>
  </si>
  <si>
    <t>28 DE FEBRERO DEL 2025</t>
  </si>
  <si>
    <t>GASES DE OCCIDENTE SA ESP</t>
  </si>
  <si>
    <t>800167643-5</t>
  </si>
  <si>
    <t>EMPRESAS MUNICIPALES DE CALI E.I.C.E. E.S.P.</t>
  </si>
  <si>
    <t>890399003 - 4</t>
  </si>
  <si>
    <t>SERVICIOS PUBLICOS</t>
  </si>
  <si>
    <t xml:space="preserve">TRANSPORTE LOGISTICO LOS CRISTALES S.A.S. </t>
  </si>
  <si>
    <t>900438788 - 0</t>
  </si>
  <si>
    <t>FEVN622</t>
  </si>
  <si>
    <t>PLANETA CONTROL Y PREVENCION DE PLAGAS S.A.S.</t>
  </si>
  <si>
    <t>FEVL1462</t>
  </si>
  <si>
    <t>FUMIGACION</t>
  </si>
  <si>
    <t>28DE FEBERO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</si>
</sst>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\ #,##0_);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_(* #,##0_);_(* \(#,##0\);_(* &quot;-&quot;??_);_(@_)"/>
    <numFmt numFmtId="169" formatCode="&quot;$&quot;\ #,##0"/>
    <numFmt numFmtId="170" formatCode="_(&quot;$&quot;\ * #,##0_);_(&quot;$&quot;\ * \(#,##0\);_(&quot;$&quot;\ * &quot;-&quot;_);_(@_)"/>
    <numFmt numFmtId="171" formatCode="#,##0;[Red]#,##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</cellStyleXfs>
  <cellXfs count="455">
    <xf numFmtId="0" fontId="0" fillId="0" borderId="0" xfId="0"/>
    <xf numFmtId="168" fontId="0" fillId="0" borderId="0" xfId="0" applyNumberFormat="1"/>
    <xf numFmtId="0" fontId="0" fillId="0" borderId="2" xfId="0" applyBorder="1"/>
    <xf numFmtId="0" fontId="1" fillId="0" borderId="4" xfId="0" applyFont="1" applyBorder="1"/>
    <xf numFmtId="0" fontId="1" fillId="0" borderId="1" xfId="0" applyFont="1" applyBorder="1"/>
    <xf numFmtId="0" fontId="0" fillId="3" borderId="1" xfId="0" applyFill="1" applyBorder="1"/>
    <xf numFmtId="0" fontId="1" fillId="3" borderId="1" xfId="0" applyFont="1" applyFill="1" applyBorder="1"/>
    <xf numFmtId="0" fontId="7" fillId="0" borderId="4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5" borderId="4" xfId="0" applyFont="1" applyFill="1" applyBorder="1"/>
    <xf numFmtId="168" fontId="0" fillId="0" borderId="0" xfId="2" applyNumberFormat="1" applyFont="1"/>
    <xf numFmtId="169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5" fontId="0" fillId="0" borderId="0" xfId="1" applyFont="1"/>
    <xf numFmtId="167" fontId="0" fillId="0" borderId="0" xfId="1" applyNumberFormat="1" applyFont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3" xfId="0" applyFont="1" applyBorder="1"/>
    <xf numFmtId="0" fontId="12" fillId="0" borderId="12" xfId="0" applyFont="1" applyBorder="1"/>
    <xf numFmtId="0" fontId="12" fillId="0" borderId="13" xfId="0" applyFont="1" applyBorder="1"/>
    <xf numFmtId="0" fontId="12" fillId="0" borderId="0" xfId="0" applyFont="1"/>
    <xf numFmtId="0" fontId="12" fillId="0" borderId="15" xfId="0" applyFont="1" applyBorder="1"/>
    <xf numFmtId="0" fontId="12" fillId="0" borderId="7" xfId="0" applyFont="1" applyBorder="1"/>
    <xf numFmtId="0" fontId="12" fillId="0" borderId="10" xfId="0" applyFont="1" applyBorder="1"/>
    <xf numFmtId="0" fontId="11" fillId="0" borderId="0" xfId="0" applyFont="1"/>
    <xf numFmtId="0" fontId="10" fillId="0" borderId="1" xfId="0" applyFont="1" applyBorder="1"/>
    <xf numFmtId="0" fontId="10" fillId="0" borderId="4" xfId="0" applyFont="1" applyBorder="1"/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3" fontId="18" fillId="0" borderId="1" xfId="0" applyNumberFormat="1" applyFont="1" applyBorder="1" applyAlignment="1">
      <alignment vertical="center" wrapText="1"/>
    </xf>
    <xf numFmtId="169" fontId="18" fillId="0" borderId="1" xfId="0" applyNumberFormat="1" applyFont="1" applyBorder="1" applyAlignment="1">
      <alignment vertical="center" wrapText="1"/>
    </xf>
    <xf numFmtId="164" fontId="3" fillId="0" borderId="1" xfId="1" applyNumberFormat="1" applyFont="1" applyFill="1" applyBorder="1"/>
    <xf numFmtId="3" fontId="18" fillId="3" borderId="1" xfId="0" applyNumberFormat="1" applyFont="1" applyFill="1" applyBorder="1" applyAlignment="1">
      <alignment horizontal="right" vertical="center" wrapText="1"/>
    </xf>
    <xf numFmtId="169" fontId="0" fillId="3" borderId="1" xfId="0" applyNumberFormat="1" applyFill="1" applyBorder="1"/>
    <xf numFmtId="3" fontId="18" fillId="3" borderId="1" xfId="0" applyNumberFormat="1" applyFont="1" applyFill="1" applyBorder="1" applyAlignment="1">
      <alignment vertical="center" wrapText="1"/>
    </xf>
    <xf numFmtId="164" fontId="3" fillId="3" borderId="1" xfId="1" applyNumberFormat="1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right"/>
    </xf>
    <xf numFmtId="0" fontId="12" fillId="0" borderId="0" xfId="0" applyFont="1" applyAlignment="1">
      <alignment horizontal="right"/>
    </xf>
    <xf numFmtId="0" fontId="12" fillId="0" borderId="7" xfId="0" applyFont="1" applyBorder="1" applyAlignment="1">
      <alignment horizontal="right"/>
    </xf>
    <xf numFmtId="0" fontId="0" fillId="0" borderId="0" xfId="0" applyAlignment="1">
      <alignment horizontal="right"/>
    </xf>
    <xf numFmtId="0" fontId="1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169" fontId="12" fillId="0" borderId="0" xfId="0" applyNumberFormat="1" applyFont="1"/>
    <xf numFmtId="0" fontId="0" fillId="0" borderId="0" xfId="0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167" fontId="12" fillId="0" borderId="1" xfId="1" applyNumberFormat="1" applyFont="1" applyFill="1" applyBorder="1"/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165" fontId="0" fillId="0" borderId="0" xfId="1" applyFont="1" applyFill="1" applyBorder="1"/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68" fontId="12" fillId="0" borderId="0" xfId="2" applyNumberFormat="1" applyFont="1" applyFill="1" applyBorder="1"/>
    <xf numFmtId="0" fontId="4" fillId="0" borderId="0" xfId="0" applyFont="1" applyAlignment="1">
      <alignment horizontal="center" vertical="center" wrapText="1"/>
    </xf>
    <xf numFmtId="0" fontId="12" fillId="0" borderId="13" xfId="0" applyFont="1" applyBorder="1" applyAlignment="1">
      <alignment wrapText="1"/>
    </xf>
    <xf numFmtId="0" fontId="12" fillId="0" borderId="15" xfId="0" applyFont="1" applyBorder="1" applyAlignment="1">
      <alignment wrapText="1"/>
    </xf>
    <xf numFmtId="0" fontId="12" fillId="0" borderId="10" xfId="0" applyFont="1" applyBorder="1" applyAlignment="1">
      <alignment wrapText="1"/>
    </xf>
    <xf numFmtId="0" fontId="3" fillId="5" borderId="4" xfId="0" applyFont="1" applyFill="1" applyBorder="1" applyAlignment="1">
      <alignment horizontal="center" vertical="center" wrapText="1"/>
    </xf>
    <xf numFmtId="167" fontId="12" fillId="0" borderId="1" xfId="1" applyNumberFormat="1" applyFont="1" applyFill="1" applyBorder="1" applyAlignment="1">
      <alignment vertical="center"/>
    </xf>
    <xf numFmtId="0" fontId="1" fillId="0" borderId="0" xfId="0" applyFont="1"/>
    <xf numFmtId="167" fontId="10" fillId="2" borderId="1" xfId="1" applyNumberFormat="1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26" xfId="0" applyFont="1" applyBorder="1"/>
    <xf numFmtId="0" fontId="12" fillId="0" borderId="21" xfId="0" applyFont="1" applyBorder="1"/>
    <xf numFmtId="0" fontId="12" fillId="0" borderId="22" xfId="0" applyFont="1" applyBorder="1"/>
    <xf numFmtId="0" fontId="12" fillId="0" borderId="18" xfId="0" applyFont="1" applyBorder="1"/>
    <xf numFmtId="0" fontId="12" fillId="0" borderId="28" xfId="0" applyFont="1" applyBorder="1"/>
    <xf numFmtId="0" fontId="17" fillId="3" borderId="16" xfId="0" applyFont="1" applyFill="1" applyBorder="1" applyAlignment="1">
      <alignment vertical="center"/>
    </xf>
    <xf numFmtId="167" fontId="12" fillId="0" borderId="1" xfId="1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7" fontId="10" fillId="4" borderId="1" xfId="1" applyNumberFormat="1" applyFont="1" applyFill="1" applyBorder="1" applyAlignment="1">
      <alignment vertical="center"/>
    </xf>
    <xf numFmtId="167" fontId="10" fillId="4" borderId="1" xfId="1" applyNumberFormat="1" applyFont="1" applyFill="1" applyBorder="1" applyAlignment="1">
      <alignment horizontal="right" vertical="center"/>
    </xf>
    <xf numFmtId="0" fontId="12" fillId="4" borderId="1" xfId="0" applyFont="1" applyFill="1" applyBorder="1" applyAlignment="1">
      <alignment vertical="center" wrapText="1"/>
    </xf>
    <xf numFmtId="0" fontId="0" fillId="4" borderId="0" xfId="0" applyFill="1" applyAlignment="1">
      <alignment vertical="center"/>
    </xf>
    <xf numFmtId="3" fontId="0" fillId="4" borderId="0" xfId="0" applyNumberFormat="1" applyFill="1" applyAlignment="1">
      <alignment vertical="center"/>
    </xf>
    <xf numFmtId="0" fontId="12" fillId="0" borderId="3" xfId="0" applyFont="1" applyBorder="1" applyAlignment="1">
      <alignment vertical="center"/>
    </xf>
    <xf numFmtId="0" fontId="9" fillId="0" borderId="8" xfId="0" applyFont="1" applyBorder="1"/>
    <xf numFmtId="167" fontId="0" fillId="0" borderId="0" xfId="0" applyNumberFormat="1"/>
    <xf numFmtId="0" fontId="10" fillId="0" borderId="27" xfId="0" applyFont="1" applyBorder="1"/>
    <xf numFmtId="0" fontId="10" fillId="0" borderId="0" xfId="0" applyFont="1"/>
    <xf numFmtId="167" fontId="10" fillId="2" borderId="1" xfId="1" applyNumberFormat="1" applyFont="1" applyFill="1" applyBorder="1"/>
    <xf numFmtId="0" fontId="10" fillId="0" borderId="4" xfId="0" applyFont="1" applyBorder="1" applyAlignment="1">
      <alignment vertical="center"/>
    </xf>
    <xf numFmtId="165" fontId="10" fillId="0" borderId="4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168" fontId="12" fillId="0" borderId="1" xfId="2" applyNumberFormat="1" applyFont="1" applyFill="1" applyBorder="1" applyAlignment="1">
      <alignment horizontal="right" vertical="center"/>
    </xf>
    <xf numFmtId="167" fontId="12" fillId="0" borderId="1" xfId="1" applyNumberFormat="1" applyFont="1" applyFill="1" applyBorder="1" applyAlignment="1">
      <alignment horizontal="center" vertical="center" wrapText="1"/>
    </xf>
    <xf numFmtId="167" fontId="12" fillId="2" borderId="1" xfId="1" applyNumberFormat="1" applyFont="1" applyFill="1" applyBorder="1" applyAlignment="1">
      <alignment vertical="center"/>
    </xf>
    <xf numFmtId="165" fontId="12" fillId="0" borderId="0" xfId="1" applyFont="1"/>
    <xf numFmtId="167" fontId="12" fillId="0" borderId="1" xfId="1" applyNumberFormat="1" applyFont="1" applyFill="1" applyBorder="1" applyAlignment="1">
      <alignment horizontal="right"/>
    </xf>
    <xf numFmtId="0" fontId="1" fillId="0" borderId="4" xfId="0" applyFont="1" applyBorder="1" applyAlignment="1">
      <alignment vertical="center"/>
    </xf>
    <xf numFmtId="0" fontId="8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2" fillId="0" borderId="4" xfId="0" applyFont="1" applyBorder="1"/>
    <xf numFmtId="167" fontId="0" fillId="0" borderId="1" xfId="1" applyNumberFormat="1" applyFont="1" applyBorder="1"/>
    <xf numFmtId="169" fontId="1" fillId="3" borderId="1" xfId="0" applyNumberFormat="1" applyFont="1" applyFill="1" applyBorder="1"/>
    <xf numFmtId="168" fontId="1" fillId="0" borderId="0" xfId="2" applyNumberFormat="1" applyFont="1"/>
    <xf numFmtId="168" fontId="12" fillId="0" borderId="1" xfId="2" applyNumberFormat="1" applyFont="1" applyFill="1" applyBorder="1" applyAlignment="1">
      <alignment horizontal="center" vertical="center" wrapText="1"/>
    </xf>
    <xf numFmtId="167" fontId="10" fillId="0" borderId="0" xfId="1" applyNumberFormat="1" applyFont="1"/>
    <xf numFmtId="167" fontId="10" fillId="0" borderId="0" xfId="1" applyNumberFormat="1" applyFont="1" applyAlignment="1">
      <alignment vertical="center"/>
    </xf>
    <xf numFmtId="167" fontId="10" fillId="2" borderId="0" xfId="1" applyNumberFormat="1" applyFont="1" applyFill="1" applyAlignment="1">
      <alignment vertical="center"/>
    </xf>
    <xf numFmtId="167" fontId="10" fillId="4" borderId="0" xfId="1" applyNumberFormat="1" applyFont="1" applyFill="1" applyAlignment="1">
      <alignment vertical="center"/>
    </xf>
    <xf numFmtId="0" fontId="12" fillId="0" borderId="30" xfId="0" applyFont="1" applyBorder="1" applyAlignment="1">
      <alignment vertical="center"/>
    </xf>
    <xf numFmtId="0" fontId="12" fillId="0" borderId="32" xfId="0" applyFont="1" applyBorder="1"/>
    <xf numFmtId="0" fontId="12" fillId="0" borderId="34" xfId="0" applyFont="1" applyBorder="1"/>
    <xf numFmtId="0" fontId="12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center" wrapText="1"/>
    </xf>
    <xf numFmtId="0" fontId="10" fillId="0" borderId="16" xfId="0" applyFont="1" applyBorder="1"/>
    <xf numFmtId="0" fontId="12" fillId="0" borderId="33" xfId="0" applyFont="1" applyBorder="1"/>
    <xf numFmtId="0" fontId="12" fillId="0" borderId="27" xfId="0" applyFont="1" applyBorder="1"/>
    <xf numFmtId="0" fontId="12" fillId="0" borderId="20" xfId="0" applyFont="1" applyBorder="1"/>
    <xf numFmtId="168" fontId="12" fillId="0" borderId="1" xfId="2" applyNumberFormat="1" applyFont="1" applyFill="1" applyBorder="1" applyAlignment="1">
      <alignment horizontal="right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167" fontId="10" fillId="2" borderId="3" xfId="1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12" fillId="3" borderId="1" xfId="0" applyFont="1" applyFill="1" applyBorder="1" applyAlignment="1">
      <alignment horizontal="right" vertical="center" wrapText="1"/>
    </xf>
    <xf numFmtId="168" fontId="12" fillId="3" borderId="1" xfId="2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22" fillId="0" borderId="4" xfId="0" applyFont="1" applyBorder="1"/>
    <xf numFmtId="0" fontId="14" fillId="0" borderId="1" xfId="0" applyFont="1" applyBorder="1"/>
    <xf numFmtId="0" fontId="18" fillId="0" borderId="1" xfId="0" applyFont="1" applyBorder="1"/>
    <xf numFmtId="0" fontId="10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165" fontId="12" fillId="0" borderId="26" xfId="1" applyFont="1" applyBorder="1"/>
    <xf numFmtId="165" fontId="12" fillId="0" borderId="22" xfId="1" applyFont="1" applyBorder="1"/>
    <xf numFmtId="0" fontId="10" fillId="0" borderId="20" xfId="0" applyFont="1" applyBorder="1"/>
    <xf numFmtId="0" fontId="12" fillId="0" borderId="20" xfId="0" applyFont="1" applyBorder="1" applyAlignment="1">
      <alignment horizontal="left"/>
    </xf>
    <xf numFmtId="0" fontId="12" fillId="3" borderId="3" xfId="0" applyFont="1" applyFill="1" applyBorder="1"/>
    <xf numFmtId="0" fontId="0" fillId="0" borderId="33" xfId="0" applyBorder="1"/>
    <xf numFmtId="0" fontId="0" fillId="0" borderId="34" xfId="0" applyBorder="1"/>
    <xf numFmtId="0" fontId="0" fillId="0" borderId="26" xfId="0" applyBorder="1"/>
    <xf numFmtId="0" fontId="0" fillId="0" borderId="22" xfId="0" applyBorder="1"/>
    <xf numFmtId="167" fontId="10" fillId="2" borderId="3" xfId="1" applyNumberFormat="1" applyFont="1" applyFill="1" applyBorder="1"/>
    <xf numFmtId="0" fontId="10" fillId="3" borderId="3" xfId="0" applyFont="1" applyFill="1" applyBorder="1"/>
    <xf numFmtId="167" fontId="12" fillId="0" borderId="0" xfId="0" applyNumberFormat="1" applyFont="1" applyAlignment="1">
      <alignment vertical="center"/>
    </xf>
    <xf numFmtId="0" fontId="11" fillId="0" borderId="33" xfId="0" applyFont="1" applyBorder="1"/>
    <xf numFmtId="0" fontId="11" fillId="0" borderId="32" xfId="0" applyFont="1" applyBorder="1"/>
    <xf numFmtId="0" fontId="11" fillId="0" borderId="34" xfId="0" applyFont="1" applyBorder="1"/>
    <xf numFmtId="0" fontId="11" fillId="0" borderId="26" xfId="0" applyFont="1" applyBorder="1"/>
    <xf numFmtId="0" fontId="11" fillId="0" borderId="20" xfId="0" applyFont="1" applyBorder="1"/>
    <xf numFmtId="0" fontId="11" fillId="0" borderId="21" xfId="0" applyFont="1" applyBorder="1"/>
    <xf numFmtId="0" fontId="11" fillId="0" borderId="22" xfId="0" applyFont="1" applyBorder="1"/>
    <xf numFmtId="0" fontId="11" fillId="0" borderId="27" xfId="0" applyFont="1" applyBorder="1"/>
    <xf numFmtId="0" fontId="16" fillId="0" borderId="1" xfId="0" applyFont="1" applyBorder="1" applyAlignment="1">
      <alignment horizontal="left" vertical="center" wrapText="1"/>
    </xf>
    <xf numFmtId="10" fontId="0" fillId="0" borderId="0" xfId="7" applyNumberFormat="1" applyFont="1"/>
    <xf numFmtId="14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42" fontId="0" fillId="0" borderId="0" xfId="5" applyFont="1"/>
    <xf numFmtId="165" fontId="10" fillId="0" borderId="1" xfId="1" applyFont="1" applyBorder="1" applyAlignment="1">
      <alignment vertical="center"/>
    </xf>
    <xf numFmtId="0" fontId="0" fillId="0" borderId="1" xfId="0" applyBorder="1"/>
    <xf numFmtId="0" fontId="10" fillId="0" borderId="1" xfId="0" applyFont="1" applyBorder="1" applyAlignment="1">
      <alignment horizontal="left"/>
    </xf>
    <xf numFmtId="0" fontId="10" fillId="5" borderId="1" xfId="0" applyFont="1" applyFill="1" applyBorder="1" applyAlignment="1">
      <alignment horizontal="right"/>
    </xf>
    <xf numFmtId="0" fontId="10" fillId="5" borderId="1" xfId="0" applyFont="1" applyFill="1" applyBorder="1" applyAlignment="1">
      <alignment horizontal="center"/>
    </xf>
    <xf numFmtId="0" fontId="21" fillId="0" borderId="1" xfId="0" applyFont="1" applyBorder="1" applyAlignment="1">
      <alignment vertical="center"/>
    </xf>
    <xf numFmtId="168" fontId="12" fillId="0" borderId="1" xfId="2" applyNumberFormat="1" applyFont="1" applyBorder="1" applyAlignment="1">
      <alignment horizontal="center"/>
    </xf>
    <xf numFmtId="171" fontId="0" fillId="0" borderId="0" xfId="2" applyNumberFormat="1" applyFont="1"/>
    <xf numFmtId="171" fontId="1" fillId="0" borderId="1" xfId="2" applyNumberFormat="1" applyFont="1" applyBorder="1"/>
    <xf numFmtId="171" fontId="12" fillId="4" borderId="1" xfId="2" applyNumberFormat="1" applyFont="1" applyFill="1" applyBorder="1" applyAlignment="1">
      <alignment vertical="center"/>
    </xf>
    <xf numFmtId="0" fontId="12" fillId="3" borderId="3" xfId="0" applyFont="1" applyFill="1" applyBorder="1" applyAlignment="1">
      <alignment horizontal="righ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168" fontId="12" fillId="0" borderId="27" xfId="2" applyNumberFormat="1" applyFont="1" applyBorder="1" applyAlignment="1"/>
    <xf numFmtId="168" fontId="12" fillId="0" borderId="0" xfId="2" applyNumberFormat="1" applyFont="1" applyBorder="1" applyAlignment="1"/>
    <xf numFmtId="168" fontId="12" fillId="0" borderId="21" xfId="2" applyNumberFormat="1" applyFont="1" applyBorder="1" applyAlignment="1"/>
    <xf numFmtId="165" fontId="12" fillId="0" borderId="27" xfId="1" applyFont="1" applyBorder="1" applyAlignment="1"/>
    <xf numFmtId="165" fontId="12" fillId="0" borderId="0" xfId="1" applyFont="1" applyBorder="1" applyAlignment="1"/>
    <xf numFmtId="165" fontId="12" fillId="0" borderId="7" xfId="1" applyFont="1" applyBorder="1" applyAlignment="1"/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167" fontId="12" fillId="0" borderId="0" xfId="1" applyNumberFormat="1" applyFont="1" applyFill="1" applyBorder="1" applyAlignment="1">
      <alignment horizontal="right" vertical="center"/>
    </xf>
    <xf numFmtId="167" fontId="12" fillId="0" borderId="0" xfId="1" applyNumberFormat="1" applyFont="1" applyFill="1" applyBorder="1" applyAlignment="1">
      <alignment vertical="center"/>
    </xf>
    <xf numFmtId="168" fontId="12" fillId="0" borderId="9" xfId="2" applyNumberFormat="1" applyFont="1" applyBorder="1" applyAlignment="1"/>
    <xf numFmtId="0" fontId="0" fillId="0" borderId="27" xfId="0" applyBorder="1"/>
    <xf numFmtId="0" fontId="1" fillId="0" borderId="2" xfId="0" applyFont="1" applyBorder="1" applyAlignment="1">
      <alignment horizontal="center"/>
    </xf>
    <xf numFmtId="171" fontId="8" fillId="3" borderId="1" xfId="2" applyNumberFormat="1" applyFont="1" applyFill="1" applyBorder="1" applyAlignment="1">
      <alignment horizontal="center" vertical="center" wrapText="1"/>
    </xf>
    <xf numFmtId="167" fontId="12" fillId="4" borderId="1" xfId="1" applyNumberFormat="1" applyFont="1" applyFill="1" applyBorder="1" applyAlignment="1">
      <alignment vertical="center"/>
    </xf>
    <xf numFmtId="167" fontId="10" fillId="2" borderId="3" xfId="1" applyNumberFormat="1" applyFont="1" applyFill="1" applyBorder="1" applyAlignment="1">
      <alignment vertical="center" wrapText="1"/>
    </xf>
    <xf numFmtId="167" fontId="12" fillId="0" borderId="1" xfId="1" applyNumberFormat="1" applyFont="1" applyFill="1" applyBorder="1" applyAlignment="1" applyProtection="1">
      <alignment vertical="center"/>
      <protection locked="0"/>
    </xf>
    <xf numFmtId="37" fontId="12" fillId="0" borderId="1" xfId="1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/>
    <xf numFmtId="42" fontId="0" fillId="0" borderId="0" xfId="0" applyNumberFormat="1"/>
    <xf numFmtId="0" fontId="3" fillId="0" borderId="27" xfId="0" applyFont="1" applyBorder="1" applyAlignment="1">
      <alignment vertical="center" wrapText="1"/>
    </xf>
    <xf numFmtId="14" fontId="10" fillId="0" borderId="17" xfId="2" applyNumberFormat="1" applyFont="1" applyBorder="1" applyAlignment="1">
      <alignment vertical="center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left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167" fontId="12" fillId="0" borderId="1" xfId="1" applyNumberFormat="1" applyFont="1" applyFill="1" applyBorder="1" applyAlignment="1">
      <alignment horizontal="right" vertical="center" wrapText="1"/>
    </xf>
    <xf numFmtId="167" fontId="12" fillId="0" borderId="45" xfId="1" applyNumberFormat="1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vertical="center"/>
    </xf>
    <xf numFmtId="0" fontId="10" fillId="3" borderId="47" xfId="0" applyFont="1" applyFill="1" applyBorder="1" applyAlignment="1">
      <alignment vertical="center"/>
    </xf>
    <xf numFmtId="0" fontId="12" fillId="3" borderId="47" xfId="0" applyFont="1" applyFill="1" applyBorder="1" applyAlignment="1">
      <alignment horizontal="left" vertical="center"/>
    </xf>
    <xf numFmtId="0" fontId="12" fillId="3" borderId="47" xfId="0" applyFont="1" applyFill="1" applyBorder="1" applyAlignment="1">
      <alignment horizontal="right" vertical="center"/>
    </xf>
    <xf numFmtId="0" fontId="12" fillId="3" borderId="47" xfId="0" applyFont="1" applyFill="1" applyBorder="1" applyAlignment="1">
      <alignment vertical="center"/>
    </xf>
    <xf numFmtId="167" fontId="12" fillId="3" borderId="47" xfId="1" applyNumberFormat="1" applyFont="1" applyFill="1" applyBorder="1" applyAlignment="1">
      <alignment vertical="center"/>
    </xf>
    <xf numFmtId="0" fontId="10" fillId="0" borderId="17" xfId="0" applyFont="1" applyBorder="1"/>
    <xf numFmtId="0" fontId="12" fillId="0" borderId="32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21" xfId="0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0" fillId="0" borderId="4" xfId="0" applyBorder="1"/>
    <xf numFmtId="0" fontId="10" fillId="0" borderId="32" xfId="0" applyFont="1" applyBorder="1"/>
    <xf numFmtId="0" fontId="0" fillId="0" borderId="21" xfId="0" applyBorder="1"/>
    <xf numFmtId="0" fontId="12" fillId="3" borderId="3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/>
    </xf>
    <xf numFmtId="168" fontId="12" fillId="0" borderId="33" xfId="2" applyNumberFormat="1" applyFont="1" applyBorder="1" applyAlignment="1"/>
    <xf numFmtId="168" fontId="12" fillId="0" borderId="32" xfId="2" applyNumberFormat="1" applyFont="1" applyBorder="1" applyAlignment="1"/>
    <xf numFmtId="168" fontId="12" fillId="0" borderId="32" xfId="2" applyNumberFormat="1" applyFont="1" applyBorder="1"/>
    <xf numFmtId="168" fontId="12" fillId="0" borderId="0" xfId="2" applyNumberFormat="1" applyFont="1" applyBorder="1"/>
    <xf numFmtId="168" fontId="12" fillId="0" borderId="20" xfId="2" applyNumberFormat="1" applyFont="1" applyBorder="1" applyAlignment="1"/>
    <xf numFmtId="168" fontId="12" fillId="0" borderId="21" xfId="2" applyNumberFormat="1" applyFont="1" applyBorder="1"/>
    <xf numFmtId="0" fontId="0" fillId="0" borderId="32" xfId="0" applyBorder="1"/>
    <xf numFmtId="167" fontId="21" fillId="0" borderId="1" xfId="1" applyNumberFormat="1" applyFont="1" applyBorder="1" applyAlignment="1">
      <alignment vertical="center"/>
    </xf>
    <xf numFmtId="167" fontId="1" fillId="0" borderId="0" xfId="1" applyNumberFormat="1" applyFont="1"/>
    <xf numFmtId="167" fontId="1" fillId="0" borderId="0" xfId="0" applyNumberFormat="1" applyFont="1"/>
    <xf numFmtId="0" fontId="13" fillId="0" borderId="33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2" fillId="0" borderId="40" xfId="0" applyFont="1" applyBorder="1" applyAlignment="1">
      <alignment vertical="center"/>
    </xf>
    <xf numFmtId="0" fontId="12" fillId="0" borderId="11" xfId="0" applyFont="1" applyBorder="1" applyAlignment="1">
      <alignment vertical="center" wrapText="1"/>
    </xf>
    <xf numFmtId="0" fontId="12" fillId="0" borderId="13" xfId="0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0" fontId="12" fillId="0" borderId="14" xfId="0" applyFont="1" applyBorder="1" applyAlignment="1">
      <alignment vertical="center" wrapText="1"/>
    </xf>
    <xf numFmtId="0" fontId="12" fillId="0" borderId="15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0" borderId="22" xfId="0" applyFont="1" applyBorder="1" applyAlignment="1">
      <alignment vertical="center"/>
    </xf>
    <xf numFmtId="168" fontId="12" fillId="0" borderId="9" xfId="2" applyNumberFormat="1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4" xfId="0" applyFont="1" applyBorder="1" applyAlignment="1" applyProtection="1">
      <alignment horizontal="left"/>
      <protection locked="0"/>
    </xf>
    <xf numFmtId="41" fontId="0" fillId="0" borderId="0" xfId="6" applyFont="1" applyFill="1" applyBorder="1"/>
    <xf numFmtId="3" fontId="14" fillId="0" borderId="1" xfId="0" applyNumberFormat="1" applyFont="1" applyBorder="1" applyAlignment="1">
      <alignment vertical="center" wrapText="1"/>
    </xf>
    <xf numFmtId="3" fontId="15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/>
    </xf>
    <xf numFmtId="3" fontId="14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Protection="1">
      <protection locked="0"/>
    </xf>
    <xf numFmtId="0" fontId="12" fillId="0" borderId="13" xfId="0" applyFont="1" applyBorder="1" applyProtection="1">
      <protection locked="0"/>
    </xf>
    <xf numFmtId="0" fontId="12" fillId="0" borderId="12" xfId="0" applyFont="1" applyBorder="1" applyProtection="1">
      <protection locked="0"/>
    </xf>
    <xf numFmtId="0" fontId="12" fillId="0" borderId="14" xfId="0" applyFont="1" applyBorder="1" applyProtection="1">
      <protection locked="0"/>
    </xf>
    <xf numFmtId="0" fontId="12" fillId="0" borderId="15" xfId="0" applyFont="1" applyBorder="1" applyProtection="1">
      <protection locked="0"/>
    </xf>
    <xf numFmtId="0" fontId="12" fillId="0" borderId="0" xfId="0" applyFont="1" applyProtection="1">
      <protection locked="0"/>
    </xf>
    <xf numFmtId="0" fontId="12" fillId="0" borderId="9" xfId="0" applyFont="1" applyBorder="1" applyProtection="1">
      <protection locked="0"/>
    </xf>
    <xf numFmtId="0" fontId="12" fillId="0" borderId="10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3" fillId="0" borderId="0" xfId="0" applyFont="1"/>
    <xf numFmtId="0" fontId="10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164" fontId="0" fillId="0" borderId="0" xfId="0" applyNumberFormat="1"/>
    <xf numFmtId="0" fontId="12" fillId="0" borderId="6" xfId="0" applyFont="1" applyBorder="1" applyAlignment="1">
      <alignment vertical="center"/>
    </xf>
    <xf numFmtId="37" fontId="12" fillId="0" borderId="1" xfId="1" applyNumberFormat="1" applyFont="1" applyFill="1" applyBorder="1" applyAlignment="1">
      <alignment horizontal="center" vertical="center"/>
    </xf>
    <xf numFmtId="167" fontId="10" fillId="3" borderId="3" xfId="1" applyNumberFormat="1" applyFont="1" applyFill="1" applyBorder="1" applyAlignment="1">
      <alignment vertical="center"/>
    </xf>
    <xf numFmtId="167" fontId="10" fillId="3" borderId="1" xfId="1" applyNumberFormat="1" applyFont="1" applyFill="1" applyBorder="1" applyAlignment="1">
      <alignment vertical="center"/>
    </xf>
    <xf numFmtId="167" fontId="0" fillId="0" borderId="0" xfId="1" applyNumberFormat="1" applyFont="1" applyFill="1"/>
    <xf numFmtId="0" fontId="12" fillId="0" borderId="4" xfId="0" applyFont="1" applyBorder="1" applyAlignment="1" applyProtection="1">
      <alignment horizontal="left"/>
      <protection locked="0"/>
    </xf>
    <xf numFmtId="3" fontId="14" fillId="3" borderId="6" xfId="0" applyNumberFormat="1" applyFont="1" applyFill="1" applyBorder="1" applyAlignment="1">
      <alignment vertical="center" wrapText="1"/>
    </xf>
    <xf numFmtId="3" fontId="14" fillId="3" borderId="1" xfId="0" applyNumberFormat="1" applyFont="1" applyFill="1" applyBorder="1" applyAlignment="1">
      <alignment vertical="center" wrapText="1"/>
    </xf>
    <xf numFmtId="167" fontId="14" fillId="3" borderId="1" xfId="1" applyNumberFormat="1" applyFont="1" applyFill="1" applyBorder="1" applyAlignment="1">
      <alignment vertical="center" wrapText="1"/>
    </xf>
    <xf numFmtId="3" fontId="14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3" fontId="14" fillId="3" borderId="2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/>
    </xf>
    <xf numFmtId="169" fontId="10" fillId="3" borderId="1" xfId="0" applyNumberFormat="1" applyFont="1" applyFill="1" applyBorder="1" applyAlignment="1">
      <alignment vertical="center"/>
    </xf>
    <xf numFmtId="0" fontId="12" fillId="0" borderId="4" xfId="0" applyFont="1" applyBorder="1" applyAlignment="1">
      <alignment vertical="center"/>
    </xf>
    <xf numFmtId="14" fontId="10" fillId="0" borderId="1" xfId="0" applyNumberFormat="1" applyFont="1" applyBorder="1" applyAlignment="1">
      <alignment vertical="center"/>
    </xf>
    <xf numFmtId="0" fontId="12" fillId="0" borderId="4" xfId="0" applyFont="1" applyBorder="1" applyAlignment="1" applyProtection="1">
      <alignment horizontal="left"/>
      <protection locked="0"/>
    </xf>
    <xf numFmtId="0" fontId="12" fillId="0" borderId="8" xfId="0" applyFont="1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left"/>
      <protection locked="0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9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2" fillId="0" borderId="14" xfId="0" applyNumberFormat="1" applyFont="1" applyBorder="1" applyAlignment="1" applyProtection="1">
      <alignment horizontal="left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 wrapText="1"/>
    </xf>
    <xf numFmtId="14" fontId="1" fillId="0" borderId="8" xfId="0" applyNumberFormat="1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wrapText="1"/>
    </xf>
    <xf numFmtId="14" fontId="1" fillId="0" borderId="4" xfId="0" applyNumberFormat="1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23" fillId="4" borderId="41" xfId="0" applyFont="1" applyFill="1" applyBorder="1" applyAlignment="1">
      <alignment horizontal="center" vertical="center"/>
    </xf>
    <xf numFmtId="0" fontId="23" fillId="4" borderId="31" xfId="0" applyFont="1" applyFill="1" applyBorder="1" applyAlignment="1">
      <alignment horizontal="center" vertical="center"/>
    </xf>
    <xf numFmtId="0" fontId="23" fillId="4" borderId="42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34" xfId="0" applyFont="1" applyBorder="1" applyAlignment="1">
      <alignment horizontal="left"/>
    </xf>
    <xf numFmtId="0" fontId="12" fillId="0" borderId="27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1" fillId="0" borderId="20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0" fontId="11" fillId="0" borderId="22" xfId="0" applyFont="1" applyBorder="1" applyAlignment="1">
      <alignment horizontal="left"/>
    </xf>
    <xf numFmtId="0" fontId="12" fillId="0" borderId="34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38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33" xfId="0" applyFont="1" applyBorder="1" applyAlignment="1">
      <alignment horizontal="left"/>
    </xf>
    <xf numFmtId="0" fontId="10" fillId="0" borderId="32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14" fontId="10" fillId="0" borderId="43" xfId="0" applyNumberFormat="1" applyFont="1" applyBorder="1" applyAlignment="1">
      <alignment horizontal="center" vertical="center"/>
    </xf>
    <xf numFmtId="14" fontId="10" fillId="0" borderId="17" xfId="0" applyNumberFormat="1" applyFont="1" applyBorder="1" applyAlignment="1">
      <alignment horizontal="center" vertical="center"/>
    </xf>
    <xf numFmtId="14" fontId="10" fillId="0" borderId="23" xfId="2" applyNumberFormat="1" applyFont="1" applyBorder="1" applyAlignment="1">
      <alignment horizontal="center" vertical="center"/>
    </xf>
    <xf numFmtId="14" fontId="10" fillId="0" borderId="19" xfId="2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4" fontId="10" fillId="0" borderId="1" xfId="0" applyNumberFormat="1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14" fontId="10" fillId="0" borderId="4" xfId="1" applyNumberFormat="1" applyFont="1" applyBorder="1" applyAlignment="1">
      <alignment horizontal="left" vertical="center"/>
    </xf>
    <xf numFmtId="14" fontId="10" fillId="0" borderId="8" xfId="1" applyNumberFormat="1" applyFont="1" applyBorder="1" applyAlignment="1">
      <alignment horizontal="left" vertical="center"/>
    </xf>
    <xf numFmtId="14" fontId="10" fillId="0" borderId="2" xfId="1" applyNumberFormat="1" applyFont="1" applyBorder="1" applyAlignment="1">
      <alignment horizontal="left" vertical="center"/>
    </xf>
    <xf numFmtId="0" fontId="7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0" borderId="8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2" xfId="0" applyBorder="1" applyAlignment="1">
      <alignment horizontal="center"/>
    </xf>
    <xf numFmtId="14" fontId="10" fillId="0" borderId="4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34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14" fontId="10" fillId="0" borderId="4" xfId="0" applyNumberFormat="1" applyFont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left" vertical="center"/>
    </xf>
    <xf numFmtId="14" fontId="10" fillId="0" borderId="2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14" fontId="10" fillId="0" borderId="8" xfId="0" applyNumberFormat="1" applyFont="1" applyBorder="1" applyAlignment="1">
      <alignment horizontal="left" vertical="center"/>
    </xf>
    <xf numFmtId="0" fontId="0" fillId="6" borderId="0" xfId="0" applyFill="1" applyAlignment="1">
      <alignment horizontal="center"/>
    </xf>
    <xf numFmtId="0" fontId="12" fillId="0" borderId="44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vertical="center" wrapText="1"/>
    </xf>
    <xf numFmtId="0" fontId="0" fillId="0" borderId="0" xfId="0" applyFill="1"/>
    <xf numFmtId="167" fontId="12" fillId="0" borderId="1" xfId="1" applyNumberFormat="1" applyFont="1" applyFill="1" applyBorder="1" applyAlignment="1">
      <alignment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2" fillId="0" borderId="29" xfId="0" applyFont="1" applyFill="1" applyBorder="1" applyAlignment="1">
      <alignment vertical="center" wrapText="1"/>
    </xf>
    <xf numFmtId="0" fontId="1" fillId="0" borderId="0" xfId="0" applyFont="1" applyFill="1"/>
    <xf numFmtId="0" fontId="12" fillId="0" borderId="1" xfId="0" applyFont="1" applyFill="1" applyBorder="1" applyAlignment="1">
      <alignment horizontal="right" vertical="center" wrapText="1"/>
    </xf>
    <xf numFmtId="0" fontId="12" fillId="0" borderId="29" xfId="0" applyFont="1" applyFill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0" fillId="0" borderId="1" xfId="0" applyFill="1" applyBorder="1"/>
    <xf numFmtId="0" fontId="12" fillId="3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67" fontId="10" fillId="0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6" fillId="0" borderId="1" xfId="0" applyFont="1" applyFill="1" applyBorder="1" applyAlignment="1">
      <alignment horizontal="left" vertical="center" wrapText="1"/>
    </xf>
    <xf numFmtId="16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/>
    </xf>
    <xf numFmtId="167" fontId="0" fillId="0" borderId="1" xfId="1" applyNumberFormat="1" applyFont="1" applyFill="1" applyBorder="1" applyAlignment="1">
      <alignment vertical="center"/>
    </xf>
    <xf numFmtId="167" fontId="21" fillId="0" borderId="1" xfId="1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7" fontId="0" fillId="0" borderId="1" xfId="1" applyNumberFormat="1" applyFont="1" applyFill="1" applyBorder="1"/>
    <xf numFmtId="0" fontId="11" fillId="0" borderId="1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left" vertical="center" wrapText="1"/>
    </xf>
  </cellXfs>
  <cellStyles count="10">
    <cellStyle name="Millares" xfId="2" builtinId="3"/>
    <cellStyle name="Millares [0]" xfId="6" builtinId="6"/>
    <cellStyle name="Moneda" xfId="1" builtinId="4"/>
    <cellStyle name="Moneda [0]" xfId="5" builtinId="7"/>
    <cellStyle name="Moneda [0] 2" xfId="4" xr:uid="{00000000-0005-0000-0000-000004000000}"/>
    <cellStyle name="Moneda 2" xfId="3" xr:uid="{00000000-0005-0000-0000-000005000000}"/>
    <cellStyle name="Normal" xfId="0" builtinId="0"/>
    <cellStyle name="Normal 2" xfId="8" xr:uid="{00000000-0005-0000-0000-000007000000}"/>
    <cellStyle name="Porcentaje" xfId="7" builtinId="5"/>
    <cellStyle name="Porcentaje 2" xfId="9" xr:uid="{00000000-0005-0000-0000-000009000000}"/>
  </cellStyles>
  <dxfs count="0"/>
  <tableStyles count="0" defaultTableStyle="TableStyleMedium2" defaultPivotStyle="PivotStyleLight16"/>
  <colors>
    <mruColors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502046</xdr:colOff>
      <xdr:row>3</xdr:row>
      <xdr:rowOff>154384</xdr:rowOff>
    </xdr:from>
    <xdr:to>
      <xdr:col>1</xdr:col>
      <xdr:colOff>1352549</xdr:colOff>
      <xdr:row>6</xdr:row>
      <xdr:rowOff>459184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4ADC77B7-CADD-4445-BA87-7339DDA44AD9}"/>
            </a:ext>
          </a:extLst>
        </xdr:cNvPr>
        <xdr:cNvPicPr/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816371" y="754459"/>
          <a:ext cx="850503" cy="904875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5</xdr:col>
      <xdr:colOff>457200</xdr:colOff>
      <xdr:row>39</xdr:row>
      <xdr:rowOff>9525</xdr:rowOff>
    </xdr:from>
    <xdr:to>
      <xdr:col>7</xdr:col>
      <xdr:colOff>523875</xdr:colOff>
      <xdr:row>41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FD8626D-0611-8281-3411-2E79BD721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6175" y="9953625"/>
          <a:ext cx="2009775" cy="390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110173</xdr:colOff>
      <xdr:row>0</xdr:row>
      <xdr:rowOff>149679</xdr:rowOff>
    </xdr:from>
    <xdr:to>
      <xdr:col>27</xdr:col>
      <xdr:colOff>2148318</xdr:colOff>
      <xdr:row>5</xdr:row>
      <xdr:rowOff>122464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685423" y="149679"/>
          <a:ext cx="2038145" cy="1074964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2</xdr:col>
      <xdr:colOff>1020536</xdr:colOff>
      <xdr:row>286</xdr:row>
      <xdr:rowOff>40821</xdr:rowOff>
    </xdr:from>
    <xdr:to>
      <xdr:col>3</xdr:col>
      <xdr:colOff>2286000</xdr:colOff>
      <xdr:row>289</xdr:row>
      <xdr:rowOff>27215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7DB1C0-BBCF-4F98-ACC8-BD4C979E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6143" y="104802214"/>
          <a:ext cx="2367643" cy="598715"/>
        </a:xfrm>
        <a:prstGeom prst="rect">
          <a:avLst/>
        </a:prstGeom>
      </xdr:spPr>
    </xdr:pic>
    <xdr:clientData/>
  </xdr:twoCellAnchor>
  <xdr:twoCellAnchor editAs="oneCell">
    <xdr:from>
      <xdr:col>6</xdr:col>
      <xdr:colOff>1102179</xdr:colOff>
      <xdr:row>286</xdr:row>
      <xdr:rowOff>54428</xdr:rowOff>
    </xdr:from>
    <xdr:to>
      <xdr:col>8</xdr:col>
      <xdr:colOff>893990</xdr:colOff>
      <xdr:row>289</xdr:row>
      <xdr:rowOff>23132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F65B242-87BA-482A-A4E6-1DEFE9777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79" y="104815821"/>
          <a:ext cx="2009775" cy="581025"/>
        </a:xfrm>
        <a:prstGeom prst="rect">
          <a:avLst/>
        </a:prstGeom>
      </xdr:spPr>
    </xdr:pic>
    <xdr:clientData/>
  </xdr:twoCellAnchor>
  <xdr:twoCellAnchor editAs="oneCell">
    <xdr:from>
      <xdr:col>9</xdr:col>
      <xdr:colOff>503464</xdr:colOff>
      <xdr:row>286</xdr:row>
      <xdr:rowOff>40821</xdr:rowOff>
    </xdr:from>
    <xdr:to>
      <xdr:col>10</xdr:col>
      <xdr:colOff>1315811</xdr:colOff>
      <xdr:row>289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ECDCA6-A07E-49B9-BE94-739471FC9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6857" y="104802214"/>
          <a:ext cx="2009775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304800</xdr:colOff>
      <xdr:row>1</xdr:row>
      <xdr:rowOff>76200</xdr:rowOff>
    </xdr:from>
    <xdr:to>
      <xdr:col>10</xdr:col>
      <xdr:colOff>1114425</xdr:colOff>
      <xdr:row>4</xdr:row>
      <xdr:rowOff>368753</xdr:rowOff>
    </xdr:to>
    <xdr:pic>
      <xdr:nvPicPr>
        <xdr:cNvPr id="4" name="gráficos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3706475" y="276225"/>
          <a:ext cx="809625" cy="9144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3</xdr:col>
      <xdr:colOff>122465</xdr:colOff>
      <xdr:row>26</xdr:row>
      <xdr:rowOff>136073</xdr:rowOff>
    </xdr:from>
    <xdr:to>
      <xdr:col>3</xdr:col>
      <xdr:colOff>2490108</xdr:colOff>
      <xdr:row>30</xdr:row>
      <xdr:rowOff>104148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4098C2-BB1F-3843-36C4-DA8579765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2715" y="9402537"/>
          <a:ext cx="2367643" cy="784503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27</xdr:row>
      <xdr:rowOff>13607</xdr:rowOff>
    </xdr:from>
    <xdr:to>
      <xdr:col>6</xdr:col>
      <xdr:colOff>2105025</xdr:colOff>
      <xdr:row>29</xdr:row>
      <xdr:rowOff>186418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90FB3E5-CE68-14D6-5AA9-62749758B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0214" y="9484178"/>
          <a:ext cx="2009775" cy="581025"/>
        </a:xfrm>
        <a:prstGeom prst="rect">
          <a:avLst/>
        </a:prstGeom>
      </xdr:spPr>
    </xdr:pic>
    <xdr:clientData/>
  </xdr:twoCellAnchor>
  <xdr:twoCellAnchor editAs="oneCell">
    <xdr:from>
      <xdr:col>7</xdr:col>
      <xdr:colOff>775608</xdr:colOff>
      <xdr:row>26</xdr:row>
      <xdr:rowOff>122465</xdr:rowOff>
    </xdr:from>
    <xdr:to>
      <xdr:col>8</xdr:col>
      <xdr:colOff>1356633</xdr:colOff>
      <xdr:row>29</xdr:row>
      <xdr:rowOff>91169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DEBDF0E-FCF9-0061-2352-18DA04252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0179" y="9388929"/>
          <a:ext cx="2009775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548462</xdr:colOff>
      <xdr:row>1</xdr:row>
      <xdr:rowOff>131356</xdr:rowOff>
    </xdr:from>
    <xdr:to>
      <xdr:col>10</xdr:col>
      <xdr:colOff>1550582</xdr:colOff>
      <xdr:row>4</xdr:row>
      <xdr:rowOff>346666</xdr:rowOff>
    </xdr:to>
    <xdr:pic>
      <xdr:nvPicPr>
        <xdr:cNvPr id="6" name="gráficos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2654072" y="319641"/>
          <a:ext cx="1002120" cy="946298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3</xdr:col>
      <xdr:colOff>381000</xdr:colOff>
      <xdr:row>30</xdr:row>
      <xdr:rowOff>68036</xdr:rowOff>
    </xdr:from>
    <xdr:to>
      <xdr:col>3</xdr:col>
      <xdr:colOff>2748643</xdr:colOff>
      <xdr:row>33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6E55AF-597C-4859-882C-292E6D85C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2714" y="5116286"/>
          <a:ext cx="2367643" cy="639535"/>
        </a:xfrm>
        <a:prstGeom prst="rect">
          <a:avLst/>
        </a:prstGeom>
      </xdr:spPr>
    </xdr:pic>
    <xdr:clientData/>
  </xdr:twoCellAnchor>
  <xdr:twoCellAnchor editAs="oneCell">
    <xdr:from>
      <xdr:col>5</xdr:col>
      <xdr:colOff>898072</xdr:colOff>
      <xdr:row>30</xdr:row>
      <xdr:rowOff>190500</xdr:rowOff>
    </xdr:from>
    <xdr:to>
      <xdr:col>6</xdr:col>
      <xdr:colOff>1764847</xdr:colOff>
      <xdr:row>33</xdr:row>
      <xdr:rowOff>50347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03E3436-18C5-491E-A90F-0250418FD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5893" y="5238750"/>
          <a:ext cx="2009775" cy="472168"/>
        </a:xfrm>
        <a:prstGeom prst="rect">
          <a:avLst/>
        </a:prstGeom>
      </xdr:spPr>
    </xdr:pic>
    <xdr:clientData/>
  </xdr:twoCellAnchor>
  <xdr:twoCellAnchor editAs="oneCell">
    <xdr:from>
      <xdr:col>7</xdr:col>
      <xdr:colOff>748393</xdr:colOff>
      <xdr:row>30</xdr:row>
      <xdr:rowOff>54430</xdr:rowOff>
    </xdr:from>
    <xdr:to>
      <xdr:col>9</xdr:col>
      <xdr:colOff>390525</xdr:colOff>
      <xdr:row>32</xdr:row>
      <xdr:rowOff>176894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B47188-ECC6-4E80-AEA1-09E5B1DF8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0" y="5102680"/>
          <a:ext cx="2009775" cy="5306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533400</xdr:colOff>
      <xdr:row>1</xdr:row>
      <xdr:rowOff>76200</xdr:rowOff>
    </xdr:from>
    <xdr:to>
      <xdr:col>7</xdr:col>
      <xdr:colOff>1447800</xdr:colOff>
      <xdr:row>4</xdr:row>
      <xdr:rowOff>352425</xdr:rowOff>
    </xdr:to>
    <xdr:pic>
      <xdr:nvPicPr>
        <xdr:cNvPr id="6" name="gráficos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0553700" y="266700"/>
          <a:ext cx="914400" cy="95250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228600</xdr:colOff>
      <xdr:row>1</xdr:row>
      <xdr:rowOff>38100</xdr:rowOff>
    </xdr:from>
    <xdr:to>
      <xdr:col>9</xdr:col>
      <xdr:colOff>1200150</xdr:colOff>
      <xdr:row>6</xdr:row>
      <xdr:rowOff>98425</xdr:rowOff>
    </xdr:to>
    <xdr:pic>
      <xdr:nvPicPr>
        <xdr:cNvPr id="5" name="gráficos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8867775" y="228600"/>
          <a:ext cx="971550" cy="10668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2</xdr:col>
      <xdr:colOff>771525</xdr:colOff>
      <xdr:row>17</xdr:row>
      <xdr:rowOff>133350</xdr:rowOff>
    </xdr:from>
    <xdr:to>
      <xdr:col>4</xdr:col>
      <xdr:colOff>510268</xdr:colOff>
      <xdr:row>20</xdr:row>
      <xdr:rowOff>1360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A6D38F-CEA0-456B-9025-65613B707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5" y="4352925"/>
          <a:ext cx="2367643" cy="639535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17</xdr:row>
      <xdr:rowOff>342900</xdr:rowOff>
    </xdr:from>
    <xdr:to>
      <xdr:col>6</xdr:col>
      <xdr:colOff>1343025</xdr:colOff>
      <xdr:row>20</xdr:row>
      <xdr:rowOff>43543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03168A-1C7D-4A8B-BAD7-9BB8942EE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8325" y="4562475"/>
          <a:ext cx="2009775" cy="472168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333375</xdr:colOff>
      <xdr:row>17</xdr:row>
      <xdr:rowOff>200025</xdr:rowOff>
    </xdr:from>
    <xdr:to>
      <xdr:col>7</xdr:col>
      <xdr:colOff>2343150</xdr:colOff>
      <xdr:row>19</xdr:row>
      <xdr:rowOff>100693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2B84A7B-7F3B-429B-AC91-724C65F2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8200" y="4419600"/>
          <a:ext cx="2009775" cy="47216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460887</xdr:colOff>
      <xdr:row>1</xdr:row>
      <xdr:rowOff>194597</xdr:rowOff>
    </xdr:from>
    <xdr:to>
      <xdr:col>14</xdr:col>
      <xdr:colOff>1546532</xdr:colOff>
      <xdr:row>4</xdr:row>
      <xdr:rowOff>389193</xdr:rowOff>
    </xdr:to>
    <xdr:pic>
      <xdr:nvPicPr>
        <xdr:cNvPr id="6" name="gráficos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7626371" y="389194"/>
          <a:ext cx="1085645" cy="1013951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3</xdr:col>
      <xdr:colOff>508000</xdr:colOff>
      <xdr:row>61</xdr:row>
      <xdr:rowOff>0</xdr:rowOff>
    </xdr:from>
    <xdr:to>
      <xdr:col>4</xdr:col>
      <xdr:colOff>605518</xdr:colOff>
      <xdr:row>64</xdr:row>
      <xdr:rowOff>20410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342802-FB39-44F0-B192-46503E9AB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8625" y="8445500"/>
          <a:ext cx="2367643" cy="639535"/>
        </a:xfrm>
        <a:prstGeom prst="rect">
          <a:avLst/>
        </a:prstGeom>
      </xdr:spPr>
    </xdr:pic>
    <xdr:clientData/>
  </xdr:twoCellAnchor>
  <xdr:twoCellAnchor editAs="oneCell">
    <xdr:from>
      <xdr:col>7</xdr:col>
      <xdr:colOff>444500</xdr:colOff>
      <xdr:row>61</xdr:row>
      <xdr:rowOff>31750</xdr:rowOff>
    </xdr:from>
    <xdr:to>
      <xdr:col>8</xdr:col>
      <xdr:colOff>1358900</xdr:colOff>
      <xdr:row>63</xdr:row>
      <xdr:rowOff>91168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F6576D-E228-4D75-9750-579A706CB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0" y="8477250"/>
          <a:ext cx="2009775" cy="472168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381000</xdr:colOff>
      <xdr:row>60</xdr:row>
      <xdr:rowOff>47625</xdr:rowOff>
    </xdr:from>
    <xdr:to>
      <xdr:col>10</xdr:col>
      <xdr:colOff>1406525</xdr:colOff>
      <xdr:row>63</xdr:row>
      <xdr:rowOff>95250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96923A0-5B2C-4B2B-91A8-2A13D9DF0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33250" y="8286750"/>
          <a:ext cx="2009775" cy="6667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300420</xdr:colOff>
      <xdr:row>1</xdr:row>
      <xdr:rowOff>74337</xdr:rowOff>
    </xdr:from>
    <xdr:to>
      <xdr:col>11</xdr:col>
      <xdr:colOff>1313793</xdr:colOff>
      <xdr:row>4</xdr:row>
      <xdr:rowOff>239547</xdr:rowOff>
    </xdr:to>
    <xdr:pic>
      <xdr:nvPicPr>
        <xdr:cNvPr id="4" name="gráficos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4281368" y="260458"/>
          <a:ext cx="1013373" cy="975382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3</xdr:col>
      <xdr:colOff>258535</xdr:colOff>
      <xdr:row>19</xdr:row>
      <xdr:rowOff>54429</xdr:rowOff>
    </xdr:from>
    <xdr:to>
      <xdr:col>3</xdr:col>
      <xdr:colOff>2843892</xdr:colOff>
      <xdr:row>22</xdr:row>
      <xdr:rowOff>176285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121167-CCEE-4C85-8568-BFE79384E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3214" y="6313715"/>
          <a:ext cx="2585357" cy="856641"/>
        </a:xfrm>
        <a:prstGeom prst="rect">
          <a:avLst/>
        </a:prstGeom>
      </xdr:spPr>
    </xdr:pic>
    <xdr:clientData/>
  </xdr:twoCellAnchor>
  <xdr:twoCellAnchor editAs="oneCell">
    <xdr:from>
      <xdr:col>6</xdr:col>
      <xdr:colOff>843644</xdr:colOff>
      <xdr:row>20</xdr:row>
      <xdr:rowOff>54429</xdr:rowOff>
    </xdr:from>
    <xdr:to>
      <xdr:col>7</xdr:col>
      <xdr:colOff>1587954</xdr:colOff>
      <xdr:row>22</xdr:row>
      <xdr:rowOff>50347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1A7C4FB-336A-DEDD-0BB0-208C98E99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465" y="6558643"/>
          <a:ext cx="2009775" cy="485775"/>
        </a:xfrm>
        <a:prstGeom prst="rect">
          <a:avLst/>
        </a:prstGeom>
      </xdr:spPr>
    </xdr:pic>
    <xdr:clientData/>
  </xdr:twoCellAnchor>
  <xdr:twoCellAnchor editAs="oneCell">
    <xdr:from>
      <xdr:col>8</xdr:col>
      <xdr:colOff>149679</xdr:colOff>
      <xdr:row>19</xdr:row>
      <xdr:rowOff>149678</xdr:rowOff>
    </xdr:from>
    <xdr:to>
      <xdr:col>9</xdr:col>
      <xdr:colOff>989240</xdr:colOff>
      <xdr:row>21</xdr:row>
      <xdr:rowOff>240846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8F16C6F-7C89-4B57-1D40-F89A4AA85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04715" y="6408964"/>
          <a:ext cx="2009775" cy="5810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19</xdr:row>
      <xdr:rowOff>161925</xdr:rowOff>
    </xdr:from>
    <xdr:to>
      <xdr:col>0</xdr:col>
      <xdr:colOff>2623457</xdr:colOff>
      <xdr:row>22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704DFA-017E-482E-9AB0-094E6D4E1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914775"/>
          <a:ext cx="2585357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20</xdr:row>
      <xdr:rowOff>0</xdr:rowOff>
    </xdr:from>
    <xdr:to>
      <xdr:col>1</xdr:col>
      <xdr:colOff>2371725</xdr:colOff>
      <xdr:row>22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D759C1-0740-4F80-A055-8B80A09A0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3943350"/>
          <a:ext cx="2009775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53"/>
  <sheetViews>
    <sheetView tabSelected="1" topLeftCell="A13" zoomScaleNormal="100" workbookViewId="0">
      <selection activeCell="G38" sqref="G38"/>
    </sheetView>
  </sheetViews>
  <sheetFormatPr baseColWidth="10" defaultRowHeight="15" x14ac:dyDescent="0.25"/>
  <cols>
    <col min="1" max="1" width="4.7109375" customWidth="1"/>
    <col min="2" max="2" width="27.5703125" customWidth="1"/>
    <col min="3" max="3" width="43.42578125" customWidth="1"/>
    <col min="4" max="4" width="10.5703125" customWidth="1"/>
    <col min="5" max="5" width="19.28515625" bestFit="1" customWidth="1"/>
    <col min="6" max="6" width="10" customWidth="1"/>
    <col min="7" max="7" width="19.140625" customWidth="1"/>
    <col min="8" max="8" width="20" bestFit="1" customWidth="1"/>
    <col min="9" max="9" width="19.140625" customWidth="1"/>
    <col min="10" max="10" width="12" bestFit="1" customWidth="1"/>
    <col min="12" max="13" width="18.28515625" bestFit="1" customWidth="1"/>
  </cols>
  <sheetData>
    <row r="1" spans="2:9" ht="15.75" x14ac:dyDescent="0.25">
      <c r="B1" s="303" t="s">
        <v>32</v>
      </c>
      <c r="C1" s="303"/>
      <c r="D1" s="303"/>
      <c r="E1" s="303"/>
      <c r="F1" s="303"/>
      <c r="G1" s="303"/>
      <c r="H1" s="303"/>
    </row>
    <row r="2" spans="2:9" ht="15.75" x14ac:dyDescent="0.25">
      <c r="B2" s="304" t="s">
        <v>87</v>
      </c>
      <c r="C2" s="304"/>
      <c r="D2" s="304"/>
      <c r="E2" s="304"/>
      <c r="F2" s="304"/>
      <c r="G2" s="304"/>
      <c r="H2" s="304"/>
    </row>
    <row r="3" spans="2:9" ht="15.75" x14ac:dyDescent="0.25">
      <c r="B3" s="305" t="s">
        <v>445</v>
      </c>
      <c r="C3" s="305"/>
      <c r="D3" s="305"/>
      <c r="E3" s="305"/>
      <c r="F3" s="305"/>
      <c r="G3" s="305"/>
      <c r="H3" s="305"/>
    </row>
    <row r="4" spans="2:9" ht="15.75" x14ac:dyDescent="0.25">
      <c r="B4" s="23"/>
      <c r="C4" s="23"/>
      <c r="D4" s="23"/>
      <c r="E4" s="23"/>
      <c r="F4" s="23"/>
      <c r="G4" s="23"/>
      <c r="H4" s="23"/>
    </row>
    <row r="5" spans="2:9" ht="15.75" x14ac:dyDescent="0.25">
      <c r="B5" s="23"/>
      <c r="C5" s="300" t="s">
        <v>126</v>
      </c>
      <c r="D5" s="301"/>
      <c r="E5" s="301"/>
      <c r="F5" s="301"/>
      <c r="G5" s="302"/>
      <c r="H5" s="23"/>
    </row>
    <row r="6" spans="2:9" ht="15.75" x14ac:dyDescent="0.25">
      <c r="B6" s="23"/>
      <c r="C6" s="289" t="s">
        <v>37</v>
      </c>
      <c r="D6" s="263" t="s">
        <v>88</v>
      </c>
      <c r="E6" s="308" t="s">
        <v>469</v>
      </c>
      <c r="F6" s="309"/>
      <c r="G6" s="310"/>
      <c r="H6" s="23"/>
    </row>
    <row r="7" spans="2:9" ht="48" customHeight="1" x14ac:dyDescent="0.25">
      <c r="B7" s="23"/>
      <c r="C7" s="280" t="s">
        <v>89</v>
      </c>
      <c r="D7" s="281" t="s">
        <v>90</v>
      </c>
      <c r="E7" s="281" t="s">
        <v>91</v>
      </c>
      <c r="F7" s="282" t="s">
        <v>92</v>
      </c>
      <c r="G7" s="281" t="s">
        <v>93</v>
      </c>
      <c r="H7" s="281" t="s">
        <v>94</v>
      </c>
    </row>
    <row r="8" spans="2:9" ht="24.75" customHeight="1" x14ac:dyDescent="0.25">
      <c r="B8" s="311" t="s">
        <v>95</v>
      </c>
      <c r="C8" s="70" t="s">
        <v>96</v>
      </c>
      <c r="D8" s="136" t="s">
        <v>97</v>
      </c>
      <c r="E8" s="205">
        <v>55242584.40959996</v>
      </c>
      <c r="F8" s="206">
        <v>12</v>
      </c>
      <c r="G8" s="205">
        <v>55242588</v>
      </c>
      <c r="H8" s="67">
        <f>E8-G8</f>
        <v>-3.5904000401496887</v>
      </c>
      <c r="I8" s="264"/>
    </row>
    <row r="9" spans="2:9" x14ac:dyDescent="0.25">
      <c r="B9" s="312"/>
      <c r="C9" s="70" t="s">
        <v>128</v>
      </c>
      <c r="D9" s="136" t="s">
        <v>97</v>
      </c>
      <c r="E9" s="205">
        <v>336834126.94750112</v>
      </c>
      <c r="F9" s="206">
        <v>88</v>
      </c>
      <c r="G9" s="205">
        <v>331040066</v>
      </c>
      <c r="H9" s="67">
        <f t="shared" ref="H9:H11" si="0">E9-G9</f>
        <v>5794060.947501123</v>
      </c>
      <c r="I9" s="264"/>
    </row>
    <row r="10" spans="2:9" x14ac:dyDescent="0.25">
      <c r="B10" s="312"/>
      <c r="C10" s="70" t="s">
        <v>195</v>
      </c>
      <c r="D10" s="136" t="s">
        <v>97</v>
      </c>
      <c r="E10" s="205">
        <v>21352716</v>
      </c>
      <c r="F10" s="206">
        <v>7</v>
      </c>
      <c r="G10" s="205">
        <v>21352716</v>
      </c>
      <c r="H10" s="67">
        <f t="shared" si="0"/>
        <v>0</v>
      </c>
      <c r="I10" s="264"/>
    </row>
    <row r="11" spans="2:9" x14ac:dyDescent="0.25">
      <c r="B11" s="312"/>
      <c r="C11" s="284" t="s">
        <v>127</v>
      </c>
      <c r="D11" s="31" t="s">
        <v>97</v>
      </c>
      <c r="E11" s="205">
        <v>30163102.564000092</v>
      </c>
      <c r="F11" s="206">
        <v>8</v>
      </c>
      <c r="G11" s="205">
        <v>30163104</v>
      </c>
      <c r="H11" s="67">
        <f t="shared" si="0"/>
        <v>-1.435999907553196</v>
      </c>
      <c r="I11" s="264"/>
    </row>
    <row r="12" spans="2:9" x14ac:dyDescent="0.25">
      <c r="B12" s="312"/>
      <c r="C12" s="70" t="s">
        <v>121</v>
      </c>
      <c r="D12" s="136" t="s">
        <v>97</v>
      </c>
      <c r="E12" s="205">
        <v>42213792</v>
      </c>
      <c r="F12" s="206">
        <v>12</v>
      </c>
      <c r="G12" s="205">
        <v>42213792</v>
      </c>
      <c r="H12" s="67">
        <f t="shared" ref="H12:H20" si="1">E12-G12</f>
        <v>0</v>
      </c>
      <c r="I12" s="264"/>
    </row>
    <row r="13" spans="2:9" x14ac:dyDescent="0.25">
      <c r="B13" s="312"/>
      <c r="C13" s="87" t="s">
        <v>122</v>
      </c>
      <c r="D13" s="31" t="s">
        <v>97</v>
      </c>
      <c r="E13" s="205">
        <v>15569608</v>
      </c>
      <c r="F13" s="206">
        <v>5</v>
      </c>
      <c r="G13" s="205">
        <v>14661381</v>
      </c>
      <c r="H13" s="67">
        <f t="shared" si="1"/>
        <v>908227</v>
      </c>
      <c r="I13" s="264"/>
    </row>
    <row r="14" spans="2:9" x14ac:dyDescent="0.25">
      <c r="B14" s="312"/>
      <c r="C14" s="70" t="s">
        <v>123</v>
      </c>
      <c r="D14" s="136" t="s">
        <v>97</v>
      </c>
      <c r="E14" s="205">
        <v>36536460</v>
      </c>
      <c r="F14" s="206">
        <v>12</v>
      </c>
      <c r="G14" s="205">
        <v>36536460</v>
      </c>
      <c r="H14" s="67">
        <f t="shared" si="1"/>
        <v>0</v>
      </c>
      <c r="I14" s="264"/>
    </row>
    <row r="15" spans="2:9" x14ac:dyDescent="0.25">
      <c r="B15" s="312"/>
      <c r="C15" s="284" t="s">
        <v>129</v>
      </c>
      <c r="D15" s="31" t="s">
        <v>97</v>
      </c>
      <c r="E15" s="205">
        <v>119903188.8</v>
      </c>
      <c r="F15" s="206">
        <v>45</v>
      </c>
      <c r="G15" s="205">
        <v>119661449</v>
      </c>
      <c r="H15" s="67">
        <f t="shared" si="1"/>
        <v>241739.79999999702</v>
      </c>
      <c r="I15" s="264"/>
    </row>
    <row r="16" spans="2:9" x14ac:dyDescent="0.25">
      <c r="B16" s="312"/>
      <c r="C16" s="284" t="s">
        <v>196</v>
      </c>
      <c r="D16" s="31" t="s">
        <v>97</v>
      </c>
      <c r="E16" s="205">
        <v>2417403</v>
      </c>
      <c r="F16" s="206">
        <v>1</v>
      </c>
      <c r="G16" s="205">
        <v>2417403</v>
      </c>
      <c r="H16" s="67">
        <f t="shared" si="1"/>
        <v>0</v>
      </c>
      <c r="I16" s="264"/>
    </row>
    <row r="17" spans="2:9" x14ac:dyDescent="0.25">
      <c r="B17" s="312"/>
      <c r="C17" s="284" t="s">
        <v>130</v>
      </c>
      <c r="D17" s="31" t="s">
        <v>97</v>
      </c>
      <c r="E17" s="205">
        <v>10636573.199999999</v>
      </c>
      <c r="F17" s="206">
        <v>4</v>
      </c>
      <c r="G17" s="205">
        <v>10636573</v>
      </c>
      <c r="H17" s="67">
        <f t="shared" si="1"/>
        <v>0.19999999925494194</v>
      </c>
      <c r="I17" s="264"/>
    </row>
    <row r="18" spans="2:9" x14ac:dyDescent="0.25">
      <c r="B18" s="312"/>
      <c r="C18" s="70" t="s">
        <v>98</v>
      </c>
      <c r="D18" s="31" t="s">
        <v>97</v>
      </c>
      <c r="E18" s="205">
        <v>123287553</v>
      </c>
      <c r="F18" s="206">
        <v>50</v>
      </c>
      <c r="G18" s="205">
        <v>120870150</v>
      </c>
      <c r="H18" s="67">
        <f t="shared" si="1"/>
        <v>2417403</v>
      </c>
      <c r="I18" s="264"/>
    </row>
    <row r="19" spans="2:9" x14ac:dyDescent="0.25">
      <c r="B19" s="312"/>
      <c r="C19" s="87" t="s">
        <v>99</v>
      </c>
      <c r="D19" s="31" t="s">
        <v>97</v>
      </c>
      <c r="E19" s="205">
        <v>58017672</v>
      </c>
      <c r="F19" s="206">
        <v>22</v>
      </c>
      <c r="G19" s="205">
        <v>50765463</v>
      </c>
      <c r="H19" s="67">
        <f t="shared" si="1"/>
        <v>7252209</v>
      </c>
      <c r="I19" s="264"/>
    </row>
    <row r="20" spans="2:9" ht="16.5" customHeight="1" x14ac:dyDescent="0.25">
      <c r="B20" s="312"/>
      <c r="C20" s="70" t="s">
        <v>100</v>
      </c>
      <c r="D20" s="136" t="s">
        <v>97</v>
      </c>
      <c r="E20" s="205">
        <v>35852664</v>
      </c>
      <c r="F20" s="206">
        <v>12</v>
      </c>
      <c r="G20" s="205">
        <v>35852664</v>
      </c>
      <c r="H20" s="67">
        <f t="shared" si="1"/>
        <v>0</v>
      </c>
      <c r="I20" s="264"/>
    </row>
    <row r="21" spans="2:9" ht="31.5" x14ac:dyDescent="0.25">
      <c r="B21" s="313"/>
      <c r="C21" s="290" t="s">
        <v>38</v>
      </c>
      <c r="D21" s="291"/>
      <c r="E21" s="292">
        <f>SUM(E8:E20)</f>
        <v>888027443.92110109</v>
      </c>
      <c r="F21" s="293">
        <f>SUM(F8:F20)</f>
        <v>278</v>
      </c>
      <c r="G21" s="292">
        <f>SUM(G8:G20)</f>
        <v>871413809</v>
      </c>
      <c r="H21" s="292">
        <f>SUM(H8:H20)</f>
        <v>16613634.921101172</v>
      </c>
      <c r="I21" s="264"/>
    </row>
    <row r="22" spans="2:9" ht="15" customHeight="1" x14ac:dyDescent="0.25">
      <c r="B22" s="311" t="s">
        <v>101</v>
      </c>
      <c r="C22" s="70" t="s">
        <v>102</v>
      </c>
      <c r="D22" s="31" t="s">
        <v>97</v>
      </c>
      <c r="E22" s="67">
        <v>57368700</v>
      </c>
      <c r="F22" s="285">
        <v>0</v>
      </c>
      <c r="G22" s="67">
        <f>+'A2  INFR. ARRI. SERV.P.C.F'!G26</f>
        <v>50994400</v>
      </c>
      <c r="H22" s="67">
        <v>0</v>
      </c>
      <c r="I22" s="264"/>
    </row>
    <row r="23" spans="2:9" x14ac:dyDescent="0.25">
      <c r="B23" s="312"/>
      <c r="C23" s="70" t="s">
        <v>103</v>
      </c>
      <c r="D23" s="31" t="s">
        <v>97</v>
      </c>
      <c r="E23" s="205">
        <v>5032760.9862527987</v>
      </c>
      <c r="F23" s="206">
        <v>0</v>
      </c>
      <c r="G23" s="205">
        <f>+'A2  INFR. ARRI. SERV.P.C.F'!H26</f>
        <v>5581172</v>
      </c>
      <c r="H23" s="67">
        <f t="shared" ref="H23:H36" si="2">E23-G23</f>
        <v>-548411.0137472013</v>
      </c>
      <c r="I23" s="264"/>
    </row>
    <row r="24" spans="2:9" ht="31.5" x14ac:dyDescent="0.25">
      <c r="B24" s="312"/>
      <c r="C24" s="291" t="s">
        <v>104</v>
      </c>
      <c r="D24" s="291"/>
      <c r="E24" s="292">
        <f>SUM(E22:E23)</f>
        <v>62401460.9862528</v>
      </c>
      <c r="F24" s="293">
        <f>SUM(F22:F23)</f>
        <v>0</v>
      </c>
      <c r="G24" s="292">
        <f>SUM(G22:G23)</f>
        <v>56575572</v>
      </c>
      <c r="H24" s="292">
        <f>SUM(H22:H23)</f>
        <v>-548411.0137472013</v>
      </c>
      <c r="I24" s="264"/>
    </row>
    <row r="25" spans="2:9" ht="15" customHeight="1" x14ac:dyDescent="0.25">
      <c r="B25" s="314" t="s">
        <v>192</v>
      </c>
      <c r="C25" s="70" t="s">
        <v>194</v>
      </c>
      <c r="D25" s="31" t="s">
        <v>109</v>
      </c>
      <c r="E25" s="205">
        <v>0</v>
      </c>
      <c r="F25" s="206">
        <v>0</v>
      </c>
      <c r="G25" s="205">
        <v>0</v>
      </c>
      <c r="H25" s="67">
        <v>0</v>
      </c>
      <c r="I25" s="264"/>
    </row>
    <row r="26" spans="2:9" ht="31.5" x14ac:dyDescent="0.25">
      <c r="B26" s="315"/>
      <c r="C26" s="291" t="s">
        <v>193</v>
      </c>
      <c r="D26" s="291"/>
      <c r="E26" s="292">
        <f>+E25</f>
        <v>0</v>
      </c>
      <c r="F26" s="293"/>
      <c r="G26" s="292">
        <f>+G25</f>
        <v>0</v>
      </c>
      <c r="H26" s="292">
        <f>+H25</f>
        <v>0</v>
      </c>
      <c r="I26" s="264"/>
    </row>
    <row r="27" spans="2:9" ht="15" customHeight="1" x14ac:dyDescent="0.25">
      <c r="B27" s="314" t="s">
        <v>105</v>
      </c>
      <c r="C27" s="70" t="s">
        <v>106</v>
      </c>
      <c r="D27" s="31" t="s">
        <v>97</v>
      </c>
      <c r="E27" s="205">
        <v>257192505.28104699</v>
      </c>
      <c r="F27" s="206">
        <v>0</v>
      </c>
      <c r="G27" s="205">
        <f>+'A3 GTS OPERAT. C.F.'!N60</f>
        <v>211057501.6778</v>
      </c>
      <c r="H27" s="67">
        <f t="shared" si="2"/>
        <v>46135003.603246987</v>
      </c>
      <c r="I27" s="264"/>
    </row>
    <row r="28" spans="2:9" ht="31.5" x14ac:dyDescent="0.25">
      <c r="B28" s="315"/>
      <c r="C28" s="291" t="s">
        <v>39</v>
      </c>
      <c r="D28" s="291"/>
      <c r="E28" s="292">
        <f>SUM(E27)</f>
        <v>257192505.28104699</v>
      </c>
      <c r="F28" s="293">
        <f>SUM(F27)</f>
        <v>0</v>
      </c>
      <c r="G28" s="292">
        <f>SUM(G27)</f>
        <v>211057501.6778</v>
      </c>
      <c r="H28" s="292">
        <f>SUM(H27)</f>
        <v>46135003.603246987</v>
      </c>
      <c r="I28" s="264"/>
    </row>
    <row r="29" spans="2:9" ht="15" customHeight="1" x14ac:dyDescent="0.25">
      <c r="B29" s="314" t="s">
        <v>107</v>
      </c>
      <c r="C29" s="70" t="s">
        <v>108</v>
      </c>
      <c r="D29" s="70" t="s">
        <v>109</v>
      </c>
      <c r="E29" s="205">
        <v>23750000</v>
      </c>
      <c r="F29" s="206">
        <v>0</v>
      </c>
      <c r="G29" s="205">
        <f>+'A4 DOTA CONSUMO C.V'!H8</f>
        <v>23749852</v>
      </c>
      <c r="H29" s="67">
        <f t="shared" si="2"/>
        <v>148</v>
      </c>
      <c r="I29" s="264"/>
    </row>
    <row r="30" spans="2:9" x14ac:dyDescent="0.25">
      <c r="B30" s="315"/>
      <c r="C30" s="70" t="s">
        <v>110</v>
      </c>
      <c r="D30" s="70" t="s">
        <v>109</v>
      </c>
      <c r="E30" s="205">
        <v>11875000</v>
      </c>
      <c r="F30" s="206">
        <v>0</v>
      </c>
      <c r="G30" s="205">
        <f>+'A4 DOTA CONSUMO C.V'!I9</f>
        <v>11877400</v>
      </c>
      <c r="H30" s="67">
        <f t="shared" si="2"/>
        <v>-2400</v>
      </c>
      <c r="I30" s="264"/>
    </row>
    <row r="31" spans="2:9" ht="31.5" x14ac:dyDescent="0.25">
      <c r="B31" s="316"/>
      <c r="C31" s="291" t="s">
        <v>40</v>
      </c>
      <c r="D31" s="291"/>
      <c r="E31" s="292">
        <f>SUM(E29:E30)</f>
        <v>35625000</v>
      </c>
      <c r="F31" s="293">
        <f>SUM(F29:F30)</f>
        <v>0</v>
      </c>
      <c r="G31" s="292">
        <f>SUM(G29:G30)</f>
        <v>35627252</v>
      </c>
      <c r="H31" s="292">
        <f>SUM(H29:H30)</f>
        <v>-2252</v>
      </c>
      <c r="I31" s="264"/>
    </row>
    <row r="32" spans="2:9" x14ac:dyDescent="0.25">
      <c r="B32" s="314" t="s">
        <v>111</v>
      </c>
      <c r="C32" s="70" t="s">
        <v>112</v>
      </c>
      <c r="D32" s="70" t="s">
        <v>109</v>
      </c>
      <c r="E32" s="205">
        <v>0</v>
      </c>
      <c r="F32" s="206">
        <v>0</v>
      </c>
      <c r="G32" s="205">
        <f>+SEGUROS!G8</f>
        <v>0</v>
      </c>
      <c r="H32" s="67">
        <f t="shared" si="2"/>
        <v>0</v>
      </c>
      <c r="I32" s="264"/>
    </row>
    <row r="33" spans="2:13" ht="31.5" x14ac:dyDescent="0.25">
      <c r="B33" s="316"/>
      <c r="C33" s="291" t="s">
        <v>41</v>
      </c>
      <c r="D33" s="294"/>
      <c r="E33" s="287">
        <f>E32</f>
        <v>0</v>
      </c>
      <c r="F33" s="293">
        <f>F32</f>
        <v>0</v>
      </c>
      <c r="G33" s="287">
        <f>G32</f>
        <v>0</v>
      </c>
      <c r="H33" s="287">
        <f>H32</f>
        <v>0</v>
      </c>
      <c r="I33" s="264"/>
    </row>
    <row r="34" spans="2:13" ht="18" customHeight="1" x14ac:dyDescent="0.25">
      <c r="B34" s="314" t="s">
        <v>179</v>
      </c>
      <c r="C34" s="265" t="s">
        <v>113</v>
      </c>
      <c r="D34" s="266" t="s">
        <v>109</v>
      </c>
      <c r="E34" s="205">
        <v>345087500</v>
      </c>
      <c r="F34" s="206">
        <v>0</v>
      </c>
      <c r="G34" s="205">
        <f>+'A6 ALIMENTACION'!I17</f>
        <v>273108447</v>
      </c>
      <c r="H34" s="67">
        <f t="shared" si="2"/>
        <v>71979053</v>
      </c>
      <c r="I34" s="264"/>
    </row>
    <row r="35" spans="2:13" ht="30.75" customHeight="1" x14ac:dyDescent="0.25">
      <c r="B35" s="316"/>
      <c r="C35" s="295" t="s">
        <v>43</v>
      </c>
      <c r="D35" s="295"/>
      <c r="E35" s="292">
        <f>SUM(E34:E34)</f>
        <v>345087500</v>
      </c>
      <c r="F35" s="293">
        <f>SUM(F34:F34)</f>
        <v>0</v>
      </c>
      <c r="G35" s="292">
        <f>SUM(G34:G34)</f>
        <v>273108447</v>
      </c>
      <c r="H35" s="292">
        <f>SUM(H34:H34)</f>
        <v>71979053</v>
      </c>
      <c r="I35" s="264"/>
    </row>
    <row r="36" spans="2:13" ht="16.5" customHeight="1" x14ac:dyDescent="0.25">
      <c r="B36" s="314" t="s">
        <v>101</v>
      </c>
      <c r="C36" s="267" t="s">
        <v>114</v>
      </c>
      <c r="D36" s="266" t="s">
        <v>109</v>
      </c>
      <c r="E36" s="205">
        <v>5225000</v>
      </c>
      <c r="F36" s="268">
        <v>0</v>
      </c>
      <c r="G36" s="205">
        <f>+'A7 INFR.MTTO ADEC. C.V.'!K19</f>
        <v>5225000</v>
      </c>
      <c r="H36" s="67">
        <f t="shared" si="2"/>
        <v>0</v>
      </c>
      <c r="I36" s="264"/>
    </row>
    <row r="37" spans="2:13" ht="36.75" customHeight="1" x14ac:dyDescent="0.25">
      <c r="B37" s="316"/>
      <c r="C37" s="295" t="s">
        <v>44</v>
      </c>
      <c r="D37" s="295"/>
      <c r="E37" s="292">
        <f>SUM(E36:E36)</f>
        <v>5225000</v>
      </c>
      <c r="F37" s="293">
        <f>SUM(F36:F36)</f>
        <v>0</v>
      </c>
      <c r="G37" s="292">
        <f>+G36</f>
        <v>5225000</v>
      </c>
      <c r="H37" s="292">
        <f>SUM(H36:H36)</f>
        <v>0</v>
      </c>
      <c r="I37" s="264"/>
    </row>
    <row r="38" spans="2:13" ht="22.5" customHeight="1" x14ac:dyDescent="0.25">
      <c r="B38" s="18"/>
      <c r="C38" s="296" t="s">
        <v>115</v>
      </c>
      <c r="D38" s="296"/>
      <c r="E38" s="287">
        <f>E21+E24+E28+E31+E33+E35+E37+E26</f>
        <v>1593558910.1884007</v>
      </c>
      <c r="F38" s="297">
        <v>0</v>
      </c>
      <c r="G38" s="287">
        <f>+G37+G35+G31+G28+G26+G24+G21+G33</f>
        <v>1453007581.6777999</v>
      </c>
      <c r="H38" s="287">
        <f>H21+H24+H28+H31+H33+H35+H37</f>
        <v>134177028.51060095</v>
      </c>
      <c r="I38" s="264"/>
      <c r="J38" s="89"/>
      <c r="M38" s="288"/>
    </row>
    <row r="39" spans="2:13" ht="15.75" x14ac:dyDescent="0.25">
      <c r="B39" s="269" t="s">
        <v>116</v>
      </c>
      <c r="C39" s="270"/>
      <c r="D39" s="269" t="s">
        <v>117</v>
      </c>
      <c r="E39" s="270"/>
      <c r="F39" s="269" t="s">
        <v>118</v>
      </c>
      <c r="G39" s="271"/>
      <c r="H39" s="270"/>
      <c r="M39" s="288"/>
    </row>
    <row r="40" spans="2:13" ht="15.75" x14ac:dyDescent="0.25">
      <c r="B40" s="272" t="s">
        <v>201</v>
      </c>
      <c r="C40" s="273"/>
      <c r="D40" s="317">
        <v>16634779</v>
      </c>
      <c r="E40" s="318"/>
      <c r="F40" s="272"/>
      <c r="G40" s="274"/>
      <c r="H40" s="273"/>
      <c r="M40" s="89"/>
    </row>
    <row r="41" spans="2:13" ht="15.75" x14ac:dyDescent="0.25">
      <c r="B41" s="275"/>
      <c r="C41" s="276"/>
      <c r="D41" s="306"/>
      <c r="E41" s="307"/>
      <c r="F41" s="275"/>
      <c r="G41" s="277"/>
      <c r="H41" s="276"/>
    </row>
    <row r="42" spans="2:13" ht="15.75" x14ac:dyDescent="0.25">
      <c r="B42" s="269" t="s">
        <v>119</v>
      </c>
      <c r="C42" s="270"/>
      <c r="D42" s="269" t="s">
        <v>117</v>
      </c>
      <c r="E42" s="270"/>
      <c r="F42" s="269" t="s">
        <v>120</v>
      </c>
      <c r="G42" s="271"/>
      <c r="H42" s="270"/>
      <c r="L42" s="288"/>
    </row>
    <row r="43" spans="2:13" ht="15.75" x14ac:dyDescent="0.25">
      <c r="B43" s="272"/>
      <c r="C43" s="273"/>
      <c r="D43" s="272"/>
      <c r="E43" s="273"/>
      <c r="F43" s="272"/>
      <c r="G43" s="274"/>
      <c r="H43" s="273"/>
      <c r="L43" s="288"/>
    </row>
    <row r="44" spans="2:13" ht="15.75" x14ac:dyDescent="0.25">
      <c r="B44" s="272"/>
      <c r="C44" s="273"/>
      <c r="D44" s="272"/>
      <c r="E44" s="273"/>
      <c r="F44" s="272"/>
      <c r="G44" s="274"/>
      <c r="H44" s="273"/>
      <c r="L44" s="89"/>
      <c r="M44" s="89"/>
    </row>
    <row r="45" spans="2:13" ht="15.75" x14ac:dyDescent="0.25">
      <c r="B45" s="275"/>
      <c r="C45" s="276"/>
      <c r="D45" s="306"/>
      <c r="E45" s="307"/>
      <c r="F45" s="275"/>
      <c r="G45" s="277"/>
      <c r="H45" s="276"/>
    </row>
    <row r="46" spans="2:13" x14ac:dyDescent="0.25">
      <c r="C46" s="278"/>
      <c r="L46" s="288"/>
      <c r="M46" s="89"/>
    </row>
    <row r="47" spans="2:13" x14ac:dyDescent="0.25">
      <c r="E47" s="17"/>
      <c r="G47" s="17"/>
    </row>
    <row r="48" spans="2:13" x14ac:dyDescent="0.25">
      <c r="E48" s="17"/>
    </row>
    <row r="49" spans="5:7" x14ac:dyDescent="0.25">
      <c r="E49" s="89"/>
      <c r="G49" s="89"/>
    </row>
    <row r="50" spans="5:7" x14ac:dyDescent="0.25">
      <c r="E50" s="89"/>
      <c r="G50" s="17"/>
    </row>
    <row r="51" spans="5:7" x14ac:dyDescent="0.25">
      <c r="E51" s="89"/>
      <c r="G51" s="89"/>
    </row>
    <row r="53" spans="5:7" x14ac:dyDescent="0.25">
      <c r="E53" s="89"/>
    </row>
  </sheetData>
  <mergeCells count="16">
    <mergeCell ref="D45:E45"/>
    <mergeCell ref="E6:G6"/>
    <mergeCell ref="B8:B21"/>
    <mergeCell ref="B22:B24"/>
    <mergeCell ref="B27:B28"/>
    <mergeCell ref="B29:B31"/>
    <mergeCell ref="B32:B33"/>
    <mergeCell ref="B34:B35"/>
    <mergeCell ref="B36:B37"/>
    <mergeCell ref="B25:B26"/>
    <mergeCell ref="D40:E40"/>
    <mergeCell ref="C5:G5"/>
    <mergeCell ref="B1:H1"/>
    <mergeCell ref="B2:H2"/>
    <mergeCell ref="B3:H3"/>
    <mergeCell ref="D41:E41"/>
  </mergeCells>
  <pageMargins left="0.7" right="0.7" top="0.75" bottom="0.75" header="0.3" footer="0.3"/>
  <pageSetup paperSize="14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  <pageSetUpPr fitToPage="1"/>
  </sheetPr>
  <dimension ref="A2:PRG290"/>
  <sheetViews>
    <sheetView view="pageBreakPreview" topLeftCell="A31" zoomScale="70" zoomScaleNormal="70" zoomScaleSheetLayoutView="70" workbookViewId="0">
      <selection activeCell="F32" sqref="F32"/>
    </sheetView>
  </sheetViews>
  <sheetFormatPr baseColWidth="10" defaultColWidth="11.42578125" defaultRowHeight="15.75" x14ac:dyDescent="0.25"/>
  <cols>
    <col min="1" max="1" width="6" style="51" customWidth="1"/>
    <col min="2" max="2" width="5.7109375" style="51" customWidth="1"/>
    <col min="3" max="3" width="16.5703125" style="178" customWidth="1"/>
    <col min="4" max="4" width="37.28515625" style="57" customWidth="1"/>
    <col min="5" max="5" width="27" style="12" customWidth="1"/>
    <col min="6" max="6" width="13.28515625" style="12" customWidth="1"/>
    <col min="7" max="7" width="16.7109375" customWidth="1"/>
    <col min="8" max="8" width="16.42578125" customWidth="1"/>
    <col min="9" max="9" width="15.140625" customWidth="1"/>
    <col min="10" max="10" width="17.85546875" customWidth="1"/>
    <col min="11" max="11" width="24.7109375" customWidth="1"/>
    <col min="12" max="12" width="15.28515625" customWidth="1"/>
    <col min="13" max="13" width="14.140625" customWidth="1"/>
    <col min="14" max="14" width="15.140625" customWidth="1"/>
    <col min="15" max="15" width="14.5703125" customWidth="1"/>
    <col min="16" max="16" width="23.7109375" customWidth="1"/>
    <col min="17" max="17" width="16.28515625" customWidth="1"/>
    <col min="18" max="18" width="15.42578125" customWidth="1"/>
    <col min="19" max="19" width="15.5703125" customWidth="1"/>
    <col min="20" max="20" width="15.42578125" customWidth="1"/>
    <col min="21" max="21" width="17" customWidth="1"/>
    <col min="22" max="23" width="14.140625" customWidth="1"/>
    <col min="24" max="24" width="15.28515625" customWidth="1"/>
    <col min="25" max="25" width="14" customWidth="1"/>
    <col min="26" max="26" width="16.28515625" customWidth="1"/>
    <col min="27" max="27" width="28.85546875" style="49" customWidth="1"/>
    <col min="28" max="28" width="33.28515625" style="12" customWidth="1"/>
    <col min="29" max="29" width="18" customWidth="1"/>
    <col min="30" max="30" width="16.85546875" style="111" customWidth="1"/>
  </cols>
  <sheetData>
    <row r="2" spans="1:31 11291:11291" x14ac:dyDescent="0.25">
      <c r="D2"/>
      <c r="E2"/>
      <c r="F2"/>
      <c r="T2" s="166"/>
    </row>
    <row r="3" spans="1:31 11291:11291" ht="15.75" customHeight="1" x14ac:dyDescent="0.25">
      <c r="D3"/>
      <c r="E3"/>
      <c r="F3"/>
    </row>
    <row r="4" spans="1:31 11291:11291" ht="18.75" x14ac:dyDescent="0.3">
      <c r="C4" s="321" t="s">
        <v>32</v>
      </c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  <c r="PRG4" t="s">
        <v>0</v>
      </c>
    </row>
    <row r="5" spans="1:31 11291:11291" ht="18.75" x14ac:dyDescent="0.3">
      <c r="C5" s="322" t="s">
        <v>202</v>
      </c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4"/>
    </row>
    <row r="6" spans="1:31 11291:11291" ht="15" customHeight="1" x14ac:dyDescent="0.25">
      <c r="C6" s="179" t="s">
        <v>1</v>
      </c>
      <c r="D6" s="325" t="s">
        <v>131</v>
      </c>
      <c r="E6" s="325"/>
      <c r="F6" s="325"/>
      <c r="G6" s="326"/>
      <c r="H6" s="140" t="s">
        <v>2</v>
      </c>
      <c r="I6" s="88"/>
      <c r="J6" s="201" t="s">
        <v>469</v>
      </c>
      <c r="K6" s="3" t="s">
        <v>3</v>
      </c>
      <c r="L6" s="328" t="s">
        <v>473</v>
      </c>
      <c r="M6" s="329"/>
      <c r="N6" s="330"/>
      <c r="O6" s="4" t="s">
        <v>4</v>
      </c>
      <c r="P6" s="331" t="s">
        <v>474</v>
      </c>
      <c r="Q6" s="332"/>
      <c r="R6" s="333"/>
      <c r="S6" s="327"/>
      <c r="T6" s="325"/>
      <c r="U6" s="325"/>
      <c r="V6" s="325"/>
      <c r="W6" s="325"/>
      <c r="X6" s="325"/>
      <c r="Y6" s="325"/>
      <c r="Z6" s="325"/>
      <c r="AA6" s="326"/>
    </row>
    <row r="7" spans="1:31 11291:11291" s="79" customFormat="1" ht="47.25" customHeight="1" x14ac:dyDescent="0.25">
      <c r="A7" s="202" t="s">
        <v>5</v>
      </c>
      <c r="B7" s="202" t="s">
        <v>5</v>
      </c>
      <c r="C7" s="202" t="s">
        <v>6</v>
      </c>
      <c r="D7" s="104" t="s">
        <v>7</v>
      </c>
      <c r="E7" s="104" t="s">
        <v>8</v>
      </c>
      <c r="F7" s="104" t="s">
        <v>33</v>
      </c>
      <c r="G7" s="104" t="s">
        <v>9</v>
      </c>
      <c r="H7" s="104" t="s">
        <v>10</v>
      </c>
      <c r="I7" s="104" t="s">
        <v>34</v>
      </c>
      <c r="J7" s="104" t="s">
        <v>11</v>
      </c>
      <c r="K7" s="14" t="s">
        <v>12</v>
      </c>
      <c r="L7" s="104" t="s">
        <v>13</v>
      </c>
      <c r="M7" s="104" t="s">
        <v>14</v>
      </c>
      <c r="N7" s="104" t="s">
        <v>15</v>
      </c>
      <c r="O7" s="104" t="s">
        <v>16</v>
      </c>
      <c r="P7" s="14" t="s">
        <v>17</v>
      </c>
      <c r="Q7" s="104" t="s">
        <v>18</v>
      </c>
      <c r="R7" s="104" t="s">
        <v>19</v>
      </c>
      <c r="S7" s="104" t="s">
        <v>20</v>
      </c>
      <c r="T7" s="14" t="s">
        <v>21</v>
      </c>
      <c r="U7" s="104" t="s">
        <v>22</v>
      </c>
      <c r="V7" s="104" t="s">
        <v>23</v>
      </c>
      <c r="W7" s="104" t="s">
        <v>24</v>
      </c>
      <c r="X7" s="14" t="s">
        <v>25</v>
      </c>
      <c r="Y7" s="104" t="s">
        <v>35</v>
      </c>
      <c r="Z7" s="104" t="s">
        <v>36</v>
      </c>
      <c r="AA7" s="104" t="s">
        <v>26</v>
      </c>
      <c r="AB7" s="104" t="s">
        <v>27</v>
      </c>
      <c r="AD7" s="112"/>
    </row>
    <row r="8" spans="1:31 11291:11291" s="85" customFormat="1" ht="30" customHeight="1" x14ac:dyDescent="0.25">
      <c r="A8" s="80">
        <v>1</v>
      </c>
      <c r="B8" s="80">
        <v>1</v>
      </c>
      <c r="C8" s="180">
        <v>66853083</v>
      </c>
      <c r="D8" s="81" t="s">
        <v>203</v>
      </c>
      <c r="E8" s="81" t="s">
        <v>133</v>
      </c>
      <c r="F8" s="81">
        <v>30</v>
      </c>
      <c r="G8" s="203">
        <v>4603549</v>
      </c>
      <c r="H8" s="203">
        <f>+G8/30*F8</f>
        <v>4603549</v>
      </c>
      <c r="I8" s="82">
        <v>0</v>
      </c>
      <c r="J8" s="82">
        <v>0</v>
      </c>
      <c r="K8" s="82">
        <f>+H8+I8+J8</f>
        <v>4603549</v>
      </c>
      <c r="L8" s="82">
        <v>0</v>
      </c>
      <c r="M8" s="82">
        <v>0</v>
      </c>
      <c r="N8" s="82">
        <v>0</v>
      </c>
      <c r="O8" s="82">
        <v>0</v>
      </c>
      <c r="P8" s="82">
        <f>+L8+M8+N8+O8</f>
        <v>0</v>
      </c>
      <c r="Q8" s="82">
        <v>0</v>
      </c>
      <c r="R8" s="82">
        <v>0</v>
      </c>
      <c r="S8" s="82">
        <v>0</v>
      </c>
      <c r="T8" s="82">
        <f>+Q8+R8+S8</f>
        <v>0</v>
      </c>
      <c r="U8" s="82">
        <v>0</v>
      </c>
      <c r="V8" s="82">
        <v>0</v>
      </c>
      <c r="W8" s="82">
        <v>0</v>
      </c>
      <c r="X8" s="82">
        <f>+U8+V8+W8</f>
        <v>0</v>
      </c>
      <c r="Y8" s="82">
        <v>0</v>
      </c>
      <c r="Z8" s="82">
        <v>0</v>
      </c>
      <c r="AA8" s="83">
        <f>+K8</f>
        <v>4603549</v>
      </c>
      <c r="AB8" s="84"/>
      <c r="AD8" s="114"/>
      <c r="AE8" s="86"/>
    </row>
    <row r="9" spans="1:31 11291:11291" s="85" customFormat="1" ht="30" customHeight="1" x14ac:dyDescent="0.25">
      <c r="A9" s="80">
        <v>2</v>
      </c>
      <c r="B9" s="80">
        <v>2</v>
      </c>
      <c r="C9" s="180">
        <v>1144038589</v>
      </c>
      <c r="D9" s="81" t="s">
        <v>132</v>
      </c>
      <c r="E9" s="81" t="s">
        <v>133</v>
      </c>
      <c r="F9" s="81">
        <v>30</v>
      </c>
      <c r="G9" s="203">
        <v>4603549</v>
      </c>
      <c r="H9" s="203">
        <f t="shared" ref="H9:H72" si="0">+G9/30*F9</f>
        <v>4603549</v>
      </c>
      <c r="I9" s="82">
        <v>0</v>
      </c>
      <c r="J9" s="82">
        <v>0</v>
      </c>
      <c r="K9" s="82">
        <f t="shared" ref="K9:K72" si="1">+H9+I9+J9</f>
        <v>4603549</v>
      </c>
      <c r="L9" s="82">
        <v>0</v>
      </c>
      <c r="M9" s="82">
        <v>0</v>
      </c>
      <c r="N9" s="82">
        <v>0</v>
      </c>
      <c r="O9" s="82">
        <v>0</v>
      </c>
      <c r="P9" s="82">
        <f t="shared" ref="P9:P72" si="2">+L9+M9+N9+O9</f>
        <v>0</v>
      </c>
      <c r="Q9" s="82">
        <v>0</v>
      </c>
      <c r="R9" s="82">
        <v>0</v>
      </c>
      <c r="S9" s="82">
        <v>0</v>
      </c>
      <c r="T9" s="82">
        <f t="shared" ref="T9:T72" si="3">+Q9+R9+S9</f>
        <v>0</v>
      </c>
      <c r="U9" s="82">
        <v>0</v>
      </c>
      <c r="V9" s="82">
        <v>0</v>
      </c>
      <c r="W9" s="82">
        <v>0</v>
      </c>
      <c r="X9" s="82">
        <f t="shared" ref="X9:X72" si="4">+U9+V9+W9</f>
        <v>0</v>
      </c>
      <c r="Y9" s="82">
        <v>0</v>
      </c>
      <c r="Z9" s="82">
        <v>0</v>
      </c>
      <c r="AA9" s="83">
        <f t="shared" ref="AA9:AA72" si="5">+K9</f>
        <v>4603549</v>
      </c>
      <c r="AB9" s="84"/>
      <c r="AD9" s="114"/>
      <c r="AE9" s="86"/>
    </row>
    <row r="10" spans="1:31 11291:11291" s="85" customFormat="1" ht="30" customHeight="1" x14ac:dyDescent="0.25">
      <c r="A10" s="80">
        <v>3</v>
      </c>
      <c r="B10" s="80">
        <v>3</v>
      </c>
      <c r="C10" s="180">
        <v>1144055599</v>
      </c>
      <c r="D10" s="81" t="s">
        <v>134</v>
      </c>
      <c r="E10" s="81" t="s">
        <v>133</v>
      </c>
      <c r="F10" s="81">
        <v>30</v>
      </c>
      <c r="G10" s="203">
        <v>4603549</v>
      </c>
      <c r="H10" s="203">
        <f t="shared" si="0"/>
        <v>4603549</v>
      </c>
      <c r="I10" s="82">
        <v>0</v>
      </c>
      <c r="J10" s="82">
        <v>0</v>
      </c>
      <c r="K10" s="82">
        <f t="shared" si="1"/>
        <v>4603549</v>
      </c>
      <c r="L10" s="82">
        <v>0</v>
      </c>
      <c r="M10" s="82">
        <v>0</v>
      </c>
      <c r="N10" s="82">
        <v>0</v>
      </c>
      <c r="O10" s="82">
        <v>0</v>
      </c>
      <c r="P10" s="82">
        <f t="shared" si="2"/>
        <v>0</v>
      </c>
      <c r="Q10" s="82">
        <v>0</v>
      </c>
      <c r="R10" s="82">
        <v>0</v>
      </c>
      <c r="S10" s="82">
        <v>0</v>
      </c>
      <c r="T10" s="82">
        <f t="shared" si="3"/>
        <v>0</v>
      </c>
      <c r="U10" s="82">
        <v>0</v>
      </c>
      <c r="V10" s="82">
        <v>0</v>
      </c>
      <c r="W10" s="82">
        <v>0</v>
      </c>
      <c r="X10" s="82">
        <f t="shared" si="4"/>
        <v>0</v>
      </c>
      <c r="Y10" s="82">
        <v>0</v>
      </c>
      <c r="Z10" s="82">
        <v>0</v>
      </c>
      <c r="AA10" s="83">
        <f t="shared" si="5"/>
        <v>4603549</v>
      </c>
      <c r="AB10" s="84"/>
      <c r="AD10" s="114"/>
      <c r="AE10" s="86"/>
    </row>
    <row r="11" spans="1:31 11291:11291" s="85" customFormat="1" ht="30" customHeight="1" x14ac:dyDescent="0.25">
      <c r="A11" s="80">
        <v>4</v>
      </c>
      <c r="B11" s="80">
        <v>4</v>
      </c>
      <c r="C11" s="180">
        <v>67041343</v>
      </c>
      <c r="D11" s="81" t="s">
        <v>135</v>
      </c>
      <c r="E11" s="81" t="s">
        <v>133</v>
      </c>
      <c r="F11" s="81">
        <v>30</v>
      </c>
      <c r="G11" s="203">
        <v>4603549</v>
      </c>
      <c r="H11" s="203">
        <f t="shared" si="0"/>
        <v>4603549</v>
      </c>
      <c r="I11" s="82">
        <v>0</v>
      </c>
      <c r="J11" s="82">
        <v>0</v>
      </c>
      <c r="K11" s="82">
        <f t="shared" si="1"/>
        <v>4603549</v>
      </c>
      <c r="L11" s="82">
        <v>0</v>
      </c>
      <c r="M11" s="82">
        <v>0</v>
      </c>
      <c r="N11" s="82">
        <v>0</v>
      </c>
      <c r="O11" s="82">
        <v>0</v>
      </c>
      <c r="P11" s="82">
        <f t="shared" si="2"/>
        <v>0</v>
      </c>
      <c r="Q11" s="82">
        <v>0</v>
      </c>
      <c r="R11" s="82">
        <v>0</v>
      </c>
      <c r="S11" s="82">
        <v>0</v>
      </c>
      <c r="T11" s="82">
        <f t="shared" si="3"/>
        <v>0</v>
      </c>
      <c r="U11" s="82">
        <v>0</v>
      </c>
      <c r="V11" s="82">
        <v>0</v>
      </c>
      <c r="W11" s="82">
        <v>0</v>
      </c>
      <c r="X11" s="82">
        <f t="shared" si="4"/>
        <v>0</v>
      </c>
      <c r="Y11" s="82">
        <v>0</v>
      </c>
      <c r="Z11" s="82">
        <v>0</v>
      </c>
      <c r="AA11" s="83">
        <f t="shared" si="5"/>
        <v>4603549</v>
      </c>
      <c r="AB11" s="84"/>
      <c r="AD11" s="114"/>
      <c r="AE11" s="86"/>
    </row>
    <row r="12" spans="1:31 11291:11291" s="85" customFormat="1" ht="30" customHeight="1" x14ac:dyDescent="0.25">
      <c r="A12" s="80">
        <v>5</v>
      </c>
      <c r="B12" s="80">
        <v>5</v>
      </c>
      <c r="C12" s="180">
        <v>1144158737</v>
      </c>
      <c r="D12" s="81" t="s">
        <v>136</v>
      </c>
      <c r="E12" s="81" t="s">
        <v>133</v>
      </c>
      <c r="F12" s="81">
        <v>30</v>
      </c>
      <c r="G12" s="203">
        <v>4603549</v>
      </c>
      <c r="H12" s="203">
        <f t="shared" si="0"/>
        <v>4603549</v>
      </c>
      <c r="I12" s="82">
        <v>0</v>
      </c>
      <c r="J12" s="82">
        <v>0</v>
      </c>
      <c r="K12" s="82">
        <f t="shared" si="1"/>
        <v>4603549</v>
      </c>
      <c r="L12" s="82">
        <v>0</v>
      </c>
      <c r="M12" s="82">
        <v>0</v>
      </c>
      <c r="N12" s="82">
        <v>0</v>
      </c>
      <c r="O12" s="82">
        <v>0</v>
      </c>
      <c r="P12" s="82">
        <f t="shared" si="2"/>
        <v>0</v>
      </c>
      <c r="Q12" s="82">
        <v>0</v>
      </c>
      <c r="R12" s="82">
        <v>0</v>
      </c>
      <c r="S12" s="82">
        <v>0</v>
      </c>
      <c r="T12" s="82">
        <f t="shared" si="3"/>
        <v>0</v>
      </c>
      <c r="U12" s="82">
        <v>0</v>
      </c>
      <c r="V12" s="82">
        <v>0</v>
      </c>
      <c r="W12" s="82">
        <v>0</v>
      </c>
      <c r="X12" s="82">
        <f t="shared" si="4"/>
        <v>0</v>
      </c>
      <c r="Y12" s="82">
        <v>0</v>
      </c>
      <c r="Z12" s="82">
        <v>0</v>
      </c>
      <c r="AA12" s="83">
        <f t="shared" si="5"/>
        <v>4603549</v>
      </c>
      <c r="AB12" s="84"/>
      <c r="AD12" s="114"/>
      <c r="AE12" s="86"/>
    </row>
    <row r="13" spans="1:31 11291:11291" s="85" customFormat="1" ht="30" customHeight="1" x14ac:dyDescent="0.25">
      <c r="A13" s="80">
        <v>6</v>
      </c>
      <c r="B13" s="80">
        <v>6</v>
      </c>
      <c r="C13" s="180">
        <v>1130589883</v>
      </c>
      <c r="D13" s="81" t="s">
        <v>137</v>
      </c>
      <c r="E13" s="81" t="s">
        <v>133</v>
      </c>
      <c r="F13" s="81">
        <v>30</v>
      </c>
      <c r="G13" s="203">
        <v>4603549</v>
      </c>
      <c r="H13" s="203">
        <f t="shared" si="0"/>
        <v>4603549</v>
      </c>
      <c r="I13" s="82">
        <v>0</v>
      </c>
      <c r="J13" s="82">
        <v>0</v>
      </c>
      <c r="K13" s="82">
        <f t="shared" si="1"/>
        <v>4603549</v>
      </c>
      <c r="L13" s="82">
        <v>0</v>
      </c>
      <c r="M13" s="82">
        <v>0</v>
      </c>
      <c r="N13" s="82">
        <v>0</v>
      </c>
      <c r="O13" s="82">
        <v>0</v>
      </c>
      <c r="P13" s="82">
        <f t="shared" si="2"/>
        <v>0</v>
      </c>
      <c r="Q13" s="82">
        <v>0</v>
      </c>
      <c r="R13" s="82">
        <v>0</v>
      </c>
      <c r="S13" s="82">
        <v>0</v>
      </c>
      <c r="T13" s="82">
        <f t="shared" si="3"/>
        <v>0</v>
      </c>
      <c r="U13" s="82">
        <v>0</v>
      </c>
      <c r="V13" s="82">
        <v>0</v>
      </c>
      <c r="W13" s="82">
        <v>0</v>
      </c>
      <c r="X13" s="82">
        <f t="shared" si="4"/>
        <v>0</v>
      </c>
      <c r="Y13" s="82">
        <v>0</v>
      </c>
      <c r="Z13" s="82">
        <v>0</v>
      </c>
      <c r="AA13" s="83">
        <f t="shared" si="5"/>
        <v>4603549</v>
      </c>
      <c r="AB13" s="84"/>
      <c r="AD13" s="114"/>
      <c r="AE13" s="86"/>
    </row>
    <row r="14" spans="1:31 11291:11291" s="85" customFormat="1" ht="30" customHeight="1" x14ac:dyDescent="0.25">
      <c r="A14" s="80">
        <v>7</v>
      </c>
      <c r="B14" s="80">
        <v>7</v>
      </c>
      <c r="C14" s="180">
        <v>29108362</v>
      </c>
      <c r="D14" s="81" t="s">
        <v>138</v>
      </c>
      <c r="E14" s="81" t="s">
        <v>133</v>
      </c>
      <c r="F14" s="81">
        <v>30</v>
      </c>
      <c r="G14" s="203">
        <v>4603549</v>
      </c>
      <c r="H14" s="203">
        <f t="shared" si="0"/>
        <v>4603549</v>
      </c>
      <c r="I14" s="82">
        <v>0</v>
      </c>
      <c r="J14" s="82">
        <v>0</v>
      </c>
      <c r="K14" s="82">
        <f t="shared" si="1"/>
        <v>4603549</v>
      </c>
      <c r="L14" s="82">
        <v>0</v>
      </c>
      <c r="M14" s="82">
        <v>0</v>
      </c>
      <c r="N14" s="82">
        <v>0</v>
      </c>
      <c r="O14" s="82">
        <v>0</v>
      </c>
      <c r="P14" s="82">
        <f t="shared" si="2"/>
        <v>0</v>
      </c>
      <c r="Q14" s="82">
        <v>0</v>
      </c>
      <c r="R14" s="82">
        <v>0</v>
      </c>
      <c r="S14" s="82">
        <v>0</v>
      </c>
      <c r="T14" s="82">
        <f t="shared" si="3"/>
        <v>0</v>
      </c>
      <c r="U14" s="82">
        <v>0</v>
      </c>
      <c r="V14" s="82">
        <v>0</v>
      </c>
      <c r="W14" s="82">
        <v>0</v>
      </c>
      <c r="X14" s="82">
        <f t="shared" si="4"/>
        <v>0</v>
      </c>
      <c r="Y14" s="82">
        <v>0</v>
      </c>
      <c r="Z14" s="82">
        <v>0</v>
      </c>
      <c r="AA14" s="83">
        <f t="shared" si="5"/>
        <v>4603549</v>
      </c>
      <c r="AB14" s="84"/>
      <c r="AD14" s="114"/>
      <c r="AE14" s="86"/>
    </row>
    <row r="15" spans="1:31 11291:11291" s="85" customFormat="1" ht="30" customHeight="1" x14ac:dyDescent="0.25">
      <c r="A15" s="80">
        <v>8</v>
      </c>
      <c r="B15" s="80">
        <v>8</v>
      </c>
      <c r="C15" s="180">
        <v>48628634</v>
      </c>
      <c r="D15" s="81" t="s">
        <v>139</v>
      </c>
      <c r="E15" s="81" t="s">
        <v>133</v>
      </c>
      <c r="F15" s="81">
        <v>30</v>
      </c>
      <c r="G15" s="203">
        <v>4603549</v>
      </c>
      <c r="H15" s="203">
        <f t="shared" si="0"/>
        <v>4603549</v>
      </c>
      <c r="I15" s="82">
        <v>0</v>
      </c>
      <c r="J15" s="82">
        <v>0</v>
      </c>
      <c r="K15" s="82">
        <f t="shared" si="1"/>
        <v>4603549</v>
      </c>
      <c r="L15" s="82">
        <v>0</v>
      </c>
      <c r="M15" s="82">
        <v>0</v>
      </c>
      <c r="N15" s="82">
        <v>0</v>
      </c>
      <c r="O15" s="82">
        <v>0</v>
      </c>
      <c r="P15" s="82">
        <f t="shared" si="2"/>
        <v>0</v>
      </c>
      <c r="Q15" s="82">
        <v>0</v>
      </c>
      <c r="R15" s="82">
        <v>0</v>
      </c>
      <c r="S15" s="82">
        <v>0</v>
      </c>
      <c r="T15" s="82">
        <f t="shared" si="3"/>
        <v>0</v>
      </c>
      <c r="U15" s="82">
        <v>0</v>
      </c>
      <c r="V15" s="82">
        <v>0</v>
      </c>
      <c r="W15" s="82">
        <v>0</v>
      </c>
      <c r="X15" s="82">
        <f t="shared" si="4"/>
        <v>0</v>
      </c>
      <c r="Y15" s="82">
        <v>0</v>
      </c>
      <c r="Z15" s="82">
        <v>0</v>
      </c>
      <c r="AA15" s="83">
        <f t="shared" si="5"/>
        <v>4603549</v>
      </c>
      <c r="AB15" s="84"/>
      <c r="AD15" s="114"/>
      <c r="AE15" s="86"/>
    </row>
    <row r="16" spans="1:31 11291:11291" s="85" customFormat="1" ht="30" customHeight="1" x14ac:dyDescent="0.25">
      <c r="A16" s="80">
        <v>9</v>
      </c>
      <c r="B16" s="80">
        <v>9</v>
      </c>
      <c r="C16" s="180">
        <v>1143855491</v>
      </c>
      <c r="D16" s="81" t="s">
        <v>140</v>
      </c>
      <c r="E16" s="81" t="s">
        <v>133</v>
      </c>
      <c r="F16" s="81">
        <v>30</v>
      </c>
      <c r="G16" s="203">
        <v>4603549</v>
      </c>
      <c r="H16" s="203">
        <f t="shared" si="0"/>
        <v>4603549</v>
      </c>
      <c r="I16" s="82">
        <v>0</v>
      </c>
      <c r="J16" s="82">
        <v>0</v>
      </c>
      <c r="K16" s="82">
        <f t="shared" si="1"/>
        <v>4603549</v>
      </c>
      <c r="L16" s="82">
        <v>0</v>
      </c>
      <c r="M16" s="82">
        <v>0</v>
      </c>
      <c r="N16" s="82">
        <v>0</v>
      </c>
      <c r="O16" s="82">
        <v>0</v>
      </c>
      <c r="P16" s="82">
        <f t="shared" si="2"/>
        <v>0</v>
      </c>
      <c r="Q16" s="82">
        <v>0</v>
      </c>
      <c r="R16" s="82">
        <v>0</v>
      </c>
      <c r="S16" s="82">
        <v>0</v>
      </c>
      <c r="T16" s="82">
        <f t="shared" si="3"/>
        <v>0</v>
      </c>
      <c r="U16" s="82">
        <v>0</v>
      </c>
      <c r="V16" s="82">
        <v>0</v>
      </c>
      <c r="W16" s="82">
        <v>0</v>
      </c>
      <c r="X16" s="82">
        <f t="shared" si="4"/>
        <v>0</v>
      </c>
      <c r="Y16" s="82">
        <v>0</v>
      </c>
      <c r="Z16" s="82">
        <v>0</v>
      </c>
      <c r="AA16" s="83">
        <f t="shared" si="5"/>
        <v>4603549</v>
      </c>
      <c r="AB16" s="84"/>
      <c r="AD16" s="114"/>
      <c r="AE16" s="86"/>
    </row>
    <row r="17" spans="1:31" s="85" customFormat="1" ht="30" customHeight="1" x14ac:dyDescent="0.25">
      <c r="A17" s="80">
        <v>10</v>
      </c>
      <c r="B17" s="80">
        <v>10</v>
      </c>
      <c r="C17" s="180">
        <v>25618281</v>
      </c>
      <c r="D17" s="81" t="s">
        <v>141</v>
      </c>
      <c r="E17" s="81" t="s">
        <v>133</v>
      </c>
      <c r="F17" s="81">
        <v>30</v>
      </c>
      <c r="G17" s="203">
        <v>4603549</v>
      </c>
      <c r="H17" s="203">
        <f t="shared" si="0"/>
        <v>4603549</v>
      </c>
      <c r="I17" s="82">
        <v>0</v>
      </c>
      <c r="J17" s="82">
        <v>0</v>
      </c>
      <c r="K17" s="82">
        <f t="shared" si="1"/>
        <v>4603549</v>
      </c>
      <c r="L17" s="82">
        <v>0</v>
      </c>
      <c r="M17" s="82">
        <v>0</v>
      </c>
      <c r="N17" s="82">
        <v>0</v>
      </c>
      <c r="O17" s="82">
        <v>0</v>
      </c>
      <c r="P17" s="82">
        <f t="shared" si="2"/>
        <v>0</v>
      </c>
      <c r="Q17" s="82">
        <v>0</v>
      </c>
      <c r="R17" s="82">
        <v>0</v>
      </c>
      <c r="S17" s="82">
        <v>0</v>
      </c>
      <c r="T17" s="82">
        <f t="shared" si="3"/>
        <v>0</v>
      </c>
      <c r="U17" s="82">
        <v>0</v>
      </c>
      <c r="V17" s="82">
        <v>0</v>
      </c>
      <c r="W17" s="82">
        <v>0</v>
      </c>
      <c r="X17" s="82">
        <f t="shared" si="4"/>
        <v>0</v>
      </c>
      <c r="Y17" s="82">
        <v>0</v>
      </c>
      <c r="Z17" s="82">
        <v>0</v>
      </c>
      <c r="AA17" s="83">
        <f t="shared" si="5"/>
        <v>4603549</v>
      </c>
      <c r="AB17" s="84"/>
      <c r="AD17" s="114"/>
      <c r="AE17" s="86"/>
    </row>
    <row r="18" spans="1:31" s="85" customFormat="1" ht="30" customHeight="1" x14ac:dyDescent="0.25">
      <c r="A18" s="80">
        <v>11</v>
      </c>
      <c r="B18" s="80">
        <v>11</v>
      </c>
      <c r="C18" s="180">
        <v>1130626822</v>
      </c>
      <c r="D18" s="81" t="s">
        <v>142</v>
      </c>
      <c r="E18" s="81" t="s">
        <v>133</v>
      </c>
      <c r="F18" s="81">
        <v>30</v>
      </c>
      <c r="G18" s="203">
        <v>4603549</v>
      </c>
      <c r="H18" s="203">
        <f t="shared" si="0"/>
        <v>4603549</v>
      </c>
      <c r="I18" s="82">
        <v>0</v>
      </c>
      <c r="J18" s="82">
        <v>0</v>
      </c>
      <c r="K18" s="82">
        <f t="shared" si="1"/>
        <v>4603549</v>
      </c>
      <c r="L18" s="82">
        <v>0</v>
      </c>
      <c r="M18" s="82">
        <v>0</v>
      </c>
      <c r="N18" s="82">
        <v>0</v>
      </c>
      <c r="O18" s="82">
        <v>0</v>
      </c>
      <c r="P18" s="82">
        <f t="shared" si="2"/>
        <v>0</v>
      </c>
      <c r="Q18" s="82">
        <v>0</v>
      </c>
      <c r="R18" s="82">
        <v>0</v>
      </c>
      <c r="S18" s="82">
        <v>0</v>
      </c>
      <c r="T18" s="82">
        <f t="shared" si="3"/>
        <v>0</v>
      </c>
      <c r="U18" s="82">
        <v>0</v>
      </c>
      <c r="V18" s="82">
        <v>0</v>
      </c>
      <c r="W18" s="82">
        <v>0</v>
      </c>
      <c r="X18" s="82">
        <f t="shared" si="4"/>
        <v>0</v>
      </c>
      <c r="Y18" s="82">
        <v>0</v>
      </c>
      <c r="Z18" s="82">
        <v>0</v>
      </c>
      <c r="AA18" s="83">
        <f t="shared" si="5"/>
        <v>4603549</v>
      </c>
      <c r="AB18" s="84"/>
      <c r="AD18" s="114"/>
      <c r="AE18" s="86"/>
    </row>
    <row r="19" spans="1:31" s="85" customFormat="1" ht="30" customHeight="1" x14ac:dyDescent="0.25">
      <c r="A19" s="80">
        <v>12</v>
      </c>
      <c r="B19" s="80">
        <v>12</v>
      </c>
      <c r="C19" s="180">
        <v>31909234</v>
      </c>
      <c r="D19" s="81" t="s">
        <v>143</v>
      </c>
      <c r="E19" s="81" t="s">
        <v>133</v>
      </c>
      <c r="F19" s="81">
        <v>30</v>
      </c>
      <c r="G19" s="203">
        <v>4603549</v>
      </c>
      <c r="H19" s="203">
        <f t="shared" si="0"/>
        <v>4603549</v>
      </c>
      <c r="I19" s="82">
        <v>0</v>
      </c>
      <c r="J19" s="82">
        <v>0</v>
      </c>
      <c r="K19" s="82">
        <f t="shared" si="1"/>
        <v>4603549</v>
      </c>
      <c r="L19" s="82">
        <v>0</v>
      </c>
      <c r="M19" s="82">
        <v>0</v>
      </c>
      <c r="N19" s="82">
        <v>0</v>
      </c>
      <c r="O19" s="82">
        <v>0</v>
      </c>
      <c r="P19" s="82">
        <f t="shared" si="2"/>
        <v>0</v>
      </c>
      <c r="Q19" s="82">
        <v>0</v>
      </c>
      <c r="R19" s="82">
        <v>0</v>
      </c>
      <c r="S19" s="82">
        <v>0</v>
      </c>
      <c r="T19" s="82">
        <f t="shared" si="3"/>
        <v>0</v>
      </c>
      <c r="U19" s="82">
        <v>0</v>
      </c>
      <c r="V19" s="82">
        <v>0</v>
      </c>
      <c r="W19" s="82">
        <v>0</v>
      </c>
      <c r="X19" s="82">
        <f t="shared" si="4"/>
        <v>0</v>
      </c>
      <c r="Y19" s="82">
        <v>0</v>
      </c>
      <c r="Z19" s="82">
        <v>0</v>
      </c>
      <c r="AA19" s="83">
        <f t="shared" si="5"/>
        <v>4603549</v>
      </c>
      <c r="AB19" s="84"/>
      <c r="AD19" s="114"/>
      <c r="AE19" s="86"/>
    </row>
    <row r="20" spans="1:31" s="85" customFormat="1" ht="30" customHeight="1" x14ac:dyDescent="0.25">
      <c r="A20" s="80">
        <v>13</v>
      </c>
      <c r="B20" s="80">
        <v>1</v>
      </c>
      <c r="C20" s="180">
        <v>1143840199</v>
      </c>
      <c r="D20" s="81" t="s">
        <v>144</v>
      </c>
      <c r="E20" s="81" t="s">
        <v>145</v>
      </c>
      <c r="F20" s="81">
        <v>30</v>
      </c>
      <c r="G20" s="203">
        <v>3517816</v>
      </c>
      <c r="H20" s="203">
        <f t="shared" si="0"/>
        <v>3517816</v>
      </c>
      <c r="I20" s="82">
        <v>0</v>
      </c>
      <c r="J20" s="82">
        <v>0</v>
      </c>
      <c r="K20" s="82">
        <f t="shared" si="1"/>
        <v>3517816</v>
      </c>
      <c r="L20" s="82">
        <v>0</v>
      </c>
      <c r="M20" s="82">
        <v>0</v>
      </c>
      <c r="N20" s="82">
        <v>0</v>
      </c>
      <c r="O20" s="82">
        <v>0</v>
      </c>
      <c r="P20" s="82">
        <f t="shared" si="2"/>
        <v>0</v>
      </c>
      <c r="Q20" s="82">
        <v>0</v>
      </c>
      <c r="R20" s="82">
        <v>0</v>
      </c>
      <c r="S20" s="82">
        <v>0</v>
      </c>
      <c r="T20" s="82">
        <f t="shared" si="3"/>
        <v>0</v>
      </c>
      <c r="U20" s="82">
        <v>0</v>
      </c>
      <c r="V20" s="82">
        <v>0</v>
      </c>
      <c r="W20" s="82">
        <v>0</v>
      </c>
      <c r="X20" s="82">
        <f t="shared" si="4"/>
        <v>0</v>
      </c>
      <c r="Y20" s="82">
        <v>0</v>
      </c>
      <c r="Z20" s="82">
        <v>0</v>
      </c>
      <c r="AA20" s="83">
        <f t="shared" si="5"/>
        <v>3517816</v>
      </c>
      <c r="AB20" s="84"/>
      <c r="AD20" s="114"/>
      <c r="AE20" s="86"/>
    </row>
    <row r="21" spans="1:31" s="85" customFormat="1" ht="30" customHeight="1" x14ac:dyDescent="0.25">
      <c r="A21" s="80">
        <v>14</v>
      </c>
      <c r="B21" s="80">
        <v>2</v>
      </c>
      <c r="C21" s="180">
        <v>67031266</v>
      </c>
      <c r="D21" s="81" t="s">
        <v>198</v>
      </c>
      <c r="E21" s="81" t="s">
        <v>145</v>
      </c>
      <c r="F21" s="81">
        <v>30</v>
      </c>
      <c r="G21" s="203">
        <v>3517816</v>
      </c>
      <c r="H21" s="203">
        <f t="shared" si="0"/>
        <v>3517816</v>
      </c>
      <c r="I21" s="82">
        <v>0</v>
      </c>
      <c r="J21" s="82">
        <v>0</v>
      </c>
      <c r="K21" s="82">
        <f t="shared" si="1"/>
        <v>3517816</v>
      </c>
      <c r="L21" s="82">
        <v>0</v>
      </c>
      <c r="M21" s="82">
        <v>0</v>
      </c>
      <c r="N21" s="82">
        <v>0</v>
      </c>
      <c r="O21" s="82">
        <v>0</v>
      </c>
      <c r="P21" s="82">
        <f t="shared" si="2"/>
        <v>0</v>
      </c>
      <c r="Q21" s="82">
        <v>0</v>
      </c>
      <c r="R21" s="82">
        <v>0</v>
      </c>
      <c r="S21" s="82">
        <v>0</v>
      </c>
      <c r="T21" s="82">
        <f t="shared" si="3"/>
        <v>0</v>
      </c>
      <c r="U21" s="82">
        <v>0</v>
      </c>
      <c r="V21" s="82">
        <v>0</v>
      </c>
      <c r="W21" s="82">
        <v>0</v>
      </c>
      <c r="X21" s="82">
        <f t="shared" si="4"/>
        <v>0</v>
      </c>
      <c r="Y21" s="82">
        <v>0</v>
      </c>
      <c r="Z21" s="82">
        <v>0</v>
      </c>
      <c r="AA21" s="83">
        <f t="shared" si="5"/>
        <v>3517816</v>
      </c>
      <c r="AB21" s="84"/>
      <c r="AD21" s="114"/>
      <c r="AE21" s="86"/>
    </row>
    <row r="22" spans="1:31" s="85" customFormat="1" ht="30" customHeight="1" x14ac:dyDescent="0.25">
      <c r="A22" s="80">
        <v>15</v>
      </c>
      <c r="B22" s="80">
        <v>3</v>
      </c>
      <c r="C22" s="180">
        <v>1144195510</v>
      </c>
      <c r="D22" s="81" t="s">
        <v>146</v>
      </c>
      <c r="E22" s="81" t="s">
        <v>145</v>
      </c>
      <c r="F22" s="81">
        <v>30</v>
      </c>
      <c r="G22" s="203">
        <v>3517816</v>
      </c>
      <c r="H22" s="203">
        <f t="shared" si="0"/>
        <v>3517816</v>
      </c>
      <c r="I22" s="82">
        <v>0</v>
      </c>
      <c r="J22" s="82">
        <v>0</v>
      </c>
      <c r="K22" s="82">
        <f t="shared" si="1"/>
        <v>3517816</v>
      </c>
      <c r="L22" s="82">
        <v>0</v>
      </c>
      <c r="M22" s="82">
        <v>0</v>
      </c>
      <c r="N22" s="82">
        <v>0</v>
      </c>
      <c r="O22" s="82">
        <v>0</v>
      </c>
      <c r="P22" s="82">
        <f t="shared" si="2"/>
        <v>0</v>
      </c>
      <c r="Q22" s="82">
        <v>0</v>
      </c>
      <c r="R22" s="82">
        <v>0</v>
      </c>
      <c r="S22" s="82">
        <v>0</v>
      </c>
      <c r="T22" s="82">
        <f t="shared" si="3"/>
        <v>0</v>
      </c>
      <c r="U22" s="82">
        <v>0</v>
      </c>
      <c r="V22" s="82">
        <v>0</v>
      </c>
      <c r="W22" s="82">
        <v>0</v>
      </c>
      <c r="X22" s="82">
        <f t="shared" si="4"/>
        <v>0</v>
      </c>
      <c r="Y22" s="82">
        <v>0</v>
      </c>
      <c r="Z22" s="82">
        <v>0</v>
      </c>
      <c r="AA22" s="83">
        <f t="shared" si="5"/>
        <v>3517816</v>
      </c>
      <c r="AB22" s="84"/>
      <c r="AD22" s="114"/>
      <c r="AE22" s="86"/>
    </row>
    <row r="23" spans="1:31" s="85" customFormat="1" ht="30" customHeight="1" x14ac:dyDescent="0.25">
      <c r="A23" s="80">
        <v>16</v>
      </c>
      <c r="B23" s="80">
        <v>4</v>
      </c>
      <c r="C23" s="180">
        <v>1107524116</v>
      </c>
      <c r="D23" s="81" t="s">
        <v>204</v>
      </c>
      <c r="E23" s="81" t="s">
        <v>145</v>
      </c>
      <c r="F23" s="81">
        <v>30</v>
      </c>
      <c r="G23" s="203">
        <v>3517816</v>
      </c>
      <c r="H23" s="203">
        <f t="shared" si="0"/>
        <v>3517816</v>
      </c>
      <c r="I23" s="82">
        <v>0</v>
      </c>
      <c r="J23" s="82">
        <v>0</v>
      </c>
      <c r="K23" s="82">
        <f t="shared" si="1"/>
        <v>3517816</v>
      </c>
      <c r="L23" s="82">
        <v>0</v>
      </c>
      <c r="M23" s="82">
        <v>0</v>
      </c>
      <c r="N23" s="82">
        <v>0</v>
      </c>
      <c r="O23" s="82">
        <v>0</v>
      </c>
      <c r="P23" s="82">
        <f t="shared" si="2"/>
        <v>0</v>
      </c>
      <c r="Q23" s="82">
        <v>0</v>
      </c>
      <c r="R23" s="82">
        <v>0</v>
      </c>
      <c r="S23" s="82">
        <v>0</v>
      </c>
      <c r="T23" s="82">
        <f t="shared" si="3"/>
        <v>0</v>
      </c>
      <c r="U23" s="82">
        <v>0</v>
      </c>
      <c r="V23" s="82">
        <v>0</v>
      </c>
      <c r="W23" s="82">
        <v>0</v>
      </c>
      <c r="X23" s="82">
        <f t="shared" si="4"/>
        <v>0</v>
      </c>
      <c r="Y23" s="82">
        <v>0</v>
      </c>
      <c r="Z23" s="82">
        <v>0</v>
      </c>
      <c r="AA23" s="83">
        <f t="shared" si="5"/>
        <v>3517816</v>
      </c>
      <c r="AB23" s="84"/>
      <c r="AD23" s="114"/>
      <c r="AE23" s="86"/>
    </row>
    <row r="24" spans="1:31" s="85" customFormat="1" ht="30" customHeight="1" x14ac:dyDescent="0.25">
      <c r="A24" s="80">
        <v>17</v>
      </c>
      <c r="B24" s="80">
        <v>5</v>
      </c>
      <c r="C24" s="180">
        <v>36954155</v>
      </c>
      <c r="D24" s="81" t="s">
        <v>205</v>
      </c>
      <c r="E24" s="81" t="s">
        <v>145</v>
      </c>
      <c r="F24" s="81">
        <v>30</v>
      </c>
      <c r="G24" s="203">
        <v>3517816</v>
      </c>
      <c r="H24" s="203">
        <f t="shared" si="0"/>
        <v>3517816</v>
      </c>
      <c r="I24" s="82">
        <v>0</v>
      </c>
      <c r="J24" s="82">
        <v>0</v>
      </c>
      <c r="K24" s="82">
        <f t="shared" si="1"/>
        <v>3517816</v>
      </c>
      <c r="L24" s="82">
        <v>0</v>
      </c>
      <c r="M24" s="82">
        <v>0</v>
      </c>
      <c r="N24" s="82">
        <v>0</v>
      </c>
      <c r="O24" s="82">
        <v>0</v>
      </c>
      <c r="P24" s="82">
        <f t="shared" si="2"/>
        <v>0</v>
      </c>
      <c r="Q24" s="82">
        <v>0</v>
      </c>
      <c r="R24" s="82">
        <v>0</v>
      </c>
      <c r="S24" s="82">
        <v>0</v>
      </c>
      <c r="T24" s="82">
        <f t="shared" si="3"/>
        <v>0</v>
      </c>
      <c r="U24" s="82">
        <v>0</v>
      </c>
      <c r="V24" s="82">
        <v>0</v>
      </c>
      <c r="W24" s="82">
        <v>0</v>
      </c>
      <c r="X24" s="82">
        <f t="shared" si="4"/>
        <v>0</v>
      </c>
      <c r="Y24" s="82">
        <v>0</v>
      </c>
      <c r="Z24" s="82">
        <v>0</v>
      </c>
      <c r="AA24" s="83">
        <f t="shared" si="5"/>
        <v>3517816</v>
      </c>
      <c r="AB24" s="84"/>
      <c r="AD24" s="114"/>
      <c r="AE24" s="86"/>
    </row>
    <row r="25" spans="1:31" s="85" customFormat="1" ht="30" customHeight="1" x14ac:dyDescent="0.25">
      <c r="A25" s="80">
        <v>18</v>
      </c>
      <c r="B25" s="80">
        <v>6</v>
      </c>
      <c r="C25" s="180">
        <v>1113671447</v>
      </c>
      <c r="D25" s="81" t="s">
        <v>206</v>
      </c>
      <c r="E25" s="81" t="s">
        <v>145</v>
      </c>
      <c r="F25" s="81">
        <v>30</v>
      </c>
      <c r="G25" s="203">
        <v>3517816</v>
      </c>
      <c r="H25" s="203">
        <f t="shared" si="0"/>
        <v>3517816</v>
      </c>
      <c r="I25" s="82">
        <v>0</v>
      </c>
      <c r="J25" s="82">
        <v>0</v>
      </c>
      <c r="K25" s="82">
        <f t="shared" si="1"/>
        <v>3517816</v>
      </c>
      <c r="L25" s="82">
        <v>0</v>
      </c>
      <c r="M25" s="82">
        <v>0</v>
      </c>
      <c r="N25" s="82">
        <v>0</v>
      </c>
      <c r="O25" s="82">
        <v>0</v>
      </c>
      <c r="P25" s="82">
        <f t="shared" si="2"/>
        <v>0</v>
      </c>
      <c r="Q25" s="82">
        <v>0</v>
      </c>
      <c r="R25" s="82">
        <v>0</v>
      </c>
      <c r="S25" s="82">
        <v>0</v>
      </c>
      <c r="T25" s="82">
        <f t="shared" si="3"/>
        <v>0</v>
      </c>
      <c r="U25" s="82">
        <v>0</v>
      </c>
      <c r="V25" s="82">
        <v>0</v>
      </c>
      <c r="W25" s="82">
        <v>0</v>
      </c>
      <c r="X25" s="82">
        <f t="shared" si="4"/>
        <v>0</v>
      </c>
      <c r="Y25" s="82">
        <v>0</v>
      </c>
      <c r="Z25" s="82">
        <v>0</v>
      </c>
      <c r="AA25" s="83">
        <f t="shared" si="5"/>
        <v>3517816</v>
      </c>
      <c r="AB25" s="84"/>
      <c r="AD25" s="114"/>
      <c r="AE25" s="86"/>
    </row>
    <row r="26" spans="1:31" s="85" customFormat="1" ht="30" customHeight="1" x14ac:dyDescent="0.25">
      <c r="A26" s="80">
        <v>19</v>
      </c>
      <c r="B26" s="80">
        <v>7</v>
      </c>
      <c r="C26" s="180">
        <v>66842732</v>
      </c>
      <c r="D26" s="81" t="s">
        <v>147</v>
      </c>
      <c r="E26" s="81" t="s">
        <v>145</v>
      </c>
      <c r="F26" s="81">
        <v>30</v>
      </c>
      <c r="G26" s="203">
        <v>3517816</v>
      </c>
      <c r="H26" s="203">
        <f t="shared" si="0"/>
        <v>3517816</v>
      </c>
      <c r="I26" s="82">
        <v>0</v>
      </c>
      <c r="J26" s="82">
        <v>0</v>
      </c>
      <c r="K26" s="82">
        <f t="shared" si="1"/>
        <v>3517816</v>
      </c>
      <c r="L26" s="82">
        <v>0</v>
      </c>
      <c r="M26" s="82">
        <v>0</v>
      </c>
      <c r="N26" s="82">
        <v>0</v>
      </c>
      <c r="O26" s="82">
        <v>0</v>
      </c>
      <c r="P26" s="82">
        <f t="shared" si="2"/>
        <v>0</v>
      </c>
      <c r="Q26" s="82">
        <v>0</v>
      </c>
      <c r="R26" s="82">
        <v>0</v>
      </c>
      <c r="S26" s="82">
        <v>0</v>
      </c>
      <c r="T26" s="82">
        <f t="shared" si="3"/>
        <v>0</v>
      </c>
      <c r="U26" s="82">
        <v>0</v>
      </c>
      <c r="V26" s="82">
        <v>0</v>
      </c>
      <c r="W26" s="82">
        <v>0</v>
      </c>
      <c r="X26" s="82">
        <f t="shared" si="4"/>
        <v>0</v>
      </c>
      <c r="Y26" s="82">
        <v>0</v>
      </c>
      <c r="Z26" s="82">
        <v>0</v>
      </c>
      <c r="AA26" s="83">
        <f t="shared" si="5"/>
        <v>3517816</v>
      </c>
      <c r="AB26" s="84"/>
      <c r="AD26" s="114"/>
      <c r="AE26" s="86"/>
    </row>
    <row r="27" spans="1:31" s="85" customFormat="1" ht="30" customHeight="1" x14ac:dyDescent="0.25">
      <c r="A27" s="80">
        <v>20</v>
      </c>
      <c r="B27" s="80">
        <v>8</v>
      </c>
      <c r="C27" s="180">
        <v>1143856325</v>
      </c>
      <c r="D27" s="81" t="s">
        <v>207</v>
      </c>
      <c r="E27" s="81" t="s">
        <v>145</v>
      </c>
      <c r="F27" s="81">
        <v>30</v>
      </c>
      <c r="G27" s="203">
        <v>3517816</v>
      </c>
      <c r="H27" s="203">
        <f t="shared" si="0"/>
        <v>3517816</v>
      </c>
      <c r="I27" s="82">
        <v>0</v>
      </c>
      <c r="J27" s="82">
        <v>0</v>
      </c>
      <c r="K27" s="82">
        <f t="shared" si="1"/>
        <v>3517816</v>
      </c>
      <c r="L27" s="82">
        <v>0</v>
      </c>
      <c r="M27" s="82">
        <v>0</v>
      </c>
      <c r="N27" s="82">
        <v>0</v>
      </c>
      <c r="O27" s="82">
        <v>0</v>
      </c>
      <c r="P27" s="82">
        <f t="shared" si="2"/>
        <v>0</v>
      </c>
      <c r="Q27" s="82">
        <v>0</v>
      </c>
      <c r="R27" s="82">
        <v>0</v>
      </c>
      <c r="S27" s="82">
        <v>0</v>
      </c>
      <c r="T27" s="82">
        <f t="shared" si="3"/>
        <v>0</v>
      </c>
      <c r="U27" s="82">
        <v>0</v>
      </c>
      <c r="V27" s="82">
        <v>0</v>
      </c>
      <c r="W27" s="82">
        <v>0</v>
      </c>
      <c r="X27" s="82">
        <f t="shared" si="4"/>
        <v>0</v>
      </c>
      <c r="Y27" s="82">
        <v>0</v>
      </c>
      <c r="Z27" s="82">
        <v>0</v>
      </c>
      <c r="AA27" s="83">
        <f t="shared" si="5"/>
        <v>3517816</v>
      </c>
      <c r="AB27" s="84"/>
      <c r="AD27" s="114"/>
      <c r="AE27" s="86"/>
    </row>
    <row r="28" spans="1:31" s="85" customFormat="1" ht="30" customHeight="1" x14ac:dyDescent="0.25">
      <c r="A28" s="80">
        <v>21</v>
      </c>
      <c r="B28" s="80">
        <v>9</v>
      </c>
      <c r="C28" s="180">
        <v>1080934255</v>
      </c>
      <c r="D28" s="81" t="s">
        <v>208</v>
      </c>
      <c r="E28" s="81" t="s">
        <v>145</v>
      </c>
      <c r="F28" s="81">
        <v>30</v>
      </c>
      <c r="G28" s="203">
        <v>3517816</v>
      </c>
      <c r="H28" s="203">
        <f t="shared" si="0"/>
        <v>3517816</v>
      </c>
      <c r="I28" s="82">
        <v>0</v>
      </c>
      <c r="J28" s="82">
        <v>0</v>
      </c>
      <c r="K28" s="82">
        <f t="shared" si="1"/>
        <v>3517816</v>
      </c>
      <c r="L28" s="82">
        <v>0</v>
      </c>
      <c r="M28" s="82">
        <v>0</v>
      </c>
      <c r="N28" s="82">
        <v>0</v>
      </c>
      <c r="O28" s="82">
        <v>0</v>
      </c>
      <c r="P28" s="82">
        <f t="shared" si="2"/>
        <v>0</v>
      </c>
      <c r="Q28" s="82">
        <v>0</v>
      </c>
      <c r="R28" s="82">
        <v>0</v>
      </c>
      <c r="S28" s="82">
        <v>0</v>
      </c>
      <c r="T28" s="82">
        <f t="shared" si="3"/>
        <v>0</v>
      </c>
      <c r="U28" s="82">
        <v>0</v>
      </c>
      <c r="V28" s="82">
        <v>0</v>
      </c>
      <c r="W28" s="82">
        <v>0</v>
      </c>
      <c r="X28" s="82">
        <f t="shared" si="4"/>
        <v>0</v>
      </c>
      <c r="Y28" s="82">
        <v>0</v>
      </c>
      <c r="Z28" s="82">
        <v>0</v>
      </c>
      <c r="AA28" s="83">
        <f t="shared" si="5"/>
        <v>3517816</v>
      </c>
      <c r="AB28" s="84"/>
      <c r="AD28" s="114"/>
      <c r="AE28" s="86"/>
    </row>
    <row r="29" spans="1:31" s="85" customFormat="1" ht="30" customHeight="1" x14ac:dyDescent="0.25">
      <c r="A29" s="80">
        <v>22</v>
      </c>
      <c r="B29" s="80">
        <v>10</v>
      </c>
      <c r="C29" s="180">
        <v>1143857017</v>
      </c>
      <c r="D29" s="81" t="s">
        <v>148</v>
      </c>
      <c r="E29" s="81" t="s">
        <v>145</v>
      </c>
      <c r="F29" s="81">
        <v>30</v>
      </c>
      <c r="G29" s="203">
        <v>3517816</v>
      </c>
      <c r="H29" s="203">
        <f t="shared" si="0"/>
        <v>3517816</v>
      </c>
      <c r="I29" s="82">
        <v>0</v>
      </c>
      <c r="J29" s="82">
        <v>0</v>
      </c>
      <c r="K29" s="82">
        <f t="shared" si="1"/>
        <v>3517816</v>
      </c>
      <c r="L29" s="82">
        <v>0</v>
      </c>
      <c r="M29" s="82">
        <v>0</v>
      </c>
      <c r="N29" s="82">
        <v>0</v>
      </c>
      <c r="O29" s="82">
        <v>0</v>
      </c>
      <c r="P29" s="82">
        <f t="shared" si="2"/>
        <v>0</v>
      </c>
      <c r="Q29" s="82">
        <v>0</v>
      </c>
      <c r="R29" s="82">
        <v>0</v>
      </c>
      <c r="S29" s="82">
        <v>0</v>
      </c>
      <c r="T29" s="82">
        <f t="shared" si="3"/>
        <v>0</v>
      </c>
      <c r="U29" s="82">
        <v>0</v>
      </c>
      <c r="V29" s="82">
        <v>0</v>
      </c>
      <c r="W29" s="82">
        <v>0</v>
      </c>
      <c r="X29" s="82">
        <f t="shared" si="4"/>
        <v>0</v>
      </c>
      <c r="Y29" s="82">
        <v>0</v>
      </c>
      <c r="Z29" s="82">
        <v>0</v>
      </c>
      <c r="AA29" s="83">
        <f t="shared" si="5"/>
        <v>3517816</v>
      </c>
      <c r="AB29" s="84"/>
      <c r="AD29" s="114"/>
      <c r="AE29" s="86"/>
    </row>
    <row r="30" spans="1:31" s="85" customFormat="1" ht="30" customHeight="1" x14ac:dyDescent="0.25">
      <c r="A30" s="80">
        <v>23</v>
      </c>
      <c r="B30" s="80">
        <v>11</v>
      </c>
      <c r="C30" s="180">
        <v>66902911</v>
      </c>
      <c r="D30" s="81" t="s">
        <v>149</v>
      </c>
      <c r="E30" s="81" t="s">
        <v>145</v>
      </c>
      <c r="F30" s="81">
        <v>30</v>
      </c>
      <c r="G30" s="203">
        <v>3517816</v>
      </c>
      <c r="H30" s="203">
        <f t="shared" si="0"/>
        <v>3517816</v>
      </c>
      <c r="I30" s="82">
        <v>0</v>
      </c>
      <c r="J30" s="82">
        <v>0</v>
      </c>
      <c r="K30" s="82">
        <f t="shared" si="1"/>
        <v>3517816</v>
      </c>
      <c r="L30" s="82">
        <v>0</v>
      </c>
      <c r="M30" s="82">
        <v>0</v>
      </c>
      <c r="N30" s="82">
        <v>0</v>
      </c>
      <c r="O30" s="82">
        <v>0</v>
      </c>
      <c r="P30" s="82">
        <f t="shared" si="2"/>
        <v>0</v>
      </c>
      <c r="Q30" s="82">
        <v>0</v>
      </c>
      <c r="R30" s="82">
        <v>0</v>
      </c>
      <c r="S30" s="82">
        <v>0</v>
      </c>
      <c r="T30" s="82">
        <f t="shared" si="3"/>
        <v>0</v>
      </c>
      <c r="U30" s="82">
        <v>0</v>
      </c>
      <c r="V30" s="82">
        <v>0</v>
      </c>
      <c r="W30" s="82">
        <v>0</v>
      </c>
      <c r="X30" s="82">
        <f t="shared" si="4"/>
        <v>0</v>
      </c>
      <c r="Y30" s="82">
        <v>0</v>
      </c>
      <c r="Z30" s="82">
        <v>0</v>
      </c>
      <c r="AA30" s="83">
        <f t="shared" si="5"/>
        <v>3517816</v>
      </c>
      <c r="AB30" s="84"/>
      <c r="AD30" s="114"/>
      <c r="AE30" s="86"/>
    </row>
    <row r="31" spans="1:31" s="85" customFormat="1" ht="30" customHeight="1" x14ac:dyDescent="0.25">
      <c r="A31" s="80">
        <v>24</v>
      </c>
      <c r="B31" s="80">
        <v>12</v>
      </c>
      <c r="C31" s="180">
        <v>1130635097</v>
      </c>
      <c r="D31" s="81" t="s">
        <v>150</v>
      </c>
      <c r="E31" s="81" t="s">
        <v>145</v>
      </c>
      <c r="F31" s="81">
        <v>30</v>
      </c>
      <c r="G31" s="203">
        <v>3517816</v>
      </c>
      <c r="H31" s="203">
        <f t="shared" si="0"/>
        <v>3517816</v>
      </c>
      <c r="I31" s="82">
        <v>0</v>
      </c>
      <c r="J31" s="82">
        <v>0</v>
      </c>
      <c r="K31" s="82">
        <f t="shared" si="1"/>
        <v>3517816</v>
      </c>
      <c r="L31" s="82">
        <v>0</v>
      </c>
      <c r="M31" s="82">
        <v>0</v>
      </c>
      <c r="N31" s="82">
        <v>0</v>
      </c>
      <c r="O31" s="82">
        <v>0</v>
      </c>
      <c r="P31" s="82">
        <f t="shared" si="2"/>
        <v>0</v>
      </c>
      <c r="Q31" s="82">
        <v>0</v>
      </c>
      <c r="R31" s="82">
        <v>0</v>
      </c>
      <c r="S31" s="82">
        <v>0</v>
      </c>
      <c r="T31" s="82">
        <f t="shared" si="3"/>
        <v>0</v>
      </c>
      <c r="U31" s="82">
        <v>0</v>
      </c>
      <c r="V31" s="82">
        <v>0</v>
      </c>
      <c r="W31" s="82">
        <v>0</v>
      </c>
      <c r="X31" s="82">
        <f t="shared" si="4"/>
        <v>0</v>
      </c>
      <c r="Y31" s="82">
        <v>0</v>
      </c>
      <c r="Z31" s="82">
        <v>0</v>
      </c>
      <c r="AA31" s="83">
        <f t="shared" si="5"/>
        <v>3517816</v>
      </c>
      <c r="AB31" s="84"/>
      <c r="AD31" s="114"/>
      <c r="AE31" s="86"/>
    </row>
    <row r="32" spans="1:31" s="85" customFormat="1" ht="30" customHeight="1" x14ac:dyDescent="0.25">
      <c r="A32" s="80">
        <v>25</v>
      </c>
      <c r="B32" s="80">
        <v>1</v>
      </c>
      <c r="C32" s="180">
        <v>1062336278</v>
      </c>
      <c r="D32" s="81" t="s">
        <v>470</v>
      </c>
      <c r="E32" s="81" t="s">
        <v>210</v>
      </c>
      <c r="F32" s="81">
        <v>2</v>
      </c>
      <c r="G32" s="203">
        <v>3892402</v>
      </c>
      <c r="H32" s="203">
        <f t="shared" si="0"/>
        <v>259493.46666666667</v>
      </c>
      <c r="I32" s="82">
        <v>0</v>
      </c>
      <c r="J32" s="82">
        <v>0</v>
      </c>
      <c r="K32" s="82">
        <f t="shared" si="1"/>
        <v>259493.46666666667</v>
      </c>
      <c r="L32" s="82">
        <v>0</v>
      </c>
      <c r="M32" s="82">
        <v>0</v>
      </c>
      <c r="N32" s="82">
        <v>0</v>
      </c>
      <c r="O32" s="82">
        <v>0</v>
      </c>
      <c r="P32" s="82">
        <f t="shared" si="2"/>
        <v>0</v>
      </c>
      <c r="Q32" s="82">
        <v>0</v>
      </c>
      <c r="R32" s="82">
        <v>0</v>
      </c>
      <c r="S32" s="82">
        <v>0</v>
      </c>
      <c r="T32" s="82">
        <f t="shared" si="3"/>
        <v>0</v>
      </c>
      <c r="U32" s="82">
        <v>0</v>
      </c>
      <c r="V32" s="82">
        <v>0</v>
      </c>
      <c r="W32" s="82">
        <v>0</v>
      </c>
      <c r="X32" s="82">
        <f t="shared" si="4"/>
        <v>0</v>
      </c>
      <c r="Y32" s="82">
        <v>0</v>
      </c>
      <c r="Z32" s="82">
        <v>0</v>
      </c>
      <c r="AA32" s="83">
        <f t="shared" si="5"/>
        <v>259493.46666666667</v>
      </c>
      <c r="AB32" s="84"/>
      <c r="AD32" s="114"/>
      <c r="AE32" s="86"/>
    </row>
    <row r="33" spans="1:31" s="85" customFormat="1" ht="30" customHeight="1" x14ac:dyDescent="0.25">
      <c r="A33" s="80">
        <v>26</v>
      </c>
      <c r="B33" s="80">
        <v>2</v>
      </c>
      <c r="C33" s="180">
        <v>1143844615</v>
      </c>
      <c r="D33" s="81" t="s">
        <v>209</v>
      </c>
      <c r="E33" s="81" t="s">
        <v>210</v>
      </c>
      <c r="F33" s="81">
        <v>30</v>
      </c>
      <c r="G33" s="203">
        <v>3892402</v>
      </c>
      <c r="H33" s="203">
        <f t="shared" si="0"/>
        <v>3892402</v>
      </c>
      <c r="I33" s="82">
        <v>0</v>
      </c>
      <c r="J33" s="82">
        <v>0</v>
      </c>
      <c r="K33" s="82">
        <f t="shared" si="1"/>
        <v>3892402</v>
      </c>
      <c r="L33" s="82">
        <v>0</v>
      </c>
      <c r="M33" s="82">
        <v>0</v>
      </c>
      <c r="N33" s="82">
        <v>0</v>
      </c>
      <c r="O33" s="82">
        <v>0</v>
      </c>
      <c r="P33" s="82">
        <f t="shared" si="2"/>
        <v>0</v>
      </c>
      <c r="Q33" s="82">
        <v>0</v>
      </c>
      <c r="R33" s="82">
        <v>0</v>
      </c>
      <c r="S33" s="82">
        <v>0</v>
      </c>
      <c r="T33" s="82">
        <f t="shared" si="3"/>
        <v>0</v>
      </c>
      <c r="U33" s="82">
        <v>0</v>
      </c>
      <c r="V33" s="82">
        <v>0</v>
      </c>
      <c r="W33" s="82">
        <v>0</v>
      </c>
      <c r="X33" s="82">
        <f t="shared" si="4"/>
        <v>0</v>
      </c>
      <c r="Y33" s="82">
        <v>0</v>
      </c>
      <c r="Z33" s="82">
        <v>0</v>
      </c>
      <c r="AA33" s="83">
        <f t="shared" si="5"/>
        <v>3892402</v>
      </c>
      <c r="AB33" s="84"/>
      <c r="AD33" s="114"/>
      <c r="AE33" s="86"/>
    </row>
    <row r="34" spans="1:31" s="85" customFormat="1" ht="30" customHeight="1" x14ac:dyDescent="0.25">
      <c r="A34" s="80">
        <v>27</v>
      </c>
      <c r="B34" s="80">
        <v>3</v>
      </c>
      <c r="C34" s="180">
        <v>1143871548</v>
      </c>
      <c r="D34" s="81" t="s">
        <v>211</v>
      </c>
      <c r="E34" s="81" t="s">
        <v>210</v>
      </c>
      <c r="F34" s="81">
        <v>30</v>
      </c>
      <c r="G34" s="203">
        <v>3892402</v>
      </c>
      <c r="H34" s="203">
        <f t="shared" si="0"/>
        <v>3892402</v>
      </c>
      <c r="I34" s="82">
        <v>0</v>
      </c>
      <c r="J34" s="82">
        <v>0</v>
      </c>
      <c r="K34" s="82">
        <f t="shared" si="1"/>
        <v>3892402</v>
      </c>
      <c r="L34" s="82">
        <v>0</v>
      </c>
      <c r="M34" s="82">
        <v>0</v>
      </c>
      <c r="N34" s="82">
        <v>0</v>
      </c>
      <c r="O34" s="82">
        <v>0</v>
      </c>
      <c r="P34" s="82">
        <f t="shared" si="2"/>
        <v>0</v>
      </c>
      <c r="Q34" s="82">
        <v>0</v>
      </c>
      <c r="R34" s="82">
        <v>0</v>
      </c>
      <c r="S34" s="82">
        <v>0</v>
      </c>
      <c r="T34" s="82">
        <f t="shared" si="3"/>
        <v>0</v>
      </c>
      <c r="U34" s="82">
        <v>0</v>
      </c>
      <c r="V34" s="82">
        <v>0</v>
      </c>
      <c r="W34" s="82">
        <v>0</v>
      </c>
      <c r="X34" s="82">
        <f t="shared" si="4"/>
        <v>0</v>
      </c>
      <c r="Y34" s="82">
        <v>0</v>
      </c>
      <c r="Z34" s="82">
        <v>0</v>
      </c>
      <c r="AA34" s="83">
        <f t="shared" si="5"/>
        <v>3892402</v>
      </c>
      <c r="AB34" s="84"/>
      <c r="AD34" s="114"/>
      <c r="AE34" s="86"/>
    </row>
    <row r="35" spans="1:31" s="85" customFormat="1" ht="30" customHeight="1" x14ac:dyDescent="0.25">
      <c r="A35" s="80">
        <v>28</v>
      </c>
      <c r="B35" s="80">
        <v>4</v>
      </c>
      <c r="C35" s="180">
        <v>1143838987</v>
      </c>
      <c r="D35" s="81" t="s">
        <v>212</v>
      </c>
      <c r="E35" s="81" t="s">
        <v>210</v>
      </c>
      <c r="F35" s="81">
        <v>30</v>
      </c>
      <c r="G35" s="203">
        <v>3892402</v>
      </c>
      <c r="H35" s="203">
        <f t="shared" si="0"/>
        <v>3892402</v>
      </c>
      <c r="I35" s="82">
        <v>0</v>
      </c>
      <c r="J35" s="82">
        <v>0</v>
      </c>
      <c r="K35" s="82">
        <f t="shared" si="1"/>
        <v>3892402</v>
      </c>
      <c r="L35" s="82">
        <v>0</v>
      </c>
      <c r="M35" s="82">
        <v>0</v>
      </c>
      <c r="N35" s="82">
        <v>0</v>
      </c>
      <c r="O35" s="82">
        <v>0</v>
      </c>
      <c r="P35" s="82">
        <f t="shared" si="2"/>
        <v>0</v>
      </c>
      <c r="Q35" s="82">
        <v>0</v>
      </c>
      <c r="R35" s="82">
        <v>0</v>
      </c>
      <c r="S35" s="82">
        <v>0</v>
      </c>
      <c r="T35" s="82">
        <f t="shared" si="3"/>
        <v>0</v>
      </c>
      <c r="U35" s="82">
        <v>0</v>
      </c>
      <c r="V35" s="82">
        <v>0</v>
      </c>
      <c r="W35" s="82">
        <v>0</v>
      </c>
      <c r="X35" s="82">
        <f t="shared" si="4"/>
        <v>0</v>
      </c>
      <c r="Y35" s="82">
        <v>0</v>
      </c>
      <c r="Z35" s="82">
        <v>0</v>
      </c>
      <c r="AA35" s="83">
        <f t="shared" si="5"/>
        <v>3892402</v>
      </c>
      <c r="AB35" s="84"/>
      <c r="AD35" s="114"/>
      <c r="AE35" s="86"/>
    </row>
    <row r="36" spans="1:31" s="85" customFormat="1" ht="30" customHeight="1" x14ac:dyDescent="0.25">
      <c r="A36" s="80">
        <v>29</v>
      </c>
      <c r="B36" s="80">
        <v>5</v>
      </c>
      <c r="C36" s="180">
        <v>1144204927</v>
      </c>
      <c r="D36" s="81" t="s">
        <v>448</v>
      </c>
      <c r="E36" s="81" t="s">
        <v>210</v>
      </c>
      <c r="F36" s="81">
        <v>21</v>
      </c>
      <c r="G36" s="203">
        <v>3892402</v>
      </c>
      <c r="H36" s="203">
        <f t="shared" si="0"/>
        <v>2724681.4</v>
      </c>
      <c r="I36" s="82">
        <v>0</v>
      </c>
      <c r="J36" s="82">
        <v>0</v>
      </c>
      <c r="K36" s="82">
        <f t="shared" si="1"/>
        <v>2724681.4</v>
      </c>
      <c r="L36" s="82">
        <v>0</v>
      </c>
      <c r="M36" s="82">
        <v>0</v>
      </c>
      <c r="N36" s="82">
        <v>0</v>
      </c>
      <c r="O36" s="82">
        <v>0</v>
      </c>
      <c r="P36" s="82">
        <f t="shared" si="2"/>
        <v>0</v>
      </c>
      <c r="Q36" s="82">
        <v>0</v>
      </c>
      <c r="R36" s="82">
        <v>0</v>
      </c>
      <c r="S36" s="82">
        <v>0</v>
      </c>
      <c r="T36" s="82">
        <f t="shared" si="3"/>
        <v>0</v>
      </c>
      <c r="U36" s="82">
        <v>0</v>
      </c>
      <c r="V36" s="82">
        <v>0</v>
      </c>
      <c r="W36" s="82">
        <v>0</v>
      </c>
      <c r="X36" s="82">
        <f t="shared" si="4"/>
        <v>0</v>
      </c>
      <c r="Y36" s="82">
        <v>0</v>
      </c>
      <c r="Z36" s="82">
        <v>0</v>
      </c>
      <c r="AA36" s="83">
        <f t="shared" si="5"/>
        <v>2724681.4</v>
      </c>
      <c r="AB36" s="84"/>
      <c r="AD36" s="114"/>
      <c r="AE36" s="86"/>
    </row>
    <row r="37" spans="1:31" s="85" customFormat="1" ht="30" customHeight="1" x14ac:dyDescent="0.25">
      <c r="A37" s="80">
        <v>30</v>
      </c>
      <c r="B37" s="80">
        <v>1</v>
      </c>
      <c r="C37" s="180">
        <v>1192770827</v>
      </c>
      <c r="D37" s="81" t="s">
        <v>213</v>
      </c>
      <c r="E37" s="81" t="s">
        <v>214</v>
      </c>
      <c r="F37" s="81">
        <v>30</v>
      </c>
      <c r="G37" s="203">
        <v>2987722</v>
      </c>
      <c r="H37" s="203">
        <f t="shared" si="0"/>
        <v>2987722</v>
      </c>
      <c r="I37" s="82">
        <v>0</v>
      </c>
      <c r="J37" s="82">
        <v>0</v>
      </c>
      <c r="K37" s="82">
        <f t="shared" si="1"/>
        <v>2987722</v>
      </c>
      <c r="L37" s="82">
        <v>0</v>
      </c>
      <c r="M37" s="82">
        <v>0</v>
      </c>
      <c r="N37" s="82">
        <v>0</v>
      </c>
      <c r="O37" s="82">
        <v>0</v>
      </c>
      <c r="P37" s="82">
        <f t="shared" si="2"/>
        <v>0</v>
      </c>
      <c r="Q37" s="82">
        <v>0</v>
      </c>
      <c r="R37" s="82">
        <v>0</v>
      </c>
      <c r="S37" s="82">
        <v>0</v>
      </c>
      <c r="T37" s="82">
        <f t="shared" si="3"/>
        <v>0</v>
      </c>
      <c r="U37" s="82">
        <v>0</v>
      </c>
      <c r="V37" s="82">
        <v>0</v>
      </c>
      <c r="W37" s="82">
        <v>0</v>
      </c>
      <c r="X37" s="82">
        <f t="shared" si="4"/>
        <v>0</v>
      </c>
      <c r="Y37" s="82">
        <v>0</v>
      </c>
      <c r="Z37" s="82">
        <v>0</v>
      </c>
      <c r="AA37" s="83">
        <f t="shared" si="5"/>
        <v>2987722</v>
      </c>
      <c r="AB37" s="84"/>
      <c r="AD37" s="114"/>
      <c r="AE37" s="86"/>
    </row>
    <row r="38" spans="1:31" s="85" customFormat="1" ht="30" customHeight="1" x14ac:dyDescent="0.25">
      <c r="A38" s="80">
        <v>31</v>
      </c>
      <c r="B38" s="80">
        <v>2</v>
      </c>
      <c r="C38" s="180">
        <v>31582494</v>
      </c>
      <c r="D38" s="81" t="s">
        <v>215</v>
      </c>
      <c r="E38" s="81" t="s">
        <v>214</v>
      </c>
      <c r="F38" s="81">
        <v>30</v>
      </c>
      <c r="G38" s="203">
        <v>2987722</v>
      </c>
      <c r="H38" s="203">
        <f t="shared" si="0"/>
        <v>2987722</v>
      </c>
      <c r="I38" s="82">
        <v>0</v>
      </c>
      <c r="J38" s="82">
        <v>0</v>
      </c>
      <c r="K38" s="82">
        <f t="shared" si="1"/>
        <v>2987722</v>
      </c>
      <c r="L38" s="82">
        <v>0</v>
      </c>
      <c r="M38" s="82">
        <v>0</v>
      </c>
      <c r="N38" s="82">
        <v>0</v>
      </c>
      <c r="O38" s="82">
        <v>0</v>
      </c>
      <c r="P38" s="82">
        <f t="shared" si="2"/>
        <v>0</v>
      </c>
      <c r="Q38" s="82">
        <v>0</v>
      </c>
      <c r="R38" s="82">
        <v>0</v>
      </c>
      <c r="S38" s="82">
        <v>0</v>
      </c>
      <c r="T38" s="82">
        <f t="shared" si="3"/>
        <v>0</v>
      </c>
      <c r="U38" s="82">
        <v>0</v>
      </c>
      <c r="V38" s="82">
        <v>0</v>
      </c>
      <c r="W38" s="82">
        <v>0</v>
      </c>
      <c r="X38" s="82">
        <f t="shared" si="4"/>
        <v>0</v>
      </c>
      <c r="Y38" s="82">
        <v>0</v>
      </c>
      <c r="Z38" s="82">
        <v>0</v>
      </c>
      <c r="AA38" s="83">
        <f t="shared" si="5"/>
        <v>2987722</v>
      </c>
      <c r="AB38" s="84"/>
      <c r="AD38" s="114"/>
      <c r="AE38" s="86"/>
    </row>
    <row r="39" spans="1:31" s="85" customFormat="1" ht="30" customHeight="1" x14ac:dyDescent="0.25">
      <c r="A39" s="80">
        <v>32</v>
      </c>
      <c r="B39" s="80">
        <v>3</v>
      </c>
      <c r="C39" s="180">
        <v>1113642634</v>
      </c>
      <c r="D39" s="81" t="s">
        <v>216</v>
      </c>
      <c r="E39" s="81" t="s">
        <v>214</v>
      </c>
      <c r="F39" s="81">
        <v>30</v>
      </c>
      <c r="G39" s="203">
        <v>2987722</v>
      </c>
      <c r="H39" s="203">
        <f t="shared" si="0"/>
        <v>2987722</v>
      </c>
      <c r="I39" s="82">
        <v>0</v>
      </c>
      <c r="J39" s="82">
        <v>0</v>
      </c>
      <c r="K39" s="82">
        <f t="shared" si="1"/>
        <v>2987722</v>
      </c>
      <c r="L39" s="82">
        <v>0</v>
      </c>
      <c r="M39" s="82">
        <v>0</v>
      </c>
      <c r="N39" s="82">
        <v>0</v>
      </c>
      <c r="O39" s="82">
        <v>0</v>
      </c>
      <c r="P39" s="82">
        <f t="shared" si="2"/>
        <v>0</v>
      </c>
      <c r="Q39" s="82">
        <v>0</v>
      </c>
      <c r="R39" s="82">
        <v>0</v>
      </c>
      <c r="S39" s="82">
        <v>0</v>
      </c>
      <c r="T39" s="82">
        <f t="shared" si="3"/>
        <v>0</v>
      </c>
      <c r="U39" s="82">
        <v>0</v>
      </c>
      <c r="V39" s="82">
        <v>0</v>
      </c>
      <c r="W39" s="82">
        <v>0</v>
      </c>
      <c r="X39" s="82">
        <f t="shared" si="4"/>
        <v>0</v>
      </c>
      <c r="Y39" s="82">
        <v>0</v>
      </c>
      <c r="Z39" s="82">
        <v>0</v>
      </c>
      <c r="AA39" s="83">
        <f t="shared" si="5"/>
        <v>2987722</v>
      </c>
      <c r="AB39" s="84"/>
      <c r="AD39" s="114"/>
      <c r="AE39" s="86"/>
    </row>
    <row r="40" spans="1:31" s="85" customFormat="1" ht="30" customHeight="1" x14ac:dyDescent="0.25">
      <c r="A40" s="80">
        <v>33</v>
      </c>
      <c r="B40" s="80">
        <v>4</v>
      </c>
      <c r="C40" s="180">
        <v>1005945099</v>
      </c>
      <c r="D40" s="81" t="s">
        <v>217</v>
      </c>
      <c r="E40" s="81" t="s">
        <v>214</v>
      </c>
      <c r="F40" s="81">
        <v>30</v>
      </c>
      <c r="G40" s="203">
        <v>2987722</v>
      </c>
      <c r="H40" s="203">
        <f t="shared" si="0"/>
        <v>2987722</v>
      </c>
      <c r="I40" s="82">
        <v>0</v>
      </c>
      <c r="J40" s="82">
        <v>0</v>
      </c>
      <c r="K40" s="82">
        <f t="shared" si="1"/>
        <v>2987722</v>
      </c>
      <c r="L40" s="82">
        <v>0</v>
      </c>
      <c r="M40" s="82">
        <v>0</v>
      </c>
      <c r="N40" s="82">
        <v>0</v>
      </c>
      <c r="O40" s="82">
        <v>0</v>
      </c>
      <c r="P40" s="82">
        <f t="shared" si="2"/>
        <v>0</v>
      </c>
      <c r="Q40" s="82">
        <v>0</v>
      </c>
      <c r="R40" s="82">
        <v>0</v>
      </c>
      <c r="S40" s="82">
        <v>0</v>
      </c>
      <c r="T40" s="82">
        <f t="shared" si="3"/>
        <v>0</v>
      </c>
      <c r="U40" s="82">
        <v>0</v>
      </c>
      <c r="V40" s="82">
        <v>0</v>
      </c>
      <c r="W40" s="82">
        <v>0</v>
      </c>
      <c r="X40" s="82">
        <f t="shared" si="4"/>
        <v>0</v>
      </c>
      <c r="Y40" s="82">
        <v>0</v>
      </c>
      <c r="Z40" s="82">
        <v>0</v>
      </c>
      <c r="AA40" s="83">
        <f t="shared" si="5"/>
        <v>2987722</v>
      </c>
      <c r="AB40" s="84"/>
      <c r="AD40" s="114"/>
      <c r="AE40" s="86"/>
    </row>
    <row r="41" spans="1:31" s="85" customFormat="1" ht="30" customHeight="1" x14ac:dyDescent="0.25">
      <c r="A41" s="80">
        <v>34</v>
      </c>
      <c r="B41" s="80">
        <v>5</v>
      </c>
      <c r="C41" s="180">
        <v>1143932318</v>
      </c>
      <c r="D41" s="81" t="s">
        <v>218</v>
      </c>
      <c r="E41" s="81" t="s">
        <v>214</v>
      </c>
      <c r="F41" s="81">
        <v>30</v>
      </c>
      <c r="G41" s="203">
        <v>2987722</v>
      </c>
      <c r="H41" s="203">
        <f t="shared" si="0"/>
        <v>2987722</v>
      </c>
      <c r="I41" s="82">
        <v>0</v>
      </c>
      <c r="J41" s="82">
        <v>0</v>
      </c>
      <c r="K41" s="82">
        <f t="shared" si="1"/>
        <v>2987722</v>
      </c>
      <c r="L41" s="82">
        <v>0</v>
      </c>
      <c r="M41" s="82">
        <v>0</v>
      </c>
      <c r="N41" s="82">
        <v>0</v>
      </c>
      <c r="O41" s="82">
        <v>0</v>
      </c>
      <c r="P41" s="82">
        <f t="shared" si="2"/>
        <v>0</v>
      </c>
      <c r="Q41" s="82">
        <v>0</v>
      </c>
      <c r="R41" s="82">
        <v>0</v>
      </c>
      <c r="S41" s="82">
        <v>0</v>
      </c>
      <c r="T41" s="82">
        <f t="shared" si="3"/>
        <v>0</v>
      </c>
      <c r="U41" s="82">
        <v>0</v>
      </c>
      <c r="V41" s="82">
        <v>0</v>
      </c>
      <c r="W41" s="82">
        <v>0</v>
      </c>
      <c r="X41" s="82">
        <f t="shared" si="4"/>
        <v>0</v>
      </c>
      <c r="Y41" s="82">
        <v>0</v>
      </c>
      <c r="Z41" s="82">
        <v>0</v>
      </c>
      <c r="AA41" s="83">
        <f t="shared" si="5"/>
        <v>2987722</v>
      </c>
      <c r="AB41" s="84"/>
      <c r="AD41" s="114"/>
      <c r="AE41" s="86"/>
    </row>
    <row r="42" spans="1:31" s="85" customFormat="1" ht="30" customHeight="1" x14ac:dyDescent="0.25">
      <c r="A42" s="80">
        <v>35</v>
      </c>
      <c r="B42" s="80">
        <v>6</v>
      </c>
      <c r="C42" s="180">
        <v>1143988744</v>
      </c>
      <c r="D42" s="81" t="s">
        <v>219</v>
      </c>
      <c r="E42" s="81" t="s">
        <v>214</v>
      </c>
      <c r="F42" s="81">
        <v>30</v>
      </c>
      <c r="G42" s="203">
        <v>2987722</v>
      </c>
      <c r="H42" s="203">
        <f t="shared" si="0"/>
        <v>2987722</v>
      </c>
      <c r="I42" s="82">
        <v>0</v>
      </c>
      <c r="J42" s="82">
        <v>0</v>
      </c>
      <c r="K42" s="82">
        <f t="shared" si="1"/>
        <v>2987722</v>
      </c>
      <c r="L42" s="82">
        <v>0</v>
      </c>
      <c r="M42" s="82">
        <v>0</v>
      </c>
      <c r="N42" s="82">
        <v>0</v>
      </c>
      <c r="O42" s="82">
        <v>0</v>
      </c>
      <c r="P42" s="82">
        <f t="shared" si="2"/>
        <v>0</v>
      </c>
      <c r="Q42" s="82">
        <v>0</v>
      </c>
      <c r="R42" s="82">
        <v>0</v>
      </c>
      <c r="S42" s="82">
        <v>0</v>
      </c>
      <c r="T42" s="82">
        <f t="shared" si="3"/>
        <v>0</v>
      </c>
      <c r="U42" s="82">
        <v>0</v>
      </c>
      <c r="V42" s="82">
        <v>0</v>
      </c>
      <c r="W42" s="82">
        <v>0</v>
      </c>
      <c r="X42" s="82">
        <f t="shared" si="4"/>
        <v>0</v>
      </c>
      <c r="Y42" s="82">
        <v>0</v>
      </c>
      <c r="Z42" s="82">
        <v>0</v>
      </c>
      <c r="AA42" s="83">
        <f t="shared" si="5"/>
        <v>2987722</v>
      </c>
      <c r="AB42" s="84"/>
      <c r="AD42" s="114"/>
      <c r="AE42" s="86"/>
    </row>
    <row r="43" spans="1:31" s="85" customFormat="1" ht="30" customHeight="1" x14ac:dyDescent="0.25">
      <c r="A43" s="80">
        <v>36</v>
      </c>
      <c r="B43" s="80">
        <v>7</v>
      </c>
      <c r="C43" s="180">
        <v>1144156673</v>
      </c>
      <c r="D43" s="81" t="s">
        <v>220</v>
      </c>
      <c r="E43" s="81" t="s">
        <v>214</v>
      </c>
      <c r="F43" s="81">
        <v>30</v>
      </c>
      <c r="G43" s="203">
        <v>2987722</v>
      </c>
      <c r="H43" s="203">
        <f t="shared" si="0"/>
        <v>2987722</v>
      </c>
      <c r="I43" s="82">
        <v>0</v>
      </c>
      <c r="J43" s="82">
        <v>0</v>
      </c>
      <c r="K43" s="82">
        <f t="shared" si="1"/>
        <v>2987722</v>
      </c>
      <c r="L43" s="82">
        <v>0</v>
      </c>
      <c r="M43" s="82">
        <v>0</v>
      </c>
      <c r="N43" s="82">
        <v>0</v>
      </c>
      <c r="O43" s="82">
        <v>0</v>
      </c>
      <c r="P43" s="82">
        <f t="shared" si="2"/>
        <v>0</v>
      </c>
      <c r="Q43" s="82">
        <v>0</v>
      </c>
      <c r="R43" s="82">
        <v>0</v>
      </c>
      <c r="S43" s="82">
        <v>0</v>
      </c>
      <c r="T43" s="82">
        <f t="shared" si="3"/>
        <v>0</v>
      </c>
      <c r="U43" s="82">
        <v>0</v>
      </c>
      <c r="V43" s="82">
        <v>0</v>
      </c>
      <c r="W43" s="82">
        <v>0</v>
      </c>
      <c r="X43" s="82">
        <f t="shared" si="4"/>
        <v>0</v>
      </c>
      <c r="Y43" s="82">
        <v>0</v>
      </c>
      <c r="Z43" s="82">
        <v>0</v>
      </c>
      <c r="AA43" s="83">
        <f t="shared" si="5"/>
        <v>2987722</v>
      </c>
      <c r="AB43" s="84"/>
      <c r="AD43" s="114"/>
      <c r="AE43" s="86"/>
    </row>
    <row r="44" spans="1:31" s="85" customFormat="1" ht="30" customHeight="1" x14ac:dyDescent="0.25">
      <c r="A44" s="80">
        <v>37</v>
      </c>
      <c r="B44" s="80">
        <v>8</v>
      </c>
      <c r="C44" s="180">
        <v>1002988102</v>
      </c>
      <c r="D44" s="81" t="s">
        <v>221</v>
      </c>
      <c r="E44" s="81" t="s">
        <v>214</v>
      </c>
      <c r="F44" s="81">
        <v>30</v>
      </c>
      <c r="G44" s="203">
        <v>2987722</v>
      </c>
      <c r="H44" s="203">
        <f t="shared" si="0"/>
        <v>2987722</v>
      </c>
      <c r="I44" s="82">
        <v>0</v>
      </c>
      <c r="J44" s="82">
        <v>0</v>
      </c>
      <c r="K44" s="82">
        <f t="shared" si="1"/>
        <v>2987722</v>
      </c>
      <c r="L44" s="82">
        <v>0</v>
      </c>
      <c r="M44" s="82">
        <v>0</v>
      </c>
      <c r="N44" s="82">
        <v>0</v>
      </c>
      <c r="O44" s="82">
        <v>0</v>
      </c>
      <c r="P44" s="82">
        <f t="shared" si="2"/>
        <v>0</v>
      </c>
      <c r="Q44" s="82">
        <v>0</v>
      </c>
      <c r="R44" s="82">
        <v>0</v>
      </c>
      <c r="S44" s="82">
        <v>0</v>
      </c>
      <c r="T44" s="82">
        <f t="shared" si="3"/>
        <v>0</v>
      </c>
      <c r="U44" s="82">
        <v>0</v>
      </c>
      <c r="V44" s="82">
        <v>0</v>
      </c>
      <c r="W44" s="82">
        <v>0</v>
      </c>
      <c r="X44" s="82">
        <f t="shared" si="4"/>
        <v>0</v>
      </c>
      <c r="Y44" s="82">
        <v>0</v>
      </c>
      <c r="Z44" s="82">
        <v>0</v>
      </c>
      <c r="AA44" s="83">
        <f t="shared" si="5"/>
        <v>2987722</v>
      </c>
      <c r="AB44" s="84"/>
      <c r="AD44" s="114"/>
      <c r="AE44" s="86"/>
    </row>
    <row r="45" spans="1:31" s="85" customFormat="1" ht="30" customHeight="1" x14ac:dyDescent="0.25">
      <c r="A45" s="80">
        <v>38</v>
      </c>
      <c r="B45" s="80">
        <v>9</v>
      </c>
      <c r="C45" s="180">
        <v>66997530</v>
      </c>
      <c r="D45" s="81" t="s">
        <v>222</v>
      </c>
      <c r="E45" s="81" t="s">
        <v>214</v>
      </c>
      <c r="F45" s="81">
        <v>30</v>
      </c>
      <c r="G45" s="203">
        <v>2987722</v>
      </c>
      <c r="H45" s="203">
        <f t="shared" si="0"/>
        <v>2987722</v>
      </c>
      <c r="I45" s="82">
        <v>0</v>
      </c>
      <c r="J45" s="82">
        <v>0</v>
      </c>
      <c r="K45" s="82">
        <f t="shared" si="1"/>
        <v>2987722</v>
      </c>
      <c r="L45" s="82">
        <v>0</v>
      </c>
      <c r="M45" s="82">
        <v>0</v>
      </c>
      <c r="N45" s="82">
        <v>0</v>
      </c>
      <c r="O45" s="82">
        <v>0</v>
      </c>
      <c r="P45" s="82">
        <f t="shared" si="2"/>
        <v>0</v>
      </c>
      <c r="Q45" s="82">
        <v>0</v>
      </c>
      <c r="R45" s="82">
        <v>0</v>
      </c>
      <c r="S45" s="82">
        <v>0</v>
      </c>
      <c r="T45" s="82">
        <f t="shared" si="3"/>
        <v>0</v>
      </c>
      <c r="U45" s="82">
        <v>0</v>
      </c>
      <c r="V45" s="82">
        <v>0</v>
      </c>
      <c r="W45" s="82">
        <v>0</v>
      </c>
      <c r="X45" s="82">
        <f t="shared" si="4"/>
        <v>0</v>
      </c>
      <c r="Y45" s="82">
        <v>0</v>
      </c>
      <c r="Z45" s="82">
        <v>0</v>
      </c>
      <c r="AA45" s="83">
        <f t="shared" si="5"/>
        <v>2987722</v>
      </c>
      <c r="AB45" s="84"/>
      <c r="AD45" s="114"/>
      <c r="AE45" s="86"/>
    </row>
    <row r="46" spans="1:31" s="85" customFormat="1" ht="30" customHeight="1" x14ac:dyDescent="0.25">
      <c r="A46" s="80">
        <v>39</v>
      </c>
      <c r="B46" s="80">
        <v>10</v>
      </c>
      <c r="C46" s="180">
        <v>1143870417</v>
      </c>
      <c r="D46" s="81" t="s">
        <v>223</v>
      </c>
      <c r="E46" s="81" t="s">
        <v>214</v>
      </c>
      <c r="F46" s="81">
        <v>30</v>
      </c>
      <c r="G46" s="203">
        <v>2987722</v>
      </c>
      <c r="H46" s="203">
        <f t="shared" si="0"/>
        <v>2987722</v>
      </c>
      <c r="I46" s="82">
        <v>0</v>
      </c>
      <c r="J46" s="82">
        <v>0</v>
      </c>
      <c r="K46" s="82">
        <f t="shared" si="1"/>
        <v>2987722</v>
      </c>
      <c r="L46" s="82">
        <v>0</v>
      </c>
      <c r="M46" s="82">
        <v>0</v>
      </c>
      <c r="N46" s="82">
        <v>0</v>
      </c>
      <c r="O46" s="82">
        <v>0</v>
      </c>
      <c r="P46" s="82">
        <f t="shared" si="2"/>
        <v>0</v>
      </c>
      <c r="Q46" s="82">
        <v>0</v>
      </c>
      <c r="R46" s="82">
        <v>0</v>
      </c>
      <c r="S46" s="82">
        <v>0</v>
      </c>
      <c r="T46" s="82">
        <f t="shared" si="3"/>
        <v>0</v>
      </c>
      <c r="U46" s="82">
        <v>0</v>
      </c>
      <c r="V46" s="82">
        <v>0</v>
      </c>
      <c r="W46" s="82">
        <v>0</v>
      </c>
      <c r="X46" s="82">
        <f t="shared" si="4"/>
        <v>0</v>
      </c>
      <c r="Y46" s="82">
        <v>0</v>
      </c>
      <c r="Z46" s="82">
        <v>0</v>
      </c>
      <c r="AA46" s="83">
        <f t="shared" si="5"/>
        <v>2987722</v>
      </c>
      <c r="AB46" s="84"/>
      <c r="AD46" s="114"/>
      <c r="AE46" s="86"/>
    </row>
    <row r="47" spans="1:31" s="85" customFormat="1" ht="30" customHeight="1" x14ac:dyDescent="0.25">
      <c r="A47" s="80">
        <v>40</v>
      </c>
      <c r="B47" s="80">
        <v>11</v>
      </c>
      <c r="C47" s="180">
        <v>38464803</v>
      </c>
      <c r="D47" s="81" t="s">
        <v>224</v>
      </c>
      <c r="E47" s="81" t="s">
        <v>214</v>
      </c>
      <c r="F47" s="81">
        <v>30</v>
      </c>
      <c r="G47" s="203">
        <v>2987722</v>
      </c>
      <c r="H47" s="203">
        <f t="shared" si="0"/>
        <v>2987722</v>
      </c>
      <c r="I47" s="82">
        <v>0</v>
      </c>
      <c r="J47" s="82">
        <v>0</v>
      </c>
      <c r="K47" s="82">
        <f t="shared" si="1"/>
        <v>2987722</v>
      </c>
      <c r="L47" s="82">
        <v>0</v>
      </c>
      <c r="M47" s="82">
        <v>0</v>
      </c>
      <c r="N47" s="82">
        <v>0</v>
      </c>
      <c r="O47" s="82">
        <v>0</v>
      </c>
      <c r="P47" s="82">
        <f t="shared" si="2"/>
        <v>0</v>
      </c>
      <c r="Q47" s="82">
        <v>0</v>
      </c>
      <c r="R47" s="82">
        <v>0</v>
      </c>
      <c r="S47" s="82">
        <v>0</v>
      </c>
      <c r="T47" s="82">
        <f t="shared" si="3"/>
        <v>0</v>
      </c>
      <c r="U47" s="82">
        <v>0</v>
      </c>
      <c r="V47" s="82">
        <v>0</v>
      </c>
      <c r="W47" s="82">
        <v>0</v>
      </c>
      <c r="X47" s="82">
        <f t="shared" si="4"/>
        <v>0</v>
      </c>
      <c r="Y47" s="82">
        <v>0</v>
      </c>
      <c r="Z47" s="82">
        <v>0</v>
      </c>
      <c r="AA47" s="83">
        <f t="shared" si="5"/>
        <v>2987722</v>
      </c>
      <c r="AB47" s="84"/>
      <c r="AD47" s="114"/>
      <c r="AE47" s="86"/>
    </row>
    <row r="48" spans="1:31" s="85" customFormat="1" ht="30" customHeight="1" x14ac:dyDescent="0.25">
      <c r="A48" s="80">
        <v>41</v>
      </c>
      <c r="B48" s="80">
        <v>12</v>
      </c>
      <c r="C48" s="180">
        <v>16458222</v>
      </c>
      <c r="D48" s="81" t="s">
        <v>225</v>
      </c>
      <c r="E48" s="81" t="s">
        <v>214</v>
      </c>
      <c r="F48" s="81">
        <v>30</v>
      </c>
      <c r="G48" s="203">
        <v>2987722</v>
      </c>
      <c r="H48" s="203">
        <f t="shared" si="0"/>
        <v>2987722</v>
      </c>
      <c r="I48" s="82">
        <v>0</v>
      </c>
      <c r="J48" s="82">
        <v>0</v>
      </c>
      <c r="K48" s="82">
        <f t="shared" si="1"/>
        <v>2987722</v>
      </c>
      <c r="L48" s="82">
        <v>0</v>
      </c>
      <c r="M48" s="82">
        <v>0</v>
      </c>
      <c r="N48" s="82">
        <v>0</v>
      </c>
      <c r="O48" s="82">
        <v>0</v>
      </c>
      <c r="P48" s="82">
        <f t="shared" si="2"/>
        <v>0</v>
      </c>
      <c r="Q48" s="82">
        <v>0</v>
      </c>
      <c r="R48" s="82">
        <v>0</v>
      </c>
      <c r="S48" s="82">
        <v>0</v>
      </c>
      <c r="T48" s="82">
        <f t="shared" si="3"/>
        <v>0</v>
      </c>
      <c r="U48" s="82">
        <v>0</v>
      </c>
      <c r="V48" s="82">
        <v>0</v>
      </c>
      <c r="W48" s="82">
        <v>0</v>
      </c>
      <c r="X48" s="82">
        <f t="shared" si="4"/>
        <v>0</v>
      </c>
      <c r="Y48" s="82">
        <v>0</v>
      </c>
      <c r="Z48" s="82">
        <v>0</v>
      </c>
      <c r="AA48" s="83">
        <f t="shared" si="5"/>
        <v>2987722</v>
      </c>
      <c r="AB48" s="84"/>
      <c r="AD48" s="114"/>
      <c r="AE48" s="86"/>
    </row>
    <row r="49" spans="1:31" s="85" customFormat="1" ht="30" customHeight="1" x14ac:dyDescent="0.25">
      <c r="A49" s="80">
        <v>42</v>
      </c>
      <c r="B49" s="80">
        <v>1</v>
      </c>
      <c r="C49" s="180">
        <v>1144067732</v>
      </c>
      <c r="D49" s="81" t="s">
        <v>151</v>
      </c>
      <c r="E49" s="81" t="s">
        <v>152</v>
      </c>
      <c r="F49" s="81">
        <v>30</v>
      </c>
      <c r="G49" s="203">
        <v>3044705</v>
      </c>
      <c r="H49" s="203">
        <f t="shared" si="0"/>
        <v>3044705</v>
      </c>
      <c r="I49" s="82">
        <v>0</v>
      </c>
      <c r="J49" s="82">
        <v>0</v>
      </c>
      <c r="K49" s="82">
        <f t="shared" si="1"/>
        <v>3044705</v>
      </c>
      <c r="L49" s="82">
        <v>0</v>
      </c>
      <c r="M49" s="82">
        <v>0</v>
      </c>
      <c r="N49" s="82">
        <v>0</v>
      </c>
      <c r="O49" s="82">
        <v>0</v>
      </c>
      <c r="P49" s="82">
        <f t="shared" si="2"/>
        <v>0</v>
      </c>
      <c r="Q49" s="82">
        <v>0</v>
      </c>
      <c r="R49" s="82">
        <v>0</v>
      </c>
      <c r="S49" s="82">
        <v>0</v>
      </c>
      <c r="T49" s="82">
        <f t="shared" si="3"/>
        <v>0</v>
      </c>
      <c r="U49" s="82">
        <v>0</v>
      </c>
      <c r="V49" s="82">
        <v>0</v>
      </c>
      <c r="W49" s="82">
        <v>0</v>
      </c>
      <c r="X49" s="82">
        <f t="shared" si="4"/>
        <v>0</v>
      </c>
      <c r="Y49" s="82">
        <v>0</v>
      </c>
      <c r="Z49" s="82">
        <v>0</v>
      </c>
      <c r="AA49" s="83">
        <f t="shared" si="5"/>
        <v>3044705</v>
      </c>
      <c r="AB49" s="84"/>
      <c r="AD49" s="114"/>
      <c r="AE49" s="86"/>
    </row>
    <row r="50" spans="1:31" s="85" customFormat="1" ht="30" customHeight="1" x14ac:dyDescent="0.25">
      <c r="A50" s="80">
        <v>43</v>
      </c>
      <c r="B50" s="80">
        <v>2</v>
      </c>
      <c r="C50" s="180">
        <v>1143834910</v>
      </c>
      <c r="D50" s="81" t="s">
        <v>153</v>
      </c>
      <c r="E50" s="81" t="s">
        <v>152</v>
      </c>
      <c r="F50" s="81">
        <v>30</v>
      </c>
      <c r="G50" s="203">
        <v>3044705</v>
      </c>
      <c r="H50" s="203">
        <f t="shared" si="0"/>
        <v>3044705</v>
      </c>
      <c r="I50" s="82">
        <v>0</v>
      </c>
      <c r="J50" s="82">
        <v>0</v>
      </c>
      <c r="K50" s="82">
        <f t="shared" si="1"/>
        <v>3044705</v>
      </c>
      <c r="L50" s="82">
        <v>0</v>
      </c>
      <c r="M50" s="82">
        <v>0</v>
      </c>
      <c r="N50" s="82">
        <v>0</v>
      </c>
      <c r="O50" s="82">
        <v>0</v>
      </c>
      <c r="P50" s="82">
        <f t="shared" si="2"/>
        <v>0</v>
      </c>
      <c r="Q50" s="82">
        <v>0</v>
      </c>
      <c r="R50" s="82">
        <v>0</v>
      </c>
      <c r="S50" s="82">
        <v>0</v>
      </c>
      <c r="T50" s="82">
        <f t="shared" si="3"/>
        <v>0</v>
      </c>
      <c r="U50" s="82">
        <v>0</v>
      </c>
      <c r="V50" s="82">
        <v>0</v>
      </c>
      <c r="W50" s="82">
        <v>0</v>
      </c>
      <c r="X50" s="82">
        <f t="shared" si="4"/>
        <v>0</v>
      </c>
      <c r="Y50" s="82">
        <v>0</v>
      </c>
      <c r="Z50" s="82">
        <v>0</v>
      </c>
      <c r="AA50" s="83">
        <f t="shared" si="5"/>
        <v>3044705</v>
      </c>
      <c r="AB50" s="84"/>
      <c r="AD50" s="114"/>
      <c r="AE50" s="86"/>
    </row>
    <row r="51" spans="1:31" s="85" customFormat="1" ht="30" customHeight="1" x14ac:dyDescent="0.25">
      <c r="A51" s="80">
        <v>44</v>
      </c>
      <c r="B51" s="80">
        <v>3</v>
      </c>
      <c r="C51" s="180">
        <v>1151956722</v>
      </c>
      <c r="D51" s="81" t="s">
        <v>226</v>
      </c>
      <c r="E51" s="81" t="s">
        <v>152</v>
      </c>
      <c r="F51" s="81">
        <v>30</v>
      </c>
      <c r="G51" s="203">
        <v>3044705</v>
      </c>
      <c r="H51" s="203">
        <f t="shared" si="0"/>
        <v>3044705</v>
      </c>
      <c r="I51" s="82">
        <v>0</v>
      </c>
      <c r="J51" s="82">
        <v>0</v>
      </c>
      <c r="K51" s="82">
        <f t="shared" si="1"/>
        <v>3044705</v>
      </c>
      <c r="L51" s="82">
        <v>0</v>
      </c>
      <c r="M51" s="82">
        <v>0</v>
      </c>
      <c r="N51" s="82">
        <v>0</v>
      </c>
      <c r="O51" s="82">
        <v>0</v>
      </c>
      <c r="P51" s="82">
        <f t="shared" si="2"/>
        <v>0</v>
      </c>
      <c r="Q51" s="82">
        <v>0</v>
      </c>
      <c r="R51" s="82">
        <v>0</v>
      </c>
      <c r="S51" s="82">
        <v>0</v>
      </c>
      <c r="T51" s="82">
        <f t="shared" si="3"/>
        <v>0</v>
      </c>
      <c r="U51" s="82">
        <v>0</v>
      </c>
      <c r="V51" s="82">
        <v>0</v>
      </c>
      <c r="W51" s="82">
        <v>0</v>
      </c>
      <c r="X51" s="82">
        <f t="shared" si="4"/>
        <v>0</v>
      </c>
      <c r="Y51" s="82">
        <v>0</v>
      </c>
      <c r="Z51" s="82">
        <v>0</v>
      </c>
      <c r="AA51" s="83">
        <f t="shared" si="5"/>
        <v>3044705</v>
      </c>
      <c r="AB51" s="84"/>
      <c r="AD51" s="114"/>
      <c r="AE51" s="86"/>
    </row>
    <row r="52" spans="1:31" s="85" customFormat="1" ht="30" customHeight="1" x14ac:dyDescent="0.25">
      <c r="A52" s="80">
        <v>45</v>
      </c>
      <c r="B52" s="80">
        <v>4</v>
      </c>
      <c r="C52" s="180">
        <v>1130649642</v>
      </c>
      <c r="D52" s="81" t="s">
        <v>154</v>
      </c>
      <c r="E52" s="81" t="s">
        <v>152</v>
      </c>
      <c r="F52" s="81">
        <v>30</v>
      </c>
      <c r="G52" s="203">
        <v>3044705</v>
      </c>
      <c r="H52" s="203">
        <f t="shared" si="0"/>
        <v>3044705</v>
      </c>
      <c r="I52" s="82">
        <v>0</v>
      </c>
      <c r="J52" s="82">
        <v>0</v>
      </c>
      <c r="K52" s="82">
        <f t="shared" si="1"/>
        <v>3044705</v>
      </c>
      <c r="L52" s="82">
        <v>0</v>
      </c>
      <c r="M52" s="82">
        <v>0</v>
      </c>
      <c r="N52" s="82">
        <v>0</v>
      </c>
      <c r="O52" s="82">
        <v>0</v>
      </c>
      <c r="P52" s="82">
        <f t="shared" si="2"/>
        <v>0</v>
      </c>
      <c r="Q52" s="82">
        <v>0</v>
      </c>
      <c r="R52" s="82">
        <v>0</v>
      </c>
      <c r="S52" s="82">
        <v>0</v>
      </c>
      <c r="T52" s="82">
        <f t="shared" si="3"/>
        <v>0</v>
      </c>
      <c r="U52" s="82">
        <v>0</v>
      </c>
      <c r="V52" s="82">
        <v>0</v>
      </c>
      <c r="W52" s="82">
        <v>0</v>
      </c>
      <c r="X52" s="82">
        <f t="shared" si="4"/>
        <v>0</v>
      </c>
      <c r="Y52" s="82">
        <v>0</v>
      </c>
      <c r="Z52" s="82">
        <v>0</v>
      </c>
      <c r="AA52" s="83">
        <f t="shared" si="5"/>
        <v>3044705</v>
      </c>
      <c r="AB52" s="84"/>
      <c r="AD52" s="114"/>
      <c r="AE52" s="86"/>
    </row>
    <row r="53" spans="1:31" s="85" customFormat="1" ht="30" customHeight="1" x14ac:dyDescent="0.25">
      <c r="A53" s="80">
        <v>46</v>
      </c>
      <c r="B53" s="80">
        <v>5</v>
      </c>
      <c r="C53" s="180">
        <v>1144068519</v>
      </c>
      <c r="D53" s="81" t="s">
        <v>227</v>
      </c>
      <c r="E53" s="81" t="s">
        <v>152</v>
      </c>
      <c r="F53" s="81">
        <v>30</v>
      </c>
      <c r="G53" s="203">
        <v>3044705</v>
      </c>
      <c r="H53" s="203">
        <f t="shared" si="0"/>
        <v>3044705</v>
      </c>
      <c r="I53" s="82">
        <v>0</v>
      </c>
      <c r="J53" s="82">
        <v>0</v>
      </c>
      <c r="K53" s="82">
        <f t="shared" si="1"/>
        <v>3044705</v>
      </c>
      <c r="L53" s="82">
        <v>0</v>
      </c>
      <c r="M53" s="82">
        <v>0</v>
      </c>
      <c r="N53" s="82">
        <v>0</v>
      </c>
      <c r="O53" s="82">
        <v>0</v>
      </c>
      <c r="P53" s="82">
        <f t="shared" si="2"/>
        <v>0</v>
      </c>
      <c r="Q53" s="82">
        <v>0</v>
      </c>
      <c r="R53" s="82">
        <v>0</v>
      </c>
      <c r="S53" s="82">
        <v>0</v>
      </c>
      <c r="T53" s="82">
        <f t="shared" si="3"/>
        <v>0</v>
      </c>
      <c r="U53" s="82">
        <v>0</v>
      </c>
      <c r="V53" s="82">
        <v>0</v>
      </c>
      <c r="W53" s="82">
        <v>0</v>
      </c>
      <c r="X53" s="82">
        <f t="shared" si="4"/>
        <v>0</v>
      </c>
      <c r="Y53" s="82">
        <v>0</v>
      </c>
      <c r="Z53" s="82">
        <v>0</v>
      </c>
      <c r="AA53" s="83">
        <f t="shared" si="5"/>
        <v>3044705</v>
      </c>
      <c r="AB53" s="84"/>
      <c r="AD53" s="114"/>
      <c r="AE53" s="86"/>
    </row>
    <row r="54" spans="1:31" s="85" customFormat="1" ht="30" customHeight="1" x14ac:dyDescent="0.25">
      <c r="A54" s="80">
        <v>47</v>
      </c>
      <c r="B54" s="80">
        <v>6</v>
      </c>
      <c r="C54" s="180">
        <v>38755229</v>
      </c>
      <c r="D54" s="81" t="s">
        <v>228</v>
      </c>
      <c r="E54" s="81" t="s">
        <v>152</v>
      </c>
      <c r="F54" s="81">
        <v>30</v>
      </c>
      <c r="G54" s="203">
        <v>3044705</v>
      </c>
      <c r="H54" s="203">
        <f t="shared" si="0"/>
        <v>3044705</v>
      </c>
      <c r="I54" s="82">
        <v>0</v>
      </c>
      <c r="J54" s="82">
        <v>0</v>
      </c>
      <c r="K54" s="82">
        <f t="shared" si="1"/>
        <v>3044705</v>
      </c>
      <c r="L54" s="82">
        <v>0</v>
      </c>
      <c r="M54" s="82">
        <v>0</v>
      </c>
      <c r="N54" s="82">
        <v>0</v>
      </c>
      <c r="O54" s="82">
        <v>0</v>
      </c>
      <c r="P54" s="82">
        <f t="shared" si="2"/>
        <v>0</v>
      </c>
      <c r="Q54" s="82">
        <v>0</v>
      </c>
      <c r="R54" s="82">
        <v>0</v>
      </c>
      <c r="S54" s="82">
        <v>0</v>
      </c>
      <c r="T54" s="82">
        <f t="shared" si="3"/>
        <v>0</v>
      </c>
      <c r="U54" s="82">
        <v>0</v>
      </c>
      <c r="V54" s="82">
        <v>0</v>
      </c>
      <c r="W54" s="82">
        <v>0</v>
      </c>
      <c r="X54" s="82">
        <f t="shared" si="4"/>
        <v>0</v>
      </c>
      <c r="Y54" s="82">
        <v>0</v>
      </c>
      <c r="Z54" s="82">
        <v>0</v>
      </c>
      <c r="AA54" s="83">
        <f t="shared" si="5"/>
        <v>3044705</v>
      </c>
      <c r="AB54" s="84"/>
      <c r="AD54" s="114"/>
      <c r="AE54" s="86"/>
    </row>
    <row r="55" spans="1:31" s="85" customFormat="1" ht="30" customHeight="1" x14ac:dyDescent="0.25">
      <c r="A55" s="80">
        <v>48</v>
      </c>
      <c r="B55" s="80">
        <v>7</v>
      </c>
      <c r="C55" s="180">
        <v>31578516</v>
      </c>
      <c r="D55" s="81" t="s">
        <v>191</v>
      </c>
      <c r="E55" s="81" t="s">
        <v>152</v>
      </c>
      <c r="F55" s="81">
        <v>30</v>
      </c>
      <c r="G55" s="203">
        <v>3044705</v>
      </c>
      <c r="H55" s="203">
        <f t="shared" si="0"/>
        <v>3044705</v>
      </c>
      <c r="I55" s="82">
        <v>0</v>
      </c>
      <c r="J55" s="82">
        <v>0</v>
      </c>
      <c r="K55" s="82">
        <f t="shared" si="1"/>
        <v>3044705</v>
      </c>
      <c r="L55" s="82">
        <v>0</v>
      </c>
      <c r="M55" s="82">
        <v>0</v>
      </c>
      <c r="N55" s="82">
        <v>0</v>
      </c>
      <c r="O55" s="82">
        <v>0</v>
      </c>
      <c r="P55" s="82">
        <f t="shared" si="2"/>
        <v>0</v>
      </c>
      <c r="Q55" s="82">
        <v>0</v>
      </c>
      <c r="R55" s="82">
        <v>0</v>
      </c>
      <c r="S55" s="82">
        <v>0</v>
      </c>
      <c r="T55" s="82">
        <f t="shared" si="3"/>
        <v>0</v>
      </c>
      <c r="U55" s="82">
        <v>0</v>
      </c>
      <c r="V55" s="82">
        <v>0</v>
      </c>
      <c r="W55" s="82">
        <v>0</v>
      </c>
      <c r="X55" s="82">
        <f t="shared" si="4"/>
        <v>0</v>
      </c>
      <c r="Y55" s="82">
        <v>0</v>
      </c>
      <c r="Z55" s="82">
        <v>0</v>
      </c>
      <c r="AA55" s="83">
        <f t="shared" si="5"/>
        <v>3044705</v>
      </c>
      <c r="AB55" s="84"/>
      <c r="AD55" s="114"/>
      <c r="AE55" s="86"/>
    </row>
    <row r="56" spans="1:31" s="85" customFormat="1" ht="30" customHeight="1" x14ac:dyDescent="0.25">
      <c r="A56" s="80">
        <v>49</v>
      </c>
      <c r="B56" s="80">
        <v>8</v>
      </c>
      <c r="C56" s="180">
        <v>1128400642</v>
      </c>
      <c r="D56" s="81" t="s">
        <v>229</v>
      </c>
      <c r="E56" s="81" t="s">
        <v>152</v>
      </c>
      <c r="F56" s="81">
        <v>30</v>
      </c>
      <c r="G56" s="203">
        <v>3044705</v>
      </c>
      <c r="H56" s="203">
        <f t="shared" si="0"/>
        <v>3044705</v>
      </c>
      <c r="I56" s="82">
        <v>0</v>
      </c>
      <c r="J56" s="82">
        <v>0</v>
      </c>
      <c r="K56" s="82">
        <f t="shared" si="1"/>
        <v>3044705</v>
      </c>
      <c r="L56" s="82">
        <v>0</v>
      </c>
      <c r="M56" s="82">
        <v>0</v>
      </c>
      <c r="N56" s="82">
        <v>0</v>
      </c>
      <c r="O56" s="82">
        <v>0</v>
      </c>
      <c r="P56" s="82">
        <f t="shared" si="2"/>
        <v>0</v>
      </c>
      <c r="Q56" s="82">
        <v>0</v>
      </c>
      <c r="R56" s="82">
        <v>0</v>
      </c>
      <c r="S56" s="82">
        <v>0</v>
      </c>
      <c r="T56" s="82">
        <f t="shared" si="3"/>
        <v>0</v>
      </c>
      <c r="U56" s="82">
        <v>0</v>
      </c>
      <c r="V56" s="82">
        <v>0</v>
      </c>
      <c r="W56" s="82">
        <v>0</v>
      </c>
      <c r="X56" s="82">
        <f t="shared" si="4"/>
        <v>0</v>
      </c>
      <c r="Y56" s="82">
        <v>0</v>
      </c>
      <c r="Z56" s="82">
        <v>0</v>
      </c>
      <c r="AA56" s="83">
        <f t="shared" si="5"/>
        <v>3044705</v>
      </c>
      <c r="AB56" s="84"/>
      <c r="AD56" s="114"/>
      <c r="AE56" s="86"/>
    </row>
    <row r="57" spans="1:31" s="85" customFormat="1" ht="30" customHeight="1" x14ac:dyDescent="0.25">
      <c r="A57" s="80">
        <v>50</v>
      </c>
      <c r="B57" s="80">
        <v>9</v>
      </c>
      <c r="C57" s="180">
        <v>40622049</v>
      </c>
      <c r="D57" s="81" t="s">
        <v>230</v>
      </c>
      <c r="E57" s="81" t="s">
        <v>152</v>
      </c>
      <c r="F57" s="81">
        <v>30</v>
      </c>
      <c r="G57" s="203">
        <v>3044705</v>
      </c>
      <c r="H57" s="203">
        <f t="shared" si="0"/>
        <v>3044705</v>
      </c>
      <c r="I57" s="82">
        <v>0</v>
      </c>
      <c r="J57" s="82">
        <v>0</v>
      </c>
      <c r="K57" s="82">
        <f t="shared" si="1"/>
        <v>3044705</v>
      </c>
      <c r="L57" s="82">
        <v>0</v>
      </c>
      <c r="M57" s="82">
        <v>0</v>
      </c>
      <c r="N57" s="82">
        <v>0</v>
      </c>
      <c r="O57" s="82">
        <v>0</v>
      </c>
      <c r="P57" s="82">
        <f t="shared" si="2"/>
        <v>0</v>
      </c>
      <c r="Q57" s="82">
        <v>0</v>
      </c>
      <c r="R57" s="82">
        <v>0</v>
      </c>
      <c r="S57" s="82">
        <v>0</v>
      </c>
      <c r="T57" s="82">
        <f t="shared" si="3"/>
        <v>0</v>
      </c>
      <c r="U57" s="82">
        <v>0</v>
      </c>
      <c r="V57" s="82">
        <v>0</v>
      </c>
      <c r="W57" s="82">
        <v>0</v>
      </c>
      <c r="X57" s="82">
        <f t="shared" si="4"/>
        <v>0</v>
      </c>
      <c r="Y57" s="82">
        <v>0</v>
      </c>
      <c r="Z57" s="82">
        <v>0</v>
      </c>
      <c r="AA57" s="83">
        <f t="shared" si="5"/>
        <v>3044705</v>
      </c>
      <c r="AB57" s="84"/>
      <c r="AD57" s="114"/>
      <c r="AE57" s="86"/>
    </row>
    <row r="58" spans="1:31" s="85" customFormat="1" ht="30" customHeight="1" x14ac:dyDescent="0.25">
      <c r="A58" s="80">
        <v>51</v>
      </c>
      <c r="B58" s="80">
        <v>10</v>
      </c>
      <c r="C58" s="180">
        <v>1130665881</v>
      </c>
      <c r="D58" s="81" t="s">
        <v>155</v>
      </c>
      <c r="E58" s="81" t="s">
        <v>152</v>
      </c>
      <c r="F58" s="81">
        <v>30</v>
      </c>
      <c r="G58" s="203">
        <v>3044705</v>
      </c>
      <c r="H58" s="203">
        <f t="shared" si="0"/>
        <v>3044705</v>
      </c>
      <c r="I58" s="82">
        <v>0</v>
      </c>
      <c r="J58" s="82">
        <v>0</v>
      </c>
      <c r="K58" s="82">
        <f t="shared" si="1"/>
        <v>3044705</v>
      </c>
      <c r="L58" s="82">
        <v>0</v>
      </c>
      <c r="M58" s="82">
        <v>0</v>
      </c>
      <c r="N58" s="82">
        <v>0</v>
      </c>
      <c r="O58" s="82">
        <v>0</v>
      </c>
      <c r="P58" s="82">
        <f t="shared" si="2"/>
        <v>0</v>
      </c>
      <c r="Q58" s="82">
        <v>0</v>
      </c>
      <c r="R58" s="82">
        <v>0</v>
      </c>
      <c r="S58" s="82">
        <v>0</v>
      </c>
      <c r="T58" s="82">
        <f t="shared" si="3"/>
        <v>0</v>
      </c>
      <c r="U58" s="82">
        <v>0</v>
      </c>
      <c r="V58" s="82">
        <v>0</v>
      </c>
      <c r="W58" s="82">
        <v>0</v>
      </c>
      <c r="X58" s="82">
        <f t="shared" si="4"/>
        <v>0</v>
      </c>
      <c r="Y58" s="82">
        <v>0</v>
      </c>
      <c r="Z58" s="82">
        <v>0</v>
      </c>
      <c r="AA58" s="83">
        <f t="shared" si="5"/>
        <v>3044705</v>
      </c>
      <c r="AB58" s="84"/>
      <c r="AD58" s="114"/>
      <c r="AE58" s="86"/>
    </row>
    <row r="59" spans="1:31" s="85" customFormat="1" ht="30" customHeight="1" x14ac:dyDescent="0.25">
      <c r="A59" s="80">
        <v>52</v>
      </c>
      <c r="B59" s="80">
        <v>11</v>
      </c>
      <c r="C59" s="180">
        <v>38560823</v>
      </c>
      <c r="D59" s="81" t="s">
        <v>231</v>
      </c>
      <c r="E59" s="81" t="s">
        <v>152</v>
      </c>
      <c r="F59" s="81">
        <v>30</v>
      </c>
      <c r="G59" s="203">
        <v>3044705</v>
      </c>
      <c r="H59" s="203">
        <f t="shared" si="0"/>
        <v>3044705</v>
      </c>
      <c r="I59" s="82">
        <v>0</v>
      </c>
      <c r="J59" s="82">
        <v>0</v>
      </c>
      <c r="K59" s="82">
        <f t="shared" si="1"/>
        <v>3044705</v>
      </c>
      <c r="L59" s="82">
        <v>0</v>
      </c>
      <c r="M59" s="82">
        <v>0</v>
      </c>
      <c r="N59" s="82">
        <v>0</v>
      </c>
      <c r="O59" s="82">
        <v>0</v>
      </c>
      <c r="P59" s="82">
        <f t="shared" si="2"/>
        <v>0</v>
      </c>
      <c r="Q59" s="82">
        <v>0</v>
      </c>
      <c r="R59" s="82">
        <v>0</v>
      </c>
      <c r="S59" s="82">
        <v>0</v>
      </c>
      <c r="T59" s="82">
        <f t="shared" si="3"/>
        <v>0</v>
      </c>
      <c r="U59" s="82">
        <v>0</v>
      </c>
      <c r="V59" s="82">
        <v>0</v>
      </c>
      <c r="W59" s="82">
        <v>0</v>
      </c>
      <c r="X59" s="82">
        <f t="shared" si="4"/>
        <v>0</v>
      </c>
      <c r="Y59" s="82">
        <v>0</v>
      </c>
      <c r="Z59" s="82">
        <v>0</v>
      </c>
      <c r="AA59" s="83">
        <f t="shared" si="5"/>
        <v>3044705</v>
      </c>
      <c r="AB59" s="84"/>
      <c r="AD59" s="114"/>
      <c r="AE59" s="86"/>
    </row>
    <row r="60" spans="1:31" s="85" customFormat="1" ht="30" customHeight="1" x14ac:dyDescent="0.25">
      <c r="A60" s="80">
        <v>53</v>
      </c>
      <c r="B60" s="80">
        <v>12</v>
      </c>
      <c r="C60" s="180">
        <v>67037516</v>
      </c>
      <c r="D60" s="81" t="s">
        <v>232</v>
      </c>
      <c r="E60" s="81" t="s">
        <v>152</v>
      </c>
      <c r="F60" s="81">
        <v>30</v>
      </c>
      <c r="G60" s="203">
        <v>3044705</v>
      </c>
      <c r="H60" s="203">
        <f t="shared" si="0"/>
        <v>3044705</v>
      </c>
      <c r="I60" s="82">
        <v>0</v>
      </c>
      <c r="J60" s="82">
        <v>0</v>
      </c>
      <c r="K60" s="82">
        <f t="shared" si="1"/>
        <v>3044705</v>
      </c>
      <c r="L60" s="82">
        <v>0</v>
      </c>
      <c r="M60" s="82">
        <v>0</v>
      </c>
      <c r="N60" s="82">
        <v>0</v>
      </c>
      <c r="O60" s="82">
        <v>0</v>
      </c>
      <c r="P60" s="82">
        <f t="shared" si="2"/>
        <v>0</v>
      </c>
      <c r="Q60" s="82">
        <v>0</v>
      </c>
      <c r="R60" s="82">
        <v>0</v>
      </c>
      <c r="S60" s="82">
        <v>0</v>
      </c>
      <c r="T60" s="82">
        <f t="shared" si="3"/>
        <v>0</v>
      </c>
      <c r="U60" s="82">
        <v>0</v>
      </c>
      <c r="V60" s="82">
        <v>0</v>
      </c>
      <c r="W60" s="82">
        <v>0</v>
      </c>
      <c r="X60" s="82">
        <f t="shared" si="4"/>
        <v>0</v>
      </c>
      <c r="Y60" s="82">
        <v>0</v>
      </c>
      <c r="Z60" s="82">
        <v>0</v>
      </c>
      <c r="AA60" s="83">
        <f t="shared" si="5"/>
        <v>3044705</v>
      </c>
      <c r="AB60" s="84"/>
      <c r="AD60" s="114"/>
      <c r="AE60" s="86"/>
    </row>
    <row r="61" spans="1:31" s="85" customFormat="1" ht="30" customHeight="1" x14ac:dyDescent="0.25">
      <c r="A61" s="80">
        <v>54</v>
      </c>
      <c r="B61" s="80">
        <v>1</v>
      </c>
      <c r="C61" s="180">
        <v>25179860</v>
      </c>
      <c r="D61" s="81" t="s">
        <v>233</v>
      </c>
      <c r="E61" s="81" t="s">
        <v>159</v>
      </c>
      <c r="F61" s="81">
        <v>30</v>
      </c>
      <c r="G61" s="203">
        <v>3770388</v>
      </c>
      <c r="H61" s="203">
        <f t="shared" si="0"/>
        <v>3770388</v>
      </c>
      <c r="I61" s="82">
        <v>0</v>
      </c>
      <c r="J61" s="82">
        <v>0</v>
      </c>
      <c r="K61" s="82">
        <f t="shared" si="1"/>
        <v>3770388</v>
      </c>
      <c r="L61" s="82">
        <v>0</v>
      </c>
      <c r="M61" s="82">
        <v>0</v>
      </c>
      <c r="N61" s="82">
        <v>0</v>
      </c>
      <c r="O61" s="82">
        <v>0</v>
      </c>
      <c r="P61" s="82">
        <f t="shared" si="2"/>
        <v>0</v>
      </c>
      <c r="Q61" s="82">
        <v>0</v>
      </c>
      <c r="R61" s="82">
        <v>0</v>
      </c>
      <c r="S61" s="82">
        <v>0</v>
      </c>
      <c r="T61" s="82">
        <f t="shared" si="3"/>
        <v>0</v>
      </c>
      <c r="U61" s="82">
        <v>0</v>
      </c>
      <c r="V61" s="82">
        <v>0</v>
      </c>
      <c r="W61" s="82">
        <v>0</v>
      </c>
      <c r="X61" s="82">
        <f t="shared" si="4"/>
        <v>0</v>
      </c>
      <c r="Y61" s="82">
        <v>0</v>
      </c>
      <c r="Z61" s="82">
        <v>0</v>
      </c>
      <c r="AA61" s="83">
        <f t="shared" si="5"/>
        <v>3770388</v>
      </c>
      <c r="AB61" s="84"/>
      <c r="AD61" s="114"/>
      <c r="AE61" s="86"/>
    </row>
    <row r="62" spans="1:31" s="85" customFormat="1" ht="30" customHeight="1" x14ac:dyDescent="0.25">
      <c r="A62" s="80">
        <v>55</v>
      </c>
      <c r="B62" s="80">
        <v>2</v>
      </c>
      <c r="C62" s="180">
        <v>66810773</v>
      </c>
      <c r="D62" s="81" t="s">
        <v>234</v>
      </c>
      <c r="E62" s="81" t="s">
        <v>156</v>
      </c>
      <c r="F62" s="81">
        <v>30</v>
      </c>
      <c r="G62" s="203">
        <v>3770388</v>
      </c>
      <c r="H62" s="203">
        <f t="shared" si="0"/>
        <v>3770388</v>
      </c>
      <c r="I62" s="82">
        <v>0</v>
      </c>
      <c r="J62" s="82">
        <v>0</v>
      </c>
      <c r="K62" s="82">
        <f t="shared" si="1"/>
        <v>3770388</v>
      </c>
      <c r="L62" s="82">
        <v>0</v>
      </c>
      <c r="M62" s="82">
        <v>0</v>
      </c>
      <c r="N62" s="82">
        <v>0</v>
      </c>
      <c r="O62" s="82">
        <v>0</v>
      </c>
      <c r="P62" s="82">
        <f t="shared" si="2"/>
        <v>0</v>
      </c>
      <c r="Q62" s="82">
        <v>0</v>
      </c>
      <c r="R62" s="82">
        <v>0</v>
      </c>
      <c r="S62" s="82">
        <v>0</v>
      </c>
      <c r="T62" s="82">
        <f t="shared" si="3"/>
        <v>0</v>
      </c>
      <c r="U62" s="82">
        <v>0</v>
      </c>
      <c r="V62" s="82">
        <v>0</v>
      </c>
      <c r="W62" s="82">
        <v>0</v>
      </c>
      <c r="X62" s="82">
        <f t="shared" si="4"/>
        <v>0</v>
      </c>
      <c r="Y62" s="82">
        <v>0</v>
      </c>
      <c r="Z62" s="82">
        <v>0</v>
      </c>
      <c r="AA62" s="83">
        <f t="shared" si="5"/>
        <v>3770388</v>
      </c>
      <c r="AB62" s="84"/>
      <c r="AD62" s="114"/>
      <c r="AE62" s="86"/>
    </row>
    <row r="63" spans="1:31" s="85" customFormat="1" ht="30" customHeight="1" x14ac:dyDescent="0.25">
      <c r="A63" s="80">
        <v>56</v>
      </c>
      <c r="B63" s="80">
        <v>3</v>
      </c>
      <c r="C63" s="180">
        <v>1107091173</v>
      </c>
      <c r="D63" s="81" t="s">
        <v>235</v>
      </c>
      <c r="E63" s="81" t="s">
        <v>156</v>
      </c>
      <c r="F63" s="81">
        <v>30</v>
      </c>
      <c r="G63" s="203">
        <v>3770388</v>
      </c>
      <c r="H63" s="203">
        <f t="shared" si="0"/>
        <v>3770388</v>
      </c>
      <c r="I63" s="82">
        <v>0</v>
      </c>
      <c r="J63" s="82">
        <v>0</v>
      </c>
      <c r="K63" s="82">
        <f t="shared" si="1"/>
        <v>3770388</v>
      </c>
      <c r="L63" s="82">
        <v>0</v>
      </c>
      <c r="M63" s="82">
        <v>0</v>
      </c>
      <c r="N63" s="82">
        <v>0</v>
      </c>
      <c r="O63" s="82">
        <v>0</v>
      </c>
      <c r="P63" s="82">
        <f t="shared" si="2"/>
        <v>0</v>
      </c>
      <c r="Q63" s="82">
        <v>0</v>
      </c>
      <c r="R63" s="82">
        <v>0</v>
      </c>
      <c r="S63" s="82">
        <v>0</v>
      </c>
      <c r="T63" s="82">
        <f t="shared" si="3"/>
        <v>0</v>
      </c>
      <c r="U63" s="82">
        <v>0</v>
      </c>
      <c r="V63" s="82">
        <v>0</v>
      </c>
      <c r="W63" s="82">
        <v>0</v>
      </c>
      <c r="X63" s="82">
        <f t="shared" si="4"/>
        <v>0</v>
      </c>
      <c r="Y63" s="82">
        <v>0</v>
      </c>
      <c r="Z63" s="82">
        <v>0</v>
      </c>
      <c r="AA63" s="83">
        <f t="shared" si="5"/>
        <v>3770388</v>
      </c>
      <c r="AB63" s="84"/>
      <c r="AD63" s="114"/>
      <c r="AE63" s="86"/>
    </row>
    <row r="64" spans="1:31" s="85" customFormat="1" ht="30" customHeight="1" x14ac:dyDescent="0.25">
      <c r="A64" s="80">
        <v>57</v>
      </c>
      <c r="B64" s="80">
        <v>4</v>
      </c>
      <c r="C64" s="180">
        <v>1130585254</v>
      </c>
      <c r="D64" s="81" t="s">
        <v>236</v>
      </c>
      <c r="E64" s="81" t="s">
        <v>157</v>
      </c>
      <c r="F64" s="81">
        <v>30</v>
      </c>
      <c r="G64" s="203">
        <v>3050388</v>
      </c>
      <c r="H64" s="203">
        <f t="shared" si="0"/>
        <v>3050388</v>
      </c>
      <c r="I64" s="82">
        <v>0</v>
      </c>
      <c r="J64" s="82">
        <v>0</v>
      </c>
      <c r="K64" s="82">
        <f t="shared" si="1"/>
        <v>3050388</v>
      </c>
      <c r="L64" s="82">
        <v>0</v>
      </c>
      <c r="M64" s="82">
        <v>0</v>
      </c>
      <c r="N64" s="82">
        <v>0</v>
      </c>
      <c r="O64" s="82">
        <v>0</v>
      </c>
      <c r="P64" s="82">
        <f t="shared" si="2"/>
        <v>0</v>
      </c>
      <c r="Q64" s="82">
        <v>0</v>
      </c>
      <c r="R64" s="82">
        <v>0</v>
      </c>
      <c r="S64" s="82">
        <v>0</v>
      </c>
      <c r="T64" s="82">
        <f t="shared" si="3"/>
        <v>0</v>
      </c>
      <c r="U64" s="82">
        <v>0</v>
      </c>
      <c r="V64" s="82">
        <v>0</v>
      </c>
      <c r="W64" s="82">
        <v>0</v>
      </c>
      <c r="X64" s="82">
        <f t="shared" si="4"/>
        <v>0</v>
      </c>
      <c r="Y64" s="82">
        <v>0</v>
      </c>
      <c r="Z64" s="82">
        <v>0</v>
      </c>
      <c r="AA64" s="83">
        <f t="shared" si="5"/>
        <v>3050388</v>
      </c>
      <c r="AB64" s="84"/>
      <c r="AD64" s="114"/>
      <c r="AE64" s="86"/>
    </row>
    <row r="65" spans="1:31" s="85" customFormat="1" ht="30" customHeight="1" x14ac:dyDescent="0.25">
      <c r="A65" s="80">
        <v>58</v>
      </c>
      <c r="B65" s="80">
        <v>5</v>
      </c>
      <c r="C65" s="180">
        <v>34326761</v>
      </c>
      <c r="D65" s="81" t="s">
        <v>237</v>
      </c>
      <c r="E65" s="81" t="s">
        <v>157</v>
      </c>
      <c r="F65" s="81">
        <v>30</v>
      </c>
      <c r="G65" s="203">
        <v>3050388</v>
      </c>
      <c r="H65" s="203">
        <f t="shared" si="0"/>
        <v>3050388</v>
      </c>
      <c r="I65" s="82">
        <v>0</v>
      </c>
      <c r="J65" s="82">
        <v>0</v>
      </c>
      <c r="K65" s="82">
        <f t="shared" si="1"/>
        <v>3050388</v>
      </c>
      <c r="L65" s="82">
        <v>0</v>
      </c>
      <c r="M65" s="82">
        <v>0</v>
      </c>
      <c r="N65" s="82">
        <v>0</v>
      </c>
      <c r="O65" s="82">
        <v>0</v>
      </c>
      <c r="P65" s="82">
        <f t="shared" si="2"/>
        <v>0</v>
      </c>
      <c r="Q65" s="82">
        <v>0</v>
      </c>
      <c r="R65" s="82">
        <v>0</v>
      </c>
      <c r="S65" s="82">
        <v>0</v>
      </c>
      <c r="T65" s="82">
        <f t="shared" si="3"/>
        <v>0</v>
      </c>
      <c r="U65" s="82">
        <v>0</v>
      </c>
      <c r="V65" s="82">
        <v>0</v>
      </c>
      <c r="W65" s="82">
        <v>0</v>
      </c>
      <c r="X65" s="82">
        <f t="shared" si="4"/>
        <v>0</v>
      </c>
      <c r="Y65" s="82">
        <v>0</v>
      </c>
      <c r="Z65" s="82">
        <v>0</v>
      </c>
      <c r="AA65" s="83">
        <f t="shared" si="5"/>
        <v>3050388</v>
      </c>
      <c r="AB65" s="84"/>
      <c r="AD65" s="114"/>
      <c r="AE65" s="86"/>
    </row>
    <row r="66" spans="1:31" s="85" customFormat="1" ht="30" customHeight="1" x14ac:dyDescent="0.25">
      <c r="A66" s="80">
        <v>59</v>
      </c>
      <c r="B66" s="80">
        <v>6</v>
      </c>
      <c r="C66" s="180">
        <v>1087107947</v>
      </c>
      <c r="D66" s="81" t="s">
        <v>238</v>
      </c>
      <c r="E66" s="81" t="s">
        <v>156</v>
      </c>
      <c r="F66" s="81">
        <v>30</v>
      </c>
      <c r="G66" s="203">
        <v>3770388</v>
      </c>
      <c r="H66" s="203">
        <f t="shared" si="0"/>
        <v>3770388</v>
      </c>
      <c r="I66" s="82">
        <v>0</v>
      </c>
      <c r="J66" s="82">
        <v>0</v>
      </c>
      <c r="K66" s="82">
        <f t="shared" si="1"/>
        <v>3770388</v>
      </c>
      <c r="L66" s="82">
        <v>0</v>
      </c>
      <c r="M66" s="82">
        <v>0</v>
      </c>
      <c r="N66" s="82">
        <v>0</v>
      </c>
      <c r="O66" s="82">
        <v>0</v>
      </c>
      <c r="P66" s="82">
        <f t="shared" si="2"/>
        <v>0</v>
      </c>
      <c r="Q66" s="82">
        <v>0</v>
      </c>
      <c r="R66" s="82">
        <v>0</v>
      </c>
      <c r="S66" s="82">
        <v>0</v>
      </c>
      <c r="T66" s="82">
        <f t="shared" si="3"/>
        <v>0</v>
      </c>
      <c r="U66" s="82">
        <v>0</v>
      </c>
      <c r="V66" s="82">
        <v>0</v>
      </c>
      <c r="W66" s="82">
        <v>0</v>
      </c>
      <c r="X66" s="82">
        <f t="shared" si="4"/>
        <v>0</v>
      </c>
      <c r="Y66" s="82">
        <v>0</v>
      </c>
      <c r="Z66" s="82">
        <v>0</v>
      </c>
      <c r="AA66" s="83">
        <f t="shared" si="5"/>
        <v>3770388</v>
      </c>
      <c r="AB66" s="84"/>
      <c r="AD66" s="114"/>
      <c r="AE66" s="86"/>
    </row>
    <row r="67" spans="1:31" s="85" customFormat="1" ht="30" customHeight="1" x14ac:dyDescent="0.25">
      <c r="A67" s="80">
        <v>60</v>
      </c>
      <c r="B67" s="80">
        <v>7</v>
      </c>
      <c r="C67" s="180">
        <v>94551155</v>
      </c>
      <c r="D67" s="81" t="s">
        <v>239</v>
      </c>
      <c r="E67" s="81" t="s">
        <v>156</v>
      </c>
      <c r="F67" s="81">
        <v>30</v>
      </c>
      <c r="G67" s="203">
        <v>3770388</v>
      </c>
      <c r="H67" s="203">
        <f t="shared" si="0"/>
        <v>3770388</v>
      </c>
      <c r="I67" s="82">
        <v>0</v>
      </c>
      <c r="J67" s="82">
        <v>0</v>
      </c>
      <c r="K67" s="82">
        <f t="shared" si="1"/>
        <v>3770388</v>
      </c>
      <c r="L67" s="82">
        <v>0</v>
      </c>
      <c r="M67" s="82">
        <v>0</v>
      </c>
      <c r="N67" s="82">
        <v>0</v>
      </c>
      <c r="O67" s="82">
        <v>0</v>
      </c>
      <c r="P67" s="82">
        <f t="shared" si="2"/>
        <v>0</v>
      </c>
      <c r="Q67" s="82">
        <v>0</v>
      </c>
      <c r="R67" s="82">
        <v>0</v>
      </c>
      <c r="S67" s="82">
        <v>0</v>
      </c>
      <c r="T67" s="82">
        <f t="shared" si="3"/>
        <v>0</v>
      </c>
      <c r="U67" s="82">
        <v>0</v>
      </c>
      <c r="V67" s="82">
        <v>0</v>
      </c>
      <c r="W67" s="82">
        <v>0</v>
      </c>
      <c r="X67" s="82">
        <f t="shared" si="4"/>
        <v>0</v>
      </c>
      <c r="Y67" s="82">
        <v>0</v>
      </c>
      <c r="Z67" s="82">
        <v>0</v>
      </c>
      <c r="AA67" s="83">
        <f t="shared" si="5"/>
        <v>3770388</v>
      </c>
      <c r="AB67" s="84"/>
      <c r="AD67" s="114"/>
      <c r="AE67" s="86"/>
    </row>
    <row r="68" spans="1:31" s="85" customFormat="1" ht="30" customHeight="1" x14ac:dyDescent="0.25">
      <c r="A68" s="80">
        <v>61</v>
      </c>
      <c r="B68" s="80">
        <v>8</v>
      </c>
      <c r="C68" s="180">
        <v>31580773</v>
      </c>
      <c r="D68" s="81" t="s">
        <v>158</v>
      </c>
      <c r="E68" s="81" t="s">
        <v>156</v>
      </c>
      <c r="F68" s="81">
        <v>30</v>
      </c>
      <c r="G68" s="203">
        <v>3770388</v>
      </c>
      <c r="H68" s="203">
        <f t="shared" si="0"/>
        <v>3770388</v>
      </c>
      <c r="I68" s="82">
        <v>0</v>
      </c>
      <c r="J68" s="82">
        <v>0</v>
      </c>
      <c r="K68" s="82">
        <f t="shared" si="1"/>
        <v>3770388</v>
      </c>
      <c r="L68" s="82">
        <v>0</v>
      </c>
      <c r="M68" s="82">
        <v>0</v>
      </c>
      <c r="N68" s="82">
        <v>0</v>
      </c>
      <c r="O68" s="82">
        <v>0</v>
      </c>
      <c r="P68" s="82">
        <f t="shared" si="2"/>
        <v>0</v>
      </c>
      <c r="Q68" s="82">
        <v>0</v>
      </c>
      <c r="R68" s="82">
        <v>0</v>
      </c>
      <c r="S68" s="82">
        <v>0</v>
      </c>
      <c r="T68" s="82">
        <f t="shared" si="3"/>
        <v>0</v>
      </c>
      <c r="U68" s="82">
        <v>0</v>
      </c>
      <c r="V68" s="82">
        <v>0</v>
      </c>
      <c r="W68" s="82">
        <v>0</v>
      </c>
      <c r="X68" s="82">
        <f t="shared" si="4"/>
        <v>0</v>
      </c>
      <c r="Y68" s="82">
        <v>0</v>
      </c>
      <c r="Z68" s="82">
        <v>0</v>
      </c>
      <c r="AA68" s="83">
        <f t="shared" si="5"/>
        <v>3770388</v>
      </c>
      <c r="AB68" s="84"/>
      <c r="AD68" s="114"/>
      <c r="AE68" s="86"/>
    </row>
    <row r="69" spans="1:31" s="85" customFormat="1" ht="30" customHeight="1" x14ac:dyDescent="0.25">
      <c r="A69" s="80">
        <v>62</v>
      </c>
      <c r="B69" s="80">
        <v>9</v>
      </c>
      <c r="C69" s="180">
        <v>29107195</v>
      </c>
      <c r="D69" s="81" t="s">
        <v>240</v>
      </c>
      <c r="E69" s="81" t="s">
        <v>156</v>
      </c>
      <c r="F69" s="81">
        <v>30</v>
      </c>
      <c r="G69" s="203">
        <v>3770388</v>
      </c>
      <c r="H69" s="203">
        <f t="shared" si="0"/>
        <v>3770388</v>
      </c>
      <c r="I69" s="82">
        <v>0</v>
      </c>
      <c r="J69" s="82">
        <v>0</v>
      </c>
      <c r="K69" s="82">
        <f t="shared" si="1"/>
        <v>3770388</v>
      </c>
      <c r="L69" s="82">
        <v>0</v>
      </c>
      <c r="M69" s="82">
        <v>0</v>
      </c>
      <c r="N69" s="82">
        <v>0</v>
      </c>
      <c r="O69" s="82">
        <v>0</v>
      </c>
      <c r="P69" s="82">
        <f t="shared" si="2"/>
        <v>0</v>
      </c>
      <c r="Q69" s="82">
        <v>0</v>
      </c>
      <c r="R69" s="82">
        <v>0</v>
      </c>
      <c r="S69" s="82">
        <v>0</v>
      </c>
      <c r="T69" s="82">
        <f t="shared" si="3"/>
        <v>0</v>
      </c>
      <c r="U69" s="82">
        <v>0</v>
      </c>
      <c r="V69" s="82">
        <v>0</v>
      </c>
      <c r="W69" s="82">
        <v>0</v>
      </c>
      <c r="X69" s="82">
        <f t="shared" si="4"/>
        <v>0</v>
      </c>
      <c r="Y69" s="82">
        <v>0</v>
      </c>
      <c r="Z69" s="82">
        <v>0</v>
      </c>
      <c r="AA69" s="83">
        <f t="shared" si="5"/>
        <v>3770388</v>
      </c>
      <c r="AB69" s="84"/>
      <c r="AD69" s="114"/>
      <c r="AE69" s="86"/>
    </row>
    <row r="70" spans="1:31" s="85" customFormat="1" ht="30" customHeight="1" x14ac:dyDescent="0.25">
      <c r="A70" s="80">
        <v>63</v>
      </c>
      <c r="B70" s="80">
        <v>10</v>
      </c>
      <c r="C70" s="180">
        <v>38683765</v>
      </c>
      <c r="D70" s="81" t="s">
        <v>241</v>
      </c>
      <c r="E70" s="81" t="s">
        <v>156</v>
      </c>
      <c r="F70" s="81">
        <v>30</v>
      </c>
      <c r="G70" s="203">
        <v>3770388</v>
      </c>
      <c r="H70" s="203">
        <f t="shared" si="0"/>
        <v>3770388</v>
      </c>
      <c r="I70" s="82">
        <v>0</v>
      </c>
      <c r="J70" s="82">
        <v>0</v>
      </c>
      <c r="K70" s="82">
        <f t="shared" si="1"/>
        <v>3770388</v>
      </c>
      <c r="L70" s="82">
        <v>0</v>
      </c>
      <c r="M70" s="82">
        <v>0</v>
      </c>
      <c r="N70" s="82">
        <v>0</v>
      </c>
      <c r="O70" s="82">
        <v>0</v>
      </c>
      <c r="P70" s="82">
        <f t="shared" si="2"/>
        <v>0</v>
      </c>
      <c r="Q70" s="82">
        <v>0</v>
      </c>
      <c r="R70" s="82">
        <v>0</v>
      </c>
      <c r="S70" s="82">
        <v>0</v>
      </c>
      <c r="T70" s="82">
        <f t="shared" si="3"/>
        <v>0</v>
      </c>
      <c r="U70" s="82">
        <v>0</v>
      </c>
      <c r="V70" s="82">
        <v>0</v>
      </c>
      <c r="W70" s="82">
        <v>0</v>
      </c>
      <c r="X70" s="82">
        <f t="shared" si="4"/>
        <v>0</v>
      </c>
      <c r="Y70" s="82">
        <v>0</v>
      </c>
      <c r="Z70" s="82">
        <v>0</v>
      </c>
      <c r="AA70" s="83">
        <f t="shared" si="5"/>
        <v>3770388</v>
      </c>
      <c r="AB70" s="84"/>
      <c r="AD70" s="114"/>
      <c r="AE70" s="86"/>
    </row>
    <row r="71" spans="1:31" s="85" customFormat="1" ht="30" customHeight="1" x14ac:dyDescent="0.25">
      <c r="A71" s="80">
        <v>64</v>
      </c>
      <c r="B71" s="80">
        <v>11</v>
      </c>
      <c r="C71" s="180">
        <v>66823853</v>
      </c>
      <c r="D71" s="81" t="s">
        <v>242</v>
      </c>
      <c r="E71" s="81" t="s">
        <v>156</v>
      </c>
      <c r="F71" s="81">
        <v>30</v>
      </c>
      <c r="G71" s="203">
        <v>3770388</v>
      </c>
      <c r="H71" s="203">
        <f t="shared" si="0"/>
        <v>3770388</v>
      </c>
      <c r="I71" s="82">
        <v>0</v>
      </c>
      <c r="J71" s="82">
        <v>0</v>
      </c>
      <c r="K71" s="82">
        <f t="shared" si="1"/>
        <v>3770388</v>
      </c>
      <c r="L71" s="82">
        <v>0</v>
      </c>
      <c r="M71" s="82">
        <v>0</v>
      </c>
      <c r="N71" s="82">
        <v>0</v>
      </c>
      <c r="O71" s="82">
        <v>0</v>
      </c>
      <c r="P71" s="82">
        <f t="shared" si="2"/>
        <v>0</v>
      </c>
      <c r="Q71" s="82">
        <v>0</v>
      </c>
      <c r="R71" s="82">
        <v>0</v>
      </c>
      <c r="S71" s="82">
        <v>0</v>
      </c>
      <c r="T71" s="82">
        <f t="shared" si="3"/>
        <v>0</v>
      </c>
      <c r="U71" s="82">
        <v>0</v>
      </c>
      <c r="V71" s="82">
        <v>0</v>
      </c>
      <c r="W71" s="82">
        <v>0</v>
      </c>
      <c r="X71" s="82">
        <f t="shared" si="4"/>
        <v>0</v>
      </c>
      <c r="Y71" s="82">
        <v>0</v>
      </c>
      <c r="Z71" s="82">
        <v>0</v>
      </c>
      <c r="AA71" s="83">
        <f t="shared" si="5"/>
        <v>3770388</v>
      </c>
      <c r="AB71" s="84"/>
      <c r="AD71" s="114"/>
      <c r="AE71" s="86"/>
    </row>
    <row r="72" spans="1:31" s="85" customFormat="1" ht="30" customHeight="1" x14ac:dyDescent="0.25">
      <c r="A72" s="80">
        <v>65</v>
      </c>
      <c r="B72" s="80">
        <v>12</v>
      </c>
      <c r="C72" s="180">
        <v>67030615</v>
      </c>
      <c r="D72" s="81" t="s">
        <v>243</v>
      </c>
      <c r="E72" s="81" t="s">
        <v>156</v>
      </c>
      <c r="F72" s="81">
        <v>30</v>
      </c>
      <c r="G72" s="203">
        <v>3770388</v>
      </c>
      <c r="H72" s="203">
        <f t="shared" si="0"/>
        <v>3770388</v>
      </c>
      <c r="I72" s="82">
        <v>0</v>
      </c>
      <c r="J72" s="82">
        <v>0</v>
      </c>
      <c r="K72" s="82">
        <f t="shared" si="1"/>
        <v>3770388</v>
      </c>
      <c r="L72" s="82">
        <v>0</v>
      </c>
      <c r="M72" s="82">
        <v>0</v>
      </c>
      <c r="N72" s="82">
        <v>0</v>
      </c>
      <c r="O72" s="82">
        <v>0</v>
      </c>
      <c r="P72" s="82">
        <f t="shared" si="2"/>
        <v>0</v>
      </c>
      <c r="Q72" s="82">
        <v>0</v>
      </c>
      <c r="R72" s="82">
        <v>0</v>
      </c>
      <c r="S72" s="82">
        <v>0</v>
      </c>
      <c r="T72" s="82">
        <f t="shared" si="3"/>
        <v>0</v>
      </c>
      <c r="U72" s="82">
        <v>0</v>
      </c>
      <c r="V72" s="82">
        <v>0</v>
      </c>
      <c r="W72" s="82">
        <v>0</v>
      </c>
      <c r="X72" s="82">
        <f t="shared" si="4"/>
        <v>0</v>
      </c>
      <c r="Y72" s="82">
        <v>0</v>
      </c>
      <c r="Z72" s="82">
        <v>0</v>
      </c>
      <c r="AA72" s="83">
        <f t="shared" si="5"/>
        <v>3770388</v>
      </c>
      <c r="AB72" s="84"/>
      <c r="AD72" s="114"/>
      <c r="AE72" s="86"/>
    </row>
    <row r="73" spans="1:31" s="85" customFormat="1" ht="30" customHeight="1" x14ac:dyDescent="0.25">
      <c r="A73" s="80">
        <v>66</v>
      </c>
      <c r="B73" s="80">
        <v>13</v>
      </c>
      <c r="C73" s="180">
        <v>1144044373</v>
      </c>
      <c r="D73" s="81" t="s">
        <v>244</v>
      </c>
      <c r="E73" s="81" t="s">
        <v>156</v>
      </c>
      <c r="F73" s="81">
        <v>30</v>
      </c>
      <c r="G73" s="203">
        <v>3770388</v>
      </c>
      <c r="H73" s="203">
        <f t="shared" ref="H73:H136" si="6">+G73/30*F73</f>
        <v>3770388</v>
      </c>
      <c r="I73" s="82">
        <v>0</v>
      </c>
      <c r="J73" s="82">
        <v>0</v>
      </c>
      <c r="K73" s="82">
        <f t="shared" ref="K73:K136" si="7">+H73+I73+J73</f>
        <v>3770388</v>
      </c>
      <c r="L73" s="82">
        <v>0</v>
      </c>
      <c r="M73" s="82">
        <v>0</v>
      </c>
      <c r="N73" s="82">
        <v>0</v>
      </c>
      <c r="O73" s="82">
        <v>0</v>
      </c>
      <c r="P73" s="82">
        <f t="shared" ref="P73:P136" si="8">+L73+M73+N73+O73</f>
        <v>0</v>
      </c>
      <c r="Q73" s="82">
        <v>0</v>
      </c>
      <c r="R73" s="82">
        <v>0</v>
      </c>
      <c r="S73" s="82">
        <v>0</v>
      </c>
      <c r="T73" s="82">
        <f t="shared" ref="T73:T136" si="9">+Q73+R73+S73</f>
        <v>0</v>
      </c>
      <c r="U73" s="82">
        <v>0</v>
      </c>
      <c r="V73" s="82">
        <v>0</v>
      </c>
      <c r="W73" s="82">
        <v>0</v>
      </c>
      <c r="X73" s="82">
        <f t="shared" ref="X73:X136" si="10">+U73+V73+W73</f>
        <v>0</v>
      </c>
      <c r="Y73" s="82">
        <v>0</v>
      </c>
      <c r="Z73" s="82">
        <v>0</v>
      </c>
      <c r="AA73" s="83">
        <f t="shared" ref="AA73:AA136" si="11">+K73</f>
        <v>3770388</v>
      </c>
      <c r="AB73" s="84"/>
      <c r="AD73" s="114"/>
      <c r="AE73" s="86"/>
    </row>
    <row r="74" spans="1:31" s="85" customFormat="1" ht="30" customHeight="1" x14ac:dyDescent="0.25">
      <c r="A74" s="80">
        <v>67</v>
      </c>
      <c r="B74" s="80">
        <v>14</v>
      </c>
      <c r="C74" s="180">
        <v>66999351</v>
      </c>
      <c r="D74" s="81" t="s">
        <v>245</v>
      </c>
      <c r="E74" s="81" t="s">
        <v>156</v>
      </c>
      <c r="F74" s="81">
        <v>30</v>
      </c>
      <c r="G74" s="203">
        <v>3770388</v>
      </c>
      <c r="H74" s="203">
        <f t="shared" si="6"/>
        <v>3770388</v>
      </c>
      <c r="I74" s="82">
        <v>0</v>
      </c>
      <c r="J74" s="82">
        <v>0</v>
      </c>
      <c r="K74" s="82">
        <f t="shared" si="7"/>
        <v>3770388</v>
      </c>
      <c r="L74" s="82">
        <v>0</v>
      </c>
      <c r="M74" s="82">
        <v>0</v>
      </c>
      <c r="N74" s="82">
        <v>0</v>
      </c>
      <c r="O74" s="82">
        <v>0</v>
      </c>
      <c r="P74" s="82">
        <f t="shared" si="8"/>
        <v>0</v>
      </c>
      <c r="Q74" s="82">
        <v>0</v>
      </c>
      <c r="R74" s="82">
        <v>0</v>
      </c>
      <c r="S74" s="82">
        <v>0</v>
      </c>
      <c r="T74" s="82">
        <f t="shared" si="9"/>
        <v>0</v>
      </c>
      <c r="U74" s="82">
        <v>0</v>
      </c>
      <c r="V74" s="82">
        <v>0</v>
      </c>
      <c r="W74" s="82">
        <v>0</v>
      </c>
      <c r="X74" s="82">
        <f t="shared" si="10"/>
        <v>0</v>
      </c>
      <c r="Y74" s="82">
        <v>0</v>
      </c>
      <c r="Z74" s="82">
        <v>0</v>
      </c>
      <c r="AA74" s="83">
        <f t="shared" si="11"/>
        <v>3770388</v>
      </c>
      <c r="AB74" s="84"/>
      <c r="AD74" s="114"/>
      <c r="AE74" s="86"/>
    </row>
    <row r="75" spans="1:31" s="85" customFormat="1" ht="30" customHeight="1" x14ac:dyDescent="0.25">
      <c r="A75" s="80">
        <v>68</v>
      </c>
      <c r="B75" s="80">
        <v>15</v>
      </c>
      <c r="C75" s="180">
        <v>1144134925</v>
      </c>
      <c r="D75" s="81" t="s">
        <v>246</v>
      </c>
      <c r="E75" s="81" t="s">
        <v>156</v>
      </c>
      <c r="F75" s="81">
        <v>30</v>
      </c>
      <c r="G75" s="203">
        <v>3770388</v>
      </c>
      <c r="H75" s="203">
        <f t="shared" si="6"/>
        <v>3770388</v>
      </c>
      <c r="I75" s="82">
        <v>0</v>
      </c>
      <c r="J75" s="82">
        <v>0</v>
      </c>
      <c r="K75" s="82">
        <f t="shared" si="7"/>
        <v>3770388</v>
      </c>
      <c r="L75" s="82">
        <v>0</v>
      </c>
      <c r="M75" s="82">
        <v>0</v>
      </c>
      <c r="N75" s="82">
        <v>0</v>
      </c>
      <c r="O75" s="82">
        <v>0</v>
      </c>
      <c r="P75" s="82">
        <f t="shared" si="8"/>
        <v>0</v>
      </c>
      <c r="Q75" s="82">
        <v>0</v>
      </c>
      <c r="R75" s="82">
        <v>0</v>
      </c>
      <c r="S75" s="82">
        <v>0</v>
      </c>
      <c r="T75" s="82">
        <f t="shared" si="9"/>
        <v>0</v>
      </c>
      <c r="U75" s="82">
        <v>0</v>
      </c>
      <c r="V75" s="82">
        <v>0</v>
      </c>
      <c r="W75" s="82">
        <v>0</v>
      </c>
      <c r="X75" s="82">
        <f t="shared" si="10"/>
        <v>0</v>
      </c>
      <c r="Y75" s="82">
        <v>0</v>
      </c>
      <c r="Z75" s="82">
        <v>0</v>
      </c>
      <c r="AA75" s="83">
        <f t="shared" si="11"/>
        <v>3770388</v>
      </c>
      <c r="AB75" s="84"/>
      <c r="AD75" s="114"/>
      <c r="AE75" s="86"/>
    </row>
    <row r="76" spans="1:31" s="85" customFormat="1" ht="30" customHeight="1" x14ac:dyDescent="0.25">
      <c r="A76" s="80">
        <v>69</v>
      </c>
      <c r="B76" s="80">
        <v>16</v>
      </c>
      <c r="C76" s="180">
        <v>1144176490</v>
      </c>
      <c r="D76" s="81" t="s">
        <v>247</v>
      </c>
      <c r="E76" s="81" t="s">
        <v>156</v>
      </c>
      <c r="F76" s="81">
        <v>30</v>
      </c>
      <c r="G76" s="203">
        <v>3770388</v>
      </c>
      <c r="H76" s="203">
        <f t="shared" si="6"/>
        <v>3770388</v>
      </c>
      <c r="I76" s="82">
        <v>0</v>
      </c>
      <c r="J76" s="82">
        <v>0</v>
      </c>
      <c r="K76" s="82">
        <f t="shared" si="7"/>
        <v>3770388</v>
      </c>
      <c r="L76" s="82">
        <v>0</v>
      </c>
      <c r="M76" s="82">
        <v>0</v>
      </c>
      <c r="N76" s="82">
        <v>0</v>
      </c>
      <c r="O76" s="82">
        <v>0</v>
      </c>
      <c r="P76" s="82">
        <f t="shared" si="8"/>
        <v>0</v>
      </c>
      <c r="Q76" s="82">
        <v>0</v>
      </c>
      <c r="R76" s="82">
        <v>0</v>
      </c>
      <c r="S76" s="82">
        <v>0</v>
      </c>
      <c r="T76" s="82">
        <f t="shared" si="9"/>
        <v>0</v>
      </c>
      <c r="U76" s="82">
        <v>0</v>
      </c>
      <c r="V76" s="82">
        <v>0</v>
      </c>
      <c r="W76" s="82">
        <v>0</v>
      </c>
      <c r="X76" s="82">
        <f t="shared" si="10"/>
        <v>0</v>
      </c>
      <c r="Y76" s="82">
        <v>0</v>
      </c>
      <c r="Z76" s="82">
        <v>0</v>
      </c>
      <c r="AA76" s="83">
        <f t="shared" si="11"/>
        <v>3770388</v>
      </c>
      <c r="AB76" s="84"/>
      <c r="AD76" s="114"/>
      <c r="AE76" s="86"/>
    </row>
    <row r="77" spans="1:31" s="85" customFormat="1" ht="30" customHeight="1" x14ac:dyDescent="0.25">
      <c r="A77" s="80">
        <v>70</v>
      </c>
      <c r="B77" s="80">
        <v>17</v>
      </c>
      <c r="C77" s="180">
        <v>1058971662</v>
      </c>
      <c r="D77" s="81" t="s">
        <v>160</v>
      </c>
      <c r="E77" s="81" t="s">
        <v>157</v>
      </c>
      <c r="F77" s="81">
        <v>30</v>
      </c>
      <c r="G77" s="203">
        <v>3050388</v>
      </c>
      <c r="H77" s="203">
        <f t="shared" si="6"/>
        <v>3050388</v>
      </c>
      <c r="I77" s="82">
        <v>0</v>
      </c>
      <c r="J77" s="82">
        <v>0</v>
      </c>
      <c r="K77" s="82">
        <f t="shared" si="7"/>
        <v>3050388</v>
      </c>
      <c r="L77" s="82">
        <v>0</v>
      </c>
      <c r="M77" s="82">
        <v>0</v>
      </c>
      <c r="N77" s="82">
        <v>0</v>
      </c>
      <c r="O77" s="82">
        <v>0</v>
      </c>
      <c r="P77" s="82">
        <f t="shared" si="8"/>
        <v>0</v>
      </c>
      <c r="Q77" s="82">
        <v>0</v>
      </c>
      <c r="R77" s="82">
        <v>0</v>
      </c>
      <c r="S77" s="82">
        <v>0</v>
      </c>
      <c r="T77" s="82">
        <f t="shared" si="9"/>
        <v>0</v>
      </c>
      <c r="U77" s="82">
        <v>0</v>
      </c>
      <c r="V77" s="82">
        <v>0</v>
      </c>
      <c r="W77" s="82">
        <v>0</v>
      </c>
      <c r="X77" s="82">
        <f t="shared" si="10"/>
        <v>0</v>
      </c>
      <c r="Y77" s="82">
        <v>0</v>
      </c>
      <c r="Z77" s="82">
        <v>0</v>
      </c>
      <c r="AA77" s="83">
        <f t="shared" si="11"/>
        <v>3050388</v>
      </c>
      <c r="AB77" s="84"/>
      <c r="AD77" s="114"/>
      <c r="AE77" s="86"/>
    </row>
    <row r="78" spans="1:31" s="85" customFormat="1" ht="30" customHeight="1" x14ac:dyDescent="0.25">
      <c r="A78" s="80">
        <v>71</v>
      </c>
      <c r="B78" s="80">
        <v>18</v>
      </c>
      <c r="C78" s="180">
        <v>1059445193</v>
      </c>
      <c r="D78" s="81" t="s">
        <v>248</v>
      </c>
      <c r="E78" s="81" t="s">
        <v>156</v>
      </c>
      <c r="F78" s="81">
        <v>30</v>
      </c>
      <c r="G78" s="203">
        <v>3770388</v>
      </c>
      <c r="H78" s="203">
        <f t="shared" si="6"/>
        <v>3770388</v>
      </c>
      <c r="I78" s="82">
        <v>0</v>
      </c>
      <c r="J78" s="82">
        <v>0</v>
      </c>
      <c r="K78" s="82">
        <f t="shared" si="7"/>
        <v>3770388</v>
      </c>
      <c r="L78" s="82">
        <v>0</v>
      </c>
      <c r="M78" s="82">
        <v>0</v>
      </c>
      <c r="N78" s="82">
        <v>0</v>
      </c>
      <c r="O78" s="82">
        <v>0</v>
      </c>
      <c r="P78" s="82">
        <f t="shared" si="8"/>
        <v>0</v>
      </c>
      <c r="Q78" s="82">
        <v>0</v>
      </c>
      <c r="R78" s="82">
        <v>0</v>
      </c>
      <c r="S78" s="82">
        <v>0</v>
      </c>
      <c r="T78" s="82">
        <f t="shared" si="9"/>
        <v>0</v>
      </c>
      <c r="U78" s="82">
        <v>0</v>
      </c>
      <c r="V78" s="82">
        <v>0</v>
      </c>
      <c r="W78" s="82">
        <v>0</v>
      </c>
      <c r="X78" s="82">
        <f t="shared" si="10"/>
        <v>0</v>
      </c>
      <c r="Y78" s="82">
        <v>0</v>
      </c>
      <c r="Z78" s="82">
        <v>0</v>
      </c>
      <c r="AA78" s="83">
        <f t="shared" si="11"/>
        <v>3770388</v>
      </c>
      <c r="AB78" s="84"/>
      <c r="AD78" s="114"/>
      <c r="AE78" s="86"/>
    </row>
    <row r="79" spans="1:31" s="85" customFormat="1" ht="30" customHeight="1" x14ac:dyDescent="0.25">
      <c r="A79" s="80">
        <v>72</v>
      </c>
      <c r="B79" s="80">
        <v>19</v>
      </c>
      <c r="C79" s="180">
        <v>31575338</v>
      </c>
      <c r="D79" s="81" t="s">
        <v>161</v>
      </c>
      <c r="E79" s="81" t="s">
        <v>156</v>
      </c>
      <c r="F79" s="81">
        <v>30</v>
      </c>
      <c r="G79" s="203">
        <v>3770388</v>
      </c>
      <c r="H79" s="203">
        <f t="shared" si="6"/>
        <v>3770388</v>
      </c>
      <c r="I79" s="82">
        <v>0</v>
      </c>
      <c r="J79" s="82">
        <v>0</v>
      </c>
      <c r="K79" s="82">
        <f t="shared" si="7"/>
        <v>3770388</v>
      </c>
      <c r="L79" s="82">
        <v>0</v>
      </c>
      <c r="M79" s="82">
        <v>0</v>
      </c>
      <c r="N79" s="82">
        <v>0</v>
      </c>
      <c r="O79" s="82">
        <v>0</v>
      </c>
      <c r="P79" s="82">
        <f t="shared" si="8"/>
        <v>0</v>
      </c>
      <c r="Q79" s="82">
        <v>0</v>
      </c>
      <c r="R79" s="82">
        <v>0</v>
      </c>
      <c r="S79" s="82">
        <v>0</v>
      </c>
      <c r="T79" s="82">
        <f t="shared" si="9"/>
        <v>0</v>
      </c>
      <c r="U79" s="82">
        <v>0</v>
      </c>
      <c r="V79" s="82">
        <v>0</v>
      </c>
      <c r="W79" s="82">
        <v>0</v>
      </c>
      <c r="X79" s="82">
        <f t="shared" si="10"/>
        <v>0</v>
      </c>
      <c r="Y79" s="82">
        <v>0</v>
      </c>
      <c r="Z79" s="82">
        <v>0</v>
      </c>
      <c r="AA79" s="83">
        <f t="shared" si="11"/>
        <v>3770388</v>
      </c>
      <c r="AB79" s="84"/>
      <c r="AD79" s="114"/>
      <c r="AE79" s="86"/>
    </row>
    <row r="80" spans="1:31" s="85" customFormat="1" ht="30" customHeight="1" x14ac:dyDescent="0.25">
      <c r="A80" s="80">
        <v>73</v>
      </c>
      <c r="B80" s="80">
        <v>20</v>
      </c>
      <c r="C80" s="180">
        <v>31536189</v>
      </c>
      <c r="D80" s="81" t="s">
        <v>249</v>
      </c>
      <c r="E80" s="81" t="s">
        <v>156</v>
      </c>
      <c r="F80" s="81">
        <v>30</v>
      </c>
      <c r="G80" s="203">
        <v>3770388</v>
      </c>
      <c r="H80" s="203">
        <f t="shared" si="6"/>
        <v>3770388</v>
      </c>
      <c r="I80" s="82">
        <v>0</v>
      </c>
      <c r="J80" s="82">
        <v>0</v>
      </c>
      <c r="K80" s="82">
        <f t="shared" si="7"/>
        <v>3770388</v>
      </c>
      <c r="L80" s="82">
        <v>0</v>
      </c>
      <c r="M80" s="82">
        <v>0</v>
      </c>
      <c r="N80" s="82">
        <v>0</v>
      </c>
      <c r="O80" s="82">
        <v>0</v>
      </c>
      <c r="P80" s="82">
        <f t="shared" si="8"/>
        <v>0</v>
      </c>
      <c r="Q80" s="82">
        <v>0</v>
      </c>
      <c r="R80" s="82">
        <v>0</v>
      </c>
      <c r="S80" s="82">
        <v>0</v>
      </c>
      <c r="T80" s="82">
        <f t="shared" si="9"/>
        <v>0</v>
      </c>
      <c r="U80" s="82">
        <v>0</v>
      </c>
      <c r="V80" s="82">
        <v>0</v>
      </c>
      <c r="W80" s="82">
        <v>0</v>
      </c>
      <c r="X80" s="82">
        <f t="shared" si="10"/>
        <v>0</v>
      </c>
      <c r="Y80" s="82">
        <v>0</v>
      </c>
      <c r="Z80" s="82">
        <v>0</v>
      </c>
      <c r="AA80" s="83">
        <f t="shared" si="11"/>
        <v>3770388</v>
      </c>
      <c r="AB80" s="84"/>
      <c r="AD80" s="114"/>
      <c r="AE80" s="86"/>
    </row>
    <row r="81" spans="1:31" s="85" customFormat="1" ht="30" customHeight="1" x14ac:dyDescent="0.25">
      <c r="A81" s="80">
        <v>74</v>
      </c>
      <c r="B81" s="80">
        <v>21</v>
      </c>
      <c r="C81" s="180">
        <v>1118306171</v>
      </c>
      <c r="D81" s="81" t="s">
        <v>250</v>
      </c>
      <c r="E81" s="81" t="s">
        <v>156</v>
      </c>
      <c r="F81" s="81">
        <v>30</v>
      </c>
      <c r="G81" s="203">
        <v>3770388</v>
      </c>
      <c r="H81" s="203">
        <f t="shared" si="6"/>
        <v>3770388</v>
      </c>
      <c r="I81" s="82">
        <v>0</v>
      </c>
      <c r="J81" s="82">
        <v>0</v>
      </c>
      <c r="K81" s="82">
        <f t="shared" si="7"/>
        <v>3770388</v>
      </c>
      <c r="L81" s="82">
        <v>0</v>
      </c>
      <c r="M81" s="82">
        <v>0</v>
      </c>
      <c r="N81" s="82">
        <v>0</v>
      </c>
      <c r="O81" s="82">
        <v>0</v>
      </c>
      <c r="P81" s="82">
        <f t="shared" si="8"/>
        <v>0</v>
      </c>
      <c r="Q81" s="82">
        <v>0</v>
      </c>
      <c r="R81" s="82">
        <v>0</v>
      </c>
      <c r="S81" s="82">
        <v>0</v>
      </c>
      <c r="T81" s="82">
        <f t="shared" si="9"/>
        <v>0</v>
      </c>
      <c r="U81" s="82">
        <v>0</v>
      </c>
      <c r="V81" s="82">
        <v>0</v>
      </c>
      <c r="W81" s="82">
        <v>0</v>
      </c>
      <c r="X81" s="82">
        <f t="shared" si="10"/>
        <v>0</v>
      </c>
      <c r="Y81" s="82">
        <v>0</v>
      </c>
      <c r="Z81" s="82">
        <v>0</v>
      </c>
      <c r="AA81" s="83">
        <f t="shared" si="11"/>
        <v>3770388</v>
      </c>
      <c r="AB81" s="84"/>
      <c r="AD81" s="114"/>
      <c r="AE81" s="86"/>
    </row>
    <row r="82" spans="1:31" s="85" customFormat="1" ht="30" customHeight="1" x14ac:dyDescent="0.25">
      <c r="A82" s="80">
        <v>75</v>
      </c>
      <c r="B82" s="80">
        <v>22</v>
      </c>
      <c r="C82" s="180">
        <v>66904416</v>
      </c>
      <c r="D82" s="81" t="s">
        <v>251</v>
      </c>
      <c r="E82" s="81" t="s">
        <v>156</v>
      </c>
      <c r="F82" s="81">
        <v>30</v>
      </c>
      <c r="G82" s="203">
        <v>3770388</v>
      </c>
      <c r="H82" s="203">
        <f t="shared" si="6"/>
        <v>3770388</v>
      </c>
      <c r="I82" s="82">
        <v>0</v>
      </c>
      <c r="J82" s="82">
        <v>0</v>
      </c>
      <c r="K82" s="82">
        <f t="shared" si="7"/>
        <v>3770388</v>
      </c>
      <c r="L82" s="82">
        <v>0</v>
      </c>
      <c r="M82" s="82">
        <v>0</v>
      </c>
      <c r="N82" s="82">
        <v>0</v>
      </c>
      <c r="O82" s="82">
        <v>0</v>
      </c>
      <c r="P82" s="82">
        <f t="shared" si="8"/>
        <v>0</v>
      </c>
      <c r="Q82" s="82">
        <v>0</v>
      </c>
      <c r="R82" s="82">
        <v>0</v>
      </c>
      <c r="S82" s="82">
        <v>0</v>
      </c>
      <c r="T82" s="82">
        <f t="shared" si="9"/>
        <v>0</v>
      </c>
      <c r="U82" s="82">
        <v>0</v>
      </c>
      <c r="V82" s="82">
        <v>0</v>
      </c>
      <c r="W82" s="82">
        <v>0</v>
      </c>
      <c r="X82" s="82">
        <f t="shared" si="10"/>
        <v>0</v>
      </c>
      <c r="Y82" s="82">
        <v>0</v>
      </c>
      <c r="Z82" s="82">
        <v>0</v>
      </c>
      <c r="AA82" s="83">
        <f t="shared" si="11"/>
        <v>3770388</v>
      </c>
      <c r="AB82" s="84"/>
      <c r="AD82" s="114"/>
      <c r="AE82" s="86"/>
    </row>
    <row r="83" spans="1:31" s="85" customFormat="1" ht="30" customHeight="1" x14ac:dyDescent="0.25">
      <c r="A83" s="80">
        <v>76</v>
      </c>
      <c r="B83" s="80">
        <v>23</v>
      </c>
      <c r="C83" s="180">
        <v>1130631839</v>
      </c>
      <c r="D83" s="81" t="s">
        <v>252</v>
      </c>
      <c r="E83" s="81" t="s">
        <v>156</v>
      </c>
      <c r="F83" s="81">
        <v>30</v>
      </c>
      <c r="G83" s="203">
        <v>3770388</v>
      </c>
      <c r="H83" s="203">
        <f t="shared" si="6"/>
        <v>3770388</v>
      </c>
      <c r="I83" s="82">
        <v>0</v>
      </c>
      <c r="J83" s="82">
        <v>0</v>
      </c>
      <c r="K83" s="82">
        <f t="shared" si="7"/>
        <v>3770388</v>
      </c>
      <c r="L83" s="82">
        <v>0</v>
      </c>
      <c r="M83" s="82">
        <v>0</v>
      </c>
      <c r="N83" s="82">
        <v>0</v>
      </c>
      <c r="O83" s="82">
        <v>0</v>
      </c>
      <c r="P83" s="82">
        <f t="shared" si="8"/>
        <v>0</v>
      </c>
      <c r="Q83" s="82">
        <v>0</v>
      </c>
      <c r="R83" s="82">
        <v>0</v>
      </c>
      <c r="S83" s="82">
        <v>0</v>
      </c>
      <c r="T83" s="82">
        <f t="shared" si="9"/>
        <v>0</v>
      </c>
      <c r="U83" s="82">
        <v>0</v>
      </c>
      <c r="V83" s="82">
        <v>0</v>
      </c>
      <c r="W83" s="82">
        <v>0</v>
      </c>
      <c r="X83" s="82">
        <f t="shared" si="10"/>
        <v>0</v>
      </c>
      <c r="Y83" s="82">
        <v>0</v>
      </c>
      <c r="Z83" s="82">
        <v>0</v>
      </c>
      <c r="AA83" s="83">
        <f t="shared" si="11"/>
        <v>3770388</v>
      </c>
      <c r="AB83" s="84"/>
      <c r="AD83" s="114"/>
      <c r="AE83" s="86"/>
    </row>
    <row r="84" spans="1:31" s="85" customFormat="1" ht="30" customHeight="1" x14ac:dyDescent="0.25">
      <c r="A84" s="80">
        <v>77</v>
      </c>
      <c r="B84" s="80">
        <v>24</v>
      </c>
      <c r="C84" s="180">
        <v>1144062206</v>
      </c>
      <c r="D84" s="81" t="s">
        <v>253</v>
      </c>
      <c r="E84" s="81" t="s">
        <v>156</v>
      </c>
      <c r="F84" s="81">
        <v>30</v>
      </c>
      <c r="G84" s="203">
        <v>3770388</v>
      </c>
      <c r="H84" s="203">
        <f t="shared" si="6"/>
        <v>3770388</v>
      </c>
      <c r="I84" s="82">
        <v>0</v>
      </c>
      <c r="J84" s="82">
        <v>0</v>
      </c>
      <c r="K84" s="82">
        <f t="shared" si="7"/>
        <v>3770388</v>
      </c>
      <c r="L84" s="82">
        <v>0</v>
      </c>
      <c r="M84" s="82">
        <v>0</v>
      </c>
      <c r="N84" s="82">
        <v>0</v>
      </c>
      <c r="O84" s="82">
        <v>0</v>
      </c>
      <c r="P84" s="82">
        <f t="shared" si="8"/>
        <v>0</v>
      </c>
      <c r="Q84" s="82">
        <v>0</v>
      </c>
      <c r="R84" s="82">
        <v>0</v>
      </c>
      <c r="S84" s="82">
        <v>0</v>
      </c>
      <c r="T84" s="82">
        <f t="shared" si="9"/>
        <v>0</v>
      </c>
      <c r="U84" s="82">
        <v>0</v>
      </c>
      <c r="V84" s="82">
        <v>0</v>
      </c>
      <c r="W84" s="82">
        <v>0</v>
      </c>
      <c r="X84" s="82">
        <f t="shared" si="10"/>
        <v>0</v>
      </c>
      <c r="Y84" s="82">
        <v>0</v>
      </c>
      <c r="Z84" s="82">
        <v>0</v>
      </c>
      <c r="AA84" s="83">
        <f t="shared" si="11"/>
        <v>3770388</v>
      </c>
      <c r="AB84" s="84"/>
      <c r="AD84" s="114"/>
      <c r="AE84" s="86"/>
    </row>
    <row r="85" spans="1:31" s="85" customFormat="1" ht="30" customHeight="1" x14ac:dyDescent="0.25">
      <c r="A85" s="80">
        <v>78</v>
      </c>
      <c r="B85" s="80">
        <v>25</v>
      </c>
      <c r="C85" s="180">
        <v>1087129139</v>
      </c>
      <c r="D85" s="81" t="s">
        <v>254</v>
      </c>
      <c r="E85" s="81" t="s">
        <v>156</v>
      </c>
      <c r="F85" s="81">
        <v>30</v>
      </c>
      <c r="G85" s="203">
        <v>3770388</v>
      </c>
      <c r="H85" s="203">
        <f t="shared" si="6"/>
        <v>3770388</v>
      </c>
      <c r="I85" s="82">
        <v>0</v>
      </c>
      <c r="J85" s="82">
        <v>0</v>
      </c>
      <c r="K85" s="82">
        <f t="shared" si="7"/>
        <v>3770388</v>
      </c>
      <c r="L85" s="82">
        <v>0</v>
      </c>
      <c r="M85" s="82">
        <v>0</v>
      </c>
      <c r="N85" s="82">
        <v>0</v>
      </c>
      <c r="O85" s="82">
        <v>0</v>
      </c>
      <c r="P85" s="82">
        <f t="shared" si="8"/>
        <v>0</v>
      </c>
      <c r="Q85" s="82">
        <v>0</v>
      </c>
      <c r="R85" s="82">
        <v>0</v>
      </c>
      <c r="S85" s="82">
        <v>0</v>
      </c>
      <c r="T85" s="82">
        <f t="shared" si="9"/>
        <v>0</v>
      </c>
      <c r="U85" s="82">
        <v>0</v>
      </c>
      <c r="V85" s="82">
        <v>0</v>
      </c>
      <c r="W85" s="82">
        <v>0</v>
      </c>
      <c r="X85" s="82">
        <f t="shared" si="10"/>
        <v>0</v>
      </c>
      <c r="Y85" s="82">
        <v>0</v>
      </c>
      <c r="Z85" s="82">
        <v>0</v>
      </c>
      <c r="AA85" s="83">
        <f t="shared" si="11"/>
        <v>3770388</v>
      </c>
      <c r="AB85" s="84"/>
      <c r="AD85" s="114"/>
      <c r="AE85" s="86"/>
    </row>
    <row r="86" spans="1:31" s="85" customFormat="1" ht="30" customHeight="1" x14ac:dyDescent="0.25">
      <c r="A86" s="80">
        <v>79</v>
      </c>
      <c r="B86" s="80">
        <v>26</v>
      </c>
      <c r="C86" s="180">
        <v>66984071</v>
      </c>
      <c r="D86" s="81" t="s">
        <v>255</v>
      </c>
      <c r="E86" s="81" t="s">
        <v>156</v>
      </c>
      <c r="F86" s="81">
        <v>30</v>
      </c>
      <c r="G86" s="203">
        <v>3770388</v>
      </c>
      <c r="H86" s="203">
        <f t="shared" si="6"/>
        <v>3770388</v>
      </c>
      <c r="I86" s="82">
        <v>0</v>
      </c>
      <c r="J86" s="82">
        <v>0</v>
      </c>
      <c r="K86" s="82">
        <f t="shared" si="7"/>
        <v>3770388</v>
      </c>
      <c r="L86" s="82">
        <v>0</v>
      </c>
      <c r="M86" s="82">
        <v>0</v>
      </c>
      <c r="N86" s="82">
        <v>0</v>
      </c>
      <c r="O86" s="82">
        <v>0</v>
      </c>
      <c r="P86" s="82">
        <f t="shared" si="8"/>
        <v>0</v>
      </c>
      <c r="Q86" s="82">
        <v>0</v>
      </c>
      <c r="R86" s="82">
        <v>0</v>
      </c>
      <c r="S86" s="82">
        <v>0</v>
      </c>
      <c r="T86" s="82">
        <f t="shared" si="9"/>
        <v>0</v>
      </c>
      <c r="U86" s="82">
        <v>0</v>
      </c>
      <c r="V86" s="82">
        <v>0</v>
      </c>
      <c r="W86" s="82">
        <v>0</v>
      </c>
      <c r="X86" s="82">
        <f t="shared" si="10"/>
        <v>0</v>
      </c>
      <c r="Y86" s="82">
        <v>0</v>
      </c>
      <c r="Z86" s="82">
        <v>0</v>
      </c>
      <c r="AA86" s="83">
        <f t="shared" si="11"/>
        <v>3770388</v>
      </c>
      <c r="AB86" s="84"/>
      <c r="AD86" s="114"/>
      <c r="AE86" s="86"/>
    </row>
    <row r="87" spans="1:31" s="85" customFormat="1" ht="30" customHeight="1" x14ac:dyDescent="0.25">
      <c r="A87" s="80">
        <v>80</v>
      </c>
      <c r="B87" s="80">
        <v>27</v>
      </c>
      <c r="C87" s="180">
        <v>31570713</v>
      </c>
      <c r="D87" s="81" t="s">
        <v>256</v>
      </c>
      <c r="E87" s="81" t="s">
        <v>156</v>
      </c>
      <c r="F87" s="81">
        <v>30</v>
      </c>
      <c r="G87" s="203">
        <v>3770388</v>
      </c>
      <c r="H87" s="203">
        <f t="shared" si="6"/>
        <v>3770388</v>
      </c>
      <c r="I87" s="82">
        <v>0</v>
      </c>
      <c r="J87" s="82">
        <v>0</v>
      </c>
      <c r="K87" s="82">
        <f t="shared" si="7"/>
        <v>3770388</v>
      </c>
      <c r="L87" s="82">
        <v>0</v>
      </c>
      <c r="M87" s="82">
        <v>0</v>
      </c>
      <c r="N87" s="82">
        <v>0</v>
      </c>
      <c r="O87" s="82">
        <v>0</v>
      </c>
      <c r="P87" s="82">
        <f t="shared" si="8"/>
        <v>0</v>
      </c>
      <c r="Q87" s="82">
        <v>0</v>
      </c>
      <c r="R87" s="82">
        <v>0</v>
      </c>
      <c r="S87" s="82">
        <v>0</v>
      </c>
      <c r="T87" s="82">
        <f t="shared" si="9"/>
        <v>0</v>
      </c>
      <c r="U87" s="82">
        <v>0</v>
      </c>
      <c r="V87" s="82">
        <v>0</v>
      </c>
      <c r="W87" s="82">
        <v>0</v>
      </c>
      <c r="X87" s="82">
        <f t="shared" si="10"/>
        <v>0</v>
      </c>
      <c r="Y87" s="82">
        <v>0</v>
      </c>
      <c r="Z87" s="82">
        <v>0</v>
      </c>
      <c r="AA87" s="83">
        <f t="shared" si="11"/>
        <v>3770388</v>
      </c>
      <c r="AB87" s="84"/>
      <c r="AD87" s="114"/>
      <c r="AE87" s="86"/>
    </row>
    <row r="88" spans="1:31" s="85" customFormat="1" ht="30" customHeight="1" x14ac:dyDescent="0.25">
      <c r="A88" s="80">
        <v>81</v>
      </c>
      <c r="B88" s="80">
        <v>28</v>
      </c>
      <c r="C88" s="180">
        <v>38611184</v>
      </c>
      <c r="D88" s="81" t="s">
        <v>162</v>
      </c>
      <c r="E88" s="81" t="s">
        <v>156</v>
      </c>
      <c r="F88" s="81">
        <v>30</v>
      </c>
      <c r="G88" s="203">
        <v>3770388</v>
      </c>
      <c r="H88" s="203">
        <f t="shared" si="6"/>
        <v>3770388</v>
      </c>
      <c r="I88" s="82">
        <v>0</v>
      </c>
      <c r="J88" s="82">
        <v>0</v>
      </c>
      <c r="K88" s="82">
        <f t="shared" si="7"/>
        <v>3770388</v>
      </c>
      <c r="L88" s="82">
        <v>0</v>
      </c>
      <c r="M88" s="82">
        <v>0</v>
      </c>
      <c r="N88" s="82">
        <v>0</v>
      </c>
      <c r="O88" s="82">
        <v>0</v>
      </c>
      <c r="P88" s="82">
        <f t="shared" si="8"/>
        <v>0</v>
      </c>
      <c r="Q88" s="82">
        <v>0</v>
      </c>
      <c r="R88" s="82">
        <v>0</v>
      </c>
      <c r="S88" s="82">
        <v>0</v>
      </c>
      <c r="T88" s="82">
        <f t="shared" si="9"/>
        <v>0</v>
      </c>
      <c r="U88" s="82">
        <v>0</v>
      </c>
      <c r="V88" s="82">
        <v>0</v>
      </c>
      <c r="W88" s="82">
        <v>0</v>
      </c>
      <c r="X88" s="82">
        <f t="shared" si="10"/>
        <v>0</v>
      </c>
      <c r="Y88" s="82">
        <v>0</v>
      </c>
      <c r="Z88" s="82">
        <v>0</v>
      </c>
      <c r="AA88" s="83">
        <f t="shared" si="11"/>
        <v>3770388</v>
      </c>
      <c r="AB88" s="84"/>
      <c r="AD88" s="114"/>
      <c r="AE88" s="86"/>
    </row>
    <row r="89" spans="1:31" s="85" customFormat="1" ht="30" customHeight="1" x14ac:dyDescent="0.25">
      <c r="A89" s="80">
        <v>82</v>
      </c>
      <c r="B89" s="80">
        <v>29</v>
      </c>
      <c r="C89" s="180">
        <v>1143844982</v>
      </c>
      <c r="D89" s="81" t="s">
        <v>257</v>
      </c>
      <c r="E89" s="81" t="s">
        <v>156</v>
      </c>
      <c r="F89" s="81">
        <v>30</v>
      </c>
      <c r="G89" s="203">
        <v>3770388</v>
      </c>
      <c r="H89" s="203">
        <f t="shared" si="6"/>
        <v>3770388</v>
      </c>
      <c r="I89" s="82">
        <v>0</v>
      </c>
      <c r="J89" s="82">
        <v>0</v>
      </c>
      <c r="K89" s="82">
        <f t="shared" si="7"/>
        <v>3770388</v>
      </c>
      <c r="L89" s="82">
        <v>0</v>
      </c>
      <c r="M89" s="82">
        <v>0</v>
      </c>
      <c r="N89" s="82">
        <v>0</v>
      </c>
      <c r="O89" s="82">
        <v>0</v>
      </c>
      <c r="P89" s="82">
        <f t="shared" si="8"/>
        <v>0</v>
      </c>
      <c r="Q89" s="82">
        <v>0</v>
      </c>
      <c r="R89" s="82">
        <v>0</v>
      </c>
      <c r="S89" s="82">
        <v>0</v>
      </c>
      <c r="T89" s="82">
        <f t="shared" si="9"/>
        <v>0</v>
      </c>
      <c r="U89" s="82">
        <v>0</v>
      </c>
      <c r="V89" s="82">
        <v>0</v>
      </c>
      <c r="W89" s="82">
        <v>0</v>
      </c>
      <c r="X89" s="82">
        <f t="shared" si="10"/>
        <v>0</v>
      </c>
      <c r="Y89" s="82">
        <v>0</v>
      </c>
      <c r="Z89" s="82">
        <v>0</v>
      </c>
      <c r="AA89" s="83">
        <f t="shared" si="11"/>
        <v>3770388</v>
      </c>
      <c r="AB89" s="84"/>
      <c r="AD89" s="114"/>
      <c r="AE89" s="86"/>
    </row>
    <row r="90" spans="1:31" s="85" customFormat="1" ht="30" customHeight="1" x14ac:dyDescent="0.25">
      <c r="A90" s="80">
        <v>83</v>
      </c>
      <c r="B90" s="80">
        <v>30</v>
      </c>
      <c r="C90" s="180">
        <v>1130609855</v>
      </c>
      <c r="D90" s="81" t="s">
        <v>258</v>
      </c>
      <c r="E90" s="81" t="s">
        <v>156</v>
      </c>
      <c r="F90" s="81">
        <v>30</v>
      </c>
      <c r="G90" s="203">
        <v>3770388</v>
      </c>
      <c r="H90" s="203">
        <f t="shared" si="6"/>
        <v>3770388</v>
      </c>
      <c r="I90" s="82">
        <v>0</v>
      </c>
      <c r="J90" s="82">
        <v>0</v>
      </c>
      <c r="K90" s="82">
        <f t="shared" si="7"/>
        <v>3770388</v>
      </c>
      <c r="L90" s="82">
        <v>0</v>
      </c>
      <c r="M90" s="82">
        <v>0</v>
      </c>
      <c r="N90" s="82">
        <v>0</v>
      </c>
      <c r="O90" s="82">
        <v>0</v>
      </c>
      <c r="P90" s="82">
        <f t="shared" si="8"/>
        <v>0</v>
      </c>
      <c r="Q90" s="82">
        <v>0</v>
      </c>
      <c r="R90" s="82">
        <v>0</v>
      </c>
      <c r="S90" s="82">
        <v>0</v>
      </c>
      <c r="T90" s="82">
        <f t="shared" si="9"/>
        <v>0</v>
      </c>
      <c r="U90" s="82">
        <v>0</v>
      </c>
      <c r="V90" s="82">
        <v>0</v>
      </c>
      <c r="W90" s="82">
        <v>0</v>
      </c>
      <c r="X90" s="82">
        <f t="shared" si="10"/>
        <v>0</v>
      </c>
      <c r="Y90" s="82">
        <v>0</v>
      </c>
      <c r="Z90" s="82">
        <v>0</v>
      </c>
      <c r="AA90" s="83">
        <f t="shared" si="11"/>
        <v>3770388</v>
      </c>
      <c r="AB90" s="84"/>
      <c r="AD90" s="114"/>
      <c r="AE90" s="86"/>
    </row>
    <row r="91" spans="1:31" s="85" customFormat="1" ht="30" customHeight="1" x14ac:dyDescent="0.25">
      <c r="A91" s="80">
        <v>84</v>
      </c>
      <c r="B91" s="80">
        <v>31</v>
      </c>
      <c r="C91" s="180">
        <v>29120490</v>
      </c>
      <c r="D91" s="81" t="s">
        <v>163</v>
      </c>
      <c r="E91" s="81" t="s">
        <v>156</v>
      </c>
      <c r="F91" s="81">
        <v>30</v>
      </c>
      <c r="G91" s="203">
        <v>3770388</v>
      </c>
      <c r="H91" s="203">
        <f t="shared" si="6"/>
        <v>3770388</v>
      </c>
      <c r="I91" s="82">
        <v>0</v>
      </c>
      <c r="J91" s="82">
        <v>0</v>
      </c>
      <c r="K91" s="82">
        <f t="shared" si="7"/>
        <v>3770388</v>
      </c>
      <c r="L91" s="82">
        <v>0</v>
      </c>
      <c r="M91" s="82">
        <v>0</v>
      </c>
      <c r="N91" s="82">
        <v>0</v>
      </c>
      <c r="O91" s="82">
        <v>0</v>
      </c>
      <c r="P91" s="82">
        <f t="shared" si="8"/>
        <v>0</v>
      </c>
      <c r="Q91" s="82">
        <v>0</v>
      </c>
      <c r="R91" s="82">
        <v>0</v>
      </c>
      <c r="S91" s="82">
        <v>0</v>
      </c>
      <c r="T91" s="82">
        <f t="shared" si="9"/>
        <v>0</v>
      </c>
      <c r="U91" s="82">
        <v>0</v>
      </c>
      <c r="V91" s="82">
        <v>0</v>
      </c>
      <c r="W91" s="82">
        <v>0</v>
      </c>
      <c r="X91" s="82">
        <f t="shared" si="10"/>
        <v>0</v>
      </c>
      <c r="Y91" s="82">
        <v>0</v>
      </c>
      <c r="Z91" s="82">
        <v>0</v>
      </c>
      <c r="AA91" s="83">
        <f t="shared" si="11"/>
        <v>3770388</v>
      </c>
      <c r="AB91" s="84"/>
      <c r="AD91" s="114"/>
      <c r="AE91" s="86"/>
    </row>
    <row r="92" spans="1:31" s="85" customFormat="1" ht="30" customHeight="1" x14ac:dyDescent="0.25">
      <c r="A92" s="80">
        <v>85</v>
      </c>
      <c r="B92" s="80">
        <v>32</v>
      </c>
      <c r="C92" s="180">
        <v>1111760853</v>
      </c>
      <c r="D92" s="81" t="s">
        <v>259</v>
      </c>
      <c r="E92" s="81" t="s">
        <v>159</v>
      </c>
      <c r="F92" s="81">
        <v>30</v>
      </c>
      <c r="G92" s="203">
        <v>3770388</v>
      </c>
      <c r="H92" s="203">
        <f t="shared" si="6"/>
        <v>3770388</v>
      </c>
      <c r="I92" s="82">
        <v>0</v>
      </c>
      <c r="J92" s="82">
        <v>0</v>
      </c>
      <c r="K92" s="82">
        <f t="shared" si="7"/>
        <v>3770388</v>
      </c>
      <c r="L92" s="82">
        <v>0</v>
      </c>
      <c r="M92" s="82">
        <v>0</v>
      </c>
      <c r="N92" s="82">
        <v>0</v>
      </c>
      <c r="O92" s="82">
        <v>0</v>
      </c>
      <c r="P92" s="82">
        <f t="shared" si="8"/>
        <v>0</v>
      </c>
      <c r="Q92" s="82">
        <v>0</v>
      </c>
      <c r="R92" s="82">
        <v>0</v>
      </c>
      <c r="S92" s="82">
        <v>0</v>
      </c>
      <c r="T92" s="82">
        <f t="shared" si="9"/>
        <v>0</v>
      </c>
      <c r="U92" s="82">
        <v>0</v>
      </c>
      <c r="V92" s="82">
        <v>0</v>
      </c>
      <c r="W92" s="82">
        <v>0</v>
      </c>
      <c r="X92" s="82">
        <f t="shared" si="10"/>
        <v>0</v>
      </c>
      <c r="Y92" s="82">
        <v>0</v>
      </c>
      <c r="Z92" s="82">
        <v>0</v>
      </c>
      <c r="AA92" s="83">
        <f t="shared" si="11"/>
        <v>3770388</v>
      </c>
      <c r="AB92" s="84"/>
      <c r="AD92" s="114"/>
      <c r="AE92" s="86"/>
    </row>
    <row r="93" spans="1:31" s="85" customFormat="1" ht="30" customHeight="1" x14ac:dyDescent="0.25">
      <c r="A93" s="80">
        <v>86</v>
      </c>
      <c r="B93" s="80">
        <v>33</v>
      </c>
      <c r="C93" s="180">
        <v>1075209657</v>
      </c>
      <c r="D93" s="81" t="s">
        <v>260</v>
      </c>
      <c r="E93" s="81" t="s">
        <v>156</v>
      </c>
      <c r="F93" s="81">
        <v>30</v>
      </c>
      <c r="G93" s="203">
        <v>3770388</v>
      </c>
      <c r="H93" s="203">
        <f t="shared" si="6"/>
        <v>3770388</v>
      </c>
      <c r="I93" s="82">
        <v>0</v>
      </c>
      <c r="J93" s="82">
        <v>0</v>
      </c>
      <c r="K93" s="82">
        <f t="shared" si="7"/>
        <v>3770388</v>
      </c>
      <c r="L93" s="82">
        <v>0</v>
      </c>
      <c r="M93" s="82">
        <v>0</v>
      </c>
      <c r="N93" s="82">
        <v>0</v>
      </c>
      <c r="O93" s="82">
        <v>0</v>
      </c>
      <c r="P93" s="82">
        <f t="shared" si="8"/>
        <v>0</v>
      </c>
      <c r="Q93" s="82">
        <v>0</v>
      </c>
      <c r="R93" s="82">
        <v>0</v>
      </c>
      <c r="S93" s="82">
        <v>0</v>
      </c>
      <c r="T93" s="82">
        <f t="shared" si="9"/>
        <v>0</v>
      </c>
      <c r="U93" s="82">
        <v>0</v>
      </c>
      <c r="V93" s="82">
        <v>0</v>
      </c>
      <c r="W93" s="82">
        <v>0</v>
      </c>
      <c r="X93" s="82">
        <f t="shared" si="10"/>
        <v>0</v>
      </c>
      <c r="Y93" s="82">
        <v>0</v>
      </c>
      <c r="Z93" s="82">
        <v>0</v>
      </c>
      <c r="AA93" s="83">
        <f t="shared" si="11"/>
        <v>3770388</v>
      </c>
      <c r="AB93" s="84"/>
      <c r="AD93" s="114"/>
      <c r="AE93" s="86"/>
    </row>
    <row r="94" spans="1:31" s="85" customFormat="1" ht="30" customHeight="1" x14ac:dyDescent="0.25">
      <c r="A94" s="80">
        <v>87</v>
      </c>
      <c r="B94" s="80">
        <v>34</v>
      </c>
      <c r="C94" s="180">
        <v>1107507588</v>
      </c>
      <c r="D94" s="81" t="s">
        <v>449</v>
      </c>
      <c r="E94" s="81" t="s">
        <v>156</v>
      </c>
      <c r="F94" s="81">
        <v>30</v>
      </c>
      <c r="G94" s="203">
        <v>3770388</v>
      </c>
      <c r="H94" s="203">
        <f t="shared" si="6"/>
        <v>3770388</v>
      </c>
      <c r="I94" s="82">
        <v>0</v>
      </c>
      <c r="J94" s="82">
        <v>0</v>
      </c>
      <c r="K94" s="82">
        <f t="shared" si="7"/>
        <v>3770388</v>
      </c>
      <c r="L94" s="82">
        <v>0</v>
      </c>
      <c r="M94" s="82">
        <v>0</v>
      </c>
      <c r="N94" s="82">
        <v>0</v>
      </c>
      <c r="O94" s="82">
        <v>0</v>
      </c>
      <c r="P94" s="82">
        <f t="shared" si="8"/>
        <v>0</v>
      </c>
      <c r="Q94" s="82">
        <v>0</v>
      </c>
      <c r="R94" s="82">
        <v>0</v>
      </c>
      <c r="S94" s="82">
        <v>0</v>
      </c>
      <c r="T94" s="82">
        <f t="shared" si="9"/>
        <v>0</v>
      </c>
      <c r="U94" s="82">
        <v>0</v>
      </c>
      <c r="V94" s="82">
        <v>0</v>
      </c>
      <c r="W94" s="82">
        <v>0</v>
      </c>
      <c r="X94" s="82">
        <f t="shared" si="10"/>
        <v>0</v>
      </c>
      <c r="Y94" s="82">
        <v>0</v>
      </c>
      <c r="Z94" s="82">
        <v>0</v>
      </c>
      <c r="AA94" s="83">
        <f t="shared" si="11"/>
        <v>3770388</v>
      </c>
      <c r="AB94" s="84"/>
      <c r="AD94" s="114"/>
      <c r="AE94" s="86"/>
    </row>
    <row r="95" spans="1:31" s="85" customFormat="1" ht="30" customHeight="1" x14ac:dyDescent="0.25">
      <c r="A95" s="80">
        <v>88</v>
      </c>
      <c r="B95" s="80">
        <v>35</v>
      </c>
      <c r="C95" s="180">
        <v>31574899</v>
      </c>
      <c r="D95" s="81" t="s">
        <v>261</v>
      </c>
      <c r="E95" s="81" t="s">
        <v>156</v>
      </c>
      <c r="F95" s="81">
        <v>30</v>
      </c>
      <c r="G95" s="203">
        <v>3770388</v>
      </c>
      <c r="H95" s="203">
        <f t="shared" si="6"/>
        <v>3770388</v>
      </c>
      <c r="I95" s="82">
        <v>0</v>
      </c>
      <c r="J95" s="82">
        <v>0</v>
      </c>
      <c r="K95" s="82">
        <f t="shared" si="7"/>
        <v>3770388</v>
      </c>
      <c r="L95" s="82">
        <v>0</v>
      </c>
      <c r="M95" s="82">
        <v>0</v>
      </c>
      <c r="N95" s="82">
        <v>0</v>
      </c>
      <c r="O95" s="82">
        <v>0</v>
      </c>
      <c r="P95" s="82">
        <f t="shared" si="8"/>
        <v>0</v>
      </c>
      <c r="Q95" s="82">
        <v>0</v>
      </c>
      <c r="R95" s="82">
        <v>0</v>
      </c>
      <c r="S95" s="82">
        <v>0</v>
      </c>
      <c r="T95" s="82">
        <f t="shared" si="9"/>
        <v>0</v>
      </c>
      <c r="U95" s="82">
        <v>0</v>
      </c>
      <c r="V95" s="82">
        <v>0</v>
      </c>
      <c r="W95" s="82">
        <v>0</v>
      </c>
      <c r="X95" s="82">
        <f t="shared" si="10"/>
        <v>0</v>
      </c>
      <c r="Y95" s="82">
        <v>0</v>
      </c>
      <c r="Z95" s="82">
        <v>0</v>
      </c>
      <c r="AA95" s="83">
        <f t="shared" si="11"/>
        <v>3770388</v>
      </c>
      <c r="AB95" s="84"/>
      <c r="AD95" s="114"/>
      <c r="AE95" s="86"/>
    </row>
    <row r="96" spans="1:31" s="85" customFormat="1" ht="30" customHeight="1" x14ac:dyDescent="0.25">
      <c r="A96" s="80">
        <v>89</v>
      </c>
      <c r="B96" s="80">
        <v>36</v>
      </c>
      <c r="C96" s="180">
        <v>1143871888</v>
      </c>
      <c r="D96" s="81" t="s">
        <v>262</v>
      </c>
      <c r="E96" s="81" t="s">
        <v>156</v>
      </c>
      <c r="F96" s="81">
        <v>30</v>
      </c>
      <c r="G96" s="203">
        <v>3770388</v>
      </c>
      <c r="H96" s="203">
        <f t="shared" si="6"/>
        <v>3770388</v>
      </c>
      <c r="I96" s="82">
        <v>0</v>
      </c>
      <c r="J96" s="82">
        <v>0</v>
      </c>
      <c r="K96" s="82">
        <f t="shared" si="7"/>
        <v>3770388</v>
      </c>
      <c r="L96" s="82">
        <v>0</v>
      </c>
      <c r="M96" s="82">
        <v>0</v>
      </c>
      <c r="N96" s="82">
        <v>0</v>
      </c>
      <c r="O96" s="82">
        <v>0</v>
      </c>
      <c r="P96" s="82">
        <f t="shared" si="8"/>
        <v>0</v>
      </c>
      <c r="Q96" s="82">
        <v>0</v>
      </c>
      <c r="R96" s="82">
        <v>0</v>
      </c>
      <c r="S96" s="82">
        <v>0</v>
      </c>
      <c r="T96" s="82">
        <f t="shared" si="9"/>
        <v>0</v>
      </c>
      <c r="U96" s="82">
        <v>0</v>
      </c>
      <c r="V96" s="82">
        <v>0</v>
      </c>
      <c r="W96" s="82">
        <v>0</v>
      </c>
      <c r="X96" s="82">
        <f t="shared" si="10"/>
        <v>0</v>
      </c>
      <c r="Y96" s="82">
        <v>0</v>
      </c>
      <c r="Z96" s="82">
        <v>0</v>
      </c>
      <c r="AA96" s="83">
        <f t="shared" si="11"/>
        <v>3770388</v>
      </c>
      <c r="AB96" s="84"/>
      <c r="AD96" s="114"/>
      <c r="AE96" s="86"/>
    </row>
    <row r="97" spans="1:31" s="85" customFormat="1" ht="30" customHeight="1" x14ac:dyDescent="0.25">
      <c r="A97" s="80">
        <v>90</v>
      </c>
      <c r="B97" s="80">
        <v>37</v>
      </c>
      <c r="C97" s="180">
        <v>10007102</v>
      </c>
      <c r="D97" s="81" t="s">
        <v>450</v>
      </c>
      <c r="E97" s="81" t="s">
        <v>156</v>
      </c>
      <c r="F97" s="81">
        <v>30</v>
      </c>
      <c r="G97" s="203">
        <v>3770388</v>
      </c>
      <c r="H97" s="203">
        <f t="shared" si="6"/>
        <v>3770388</v>
      </c>
      <c r="I97" s="82">
        <v>0</v>
      </c>
      <c r="J97" s="82">
        <v>0</v>
      </c>
      <c r="K97" s="82">
        <f t="shared" si="7"/>
        <v>3770388</v>
      </c>
      <c r="L97" s="82">
        <v>0</v>
      </c>
      <c r="M97" s="82">
        <v>0</v>
      </c>
      <c r="N97" s="82">
        <v>0</v>
      </c>
      <c r="O97" s="82">
        <v>0</v>
      </c>
      <c r="P97" s="82">
        <f t="shared" si="8"/>
        <v>0</v>
      </c>
      <c r="Q97" s="82">
        <v>0</v>
      </c>
      <c r="R97" s="82">
        <v>0</v>
      </c>
      <c r="S97" s="82">
        <v>0</v>
      </c>
      <c r="T97" s="82">
        <f t="shared" si="9"/>
        <v>0</v>
      </c>
      <c r="U97" s="82">
        <v>0</v>
      </c>
      <c r="V97" s="82">
        <v>0</v>
      </c>
      <c r="W97" s="82">
        <v>0</v>
      </c>
      <c r="X97" s="82">
        <f t="shared" si="10"/>
        <v>0</v>
      </c>
      <c r="Y97" s="82">
        <v>0</v>
      </c>
      <c r="Z97" s="82">
        <v>0</v>
      </c>
      <c r="AA97" s="83">
        <f t="shared" si="11"/>
        <v>3770388</v>
      </c>
      <c r="AB97" s="84"/>
      <c r="AD97" s="114"/>
      <c r="AE97" s="86"/>
    </row>
    <row r="98" spans="1:31" s="85" customFormat="1" ht="30" customHeight="1" x14ac:dyDescent="0.25">
      <c r="A98" s="80">
        <v>91</v>
      </c>
      <c r="B98" s="80">
        <v>38</v>
      </c>
      <c r="C98" s="180">
        <v>31658411</v>
      </c>
      <c r="D98" s="81" t="s">
        <v>263</v>
      </c>
      <c r="E98" s="81" t="s">
        <v>156</v>
      </c>
      <c r="F98" s="81">
        <v>30</v>
      </c>
      <c r="G98" s="203">
        <v>3770388</v>
      </c>
      <c r="H98" s="203">
        <f t="shared" si="6"/>
        <v>3770388</v>
      </c>
      <c r="I98" s="82">
        <v>0</v>
      </c>
      <c r="J98" s="82">
        <v>0</v>
      </c>
      <c r="K98" s="82">
        <f t="shared" si="7"/>
        <v>3770388</v>
      </c>
      <c r="L98" s="82">
        <v>0</v>
      </c>
      <c r="M98" s="82">
        <v>0</v>
      </c>
      <c r="N98" s="82">
        <v>0</v>
      </c>
      <c r="O98" s="82">
        <v>0</v>
      </c>
      <c r="P98" s="82">
        <f t="shared" si="8"/>
        <v>0</v>
      </c>
      <c r="Q98" s="82">
        <v>0</v>
      </c>
      <c r="R98" s="82">
        <v>0</v>
      </c>
      <c r="S98" s="82">
        <v>0</v>
      </c>
      <c r="T98" s="82">
        <f t="shared" si="9"/>
        <v>0</v>
      </c>
      <c r="U98" s="82">
        <v>0</v>
      </c>
      <c r="V98" s="82">
        <v>0</v>
      </c>
      <c r="W98" s="82">
        <v>0</v>
      </c>
      <c r="X98" s="82">
        <f t="shared" si="10"/>
        <v>0</v>
      </c>
      <c r="Y98" s="82">
        <v>0</v>
      </c>
      <c r="Z98" s="82">
        <v>0</v>
      </c>
      <c r="AA98" s="83">
        <f t="shared" si="11"/>
        <v>3770388</v>
      </c>
      <c r="AB98" s="84"/>
      <c r="AD98" s="114"/>
      <c r="AE98" s="86"/>
    </row>
    <row r="99" spans="1:31" s="85" customFormat="1" ht="30" customHeight="1" x14ac:dyDescent="0.25">
      <c r="A99" s="80">
        <v>92</v>
      </c>
      <c r="B99" s="80">
        <v>39</v>
      </c>
      <c r="C99" s="180">
        <v>38552198</v>
      </c>
      <c r="D99" s="81" t="s">
        <v>264</v>
      </c>
      <c r="E99" s="81" t="s">
        <v>156</v>
      </c>
      <c r="F99" s="81">
        <v>30</v>
      </c>
      <c r="G99" s="203">
        <v>3770388</v>
      </c>
      <c r="H99" s="203">
        <f t="shared" si="6"/>
        <v>3770388</v>
      </c>
      <c r="I99" s="82">
        <v>0</v>
      </c>
      <c r="J99" s="82">
        <v>0</v>
      </c>
      <c r="K99" s="82">
        <f t="shared" si="7"/>
        <v>3770388</v>
      </c>
      <c r="L99" s="82">
        <v>0</v>
      </c>
      <c r="M99" s="82">
        <v>0</v>
      </c>
      <c r="N99" s="82">
        <v>0</v>
      </c>
      <c r="O99" s="82">
        <v>0</v>
      </c>
      <c r="P99" s="82">
        <f t="shared" si="8"/>
        <v>0</v>
      </c>
      <c r="Q99" s="82">
        <v>0</v>
      </c>
      <c r="R99" s="82">
        <v>0</v>
      </c>
      <c r="S99" s="82">
        <v>0</v>
      </c>
      <c r="T99" s="82">
        <f t="shared" si="9"/>
        <v>0</v>
      </c>
      <c r="U99" s="82">
        <v>0</v>
      </c>
      <c r="V99" s="82">
        <v>0</v>
      </c>
      <c r="W99" s="82">
        <v>0</v>
      </c>
      <c r="X99" s="82">
        <f t="shared" si="10"/>
        <v>0</v>
      </c>
      <c r="Y99" s="82">
        <v>0</v>
      </c>
      <c r="Z99" s="82">
        <v>0</v>
      </c>
      <c r="AA99" s="83">
        <f t="shared" si="11"/>
        <v>3770388</v>
      </c>
      <c r="AB99" s="84"/>
      <c r="AD99" s="114"/>
      <c r="AE99" s="86"/>
    </row>
    <row r="100" spans="1:31" s="85" customFormat="1" ht="30" customHeight="1" x14ac:dyDescent="0.25">
      <c r="A100" s="80">
        <v>93</v>
      </c>
      <c r="B100" s="80">
        <v>40</v>
      </c>
      <c r="C100" s="180">
        <v>29352515</v>
      </c>
      <c r="D100" s="81" t="s">
        <v>265</v>
      </c>
      <c r="E100" s="81" t="s">
        <v>156</v>
      </c>
      <c r="F100" s="81">
        <v>30</v>
      </c>
      <c r="G100" s="203">
        <v>3770388</v>
      </c>
      <c r="H100" s="203">
        <f t="shared" si="6"/>
        <v>3770388</v>
      </c>
      <c r="I100" s="82">
        <v>0</v>
      </c>
      <c r="J100" s="82">
        <v>0</v>
      </c>
      <c r="K100" s="82">
        <f t="shared" si="7"/>
        <v>3770388</v>
      </c>
      <c r="L100" s="82">
        <v>0</v>
      </c>
      <c r="M100" s="82">
        <v>0</v>
      </c>
      <c r="N100" s="82">
        <v>0</v>
      </c>
      <c r="O100" s="82">
        <v>0</v>
      </c>
      <c r="P100" s="82">
        <f t="shared" si="8"/>
        <v>0</v>
      </c>
      <c r="Q100" s="82">
        <v>0</v>
      </c>
      <c r="R100" s="82">
        <v>0</v>
      </c>
      <c r="S100" s="82">
        <v>0</v>
      </c>
      <c r="T100" s="82">
        <f t="shared" si="9"/>
        <v>0</v>
      </c>
      <c r="U100" s="82">
        <v>0</v>
      </c>
      <c r="V100" s="82">
        <v>0</v>
      </c>
      <c r="W100" s="82">
        <v>0</v>
      </c>
      <c r="X100" s="82">
        <f t="shared" si="10"/>
        <v>0</v>
      </c>
      <c r="Y100" s="82">
        <v>0</v>
      </c>
      <c r="Z100" s="82">
        <v>0</v>
      </c>
      <c r="AA100" s="83">
        <f t="shared" si="11"/>
        <v>3770388</v>
      </c>
      <c r="AB100" s="84"/>
      <c r="AD100" s="114"/>
      <c r="AE100" s="86"/>
    </row>
    <row r="101" spans="1:31" s="85" customFormat="1" ht="30" customHeight="1" x14ac:dyDescent="0.25">
      <c r="A101" s="80">
        <v>94</v>
      </c>
      <c r="B101" s="80">
        <v>41</v>
      </c>
      <c r="C101" s="180">
        <v>1114729955</v>
      </c>
      <c r="D101" s="81" t="s">
        <v>471</v>
      </c>
      <c r="E101" s="81" t="s">
        <v>156</v>
      </c>
      <c r="F101" s="81">
        <v>24</v>
      </c>
      <c r="G101" s="203">
        <v>3770388</v>
      </c>
      <c r="H101" s="203">
        <f t="shared" si="6"/>
        <v>3016310.4000000004</v>
      </c>
      <c r="I101" s="82">
        <v>0</v>
      </c>
      <c r="J101" s="82">
        <v>0</v>
      </c>
      <c r="K101" s="82">
        <f t="shared" si="7"/>
        <v>3016310.4000000004</v>
      </c>
      <c r="L101" s="82">
        <v>0</v>
      </c>
      <c r="M101" s="82">
        <v>0</v>
      </c>
      <c r="N101" s="82">
        <v>0</v>
      </c>
      <c r="O101" s="82">
        <v>0</v>
      </c>
      <c r="P101" s="82">
        <f t="shared" si="8"/>
        <v>0</v>
      </c>
      <c r="Q101" s="82">
        <v>0</v>
      </c>
      <c r="R101" s="82">
        <v>0</v>
      </c>
      <c r="S101" s="82">
        <v>0</v>
      </c>
      <c r="T101" s="82">
        <f t="shared" si="9"/>
        <v>0</v>
      </c>
      <c r="U101" s="82">
        <v>0</v>
      </c>
      <c r="V101" s="82">
        <v>0</v>
      </c>
      <c r="W101" s="82">
        <v>0</v>
      </c>
      <c r="X101" s="82">
        <f t="shared" si="10"/>
        <v>0</v>
      </c>
      <c r="Y101" s="82">
        <v>0</v>
      </c>
      <c r="Z101" s="82">
        <v>0</v>
      </c>
      <c r="AA101" s="83">
        <f t="shared" si="11"/>
        <v>3016310.4000000004</v>
      </c>
      <c r="AB101" s="84"/>
      <c r="AD101" s="114"/>
      <c r="AE101" s="86"/>
    </row>
    <row r="102" spans="1:31" s="85" customFormat="1" ht="30" customHeight="1" x14ac:dyDescent="0.25">
      <c r="A102" s="80">
        <v>95</v>
      </c>
      <c r="B102" s="80">
        <v>42</v>
      </c>
      <c r="C102" s="180">
        <v>1112956142</v>
      </c>
      <c r="D102" s="81" t="s">
        <v>266</v>
      </c>
      <c r="E102" s="81" t="s">
        <v>156</v>
      </c>
      <c r="F102" s="81">
        <v>30</v>
      </c>
      <c r="G102" s="203">
        <v>3770388</v>
      </c>
      <c r="H102" s="203">
        <f t="shared" si="6"/>
        <v>3770388</v>
      </c>
      <c r="I102" s="82">
        <v>0</v>
      </c>
      <c r="J102" s="82">
        <v>0</v>
      </c>
      <c r="K102" s="82">
        <f t="shared" si="7"/>
        <v>3770388</v>
      </c>
      <c r="L102" s="82">
        <v>0</v>
      </c>
      <c r="M102" s="82">
        <v>0</v>
      </c>
      <c r="N102" s="82">
        <v>0</v>
      </c>
      <c r="O102" s="82">
        <v>0</v>
      </c>
      <c r="P102" s="82">
        <f t="shared" si="8"/>
        <v>0</v>
      </c>
      <c r="Q102" s="82">
        <v>0</v>
      </c>
      <c r="R102" s="82">
        <v>0</v>
      </c>
      <c r="S102" s="82">
        <v>0</v>
      </c>
      <c r="T102" s="82">
        <f t="shared" si="9"/>
        <v>0</v>
      </c>
      <c r="U102" s="82">
        <v>0</v>
      </c>
      <c r="V102" s="82">
        <v>0</v>
      </c>
      <c r="W102" s="82">
        <v>0</v>
      </c>
      <c r="X102" s="82">
        <f t="shared" si="10"/>
        <v>0</v>
      </c>
      <c r="Y102" s="82">
        <v>0</v>
      </c>
      <c r="Z102" s="82">
        <v>0</v>
      </c>
      <c r="AA102" s="83">
        <f t="shared" si="11"/>
        <v>3770388</v>
      </c>
      <c r="AB102" s="84"/>
      <c r="AD102" s="114"/>
      <c r="AE102" s="86"/>
    </row>
    <row r="103" spans="1:31" s="85" customFormat="1" ht="30" customHeight="1" x14ac:dyDescent="0.25">
      <c r="A103" s="80">
        <v>96</v>
      </c>
      <c r="B103" s="80">
        <v>43</v>
      </c>
      <c r="C103" s="180">
        <v>1144163516</v>
      </c>
      <c r="D103" s="81" t="s">
        <v>267</v>
      </c>
      <c r="E103" s="81" t="s">
        <v>156</v>
      </c>
      <c r="F103" s="81">
        <v>30</v>
      </c>
      <c r="G103" s="203">
        <v>3770388</v>
      </c>
      <c r="H103" s="203">
        <f t="shared" si="6"/>
        <v>3770388</v>
      </c>
      <c r="I103" s="82">
        <v>0</v>
      </c>
      <c r="J103" s="82">
        <v>0</v>
      </c>
      <c r="K103" s="82">
        <f t="shared" si="7"/>
        <v>3770388</v>
      </c>
      <c r="L103" s="82">
        <v>0</v>
      </c>
      <c r="M103" s="82">
        <v>0</v>
      </c>
      <c r="N103" s="82">
        <v>0</v>
      </c>
      <c r="O103" s="82">
        <v>0</v>
      </c>
      <c r="P103" s="82">
        <f t="shared" si="8"/>
        <v>0</v>
      </c>
      <c r="Q103" s="82">
        <v>0</v>
      </c>
      <c r="R103" s="82">
        <v>0</v>
      </c>
      <c r="S103" s="82">
        <v>0</v>
      </c>
      <c r="T103" s="82">
        <f t="shared" si="9"/>
        <v>0</v>
      </c>
      <c r="U103" s="82">
        <v>0</v>
      </c>
      <c r="V103" s="82">
        <v>0</v>
      </c>
      <c r="W103" s="82">
        <v>0</v>
      </c>
      <c r="X103" s="82">
        <f t="shared" si="10"/>
        <v>0</v>
      </c>
      <c r="Y103" s="82">
        <v>0</v>
      </c>
      <c r="Z103" s="82">
        <v>0</v>
      </c>
      <c r="AA103" s="83">
        <f t="shared" si="11"/>
        <v>3770388</v>
      </c>
      <c r="AB103" s="84"/>
      <c r="AD103" s="114"/>
      <c r="AE103" s="86"/>
    </row>
    <row r="104" spans="1:31" s="85" customFormat="1" ht="30" customHeight="1" x14ac:dyDescent="0.25">
      <c r="A104" s="80">
        <v>97</v>
      </c>
      <c r="B104" s="80">
        <v>44</v>
      </c>
      <c r="C104" s="180">
        <v>1086052744</v>
      </c>
      <c r="D104" s="81" t="s">
        <v>268</v>
      </c>
      <c r="E104" s="81" t="s">
        <v>156</v>
      </c>
      <c r="F104" s="81">
        <v>30</v>
      </c>
      <c r="G104" s="203">
        <v>3770388</v>
      </c>
      <c r="H104" s="203">
        <f t="shared" si="6"/>
        <v>3770388</v>
      </c>
      <c r="I104" s="82">
        <v>0</v>
      </c>
      <c r="J104" s="82">
        <v>0</v>
      </c>
      <c r="K104" s="82">
        <f t="shared" si="7"/>
        <v>3770388</v>
      </c>
      <c r="L104" s="82">
        <v>0</v>
      </c>
      <c r="M104" s="82">
        <v>0</v>
      </c>
      <c r="N104" s="82">
        <v>0</v>
      </c>
      <c r="O104" s="82">
        <v>0</v>
      </c>
      <c r="P104" s="82">
        <f t="shared" si="8"/>
        <v>0</v>
      </c>
      <c r="Q104" s="82">
        <v>0</v>
      </c>
      <c r="R104" s="82">
        <v>0</v>
      </c>
      <c r="S104" s="82">
        <v>0</v>
      </c>
      <c r="T104" s="82">
        <f t="shared" si="9"/>
        <v>0</v>
      </c>
      <c r="U104" s="82">
        <v>0</v>
      </c>
      <c r="V104" s="82">
        <v>0</v>
      </c>
      <c r="W104" s="82">
        <v>0</v>
      </c>
      <c r="X104" s="82">
        <f t="shared" si="10"/>
        <v>0</v>
      </c>
      <c r="Y104" s="82">
        <v>0</v>
      </c>
      <c r="Z104" s="82">
        <v>0</v>
      </c>
      <c r="AA104" s="83">
        <f t="shared" si="11"/>
        <v>3770388</v>
      </c>
      <c r="AB104" s="84"/>
      <c r="AD104" s="114"/>
      <c r="AE104" s="86"/>
    </row>
    <row r="105" spans="1:31" s="85" customFormat="1" ht="30" customHeight="1" x14ac:dyDescent="0.25">
      <c r="A105" s="80">
        <v>98</v>
      </c>
      <c r="B105" s="80">
        <v>45</v>
      </c>
      <c r="C105" s="180">
        <v>67039040</v>
      </c>
      <c r="D105" s="81" t="s">
        <v>269</v>
      </c>
      <c r="E105" s="81" t="s">
        <v>156</v>
      </c>
      <c r="F105" s="81">
        <v>30</v>
      </c>
      <c r="G105" s="203">
        <v>3770388</v>
      </c>
      <c r="H105" s="203">
        <f t="shared" si="6"/>
        <v>3770388</v>
      </c>
      <c r="I105" s="82">
        <v>0</v>
      </c>
      <c r="J105" s="82">
        <v>0</v>
      </c>
      <c r="K105" s="82">
        <f t="shared" si="7"/>
        <v>3770388</v>
      </c>
      <c r="L105" s="82">
        <v>0</v>
      </c>
      <c r="M105" s="82">
        <v>0</v>
      </c>
      <c r="N105" s="82">
        <v>0</v>
      </c>
      <c r="O105" s="82">
        <v>0</v>
      </c>
      <c r="P105" s="82">
        <f t="shared" si="8"/>
        <v>0</v>
      </c>
      <c r="Q105" s="82">
        <v>0</v>
      </c>
      <c r="R105" s="82">
        <v>0</v>
      </c>
      <c r="S105" s="82">
        <v>0</v>
      </c>
      <c r="T105" s="82">
        <f t="shared" si="9"/>
        <v>0</v>
      </c>
      <c r="U105" s="82">
        <v>0</v>
      </c>
      <c r="V105" s="82">
        <v>0</v>
      </c>
      <c r="W105" s="82">
        <v>0</v>
      </c>
      <c r="X105" s="82">
        <f t="shared" si="10"/>
        <v>0</v>
      </c>
      <c r="Y105" s="82">
        <v>0</v>
      </c>
      <c r="Z105" s="82">
        <v>0</v>
      </c>
      <c r="AA105" s="83">
        <f t="shared" si="11"/>
        <v>3770388</v>
      </c>
      <c r="AB105" s="84"/>
      <c r="AD105" s="114"/>
      <c r="AE105" s="86"/>
    </row>
    <row r="106" spans="1:31" s="85" customFormat="1" ht="30" customHeight="1" x14ac:dyDescent="0.25">
      <c r="A106" s="80">
        <v>99</v>
      </c>
      <c r="B106" s="80">
        <v>46</v>
      </c>
      <c r="C106" s="180">
        <v>1144029987</v>
      </c>
      <c r="D106" s="81" t="s">
        <v>270</v>
      </c>
      <c r="E106" s="81" t="s">
        <v>156</v>
      </c>
      <c r="F106" s="81">
        <v>30</v>
      </c>
      <c r="G106" s="203">
        <v>3770388</v>
      </c>
      <c r="H106" s="203">
        <f t="shared" si="6"/>
        <v>3770388</v>
      </c>
      <c r="I106" s="82">
        <v>0</v>
      </c>
      <c r="J106" s="82">
        <v>0</v>
      </c>
      <c r="K106" s="82">
        <f t="shared" si="7"/>
        <v>3770388</v>
      </c>
      <c r="L106" s="82">
        <v>0</v>
      </c>
      <c r="M106" s="82">
        <v>0</v>
      </c>
      <c r="N106" s="82">
        <v>0</v>
      </c>
      <c r="O106" s="82">
        <v>0</v>
      </c>
      <c r="P106" s="82">
        <f t="shared" si="8"/>
        <v>0</v>
      </c>
      <c r="Q106" s="82">
        <v>0</v>
      </c>
      <c r="R106" s="82">
        <v>0</v>
      </c>
      <c r="S106" s="82">
        <v>0</v>
      </c>
      <c r="T106" s="82">
        <f t="shared" si="9"/>
        <v>0</v>
      </c>
      <c r="U106" s="82">
        <v>0</v>
      </c>
      <c r="V106" s="82">
        <v>0</v>
      </c>
      <c r="W106" s="82">
        <v>0</v>
      </c>
      <c r="X106" s="82">
        <f t="shared" si="10"/>
        <v>0</v>
      </c>
      <c r="Y106" s="82">
        <v>0</v>
      </c>
      <c r="Z106" s="82">
        <v>0</v>
      </c>
      <c r="AA106" s="83">
        <f t="shared" si="11"/>
        <v>3770388</v>
      </c>
      <c r="AB106" s="84"/>
      <c r="AD106" s="114"/>
      <c r="AE106" s="86"/>
    </row>
    <row r="107" spans="1:31" s="85" customFormat="1" ht="30" customHeight="1" x14ac:dyDescent="0.25">
      <c r="A107" s="80">
        <v>100</v>
      </c>
      <c r="B107" s="80">
        <v>47</v>
      </c>
      <c r="C107" s="180">
        <v>66986696</v>
      </c>
      <c r="D107" s="81" t="s">
        <v>271</v>
      </c>
      <c r="E107" s="81" t="s">
        <v>156</v>
      </c>
      <c r="F107" s="81">
        <v>30</v>
      </c>
      <c r="G107" s="203">
        <v>3770388</v>
      </c>
      <c r="H107" s="203">
        <f t="shared" si="6"/>
        <v>3770388</v>
      </c>
      <c r="I107" s="82">
        <v>0</v>
      </c>
      <c r="J107" s="82">
        <v>0</v>
      </c>
      <c r="K107" s="82">
        <f t="shared" si="7"/>
        <v>3770388</v>
      </c>
      <c r="L107" s="82">
        <v>0</v>
      </c>
      <c r="M107" s="82">
        <v>0</v>
      </c>
      <c r="N107" s="82">
        <v>0</v>
      </c>
      <c r="O107" s="82">
        <v>0</v>
      </c>
      <c r="P107" s="82">
        <f t="shared" si="8"/>
        <v>0</v>
      </c>
      <c r="Q107" s="82">
        <v>0</v>
      </c>
      <c r="R107" s="82">
        <v>0</v>
      </c>
      <c r="S107" s="82">
        <v>0</v>
      </c>
      <c r="T107" s="82">
        <f t="shared" si="9"/>
        <v>0</v>
      </c>
      <c r="U107" s="82">
        <v>0</v>
      </c>
      <c r="V107" s="82">
        <v>0</v>
      </c>
      <c r="W107" s="82">
        <v>0</v>
      </c>
      <c r="X107" s="82">
        <f t="shared" si="10"/>
        <v>0</v>
      </c>
      <c r="Y107" s="82">
        <v>0</v>
      </c>
      <c r="Z107" s="82">
        <v>0</v>
      </c>
      <c r="AA107" s="83">
        <f t="shared" si="11"/>
        <v>3770388</v>
      </c>
      <c r="AB107" s="84"/>
      <c r="AD107" s="114"/>
      <c r="AE107" s="86"/>
    </row>
    <row r="108" spans="1:31" s="85" customFormat="1" ht="30" customHeight="1" x14ac:dyDescent="0.25">
      <c r="A108" s="80">
        <v>101</v>
      </c>
      <c r="B108" s="80">
        <v>48</v>
      </c>
      <c r="C108" s="180">
        <v>27488593</v>
      </c>
      <c r="D108" s="81" t="s">
        <v>272</v>
      </c>
      <c r="E108" s="81" t="s">
        <v>156</v>
      </c>
      <c r="F108" s="81">
        <v>30</v>
      </c>
      <c r="G108" s="203">
        <v>3770388</v>
      </c>
      <c r="H108" s="203">
        <f t="shared" si="6"/>
        <v>3770388</v>
      </c>
      <c r="I108" s="82">
        <v>0</v>
      </c>
      <c r="J108" s="82">
        <v>0</v>
      </c>
      <c r="K108" s="82">
        <f t="shared" si="7"/>
        <v>3770388</v>
      </c>
      <c r="L108" s="82">
        <v>0</v>
      </c>
      <c r="M108" s="82">
        <v>0</v>
      </c>
      <c r="N108" s="82">
        <v>0</v>
      </c>
      <c r="O108" s="82">
        <v>0</v>
      </c>
      <c r="P108" s="82">
        <f t="shared" si="8"/>
        <v>0</v>
      </c>
      <c r="Q108" s="82">
        <v>0</v>
      </c>
      <c r="R108" s="82">
        <v>0</v>
      </c>
      <c r="S108" s="82">
        <v>0</v>
      </c>
      <c r="T108" s="82">
        <f t="shared" si="9"/>
        <v>0</v>
      </c>
      <c r="U108" s="82">
        <v>0</v>
      </c>
      <c r="V108" s="82">
        <v>0</v>
      </c>
      <c r="W108" s="82">
        <v>0</v>
      </c>
      <c r="X108" s="82">
        <f t="shared" si="10"/>
        <v>0</v>
      </c>
      <c r="Y108" s="82">
        <v>0</v>
      </c>
      <c r="Z108" s="82">
        <v>0</v>
      </c>
      <c r="AA108" s="83">
        <f t="shared" si="11"/>
        <v>3770388</v>
      </c>
      <c r="AB108" s="84"/>
      <c r="AD108" s="114"/>
      <c r="AE108" s="86"/>
    </row>
    <row r="109" spans="1:31" s="85" customFormat="1" ht="30" customHeight="1" x14ac:dyDescent="0.25">
      <c r="A109" s="80">
        <v>102</v>
      </c>
      <c r="B109" s="80">
        <v>49</v>
      </c>
      <c r="C109" s="180">
        <v>1144145853</v>
      </c>
      <c r="D109" s="81" t="s">
        <v>273</v>
      </c>
      <c r="E109" s="81" t="s">
        <v>157</v>
      </c>
      <c r="F109" s="81">
        <v>30</v>
      </c>
      <c r="G109" s="203">
        <v>3050388</v>
      </c>
      <c r="H109" s="203">
        <f t="shared" si="6"/>
        <v>3050388</v>
      </c>
      <c r="I109" s="82">
        <v>0</v>
      </c>
      <c r="J109" s="82">
        <v>0</v>
      </c>
      <c r="K109" s="82">
        <f t="shared" si="7"/>
        <v>3050388</v>
      </c>
      <c r="L109" s="82">
        <v>0</v>
      </c>
      <c r="M109" s="82">
        <v>0</v>
      </c>
      <c r="N109" s="82">
        <v>0</v>
      </c>
      <c r="O109" s="82">
        <v>0</v>
      </c>
      <c r="P109" s="82">
        <f t="shared" si="8"/>
        <v>0</v>
      </c>
      <c r="Q109" s="82">
        <v>0</v>
      </c>
      <c r="R109" s="82">
        <v>0</v>
      </c>
      <c r="S109" s="82">
        <v>0</v>
      </c>
      <c r="T109" s="82">
        <f t="shared" si="9"/>
        <v>0</v>
      </c>
      <c r="U109" s="82">
        <v>0</v>
      </c>
      <c r="V109" s="82">
        <v>0</v>
      </c>
      <c r="W109" s="82">
        <v>0</v>
      </c>
      <c r="X109" s="82">
        <f t="shared" si="10"/>
        <v>0</v>
      </c>
      <c r="Y109" s="82">
        <v>0</v>
      </c>
      <c r="Z109" s="82">
        <v>0</v>
      </c>
      <c r="AA109" s="83">
        <f t="shared" si="11"/>
        <v>3050388</v>
      </c>
      <c r="AB109" s="84"/>
      <c r="AD109" s="114"/>
      <c r="AE109" s="86"/>
    </row>
    <row r="110" spans="1:31" s="85" customFormat="1" ht="30" customHeight="1" x14ac:dyDescent="0.25">
      <c r="A110" s="80">
        <v>103</v>
      </c>
      <c r="B110" s="80">
        <v>50</v>
      </c>
      <c r="C110" s="180">
        <v>1151954234</v>
      </c>
      <c r="D110" s="81" t="s">
        <v>274</v>
      </c>
      <c r="E110" s="81" t="s">
        <v>156</v>
      </c>
      <c r="F110" s="81">
        <v>30</v>
      </c>
      <c r="G110" s="203">
        <v>3770388</v>
      </c>
      <c r="H110" s="203">
        <f t="shared" si="6"/>
        <v>3770388</v>
      </c>
      <c r="I110" s="82">
        <v>0</v>
      </c>
      <c r="J110" s="82">
        <v>0</v>
      </c>
      <c r="K110" s="82">
        <f t="shared" si="7"/>
        <v>3770388</v>
      </c>
      <c r="L110" s="82">
        <v>0</v>
      </c>
      <c r="M110" s="82">
        <v>0</v>
      </c>
      <c r="N110" s="82">
        <v>0</v>
      </c>
      <c r="O110" s="82">
        <v>0</v>
      </c>
      <c r="P110" s="82">
        <f t="shared" si="8"/>
        <v>0</v>
      </c>
      <c r="Q110" s="82">
        <v>0</v>
      </c>
      <c r="R110" s="82">
        <v>0</v>
      </c>
      <c r="S110" s="82">
        <v>0</v>
      </c>
      <c r="T110" s="82">
        <f t="shared" si="9"/>
        <v>0</v>
      </c>
      <c r="U110" s="82">
        <v>0</v>
      </c>
      <c r="V110" s="82">
        <v>0</v>
      </c>
      <c r="W110" s="82">
        <v>0</v>
      </c>
      <c r="X110" s="82">
        <f t="shared" si="10"/>
        <v>0</v>
      </c>
      <c r="Y110" s="82">
        <v>0</v>
      </c>
      <c r="Z110" s="82">
        <v>0</v>
      </c>
      <c r="AA110" s="83">
        <f t="shared" si="11"/>
        <v>3770388</v>
      </c>
      <c r="AB110" s="84"/>
      <c r="AD110" s="114"/>
      <c r="AE110" s="86"/>
    </row>
    <row r="111" spans="1:31" s="85" customFormat="1" ht="30" customHeight="1" x14ac:dyDescent="0.25">
      <c r="A111" s="80">
        <v>104</v>
      </c>
      <c r="B111" s="80">
        <v>51</v>
      </c>
      <c r="C111" s="180">
        <v>1144028269</v>
      </c>
      <c r="D111" s="81" t="s">
        <v>275</v>
      </c>
      <c r="E111" s="81" t="s">
        <v>156</v>
      </c>
      <c r="F111" s="81">
        <v>30</v>
      </c>
      <c r="G111" s="203">
        <v>3770388</v>
      </c>
      <c r="H111" s="203">
        <f t="shared" si="6"/>
        <v>3770388</v>
      </c>
      <c r="I111" s="82">
        <v>0</v>
      </c>
      <c r="J111" s="82">
        <v>0</v>
      </c>
      <c r="K111" s="82">
        <f t="shared" si="7"/>
        <v>3770388</v>
      </c>
      <c r="L111" s="82">
        <v>0</v>
      </c>
      <c r="M111" s="82">
        <v>0</v>
      </c>
      <c r="N111" s="82">
        <v>0</v>
      </c>
      <c r="O111" s="82">
        <v>0</v>
      </c>
      <c r="P111" s="82">
        <f t="shared" si="8"/>
        <v>0</v>
      </c>
      <c r="Q111" s="82">
        <v>0</v>
      </c>
      <c r="R111" s="82">
        <v>0</v>
      </c>
      <c r="S111" s="82">
        <v>0</v>
      </c>
      <c r="T111" s="82">
        <f t="shared" si="9"/>
        <v>0</v>
      </c>
      <c r="U111" s="82">
        <v>0</v>
      </c>
      <c r="V111" s="82">
        <v>0</v>
      </c>
      <c r="W111" s="82">
        <v>0</v>
      </c>
      <c r="X111" s="82">
        <f t="shared" si="10"/>
        <v>0</v>
      </c>
      <c r="Y111" s="82">
        <v>0</v>
      </c>
      <c r="Z111" s="82">
        <v>0</v>
      </c>
      <c r="AA111" s="83">
        <f t="shared" si="11"/>
        <v>3770388</v>
      </c>
      <c r="AB111" s="84"/>
      <c r="AD111" s="114"/>
      <c r="AE111" s="86"/>
    </row>
    <row r="112" spans="1:31" s="85" customFormat="1" ht="30" customHeight="1" x14ac:dyDescent="0.25">
      <c r="A112" s="80">
        <v>105</v>
      </c>
      <c r="B112" s="80">
        <v>52</v>
      </c>
      <c r="C112" s="180">
        <v>1144091161</v>
      </c>
      <c r="D112" s="81" t="s">
        <v>276</v>
      </c>
      <c r="E112" s="81" t="s">
        <v>159</v>
      </c>
      <c r="F112" s="81">
        <v>30</v>
      </c>
      <c r="G112" s="203">
        <v>3770388</v>
      </c>
      <c r="H112" s="203">
        <f t="shared" si="6"/>
        <v>3770388</v>
      </c>
      <c r="I112" s="82">
        <v>0</v>
      </c>
      <c r="J112" s="82">
        <v>0</v>
      </c>
      <c r="K112" s="82">
        <f t="shared" si="7"/>
        <v>3770388</v>
      </c>
      <c r="L112" s="82">
        <v>0</v>
      </c>
      <c r="M112" s="82">
        <v>0</v>
      </c>
      <c r="N112" s="82">
        <v>0</v>
      </c>
      <c r="O112" s="82">
        <v>0</v>
      </c>
      <c r="P112" s="82">
        <f t="shared" si="8"/>
        <v>0</v>
      </c>
      <c r="Q112" s="82">
        <v>0</v>
      </c>
      <c r="R112" s="82">
        <v>0</v>
      </c>
      <c r="S112" s="82">
        <v>0</v>
      </c>
      <c r="T112" s="82">
        <f t="shared" si="9"/>
        <v>0</v>
      </c>
      <c r="U112" s="82">
        <v>0</v>
      </c>
      <c r="V112" s="82">
        <v>0</v>
      </c>
      <c r="W112" s="82">
        <v>0</v>
      </c>
      <c r="X112" s="82">
        <f t="shared" si="10"/>
        <v>0</v>
      </c>
      <c r="Y112" s="82">
        <v>0</v>
      </c>
      <c r="Z112" s="82">
        <v>0</v>
      </c>
      <c r="AA112" s="83">
        <f t="shared" si="11"/>
        <v>3770388</v>
      </c>
      <c r="AB112" s="84"/>
      <c r="AD112" s="114"/>
      <c r="AE112" s="86"/>
    </row>
    <row r="113" spans="1:31" s="85" customFormat="1" ht="30" customHeight="1" x14ac:dyDescent="0.25">
      <c r="A113" s="80">
        <v>106</v>
      </c>
      <c r="B113" s="80">
        <v>53</v>
      </c>
      <c r="C113" s="180">
        <v>67041986</v>
      </c>
      <c r="D113" s="81" t="s">
        <v>277</v>
      </c>
      <c r="E113" s="81" t="s">
        <v>156</v>
      </c>
      <c r="F113" s="81">
        <v>30</v>
      </c>
      <c r="G113" s="203">
        <v>3770388</v>
      </c>
      <c r="H113" s="203">
        <f t="shared" si="6"/>
        <v>3770388</v>
      </c>
      <c r="I113" s="82">
        <v>0</v>
      </c>
      <c r="J113" s="82">
        <v>0</v>
      </c>
      <c r="K113" s="82">
        <f t="shared" si="7"/>
        <v>3770388</v>
      </c>
      <c r="L113" s="82">
        <v>0</v>
      </c>
      <c r="M113" s="82">
        <v>0</v>
      </c>
      <c r="N113" s="82">
        <v>0</v>
      </c>
      <c r="O113" s="82">
        <v>0</v>
      </c>
      <c r="P113" s="82">
        <f t="shared" si="8"/>
        <v>0</v>
      </c>
      <c r="Q113" s="82">
        <v>0</v>
      </c>
      <c r="R113" s="82">
        <v>0</v>
      </c>
      <c r="S113" s="82">
        <v>0</v>
      </c>
      <c r="T113" s="82">
        <f t="shared" si="9"/>
        <v>0</v>
      </c>
      <c r="U113" s="82">
        <v>0</v>
      </c>
      <c r="V113" s="82">
        <v>0</v>
      </c>
      <c r="W113" s="82">
        <v>0</v>
      </c>
      <c r="X113" s="82">
        <f t="shared" si="10"/>
        <v>0</v>
      </c>
      <c r="Y113" s="82">
        <v>0</v>
      </c>
      <c r="Z113" s="82">
        <v>0</v>
      </c>
      <c r="AA113" s="83">
        <f t="shared" si="11"/>
        <v>3770388</v>
      </c>
      <c r="AB113" s="84"/>
      <c r="AD113" s="114"/>
      <c r="AE113" s="86"/>
    </row>
    <row r="114" spans="1:31" s="85" customFormat="1" ht="30" customHeight="1" x14ac:dyDescent="0.25">
      <c r="A114" s="80">
        <v>107</v>
      </c>
      <c r="B114" s="80">
        <v>54</v>
      </c>
      <c r="C114" s="180">
        <v>53042203</v>
      </c>
      <c r="D114" s="81" t="s">
        <v>278</v>
      </c>
      <c r="E114" s="81" t="s">
        <v>156</v>
      </c>
      <c r="F114" s="81">
        <v>30</v>
      </c>
      <c r="G114" s="203">
        <v>3770388</v>
      </c>
      <c r="H114" s="203">
        <f t="shared" si="6"/>
        <v>3770388</v>
      </c>
      <c r="I114" s="82">
        <v>0</v>
      </c>
      <c r="J114" s="82">
        <v>0</v>
      </c>
      <c r="K114" s="82">
        <f t="shared" si="7"/>
        <v>3770388</v>
      </c>
      <c r="L114" s="82">
        <v>0</v>
      </c>
      <c r="M114" s="82">
        <v>0</v>
      </c>
      <c r="N114" s="82">
        <v>0</v>
      </c>
      <c r="O114" s="82">
        <v>0</v>
      </c>
      <c r="P114" s="82">
        <f t="shared" si="8"/>
        <v>0</v>
      </c>
      <c r="Q114" s="82">
        <v>0</v>
      </c>
      <c r="R114" s="82">
        <v>0</v>
      </c>
      <c r="S114" s="82">
        <v>0</v>
      </c>
      <c r="T114" s="82">
        <f t="shared" si="9"/>
        <v>0</v>
      </c>
      <c r="U114" s="82">
        <v>0</v>
      </c>
      <c r="V114" s="82">
        <v>0</v>
      </c>
      <c r="W114" s="82">
        <v>0</v>
      </c>
      <c r="X114" s="82">
        <f t="shared" si="10"/>
        <v>0</v>
      </c>
      <c r="Y114" s="82">
        <v>0</v>
      </c>
      <c r="Z114" s="82">
        <v>0</v>
      </c>
      <c r="AA114" s="83">
        <f t="shared" si="11"/>
        <v>3770388</v>
      </c>
      <c r="AB114" s="84"/>
      <c r="AD114" s="114"/>
      <c r="AE114" s="86"/>
    </row>
    <row r="115" spans="1:31" s="85" customFormat="1" ht="30" customHeight="1" x14ac:dyDescent="0.25">
      <c r="A115" s="80">
        <v>108</v>
      </c>
      <c r="B115" s="80">
        <v>55</v>
      </c>
      <c r="C115" s="180">
        <v>1062302172</v>
      </c>
      <c r="D115" s="81" t="s">
        <v>279</v>
      </c>
      <c r="E115" s="81" t="s">
        <v>156</v>
      </c>
      <c r="F115" s="81">
        <v>30</v>
      </c>
      <c r="G115" s="203">
        <v>3770388</v>
      </c>
      <c r="H115" s="203">
        <f t="shared" si="6"/>
        <v>3770388</v>
      </c>
      <c r="I115" s="82">
        <v>0</v>
      </c>
      <c r="J115" s="82">
        <v>0</v>
      </c>
      <c r="K115" s="82">
        <f t="shared" si="7"/>
        <v>3770388</v>
      </c>
      <c r="L115" s="82">
        <v>0</v>
      </c>
      <c r="M115" s="82">
        <v>0</v>
      </c>
      <c r="N115" s="82">
        <v>0</v>
      </c>
      <c r="O115" s="82">
        <v>0</v>
      </c>
      <c r="P115" s="82">
        <f t="shared" si="8"/>
        <v>0</v>
      </c>
      <c r="Q115" s="82">
        <v>0</v>
      </c>
      <c r="R115" s="82">
        <v>0</v>
      </c>
      <c r="S115" s="82">
        <v>0</v>
      </c>
      <c r="T115" s="82">
        <f t="shared" si="9"/>
        <v>0</v>
      </c>
      <c r="U115" s="82">
        <v>0</v>
      </c>
      <c r="V115" s="82">
        <v>0</v>
      </c>
      <c r="W115" s="82">
        <v>0</v>
      </c>
      <c r="X115" s="82">
        <f t="shared" si="10"/>
        <v>0</v>
      </c>
      <c r="Y115" s="82">
        <v>0</v>
      </c>
      <c r="Z115" s="82">
        <v>0</v>
      </c>
      <c r="AA115" s="83">
        <f t="shared" si="11"/>
        <v>3770388</v>
      </c>
      <c r="AB115" s="84"/>
      <c r="AD115" s="114"/>
      <c r="AE115" s="86"/>
    </row>
    <row r="116" spans="1:31" s="85" customFormat="1" ht="30" customHeight="1" x14ac:dyDescent="0.25">
      <c r="A116" s="80">
        <v>109</v>
      </c>
      <c r="B116" s="80">
        <v>56</v>
      </c>
      <c r="C116" s="180">
        <v>1107514461</v>
      </c>
      <c r="D116" s="81" t="s">
        <v>280</v>
      </c>
      <c r="E116" s="81" t="s">
        <v>159</v>
      </c>
      <c r="F116" s="81">
        <v>30</v>
      </c>
      <c r="G116" s="203">
        <v>3770388</v>
      </c>
      <c r="H116" s="203">
        <f t="shared" si="6"/>
        <v>3770388</v>
      </c>
      <c r="I116" s="82">
        <v>0</v>
      </c>
      <c r="J116" s="82">
        <v>0</v>
      </c>
      <c r="K116" s="82">
        <f t="shared" si="7"/>
        <v>3770388</v>
      </c>
      <c r="L116" s="82">
        <v>0</v>
      </c>
      <c r="M116" s="82">
        <v>0</v>
      </c>
      <c r="N116" s="82">
        <v>0</v>
      </c>
      <c r="O116" s="82">
        <v>0</v>
      </c>
      <c r="P116" s="82">
        <f t="shared" si="8"/>
        <v>0</v>
      </c>
      <c r="Q116" s="82">
        <v>0</v>
      </c>
      <c r="R116" s="82">
        <v>0</v>
      </c>
      <c r="S116" s="82">
        <v>0</v>
      </c>
      <c r="T116" s="82">
        <f t="shared" si="9"/>
        <v>0</v>
      </c>
      <c r="U116" s="82">
        <v>0</v>
      </c>
      <c r="V116" s="82">
        <v>0</v>
      </c>
      <c r="W116" s="82">
        <v>0</v>
      </c>
      <c r="X116" s="82">
        <f t="shared" si="10"/>
        <v>0</v>
      </c>
      <c r="Y116" s="82">
        <v>0</v>
      </c>
      <c r="Z116" s="82">
        <v>0</v>
      </c>
      <c r="AA116" s="83">
        <f t="shared" si="11"/>
        <v>3770388</v>
      </c>
      <c r="AB116" s="84"/>
      <c r="AD116" s="114"/>
      <c r="AE116" s="86"/>
    </row>
    <row r="117" spans="1:31" s="85" customFormat="1" ht="30" customHeight="1" x14ac:dyDescent="0.25">
      <c r="A117" s="80">
        <v>110</v>
      </c>
      <c r="B117" s="80">
        <v>57</v>
      </c>
      <c r="C117" s="180">
        <v>55201169</v>
      </c>
      <c r="D117" s="81" t="s">
        <v>281</v>
      </c>
      <c r="E117" s="81" t="s">
        <v>156</v>
      </c>
      <c r="F117" s="81">
        <v>30</v>
      </c>
      <c r="G117" s="203">
        <v>3770388</v>
      </c>
      <c r="H117" s="203">
        <f t="shared" si="6"/>
        <v>3770388</v>
      </c>
      <c r="I117" s="82">
        <v>0</v>
      </c>
      <c r="J117" s="82">
        <v>0</v>
      </c>
      <c r="K117" s="82">
        <f t="shared" si="7"/>
        <v>3770388</v>
      </c>
      <c r="L117" s="82">
        <v>0</v>
      </c>
      <c r="M117" s="82">
        <v>0</v>
      </c>
      <c r="N117" s="82">
        <v>0</v>
      </c>
      <c r="O117" s="82">
        <v>0</v>
      </c>
      <c r="P117" s="82">
        <f t="shared" si="8"/>
        <v>0</v>
      </c>
      <c r="Q117" s="82">
        <v>0</v>
      </c>
      <c r="R117" s="82">
        <v>0</v>
      </c>
      <c r="S117" s="82">
        <v>0</v>
      </c>
      <c r="T117" s="82">
        <f t="shared" si="9"/>
        <v>0</v>
      </c>
      <c r="U117" s="82">
        <v>0</v>
      </c>
      <c r="V117" s="82">
        <v>0</v>
      </c>
      <c r="W117" s="82">
        <v>0</v>
      </c>
      <c r="X117" s="82">
        <f t="shared" si="10"/>
        <v>0</v>
      </c>
      <c r="Y117" s="82">
        <v>0</v>
      </c>
      <c r="Z117" s="82">
        <v>0</v>
      </c>
      <c r="AA117" s="83">
        <f t="shared" si="11"/>
        <v>3770388</v>
      </c>
      <c r="AB117" s="84"/>
      <c r="AD117" s="114"/>
      <c r="AE117" s="86"/>
    </row>
    <row r="118" spans="1:31" s="85" customFormat="1" ht="30" customHeight="1" x14ac:dyDescent="0.25">
      <c r="A118" s="80">
        <v>111</v>
      </c>
      <c r="B118" s="80">
        <v>58</v>
      </c>
      <c r="C118" s="180">
        <v>31322078</v>
      </c>
      <c r="D118" s="81" t="s">
        <v>282</v>
      </c>
      <c r="E118" s="81" t="s">
        <v>156</v>
      </c>
      <c r="F118" s="81">
        <v>30</v>
      </c>
      <c r="G118" s="203">
        <v>3770388</v>
      </c>
      <c r="H118" s="203">
        <f t="shared" si="6"/>
        <v>3770388</v>
      </c>
      <c r="I118" s="82">
        <v>0</v>
      </c>
      <c r="J118" s="82">
        <v>0</v>
      </c>
      <c r="K118" s="82">
        <f t="shared" si="7"/>
        <v>3770388</v>
      </c>
      <c r="L118" s="82">
        <v>0</v>
      </c>
      <c r="M118" s="82">
        <v>0</v>
      </c>
      <c r="N118" s="82">
        <v>0</v>
      </c>
      <c r="O118" s="82">
        <v>0</v>
      </c>
      <c r="P118" s="82">
        <f t="shared" si="8"/>
        <v>0</v>
      </c>
      <c r="Q118" s="82">
        <v>0</v>
      </c>
      <c r="R118" s="82">
        <v>0</v>
      </c>
      <c r="S118" s="82">
        <v>0</v>
      </c>
      <c r="T118" s="82">
        <f t="shared" si="9"/>
        <v>0</v>
      </c>
      <c r="U118" s="82">
        <v>0</v>
      </c>
      <c r="V118" s="82">
        <v>0</v>
      </c>
      <c r="W118" s="82">
        <v>0</v>
      </c>
      <c r="X118" s="82">
        <f t="shared" si="10"/>
        <v>0</v>
      </c>
      <c r="Y118" s="82">
        <v>0</v>
      </c>
      <c r="Z118" s="82">
        <v>0</v>
      </c>
      <c r="AA118" s="83">
        <f t="shared" si="11"/>
        <v>3770388</v>
      </c>
      <c r="AB118" s="84"/>
      <c r="AD118" s="114"/>
      <c r="AE118" s="86"/>
    </row>
    <row r="119" spans="1:31" s="85" customFormat="1" ht="30" customHeight="1" x14ac:dyDescent="0.25">
      <c r="A119" s="80">
        <v>112</v>
      </c>
      <c r="B119" s="80">
        <v>59</v>
      </c>
      <c r="C119" s="180">
        <v>31305196</v>
      </c>
      <c r="D119" s="81" t="s">
        <v>164</v>
      </c>
      <c r="E119" s="81" t="s">
        <v>159</v>
      </c>
      <c r="F119" s="81">
        <v>30</v>
      </c>
      <c r="G119" s="203">
        <v>3770388</v>
      </c>
      <c r="H119" s="203">
        <f t="shared" si="6"/>
        <v>3770388</v>
      </c>
      <c r="I119" s="82">
        <v>0</v>
      </c>
      <c r="J119" s="82">
        <v>0</v>
      </c>
      <c r="K119" s="82">
        <f t="shared" si="7"/>
        <v>3770388</v>
      </c>
      <c r="L119" s="82">
        <v>0</v>
      </c>
      <c r="M119" s="82">
        <v>0</v>
      </c>
      <c r="N119" s="82">
        <v>0</v>
      </c>
      <c r="O119" s="82">
        <v>0</v>
      </c>
      <c r="P119" s="82">
        <f t="shared" si="8"/>
        <v>0</v>
      </c>
      <c r="Q119" s="82">
        <v>0</v>
      </c>
      <c r="R119" s="82">
        <v>0</v>
      </c>
      <c r="S119" s="82">
        <v>0</v>
      </c>
      <c r="T119" s="82">
        <f t="shared" si="9"/>
        <v>0</v>
      </c>
      <c r="U119" s="82">
        <v>0</v>
      </c>
      <c r="V119" s="82">
        <v>0</v>
      </c>
      <c r="W119" s="82">
        <v>0</v>
      </c>
      <c r="X119" s="82">
        <f t="shared" si="10"/>
        <v>0</v>
      </c>
      <c r="Y119" s="82">
        <v>0</v>
      </c>
      <c r="Z119" s="82">
        <v>0</v>
      </c>
      <c r="AA119" s="83">
        <f t="shared" si="11"/>
        <v>3770388</v>
      </c>
      <c r="AB119" s="84"/>
      <c r="AD119" s="114"/>
      <c r="AE119" s="86"/>
    </row>
    <row r="120" spans="1:31" s="85" customFormat="1" ht="30" customHeight="1" x14ac:dyDescent="0.25">
      <c r="A120" s="80">
        <v>113</v>
      </c>
      <c r="B120" s="80">
        <v>60</v>
      </c>
      <c r="C120" s="180">
        <v>1143946891</v>
      </c>
      <c r="D120" s="81" t="s">
        <v>283</v>
      </c>
      <c r="E120" s="81" t="s">
        <v>156</v>
      </c>
      <c r="F120" s="81">
        <v>30</v>
      </c>
      <c r="G120" s="203">
        <v>3770388</v>
      </c>
      <c r="H120" s="203">
        <f t="shared" si="6"/>
        <v>3770388</v>
      </c>
      <c r="I120" s="82">
        <v>0</v>
      </c>
      <c r="J120" s="82">
        <v>0</v>
      </c>
      <c r="K120" s="82">
        <f t="shared" si="7"/>
        <v>3770388</v>
      </c>
      <c r="L120" s="82">
        <v>0</v>
      </c>
      <c r="M120" s="82">
        <v>0</v>
      </c>
      <c r="N120" s="82">
        <v>0</v>
      </c>
      <c r="O120" s="82">
        <v>0</v>
      </c>
      <c r="P120" s="82">
        <f t="shared" si="8"/>
        <v>0</v>
      </c>
      <c r="Q120" s="82">
        <v>0</v>
      </c>
      <c r="R120" s="82">
        <v>0</v>
      </c>
      <c r="S120" s="82">
        <v>0</v>
      </c>
      <c r="T120" s="82">
        <f t="shared" si="9"/>
        <v>0</v>
      </c>
      <c r="U120" s="82">
        <v>0</v>
      </c>
      <c r="V120" s="82">
        <v>0</v>
      </c>
      <c r="W120" s="82">
        <v>0</v>
      </c>
      <c r="X120" s="82">
        <f t="shared" si="10"/>
        <v>0</v>
      </c>
      <c r="Y120" s="82">
        <v>0</v>
      </c>
      <c r="Z120" s="82">
        <v>0</v>
      </c>
      <c r="AA120" s="83">
        <f t="shared" si="11"/>
        <v>3770388</v>
      </c>
      <c r="AB120" s="84"/>
      <c r="AD120" s="114"/>
      <c r="AE120" s="86"/>
    </row>
    <row r="121" spans="1:31" s="85" customFormat="1" ht="30" customHeight="1" x14ac:dyDescent="0.25">
      <c r="A121" s="80">
        <v>114</v>
      </c>
      <c r="B121" s="80">
        <v>61</v>
      </c>
      <c r="C121" s="180">
        <v>1144172902</v>
      </c>
      <c r="D121" s="81" t="s">
        <v>284</v>
      </c>
      <c r="E121" s="81" t="s">
        <v>156</v>
      </c>
      <c r="F121" s="81">
        <v>30</v>
      </c>
      <c r="G121" s="203">
        <v>3770388</v>
      </c>
      <c r="H121" s="203">
        <f t="shared" si="6"/>
        <v>3770388</v>
      </c>
      <c r="I121" s="82">
        <v>0</v>
      </c>
      <c r="J121" s="82">
        <v>0</v>
      </c>
      <c r="K121" s="82">
        <f t="shared" si="7"/>
        <v>3770388</v>
      </c>
      <c r="L121" s="82">
        <v>0</v>
      </c>
      <c r="M121" s="82">
        <v>0</v>
      </c>
      <c r="N121" s="82">
        <v>0</v>
      </c>
      <c r="O121" s="82">
        <v>0</v>
      </c>
      <c r="P121" s="82">
        <f t="shared" si="8"/>
        <v>0</v>
      </c>
      <c r="Q121" s="82">
        <v>0</v>
      </c>
      <c r="R121" s="82">
        <v>0</v>
      </c>
      <c r="S121" s="82">
        <v>0</v>
      </c>
      <c r="T121" s="82">
        <f t="shared" si="9"/>
        <v>0</v>
      </c>
      <c r="U121" s="82">
        <v>0</v>
      </c>
      <c r="V121" s="82">
        <v>0</v>
      </c>
      <c r="W121" s="82">
        <v>0</v>
      </c>
      <c r="X121" s="82">
        <f t="shared" si="10"/>
        <v>0</v>
      </c>
      <c r="Y121" s="82">
        <v>0</v>
      </c>
      <c r="Z121" s="82">
        <v>0</v>
      </c>
      <c r="AA121" s="83">
        <f t="shared" si="11"/>
        <v>3770388</v>
      </c>
      <c r="AB121" s="84"/>
      <c r="AD121" s="114"/>
      <c r="AE121" s="86"/>
    </row>
    <row r="122" spans="1:31" s="85" customFormat="1" ht="30" customHeight="1" x14ac:dyDescent="0.25">
      <c r="A122" s="80">
        <v>115</v>
      </c>
      <c r="B122" s="80">
        <v>62</v>
      </c>
      <c r="C122" s="180">
        <v>31565680</v>
      </c>
      <c r="D122" s="81" t="s">
        <v>285</v>
      </c>
      <c r="E122" s="81" t="s">
        <v>156</v>
      </c>
      <c r="F122" s="81">
        <v>30</v>
      </c>
      <c r="G122" s="203">
        <v>3770388</v>
      </c>
      <c r="H122" s="203">
        <f t="shared" si="6"/>
        <v>3770388</v>
      </c>
      <c r="I122" s="82">
        <v>0</v>
      </c>
      <c r="J122" s="82">
        <v>0</v>
      </c>
      <c r="K122" s="82">
        <f t="shared" si="7"/>
        <v>3770388</v>
      </c>
      <c r="L122" s="82">
        <v>0</v>
      </c>
      <c r="M122" s="82">
        <v>0</v>
      </c>
      <c r="N122" s="82">
        <v>0</v>
      </c>
      <c r="O122" s="82">
        <v>0</v>
      </c>
      <c r="P122" s="82">
        <f t="shared" si="8"/>
        <v>0</v>
      </c>
      <c r="Q122" s="82">
        <v>0</v>
      </c>
      <c r="R122" s="82">
        <v>0</v>
      </c>
      <c r="S122" s="82">
        <v>0</v>
      </c>
      <c r="T122" s="82">
        <f t="shared" si="9"/>
        <v>0</v>
      </c>
      <c r="U122" s="82">
        <v>0</v>
      </c>
      <c r="V122" s="82">
        <v>0</v>
      </c>
      <c r="W122" s="82">
        <v>0</v>
      </c>
      <c r="X122" s="82">
        <f t="shared" si="10"/>
        <v>0</v>
      </c>
      <c r="Y122" s="82">
        <v>0</v>
      </c>
      <c r="Z122" s="82">
        <v>0</v>
      </c>
      <c r="AA122" s="83">
        <f t="shared" si="11"/>
        <v>3770388</v>
      </c>
      <c r="AB122" s="84"/>
      <c r="AD122" s="114"/>
      <c r="AE122" s="86"/>
    </row>
    <row r="123" spans="1:31" s="85" customFormat="1" ht="30" customHeight="1" x14ac:dyDescent="0.25">
      <c r="A123" s="80">
        <v>116</v>
      </c>
      <c r="B123" s="80">
        <v>63</v>
      </c>
      <c r="C123" s="180">
        <v>1060419058</v>
      </c>
      <c r="D123" s="81" t="s">
        <v>286</v>
      </c>
      <c r="E123" s="81" t="s">
        <v>156</v>
      </c>
      <c r="F123" s="81">
        <v>30</v>
      </c>
      <c r="G123" s="203">
        <v>3770388</v>
      </c>
      <c r="H123" s="203">
        <f t="shared" si="6"/>
        <v>3770388</v>
      </c>
      <c r="I123" s="82">
        <v>0</v>
      </c>
      <c r="J123" s="82">
        <v>0</v>
      </c>
      <c r="K123" s="82">
        <f t="shared" si="7"/>
        <v>3770388</v>
      </c>
      <c r="L123" s="82">
        <v>0</v>
      </c>
      <c r="M123" s="82">
        <v>0</v>
      </c>
      <c r="N123" s="82">
        <v>0</v>
      </c>
      <c r="O123" s="82">
        <v>0</v>
      </c>
      <c r="P123" s="82">
        <f t="shared" si="8"/>
        <v>0</v>
      </c>
      <c r="Q123" s="82">
        <v>0</v>
      </c>
      <c r="R123" s="82">
        <v>0</v>
      </c>
      <c r="S123" s="82">
        <v>0</v>
      </c>
      <c r="T123" s="82">
        <f t="shared" si="9"/>
        <v>0</v>
      </c>
      <c r="U123" s="82">
        <v>0</v>
      </c>
      <c r="V123" s="82">
        <v>0</v>
      </c>
      <c r="W123" s="82">
        <v>0</v>
      </c>
      <c r="X123" s="82">
        <f t="shared" si="10"/>
        <v>0</v>
      </c>
      <c r="Y123" s="82">
        <v>0</v>
      </c>
      <c r="Z123" s="82">
        <v>0</v>
      </c>
      <c r="AA123" s="83">
        <f t="shared" si="11"/>
        <v>3770388</v>
      </c>
      <c r="AB123" s="84"/>
      <c r="AD123" s="114"/>
      <c r="AE123" s="86"/>
    </row>
    <row r="124" spans="1:31" s="85" customFormat="1" ht="30" customHeight="1" x14ac:dyDescent="0.25">
      <c r="A124" s="80">
        <v>117</v>
      </c>
      <c r="B124" s="80">
        <v>64</v>
      </c>
      <c r="C124" s="180">
        <v>66912571</v>
      </c>
      <c r="D124" s="81" t="s">
        <v>287</v>
      </c>
      <c r="E124" s="81" t="s">
        <v>156</v>
      </c>
      <c r="F124" s="81">
        <v>30</v>
      </c>
      <c r="G124" s="203">
        <v>3770388</v>
      </c>
      <c r="H124" s="203">
        <f t="shared" si="6"/>
        <v>3770388</v>
      </c>
      <c r="I124" s="82">
        <v>0</v>
      </c>
      <c r="J124" s="82">
        <v>0</v>
      </c>
      <c r="K124" s="82">
        <f t="shared" si="7"/>
        <v>3770388</v>
      </c>
      <c r="L124" s="82">
        <v>0</v>
      </c>
      <c r="M124" s="82">
        <v>0</v>
      </c>
      <c r="N124" s="82">
        <v>0</v>
      </c>
      <c r="O124" s="82">
        <v>0</v>
      </c>
      <c r="P124" s="82">
        <f t="shared" si="8"/>
        <v>0</v>
      </c>
      <c r="Q124" s="82">
        <v>0</v>
      </c>
      <c r="R124" s="82">
        <v>0</v>
      </c>
      <c r="S124" s="82">
        <v>0</v>
      </c>
      <c r="T124" s="82">
        <f t="shared" si="9"/>
        <v>0</v>
      </c>
      <c r="U124" s="82">
        <v>0</v>
      </c>
      <c r="V124" s="82">
        <v>0</v>
      </c>
      <c r="W124" s="82">
        <v>0</v>
      </c>
      <c r="X124" s="82">
        <f t="shared" si="10"/>
        <v>0</v>
      </c>
      <c r="Y124" s="82">
        <v>0</v>
      </c>
      <c r="Z124" s="82">
        <v>0</v>
      </c>
      <c r="AA124" s="83">
        <f t="shared" si="11"/>
        <v>3770388</v>
      </c>
      <c r="AB124" s="84"/>
      <c r="AD124" s="114"/>
      <c r="AE124" s="86"/>
    </row>
    <row r="125" spans="1:31" s="85" customFormat="1" ht="30" customHeight="1" x14ac:dyDescent="0.25">
      <c r="A125" s="80">
        <v>118</v>
      </c>
      <c r="B125" s="80">
        <v>65</v>
      </c>
      <c r="C125" s="180">
        <v>31994262</v>
      </c>
      <c r="D125" s="81" t="s">
        <v>288</v>
      </c>
      <c r="E125" s="81" t="s">
        <v>159</v>
      </c>
      <c r="F125" s="81">
        <v>30</v>
      </c>
      <c r="G125" s="203">
        <v>3770388</v>
      </c>
      <c r="H125" s="203">
        <f t="shared" si="6"/>
        <v>3770388</v>
      </c>
      <c r="I125" s="82">
        <v>0</v>
      </c>
      <c r="J125" s="82">
        <v>0</v>
      </c>
      <c r="K125" s="82">
        <f t="shared" si="7"/>
        <v>3770388</v>
      </c>
      <c r="L125" s="82">
        <v>0</v>
      </c>
      <c r="M125" s="82">
        <v>0</v>
      </c>
      <c r="N125" s="82">
        <v>0</v>
      </c>
      <c r="O125" s="82">
        <v>0</v>
      </c>
      <c r="P125" s="82">
        <f t="shared" si="8"/>
        <v>0</v>
      </c>
      <c r="Q125" s="82">
        <v>0</v>
      </c>
      <c r="R125" s="82">
        <v>0</v>
      </c>
      <c r="S125" s="82">
        <v>0</v>
      </c>
      <c r="T125" s="82">
        <f t="shared" si="9"/>
        <v>0</v>
      </c>
      <c r="U125" s="82">
        <v>0</v>
      </c>
      <c r="V125" s="82">
        <v>0</v>
      </c>
      <c r="W125" s="82">
        <v>0</v>
      </c>
      <c r="X125" s="82">
        <f t="shared" si="10"/>
        <v>0</v>
      </c>
      <c r="Y125" s="82">
        <v>0</v>
      </c>
      <c r="Z125" s="82">
        <v>0</v>
      </c>
      <c r="AA125" s="83">
        <f t="shared" si="11"/>
        <v>3770388</v>
      </c>
      <c r="AB125" s="84"/>
      <c r="AD125" s="114"/>
      <c r="AE125" s="86"/>
    </row>
    <row r="126" spans="1:31" s="85" customFormat="1" ht="30" customHeight="1" x14ac:dyDescent="0.25">
      <c r="A126" s="80">
        <v>119</v>
      </c>
      <c r="B126" s="80">
        <v>66</v>
      </c>
      <c r="C126" s="180">
        <v>67026779</v>
      </c>
      <c r="D126" s="81" t="s">
        <v>289</v>
      </c>
      <c r="E126" s="81" t="s">
        <v>156</v>
      </c>
      <c r="F126" s="81">
        <v>30</v>
      </c>
      <c r="G126" s="203">
        <v>3770388</v>
      </c>
      <c r="H126" s="203">
        <f t="shared" si="6"/>
        <v>3770388</v>
      </c>
      <c r="I126" s="82">
        <v>0</v>
      </c>
      <c r="J126" s="82">
        <v>0</v>
      </c>
      <c r="K126" s="82">
        <f t="shared" si="7"/>
        <v>3770388</v>
      </c>
      <c r="L126" s="82">
        <v>0</v>
      </c>
      <c r="M126" s="82">
        <v>0</v>
      </c>
      <c r="N126" s="82">
        <v>0</v>
      </c>
      <c r="O126" s="82">
        <v>0</v>
      </c>
      <c r="P126" s="82">
        <f t="shared" si="8"/>
        <v>0</v>
      </c>
      <c r="Q126" s="82">
        <v>0</v>
      </c>
      <c r="R126" s="82">
        <v>0</v>
      </c>
      <c r="S126" s="82">
        <v>0</v>
      </c>
      <c r="T126" s="82">
        <f t="shared" si="9"/>
        <v>0</v>
      </c>
      <c r="U126" s="82">
        <v>0</v>
      </c>
      <c r="V126" s="82">
        <v>0</v>
      </c>
      <c r="W126" s="82">
        <v>0</v>
      </c>
      <c r="X126" s="82">
        <f t="shared" si="10"/>
        <v>0</v>
      </c>
      <c r="Y126" s="82">
        <v>0</v>
      </c>
      <c r="Z126" s="82">
        <v>0</v>
      </c>
      <c r="AA126" s="83">
        <f t="shared" si="11"/>
        <v>3770388</v>
      </c>
      <c r="AB126" s="84"/>
      <c r="AD126" s="114"/>
      <c r="AE126" s="86"/>
    </row>
    <row r="127" spans="1:31" s="85" customFormat="1" ht="30" customHeight="1" x14ac:dyDescent="0.25">
      <c r="A127" s="80">
        <v>120</v>
      </c>
      <c r="B127" s="80">
        <v>67</v>
      </c>
      <c r="C127" s="180">
        <v>66928814</v>
      </c>
      <c r="D127" s="81" t="s">
        <v>290</v>
      </c>
      <c r="E127" s="81" t="s">
        <v>156</v>
      </c>
      <c r="F127" s="81">
        <v>30</v>
      </c>
      <c r="G127" s="203">
        <v>3770388</v>
      </c>
      <c r="H127" s="203">
        <f t="shared" si="6"/>
        <v>3770388</v>
      </c>
      <c r="I127" s="82">
        <v>0</v>
      </c>
      <c r="J127" s="82">
        <v>0</v>
      </c>
      <c r="K127" s="82">
        <f t="shared" si="7"/>
        <v>3770388</v>
      </c>
      <c r="L127" s="82">
        <v>0</v>
      </c>
      <c r="M127" s="82">
        <v>0</v>
      </c>
      <c r="N127" s="82">
        <v>0</v>
      </c>
      <c r="O127" s="82">
        <v>0</v>
      </c>
      <c r="P127" s="82">
        <f t="shared" si="8"/>
        <v>0</v>
      </c>
      <c r="Q127" s="82">
        <v>0</v>
      </c>
      <c r="R127" s="82">
        <v>0</v>
      </c>
      <c r="S127" s="82">
        <v>0</v>
      </c>
      <c r="T127" s="82">
        <f t="shared" si="9"/>
        <v>0</v>
      </c>
      <c r="U127" s="82">
        <v>0</v>
      </c>
      <c r="V127" s="82">
        <v>0</v>
      </c>
      <c r="W127" s="82">
        <v>0</v>
      </c>
      <c r="X127" s="82">
        <f t="shared" si="10"/>
        <v>0</v>
      </c>
      <c r="Y127" s="82">
        <v>0</v>
      </c>
      <c r="Z127" s="82">
        <v>0</v>
      </c>
      <c r="AA127" s="83">
        <f t="shared" si="11"/>
        <v>3770388</v>
      </c>
      <c r="AB127" s="84"/>
      <c r="AD127" s="114"/>
      <c r="AE127" s="86"/>
    </row>
    <row r="128" spans="1:31" s="85" customFormat="1" ht="30" customHeight="1" x14ac:dyDescent="0.25">
      <c r="A128" s="80">
        <v>121</v>
      </c>
      <c r="B128" s="80">
        <v>68</v>
      </c>
      <c r="C128" s="180">
        <v>38553162</v>
      </c>
      <c r="D128" s="81" t="s">
        <v>180</v>
      </c>
      <c r="E128" s="81" t="s">
        <v>156</v>
      </c>
      <c r="F128" s="81">
        <v>30</v>
      </c>
      <c r="G128" s="203">
        <v>3770388</v>
      </c>
      <c r="H128" s="203">
        <f t="shared" si="6"/>
        <v>3770388</v>
      </c>
      <c r="I128" s="82">
        <v>0</v>
      </c>
      <c r="J128" s="82">
        <v>0</v>
      </c>
      <c r="K128" s="82">
        <f t="shared" si="7"/>
        <v>3770388</v>
      </c>
      <c r="L128" s="82">
        <v>0</v>
      </c>
      <c r="M128" s="82">
        <v>0</v>
      </c>
      <c r="N128" s="82">
        <v>0</v>
      </c>
      <c r="O128" s="82">
        <v>0</v>
      </c>
      <c r="P128" s="82">
        <f t="shared" si="8"/>
        <v>0</v>
      </c>
      <c r="Q128" s="82">
        <v>0</v>
      </c>
      <c r="R128" s="82">
        <v>0</v>
      </c>
      <c r="S128" s="82">
        <v>0</v>
      </c>
      <c r="T128" s="82">
        <f t="shared" si="9"/>
        <v>0</v>
      </c>
      <c r="U128" s="82">
        <v>0</v>
      </c>
      <c r="V128" s="82">
        <v>0</v>
      </c>
      <c r="W128" s="82">
        <v>0</v>
      </c>
      <c r="X128" s="82">
        <f t="shared" si="10"/>
        <v>0</v>
      </c>
      <c r="Y128" s="82">
        <v>0</v>
      </c>
      <c r="Z128" s="82">
        <v>0</v>
      </c>
      <c r="AA128" s="83">
        <f t="shared" si="11"/>
        <v>3770388</v>
      </c>
      <c r="AB128" s="84"/>
      <c r="AD128" s="114"/>
      <c r="AE128" s="86"/>
    </row>
    <row r="129" spans="1:31" s="85" customFormat="1" ht="30" customHeight="1" x14ac:dyDescent="0.25">
      <c r="A129" s="80">
        <v>122</v>
      </c>
      <c r="B129" s="80">
        <v>69</v>
      </c>
      <c r="C129" s="180">
        <v>1143841096</v>
      </c>
      <c r="D129" s="81" t="s">
        <v>291</v>
      </c>
      <c r="E129" s="81" t="s">
        <v>156</v>
      </c>
      <c r="F129" s="81">
        <v>30</v>
      </c>
      <c r="G129" s="203">
        <v>3770388</v>
      </c>
      <c r="H129" s="203">
        <f t="shared" si="6"/>
        <v>3770388</v>
      </c>
      <c r="I129" s="82">
        <v>0</v>
      </c>
      <c r="J129" s="82">
        <v>0</v>
      </c>
      <c r="K129" s="82">
        <f t="shared" si="7"/>
        <v>3770388</v>
      </c>
      <c r="L129" s="82">
        <v>0</v>
      </c>
      <c r="M129" s="82">
        <v>0</v>
      </c>
      <c r="N129" s="82">
        <v>0</v>
      </c>
      <c r="O129" s="82">
        <v>0</v>
      </c>
      <c r="P129" s="82">
        <f t="shared" si="8"/>
        <v>0</v>
      </c>
      <c r="Q129" s="82">
        <v>0</v>
      </c>
      <c r="R129" s="82">
        <v>0</v>
      </c>
      <c r="S129" s="82">
        <v>0</v>
      </c>
      <c r="T129" s="82">
        <f t="shared" si="9"/>
        <v>0</v>
      </c>
      <c r="U129" s="82">
        <v>0</v>
      </c>
      <c r="V129" s="82">
        <v>0</v>
      </c>
      <c r="W129" s="82">
        <v>0</v>
      </c>
      <c r="X129" s="82">
        <f t="shared" si="10"/>
        <v>0</v>
      </c>
      <c r="Y129" s="82">
        <v>0</v>
      </c>
      <c r="Z129" s="82">
        <v>0</v>
      </c>
      <c r="AA129" s="83">
        <f t="shared" si="11"/>
        <v>3770388</v>
      </c>
      <c r="AB129" s="84"/>
      <c r="AD129" s="114"/>
      <c r="AE129" s="86"/>
    </row>
    <row r="130" spans="1:31" s="85" customFormat="1" ht="30" customHeight="1" x14ac:dyDescent="0.25">
      <c r="A130" s="80">
        <v>123</v>
      </c>
      <c r="B130" s="80">
        <v>70</v>
      </c>
      <c r="C130" s="180">
        <v>1006187730</v>
      </c>
      <c r="D130" s="81" t="s">
        <v>292</v>
      </c>
      <c r="E130" s="81" t="s">
        <v>157</v>
      </c>
      <c r="F130" s="81">
        <v>30</v>
      </c>
      <c r="G130" s="203">
        <v>3050388</v>
      </c>
      <c r="H130" s="203">
        <f t="shared" si="6"/>
        <v>3050388</v>
      </c>
      <c r="I130" s="82">
        <v>0</v>
      </c>
      <c r="J130" s="82">
        <v>0</v>
      </c>
      <c r="K130" s="82">
        <f t="shared" si="7"/>
        <v>3050388</v>
      </c>
      <c r="L130" s="82">
        <v>0</v>
      </c>
      <c r="M130" s="82">
        <v>0</v>
      </c>
      <c r="N130" s="82">
        <v>0</v>
      </c>
      <c r="O130" s="82">
        <v>0</v>
      </c>
      <c r="P130" s="82">
        <f t="shared" si="8"/>
        <v>0</v>
      </c>
      <c r="Q130" s="82">
        <v>0</v>
      </c>
      <c r="R130" s="82">
        <v>0</v>
      </c>
      <c r="S130" s="82">
        <v>0</v>
      </c>
      <c r="T130" s="82">
        <f t="shared" si="9"/>
        <v>0</v>
      </c>
      <c r="U130" s="82">
        <v>0</v>
      </c>
      <c r="V130" s="82">
        <v>0</v>
      </c>
      <c r="W130" s="82">
        <v>0</v>
      </c>
      <c r="X130" s="82">
        <f t="shared" si="10"/>
        <v>0</v>
      </c>
      <c r="Y130" s="82">
        <v>0</v>
      </c>
      <c r="Z130" s="82">
        <v>0</v>
      </c>
      <c r="AA130" s="83">
        <f t="shared" si="11"/>
        <v>3050388</v>
      </c>
      <c r="AB130" s="84"/>
      <c r="AD130" s="114"/>
      <c r="AE130" s="86"/>
    </row>
    <row r="131" spans="1:31" s="85" customFormat="1" ht="30" customHeight="1" x14ac:dyDescent="0.25">
      <c r="A131" s="80">
        <v>124</v>
      </c>
      <c r="B131" s="80">
        <v>71</v>
      </c>
      <c r="C131" s="180">
        <v>1143955912</v>
      </c>
      <c r="D131" s="81" t="s">
        <v>165</v>
      </c>
      <c r="E131" s="81" t="s">
        <v>156</v>
      </c>
      <c r="F131" s="81">
        <v>30</v>
      </c>
      <c r="G131" s="203">
        <v>3770388</v>
      </c>
      <c r="H131" s="203">
        <f t="shared" si="6"/>
        <v>3770388</v>
      </c>
      <c r="I131" s="82">
        <v>0</v>
      </c>
      <c r="J131" s="82">
        <v>0</v>
      </c>
      <c r="K131" s="82">
        <f t="shared" si="7"/>
        <v>3770388</v>
      </c>
      <c r="L131" s="82">
        <v>0</v>
      </c>
      <c r="M131" s="82">
        <v>0</v>
      </c>
      <c r="N131" s="82">
        <v>0</v>
      </c>
      <c r="O131" s="82">
        <v>0</v>
      </c>
      <c r="P131" s="82">
        <f t="shared" si="8"/>
        <v>0</v>
      </c>
      <c r="Q131" s="82">
        <v>0</v>
      </c>
      <c r="R131" s="82">
        <v>0</v>
      </c>
      <c r="S131" s="82">
        <v>0</v>
      </c>
      <c r="T131" s="82">
        <f t="shared" si="9"/>
        <v>0</v>
      </c>
      <c r="U131" s="82">
        <v>0</v>
      </c>
      <c r="V131" s="82">
        <v>0</v>
      </c>
      <c r="W131" s="82">
        <v>0</v>
      </c>
      <c r="X131" s="82">
        <f t="shared" si="10"/>
        <v>0</v>
      </c>
      <c r="Y131" s="82">
        <v>0</v>
      </c>
      <c r="Z131" s="82">
        <v>0</v>
      </c>
      <c r="AA131" s="83">
        <f t="shared" si="11"/>
        <v>3770388</v>
      </c>
      <c r="AB131" s="84"/>
      <c r="AD131" s="114"/>
      <c r="AE131" s="86"/>
    </row>
    <row r="132" spans="1:31" s="85" customFormat="1" ht="30" customHeight="1" x14ac:dyDescent="0.25">
      <c r="A132" s="80">
        <v>125</v>
      </c>
      <c r="B132" s="80">
        <v>72</v>
      </c>
      <c r="C132" s="180">
        <v>1107053615</v>
      </c>
      <c r="D132" s="81" t="s">
        <v>293</v>
      </c>
      <c r="E132" s="81" t="s">
        <v>157</v>
      </c>
      <c r="F132" s="81">
        <v>30</v>
      </c>
      <c r="G132" s="203">
        <v>3050388</v>
      </c>
      <c r="H132" s="203">
        <f t="shared" si="6"/>
        <v>3050388</v>
      </c>
      <c r="I132" s="82">
        <v>0</v>
      </c>
      <c r="J132" s="82">
        <v>0</v>
      </c>
      <c r="K132" s="82">
        <f t="shared" si="7"/>
        <v>3050388</v>
      </c>
      <c r="L132" s="82">
        <v>0</v>
      </c>
      <c r="M132" s="82">
        <v>0</v>
      </c>
      <c r="N132" s="82">
        <v>0</v>
      </c>
      <c r="O132" s="82">
        <v>0</v>
      </c>
      <c r="P132" s="82">
        <f t="shared" si="8"/>
        <v>0</v>
      </c>
      <c r="Q132" s="82">
        <v>0</v>
      </c>
      <c r="R132" s="82">
        <v>0</v>
      </c>
      <c r="S132" s="82">
        <v>0</v>
      </c>
      <c r="T132" s="82">
        <f t="shared" si="9"/>
        <v>0</v>
      </c>
      <c r="U132" s="82">
        <v>0</v>
      </c>
      <c r="V132" s="82">
        <v>0</v>
      </c>
      <c r="W132" s="82">
        <v>0</v>
      </c>
      <c r="X132" s="82">
        <f t="shared" si="10"/>
        <v>0</v>
      </c>
      <c r="Y132" s="82">
        <v>0</v>
      </c>
      <c r="Z132" s="82">
        <v>0</v>
      </c>
      <c r="AA132" s="83">
        <f t="shared" si="11"/>
        <v>3050388</v>
      </c>
      <c r="AB132" s="84"/>
      <c r="AD132" s="114"/>
      <c r="AE132" s="86"/>
    </row>
    <row r="133" spans="1:31" s="85" customFormat="1" ht="30" customHeight="1" x14ac:dyDescent="0.25">
      <c r="A133" s="80">
        <v>126</v>
      </c>
      <c r="B133" s="80">
        <v>73</v>
      </c>
      <c r="C133" s="180">
        <v>29106977</v>
      </c>
      <c r="D133" s="81" t="s">
        <v>294</v>
      </c>
      <c r="E133" s="81" t="s">
        <v>156</v>
      </c>
      <c r="F133" s="81">
        <v>30</v>
      </c>
      <c r="G133" s="203">
        <v>3770388</v>
      </c>
      <c r="H133" s="203">
        <f t="shared" si="6"/>
        <v>3770388</v>
      </c>
      <c r="I133" s="82">
        <v>0</v>
      </c>
      <c r="J133" s="82">
        <v>0</v>
      </c>
      <c r="K133" s="82">
        <f t="shared" si="7"/>
        <v>3770388</v>
      </c>
      <c r="L133" s="82">
        <v>0</v>
      </c>
      <c r="M133" s="82">
        <v>0</v>
      </c>
      <c r="N133" s="82">
        <v>0</v>
      </c>
      <c r="O133" s="82">
        <v>0</v>
      </c>
      <c r="P133" s="82">
        <f t="shared" si="8"/>
        <v>0</v>
      </c>
      <c r="Q133" s="82">
        <v>0</v>
      </c>
      <c r="R133" s="82">
        <v>0</v>
      </c>
      <c r="S133" s="82">
        <v>0</v>
      </c>
      <c r="T133" s="82">
        <f t="shared" si="9"/>
        <v>0</v>
      </c>
      <c r="U133" s="82">
        <v>0</v>
      </c>
      <c r="V133" s="82">
        <v>0</v>
      </c>
      <c r="W133" s="82">
        <v>0</v>
      </c>
      <c r="X133" s="82">
        <f t="shared" si="10"/>
        <v>0</v>
      </c>
      <c r="Y133" s="82">
        <v>0</v>
      </c>
      <c r="Z133" s="82">
        <v>0</v>
      </c>
      <c r="AA133" s="83">
        <f t="shared" si="11"/>
        <v>3770388</v>
      </c>
      <c r="AB133" s="84"/>
      <c r="AD133" s="114"/>
      <c r="AE133" s="86"/>
    </row>
    <row r="134" spans="1:31" s="85" customFormat="1" ht="30" customHeight="1" x14ac:dyDescent="0.25">
      <c r="A134" s="80">
        <v>127</v>
      </c>
      <c r="B134" s="80">
        <v>74</v>
      </c>
      <c r="C134" s="180">
        <v>34374907</v>
      </c>
      <c r="D134" s="81" t="s">
        <v>295</v>
      </c>
      <c r="E134" s="81" t="s">
        <v>156</v>
      </c>
      <c r="F134" s="81">
        <v>30</v>
      </c>
      <c r="G134" s="203">
        <v>3770388</v>
      </c>
      <c r="H134" s="203">
        <f t="shared" si="6"/>
        <v>3770388</v>
      </c>
      <c r="I134" s="82">
        <v>0</v>
      </c>
      <c r="J134" s="82">
        <v>0</v>
      </c>
      <c r="K134" s="82">
        <f t="shared" si="7"/>
        <v>3770388</v>
      </c>
      <c r="L134" s="82">
        <v>0</v>
      </c>
      <c r="M134" s="82">
        <v>0</v>
      </c>
      <c r="N134" s="82">
        <v>0</v>
      </c>
      <c r="O134" s="82">
        <v>0</v>
      </c>
      <c r="P134" s="82">
        <f t="shared" si="8"/>
        <v>0</v>
      </c>
      <c r="Q134" s="82">
        <v>0</v>
      </c>
      <c r="R134" s="82">
        <v>0</v>
      </c>
      <c r="S134" s="82">
        <v>0</v>
      </c>
      <c r="T134" s="82">
        <f t="shared" si="9"/>
        <v>0</v>
      </c>
      <c r="U134" s="82">
        <v>0</v>
      </c>
      <c r="V134" s="82">
        <v>0</v>
      </c>
      <c r="W134" s="82">
        <v>0</v>
      </c>
      <c r="X134" s="82">
        <f t="shared" si="10"/>
        <v>0</v>
      </c>
      <c r="Y134" s="82">
        <v>0</v>
      </c>
      <c r="Z134" s="82">
        <v>0</v>
      </c>
      <c r="AA134" s="83">
        <f t="shared" si="11"/>
        <v>3770388</v>
      </c>
      <c r="AB134" s="84"/>
      <c r="AD134" s="114"/>
      <c r="AE134" s="86"/>
    </row>
    <row r="135" spans="1:31" s="85" customFormat="1" ht="30" customHeight="1" x14ac:dyDescent="0.25">
      <c r="A135" s="80">
        <v>128</v>
      </c>
      <c r="B135" s="80">
        <v>75</v>
      </c>
      <c r="C135" s="180">
        <v>34679287</v>
      </c>
      <c r="D135" s="81" t="s">
        <v>296</v>
      </c>
      <c r="E135" s="81" t="s">
        <v>156</v>
      </c>
      <c r="F135" s="81">
        <v>30</v>
      </c>
      <c r="G135" s="203">
        <v>3770388</v>
      </c>
      <c r="H135" s="203">
        <f t="shared" si="6"/>
        <v>3770388</v>
      </c>
      <c r="I135" s="82">
        <v>0</v>
      </c>
      <c r="J135" s="82">
        <v>0</v>
      </c>
      <c r="K135" s="82">
        <f t="shared" si="7"/>
        <v>3770388</v>
      </c>
      <c r="L135" s="82">
        <v>0</v>
      </c>
      <c r="M135" s="82">
        <v>0</v>
      </c>
      <c r="N135" s="82">
        <v>0</v>
      </c>
      <c r="O135" s="82">
        <v>0</v>
      </c>
      <c r="P135" s="82">
        <f t="shared" si="8"/>
        <v>0</v>
      </c>
      <c r="Q135" s="82">
        <v>0</v>
      </c>
      <c r="R135" s="82">
        <v>0</v>
      </c>
      <c r="S135" s="82">
        <v>0</v>
      </c>
      <c r="T135" s="82">
        <f t="shared" si="9"/>
        <v>0</v>
      </c>
      <c r="U135" s="82">
        <v>0</v>
      </c>
      <c r="V135" s="82">
        <v>0</v>
      </c>
      <c r="W135" s="82">
        <v>0</v>
      </c>
      <c r="X135" s="82">
        <f t="shared" si="10"/>
        <v>0</v>
      </c>
      <c r="Y135" s="82">
        <v>0</v>
      </c>
      <c r="Z135" s="82">
        <v>0</v>
      </c>
      <c r="AA135" s="83">
        <f t="shared" si="11"/>
        <v>3770388</v>
      </c>
      <c r="AB135" s="84"/>
      <c r="AD135" s="114"/>
      <c r="AE135" s="86"/>
    </row>
    <row r="136" spans="1:31" s="85" customFormat="1" ht="30" customHeight="1" x14ac:dyDescent="0.25">
      <c r="A136" s="80">
        <v>129</v>
      </c>
      <c r="B136" s="80">
        <v>76</v>
      </c>
      <c r="C136" s="180">
        <v>66744332</v>
      </c>
      <c r="D136" s="81" t="s">
        <v>297</v>
      </c>
      <c r="E136" s="81" t="s">
        <v>156</v>
      </c>
      <c r="F136" s="81">
        <v>30</v>
      </c>
      <c r="G136" s="203">
        <v>3770388</v>
      </c>
      <c r="H136" s="203">
        <f t="shared" si="6"/>
        <v>3770388</v>
      </c>
      <c r="I136" s="82">
        <v>0</v>
      </c>
      <c r="J136" s="82">
        <v>0</v>
      </c>
      <c r="K136" s="82">
        <f t="shared" si="7"/>
        <v>3770388</v>
      </c>
      <c r="L136" s="82">
        <v>0</v>
      </c>
      <c r="M136" s="82">
        <v>0</v>
      </c>
      <c r="N136" s="82">
        <v>0</v>
      </c>
      <c r="O136" s="82">
        <v>0</v>
      </c>
      <c r="P136" s="82">
        <f t="shared" si="8"/>
        <v>0</v>
      </c>
      <c r="Q136" s="82">
        <v>0</v>
      </c>
      <c r="R136" s="82">
        <v>0</v>
      </c>
      <c r="S136" s="82">
        <v>0</v>
      </c>
      <c r="T136" s="82">
        <f t="shared" si="9"/>
        <v>0</v>
      </c>
      <c r="U136" s="82">
        <v>0</v>
      </c>
      <c r="V136" s="82">
        <v>0</v>
      </c>
      <c r="W136" s="82">
        <v>0</v>
      </c>
      <c r="X136" s="82">
        <f t="shared" si="10"/>
        <v>0</v>
      </c>
      <c r="Y136" s="82">
        <v>0</v>
      </c>
      <c r="Z136" s="82">
        <v>0</v>
      </c>
      <c r="AA136" s="83">
        <f t="shared" si="11"/>
        <v>3770388</v>
      </c>
      <c r="AB136" s="84"/>
      <c r="AD136" s="114"/>
      <c r="AE136" s="86"/>
    </row>
    <row r="137" spans="1:31" s="85" customFormat="1" ht="30" customHeight="1" x14ac:dyDescent="0.25">
      <c r="A137" s="80">
        <v>130</v>
      </c>
      <c r="B137" s="80">
        <v>77</v>
      </c>
      <c r="C137" s="180">
        <v>1144143141</v>
      </c>
      <c r="D137" s="81" t="s">
        <v>298</v>
      </c>
      <c r="E137" s="81" t="s">
        <v>156</v>
      </c>
      <c r="F137" s="81">
        <v>30</v>
      </c>
      <c r="G137" s="203">
        <v>3770388</v>
      </c>
      <c r="H137" s="203">
        <f t="shared" ref="H137:H200" si="12">+G137/30*F137</f>
        <v>3770388</v>
      </c>
      <c r="I137" s="82">
        <v>0</v>
      </c>
      <c r="J137" s="82">
        <v>0</v>
      </c>
      <c r="K137" s="82">
        <f t="shared" ref="K137:K200" si="13">+H137+I137+J137</f>
        <v>3770388</v>
      </c>
      <c r="L137" s="82">
        <v>0</v>
      </c>
      <c r="M137" s="82">
        <v>0</v>
      </c>
      <c r="N137" s="82">
        <v>0</v>
      </c>
      <c r="O137" s="82">
        <v>0</v>
      </c>
      <c r="P137" s="82">
        <f t="shared" ref="P137:P200" si="14">+L137+M137+N137+O137</f>
        <v>0</v>
      </c>
      <c r="Q137" s="82">
        <v>0</v>
      </c>
      <c r="R137" s="82">
        <v>0</v>
      </c>
      <c r="S137" s="82">
        <v>0</v>
      </c>
      <c r="T137" s="82">
        <f t="shared" ref="T137:T200" si="15">+Q137+R137+S137</f>
        <v>0</v>
      </c>
      <c r="U137" s="82">
        <v>0</v>
      </c>
      <c r="V137" s="82">
        <v>0</v>
      </c>
      <c r="W137" s="82">
        <v>0</v>
      </c>
      <c r="X137" s="82">
        <f t="shared" ref="X137:X200" si="16">+U137+V137+W137</f>
        <v>0</v>
      </c>
      <c r="Y137" s="82">
        <v>0</v>
      </c>
      <c r="Z137" s="82">
        <v>0</v>
      </c>
      <c r="AA137" s="83">
        <f t="shared" ref="AA137:AA200" si="17">+K137</f>
        <v>3770388</v>
      </c>
      <c r="AB137" s="84"/>
      <c r="AD137" s="114"/>
      <c r="AE137" s="86"/>
    </row>
    <row r="138" spans="1:31" s="85" customFormat="1" ht="30" customHeight="1" x14ac:dyDescent="0.25">
      <c r="A138" s="80">
        <v>131</v>
      </c>
      <c r="B138" s="80">
        <v>78</v>
      </c>
      <c r="C138" s="180">
        <v>1113527324</v>
      </c>
      <c r="D138" s="81" t="s">
        <v>299</v>
      </c>
      <c r="E138" s="81" t="s">
        <v>156</v>
      </c>
      <c r="F138" s="81">
        <v>30</v>
      </c>
      <c r="G138" s="203">
        <v>3770388</v>
      </c>
      <c r="H138" s="203">
        <f t="shared" si="12"/>
        <v>3770388</v>
      </c>
      <c r="I138" s="82">
        <v>0</v>
      </c>
      <c r="J138" s="82">
        <v>0</v>
      </c>
      <c r="K138" s="82">
        <f t="shared" si="13"/>
        <v>3770388</v>
      </c>
      <c r="L138" s="82">
        <v>0</v>
      </c>
      <c r="M138" s="82">
        <v>0</v>
      </c>
      <c r="N138" s="82">
        <v>0</v>
      </c>
      <c r="O138" s="82">
        <v>0</v>
      </c>
      <c r="P138" s="82">
        <f t="shared" si="14"/>
        <v>0</v>
      </c>
      <c r="Q138" s="82">
        <v>0</v>
      </c>
      <c r="R138" s="82">
        <v>0</v>
      </c>
      <c r="S138" s="82">
        <v>0</v>
      </c>
      <c r="T138" s="82">
        <f t="shared" si="15"/>
        <v>0</v>
      </c>
      <c r="U138" s="82">
        <v>0</v>
      </c>
      <c r="V138" s="82">
        <v>0</v>
      </c>
      <c r="W138" s="82">
        <v>0</v>
      </c>
      <c r="X138" s="82">
        <f t="shared" si="16"/>
        <v>0</v>
      </c>
      <c r="Y138" s="82">
        <v>0</v>
      </c>
      <c r="Z138" s="82">
        <v>0</v>
      </c>
      <c r="AA138" s="83">
        <f t="shared" si="17"/>
        <v>3770388</v>
      </c>
      <c r="AB138" s="84"/>
      <c r="AD138" s="114"/>
      <c r="AE138" s="86"/>
    </row>
    <row r="139" spans="1:31" s="85" customFormat="1" ht="30" customHeight="1" x14ac:dyDescent="0.25">
      <c r="A139" s="80">
        <v>132</v>
      </c>
      <c r="B139" s="80">
        <v>79</v>
      </c>
      <c r="C139" s="180">
        <v>31481813</v>
      </c>
      <c r="D139" s="81" t="s">
        <v>300</v>
      </c>
      <c r="E139" s="81" t="s">
        <v>156</v>
      </c>
      <c r="F139" s="81">
        <v>30</v>
      </c>
      <c r="G139" s="203">
        <v>3770388</v>
      </c>
      <c r="H139" s="203">
        <f t="shared" si="12"/>
        <v>3770388</v>
      </c>
      <c r="I139" s="82">
        <v>0</v>
      </c>
      <c r="J139" s="82">
        <v>0</v>
      </c>
      <c r="K139" s="82">
        <f t="shared" si="13"/>
        <v>3770388</v>
      </c>
      <c r="L139" s="82">
        <v>0</v>
      </c>
      <c r="M139" s="82">
        <v>0</v>
      </c>
      <c r="N139" s="82">
        <v>0</v>
      </c>
      <c r="O139" s="82">
        <v>0</v>
      </c>
      <c r="P139" s="82">
        <f t="shared" si="14"/>
        <v>0</v>
      </c>
      <c r="Q139" s="82">
        <v>0</v>
      </c>
      <c r="R139" s="82">
        <v>0</v>
      </c>
      <c r="S139" s="82">
        <v>0</v>
      </c>
      <c r="T139" s="82">
        <f t="shared" si="15"/>
        <v>0</v>
      </c>
      <c r="U139" s="82">
        <v>0</v>
      </c>
      <c r="V139" s="82">
        <v>0</v>
      </c>
      <c r="W139" s="82">
        <v>0</v>
      </c>
      <c r="X139" s="82">
        <f t="shared" si="16"/>
        <v>0</v>
      </c>
      <c r="Y139" s="82">
        <v>0</v>
      </c>
      <c r="Z139" s="82">
        <v>0</v>
      </c>
      <c r="AA139" s="83">
        <f t="shared" si="17"/>
        <v>3770388</v>
      </c>
      <c r="AB139" s="84"/>
      <c r="AD139" s="114"/>
      <c r="AE139" s="86"/>
    </row>
    <row r="140" spans="1:31" s="85" customFormat="1" ht="30" customHeight="1" x14ac:dyDescent="0.25">
      <c r="A140" s="80">
        <v>133</v>
      </c>
      <c r="B140" s="80">
        <v>80</v>
      </c>
      <c r="C140" s="180">
        <v>34374886</v>
      </c>
      <c r="D140" s="81" t="s">
        <v>301</v>
      </c>
      <c r="E140" s="81" t="s">
        <v>156</v>
      </c>
      <c r="F140" s="81">
        <v>30</v>
      </c>
      <c r="G140" s="203">
        <v>3770388</v>
      </c>
      <c r="H140" s="203">
        <f t="shared" si="12"/>
        <v>3770388</v>
      </c>
      <c r="I140" s="82">
        <v>0</v>
      </c>
      <c r="J140" s="82">
        <v>0</v>
      </c>
      <c r="K140" s="82">
        <f t="shared" si="13"/>
        <v>3770388</v>
      </c>
      <c r="L140" s="82">
        <v>0</v>
      </c>
      <c r="M140" s="82">
        <v>0</v>
      </c>
      <c r="N140" s="82">
        <v>0</v>
      </c>
      <c r="O140" s="82">
        <v>0</v>
      </c>
      <c r="P140" s="82">
        <f t="shared" si="14"/>
        <v>0</v>
      </c>
      <c r="Q140" s="82">
        <v>0</v>
      </c>
      <c r="R140" s="82">
        <v>0</v>
      </c>
      <c r="S140" s="82">
        <v>0</v>
      </c>
      <c r="T140" s="82">
        <f t="shared" si="15"/>
        <v>0</v>
      </c>
      <c r="U140" s="82">
        <v>0</v>
      </c>
      <c r="V140" s="82">
        <v>0</v>
      </c>
      <c r="W140" s="82">
        <v>0</v>
      </c>
      <c r="X140" s="82">
        <f t="shared" si="16"/>
        <v>0</v>
      </c>
      <c r="Y140" s="82">
        <v>0</v>
      </c>
      <c r="Z140" s="82">
        <v>0</v>
      </c>
      <c r="AA140" s="83">
        <f t="shared" si="17"/>
        <v>3770388</v>
      </c>
      <c r="AB140" s="84"/>
      <c r="AD140" s="114"/>
      <c r="AE140" s="86"/>
    </row>
    <row r="141" spans="1:31" s="85" customFormat="1" ht="30" customHeight="1" x14ac:dyDescent="0.25">
      <c r="A141" s="80">
        <v>134</v>
      </c>
      <c r="B141" s="80">
        <v>81</v>
      </c>
      <c r="C141" s="180">
        <v>29707467</v>
      </c>
      <c r="D141" s="81" t="s">
        <v>302</v>
      </c>
      <c r="E141" s="81" t="s">
        <v>156</v>
      </c>
      <c r="F141" s="81">
        <v>30</v>
      </c>
      <c r="G141" s="203">
        <v>3770388</v>
      </c>
      <c r="H141" s="203">
        <f t="shared" si="12"/>
        <v>3770388</v>
      </c>
      <c r="I141" s="82">
        <v>0</v>
      </c>
      <c r="J141" s="82">
        <v>0</v>
      </c>
      <c r="K141" s="82">
        <f t="shared" si="13"/>
        <v>3770388</v>
      </c>
      <c r="L141" s="82">
        <v>0</v>
      </c>
      <c r="M141" s="82">
        <v>0</v>
      </c>
      <c r="N141" s="82">
        <v>0</v>
      </c>
      <c r="O141" s="82">
        <v>0</v>
      </c>
      <c r="P141" s="82">
        <f t="shared" si="14"/>
        <v>0</v>
      </c>
      <c r="Q141" s="82">
        <v>0</v>
      </c>
      <c r="R141" s="82">
        <v>0</v>
      </c>
      <c r="S141" s="82">
        <v>0</v>
      </c>
      <c r="T141" s="82">
        <f t="shared" si="15"/>
        <v>0</v>
      </c>
      <c r="U141" s="82">
        <v>0</v>
      </c>
      <c r="V141" s="82">
        <v>0</v>
      </c>
      <c r="W141" s="82">
        <v>0</v>
      </c>
      <c r="X141" s="82">
        <f t="shared" si="16"/>
        <v>0</v>
      </c>
      <c r="Y141" s="82">
        <v>0</v>
      </c>
      <c r="Z141" s="82">
        <v>0</v>
      </c>
      <c r="AA141" s="83">
        <f t="shared" si="17"/>
        <v>3770388</v>
      </c>
      <c r="AB141" s="84"/>
      <c r="AD141" s="114"/>
      <c r="AE141" s="86"/>
    </row>
    <row r="142" spans="1:31" s="85" customFormat="1" ht="30" customHeight="1" x14ac:dyDescent="0.25">
      <c r="A142" s="80">
        <v>135</v>
      </c>
      <c r="B142" s="80">
        <v>82</v>
      </c>
      <c r="C142" s="180">
        <v>67040572</v>
      </c>
      <c r="D142" s="81" t="s">
        <v>303</v>
      </c>
      <c r="E142" s="81" t="s">
        <v>156</v>
      </c>
      <c r="F142" s="81">
        <v>30</v>
      </c>
      <c r="G142" s="203">
        <v>3770388</v>
      </c>
      <c r="H142" s="203">
        <f t="shared" si="12"/>
        <v>3770388</v>
      </c>
      <c r="I142" s="82">
        <v>0</v>
      </c>
      <c r="J142" s="82">
        <v>0</v>
      </c>
      <c r="K142" s="82">
        <f t="shared" si="13"/>
        <v>3770388</v>
      </c>
      <c r="L142" s="82">
        <v>0</v>
      </c>
      <c r="M142" s="82">
        <v>0</v>
      </c>
      <c r="N142" s="82">
        <v>0</v>
      </c>
      <c r="O142" s="82">
        <v>0</v>
      </c>
      <c r="P142" s="82">
        <f t="shared" si="14"/>
        <v>0</v>
      </c>
      <c r="Q142" s="82">
        <v>0</v>
      </c>
      <c r="R142" s="82">
        <v>0</v>
      </c>
      <c r="S142" s="82">
        <v>0</v>
      </c>
      <c r="T142" s="82">
        <f t="shared" si="15"/>
        <v>0</v>
      </c>
      <c r="U142" s="82">
        <v>0</v>
      </c>
      <c r="V142" s="82">
        <v>0</v>
      </c>
      <c r="W142" s="82">
        <v>0</v>
      </c>
      <c r="X142" s="82">
        <f t="shared" si="16"/>
        <v>0</v>
      </c>
      <c r="Y142" s="82">
        <v>0</v>
      </c>
      <c r="Z142" s="82">
        <v>0</v>
      </c>
      <c r="AA142" s="83">
        <f t="shared" si="17"/>
        <v>3770388</v>
      </c>
      <c r="AB142" s="84"/>
      <c r="AD142" s="114"/>
      <c r="AE142" s="86"/>
    </row>
    <row r="143" spans="1:31" s="85" customFormat="1" ht="30" customHeight="1" x14ac:dyDescent="0.25">
      <c r="A143" s="80">
        <v>136</v>
      </c>
      <c r="B143" s="80">
        <v>83</v>
      </c>
      <c r="C143" s="180">
        <v>67016613</v>
      </c>
      <c r="D143" s="81" t="s">
        <v>304</v>
      </c>
      <c r="E143" s="81" t="s">
        <v>156</v>
      </c>
      <c r="F143" s="81">
        <v>30</v>
      </c>
      <c r="G143" s="203">
        <v>3770388</v>
      </c>
      <c r="H143" s="203">
        <f t="shared" si="12"/>
        <v>3770388</v>
      </c>
      <c r="I143" s="82">
        <v>0</v>
      </c>
      <c r="J143" s="82">
        <v>0</v>
      </c>
      <c r="K143" s="82">
        <f t="shared" si="13"/>
        <v>3770388</v>
      </c>
      <c r="L143" s="82">
        <v>0</v>
      </c>
      <c r="M143" s="82">
        <v>0</v>
      </c>
      <c r="N143" s="82">
        <v>0</v>
      </c>
      <c r="O143" s="82">
        <v>0</v>
      </c>
      <c r="P143" s="82">
        <f t="shared" si="14"/>
        <v>0</v>
      </c>
      <c r="Q143" s="82">
        <v>0</v>
      </c>
      <c r="R143" s="82">
        <v>0</v>
      </c>
      <c r="S143" s="82">
        <v>0</v>
      </c>
      <c r="T143" s="82">
        <f t="shared" si="15"/>
        <v>0</v>
      </c>
      <c r="U143" s="82">
        <v>0</v>
      </c>
      <c r="V143" s="82">
        <v>0</v>
      </c>
      <c r="W143" s="82">
        <v>0</v>
      </c>
      <c r="X143" s="82">
        <f t="shared" si="16"/>
        <v>0</v>
      </c>
      <c r="Y143" s="82">
        <v>0</v>
      </c>
      <c r="Z143" s="82">
        <v>0</v>
      </c>
      <c r="AA143" s="83">
        <f t="shared" si="17"/>
        <v>3770388</v>
      </c>
      <c r="AB143" s="84"/>
      <c r="AD143" s="114"/>
      <c r="AE143" s="86"/>
    </row>
    <row r="144" spans="1:31" s="85" customFormat="1" ht="30" customHeight="1" x14ac:dyDescent="0.25">
      <c r="A144" s="80">
        <v>137</v>
      </c>
      <c r="B144" s="80">
        <v>84</v>
      </c>
      <c r="C144" s="180">
        <v>1023927416</v>
      </c>
      <c r="D144" s="81" t="s">
        <v>305</v>
      </c>
      <c r="E144" s="81" t="s">
        <v>156</v>
      </c>
      <c r="F144" s="81">
        <v>30</v>
      </c>
      <c r="G144" s="203">
        <v>3770388</v>
      </c>
      <c r="H144" s="203">
        <f t="shared" si="12"/>
        <v>3770388</v>
      </c>
      <c r="I144" s="82">
        <v>0</v>
      </c>
      <c r="J144" s="82">
        <v>0</v>
      </c>
      <c r="K144" s="82">
        <f t="shared" si="13"/>
        <v>3770388</v>
      </c>
      <c r="L144" s="82">
        <v>0</v>
      </c>
      <c r="M144" s="82">
        <v>0</v>
      </c>
      <c r="N144" s="82">
        <v>0</v>
      </c>
      <c r="O144" s="82">
        <v>0</v>
      </c>
      <c r="P144" s="82">
        <f t="shared" si="14"/>
        <v>0</v>
      </c>
      <c r="Q144" s="82">
        <v>0</v>
      </c>
      <c r="R144" s="82">
        <v>0</v>
      </c>
      <c r="S144" s="82">
        <v>0</v>
      </c>
      <c r="T144" s="82">
        <f t="shared" si="15"/>
        <v>0</v>
      </c>
      <c r="U144" s="82">
        <v>0</v>
      </c>
      <c r="V144" s="82">
        <v>0</v>
      </c>
      <c r="W144" s="82">
        <v>0</v>
      </c>
      <c r="X144" s="82">
        <f t="shared" si="16"/>
        <v>0</v>
      </c>
      <c r="Y144" s="82">
        <v>0</v>
      </c>
      <c r="Z144" s="82">
        <v>0</v>
      </c>
      <c r="AA144" s="83">
        <f t="shared" si="17"/>
        <v>3770388</v>
      </c>
      <c r="AB144" s="84"/>
      <c r="AD144" s="114"/>
      <c r="AE144" s="86"/>
    </row>
    <row r="145" spans="1:31" s="85" customFormat="1" ht="30" customHeight="1" x14ac:dyDescent="0.25">
      <c r="A145" s="80">
        <v>138</v>
      </c>
      <c r="B145" s="80">
        <v>85</v>
      </c>
      <c r="C145" s="180">
        <v>1136059240</v>
      </c>
      <c r="D145" s="81" t="s">
        <v>306</v>
      </c>
      <c r="E145" s="81" t="s">
        <v>156</v>
      </c>
      <c r="F145" s="81">
        <v>30</v>
      </c>
      <c r="G145" s="203">
        <v>3770388</v>
      </c>
      <c r="H145" s="203">
        <f t="shared" si="12"/>
        <v>3770388</v>
      </c>
      <c r="I145" s="82">
        <v>0</v>
      </c>
      <c r="J145" s="82">
        <v>0</v>
      </c>
      <c r="K145" s="82">
        <f t="shared" si="13"/>
        <v>3770388</v>
      </c>
      <c r="L145" s="82">
        <v>0</v>
      </c>
      <c r="M145" s="82">
        <v>0</v>
      </c>
      <c r="N145" s="82">
        <v>0</v>
      </c>
      <c r="O145" s="82">
        <v>0</v>
      </c>
      <c r="P145" s="82">
        <f t="shared" si="14"/>
        <v>0</v>
      </c>
      <c r="Q145" s="82">
        <v>0</v>
      </c>
      <c r="R145" s="82">
        <v>0</v>
      </c>
      <c r="S145" s="82">
        <v>0</v>
      </c>
      <c r="T145" s="82">
        <f t="shared" si="15"/>
        <v>0</v>
      </c>
      <c r="U145" s="82">
        <v>0</v>
      </c>
      <c r="V145" s="82">
        <v>0</v>
      </c>
      <c r="W145" s="82">
        <v>0</v>
      </c>
      <c r="X145" s="82">
        <f t="shared" si="16"/>
        <v>0</v>
      </c>
      <c r="Y145" s="82">
        <v>0</v>
      </c>
      <c r="Z145" s="82">
        <v>0</v>
      </c>
      <c r="AA145" s="83">
        <f t="shared" si="17"/>
        <v>3770388</v>
      </c>
      <c r="AB145" s="84"/>
      <c r="AD145" s="114"/>
      <c r="AE145" s="86"/>
    </row>
    <row r="146" spans="1:31" s="85" customFormat="1" ht="30" customHeight="1" x14ac:dyDescent="0.25">
      <c r="A146" s="80">
        <v>139</v>
      </c>
      <c r="B146" s="80">
        <v>86</v>
      </c>
      <c r="C146" s="180">
        <v>31383161</v>
      </c>
      <c r="D146" s="81" t="s">
        <v>166</v>
      </c>
      <c r="E146" s="81" t="s">
        <v>157</v>
      </c>
      <c r="F146" s="81">
        <v>30</v>
      </c>
      <c r="G146" s="203">
        <v>3050388</v>
      </c>
      <c r="H146" s="203">
        <f t="shared" si="12"/>
        <v>3050388</v>
      </c>
      <c r="I146" s="82">
        <v>0</v>
      </c>
      <c r="J146" s="82">
        <v>0</v>
      </c>
      <c r="K146" s="82">
        <f t="shared" si="13"/>
        <v>3050388</v>
      </c>
      <c r="L146" s="82">
        <v>0</v>
      </c>
      <c r="M146" s="82">
        <v>0</v>
      </c>
      <c r="N146" s="82">
        <v>0</v>
      </c>
      <c r="O146" s="82">
        <v>0</v>
      </c>
      <c r="P146" s="82">
        <f t="shared" si="14"/>
        <v>0</v>
      </c>
      <c r="Q146" s="82">
        <v>0</v>
      </c>
      <c r="R146" s="82">
        <v>0</v>
      </c>
      <c r="S146" s="82">
        <v>0</v>
      </c>
      <c r="T146" s="82">
        <f t="shared" si="15"/>
        <v>0</v>
      </c>
      <c r="U146" s="82">
        <v>0</v>
      </c>
      <c r="V146" s="82">
        <v>0</v>
      </c>
      <c r="W146" s="82">
        <v>0</v>
      </c>
      <c r="X146" s="82">
        <f t="shared" si="16"/>
        <v>0</v>
      </c>
      <c r="Y146" s="82">
        <v>0</v>
      </c>
      <c r="Z146" s="82">
        <v>0</v>
      </c>
      <c r="AA146" s="83">
        <f t="shared" si="17"/>
        <v>3050388</v>
      </c>
      <c r="AB146" s="84"/>
      <c r="AD146" s="114"/>
      <c r="AE146" s="86"/>
    </row>
    <row r="147" spans="1:31" s="85" customFormat="1" ht="30" customHeight="1" x14ac:dyDescent="0.25">
      <c r="A147" s="80">
        <v>140</v>
      </c>
      <c r="B147" s="80">
        <v>87</v>
      </c>
      <c r="C147" s="180">
        <v>1143963594</v>
      </c>
      <c r="D147" s="81" t="s">
        <v>307</v>
      </c>
      <c r="E147" s="81" t="s">
        <v>156</v>
      </c>
      <c r="F147" s="81">
        <v>30</v>
      </c>
      <c r="G147" s="203">
        <v>3770388</v>
      </c>
      <c r="H147" s="203">
        <f t="shared" si="12"/>
        <v>3770388</v>
      </c>
      <c r="I147" s="82">
        <v>0</v>
      </c>
      <c r="J147" s="82">
        <v>0</v>
      </c>
      <c r="K147" s="82">
        <f t="shared" si="13"/>
        <v>3770388</v>
      </c>
      <c r="L147" s="82">
        <v>0</v>
      </c>
      <c r="M147" s="82">
        <v>0</v>
      </c>
      <c r="N147" s="82">
        <v>0</v>
      </c>
      <c r="O147" s="82">
        <v>0</v>
      </c>
      <c r="P147" s="82">
        <f t="shared" si="14"/>
        <v>0</v>
      </c>
      <c r="Q147" s="82">
        <v>0</v>
      </c>
      <c r="R147" s="82">
        <v>0</v>
      </c>
      <c r="S147" s="82">
        <v>0</v>
      </c>
      <c r="T147" s="82">
        <f t="shared" si="15"/>
        <v>0</v>
      </c>
      <c r="U147" s="82">
        <v>0</v>
      </c>
      <c r="V147" s="82">
        <v>0</v>
      </c>
      <c r="W147" s="82">
        <v>0</v>
      </c>
      <c r="X147" s="82">
        <f t="shared" si="16"/>
        <v>0</v>
      </c>
      <c r="Y147" s="82">
        <v>0</v>
      </c>
      <c r="Z147" s="82">
        <v>0</v>
      </c>
      <c r="AA147" s="83">
        <f t="shared" si="17"/>
        <v>3770388</v>
      </c>
      <c r="AB147" s="84"/>
      <c r="AD147" s="114"/>
      <c r="AE147" s="86"/>
    </row>
    <row r="148" spans="1:31" s="85" customFormat="1" ht="30" customHeight="1" x14ac:dyDescent="0.25">
      <c r="A148" s="80">
        <v>141</v>
      </c>
      <c r="B148" s="80">
        <v>88</v>
      </c>
      <c r="C148" s="180">
        <v>38667734</v>
      </c>
      <c r="D148" s="81" t="s">
        <v>167</v>
      </c>
      <c r="E148" s="81" t="s">
        <v>156</v>
      </c>
      <c r="F148" s="81">
        <v>30</v>
      </c>
      <c r="G148" s="203">
        <v>3770388</v>
      </c>
      <c r="H148" s="203">
        <f t="shared" si="12"/>
        <v>3770388</v>
      </c>
      <c r="I148" s="82">
        <v>0</v>
      </c>
      <c r="J148" s="82">
        <v>0</v>
      </c>
      <c r="K148" s="82">
        <f t="shared" si="13"/>
        <v>3770388</v>
      </c>
      <c r="L148" s="82">
        <v>0</v>
      </c>
      <c r="M148" s="82">
        <v>0</v>
      </c>
      <c r="N148" s="82">
        <v>0</v>
      </c>
      <c r="O148" s="82">
        <v>0</v>
      </c>
      <c r="P148" s="82">
        <f t="shared" si="14"/>
        <v>0</v>
      </c>
      <c r="Q148" s="82">
        <v>0</v>
      </c>
      <c r="R148" s="82">
        <v>0</v>
      </c>
      <c r="S148" s="82">
        <v>0</v>
      </c>
      <c r="T148" s="82">
        <f t="shared" si="15"/>
        <v>0</v>
      </c>
      <c r="U148" s="82">
        <v>0</v>
      </c>
      <c r="V148" s="82">
        <v>0</v>
      </c>
      <c r="W148" s="82">
        <v>0</v>
      </c>
      <c r="X148" s="82">
        <f t="shared" si="16"/>
        <v>0</v>
      </c>
      <c r="Y148" s="82">
        <v>0</v>
      </c>
      <c r="Z148" s="82">
        <v>0</v>
      </c>
      <c r="AA148" s="83">
        <f t="shared" si="17"/>
        <v>3770388</v>
      </c>
      <c r="AB148" s="84"/>
      <c r="AD148" s="114"/>
      <c r="AE148" s="86"/>
    </row>
    <row r="149" spans="1:31" s="85" customFormat="1" ht="30" customHeight="1" x14ac:dyDescent="0.25">
      <c r="A149" s="80">
        <v>142</v>
      </c>
      <c r="B149" s="80">
        <v>89</v>
      </c>
      <c r="C149" s="180">
        <v>66700754</v>
      </c>
      <c r="D149" s="81" t="s">
        <v>308</v>
      </c>
      <c r="E149" s="81" t="s">
        <v>156</v>
      </c>
      <c r="F149" s="81">
        <v>30</v>
      </c>
      <c r="G149" s="203">
        <v>3770388</v>
      </c>
      <c r="H149" s="203">
        <f t="shared" si="12"/>
        <v>3770388</v>
      </c>
      <c r="I149" s="82">
        <v>0</v>
      </c>
      <c r="J149" s="82">
        <v>0</v>
      </c>
      <c r="K149" s="82">
        <f t="shared" si="13"/>
        <v>3770388</v>
      </c>
      <c r="L149" s="82">
        <v>0</v>
      </c>
      <c r="M149" s="82">
        <v>0</v>
      </c>
      <c r="N149" s="82">
        <v>0</v>
      </c>
      <c r="O149" s="82">
        <v>0</v>
      </c>
      <c r="P149" s="82">
        <f t="shared" si="14"/>
        <v>0</v>
      </c>
      <c r="Q149" s="82">
        <v>0</v>
      </c>
      <c r="R149" s="82">
        <v>0</v>
      </c>
      <c r="S149" s="82">
        <v>0</v>
      </c>
      <c r="T149" s="82">
        <f t="shared" si="15"/>
        <v>0</v>
      </c>
      <c r="U149" s="82">
        <v>0</v>
      </c>
      <c r="V149" s="82">
        <v>0</v>
      </c>
      <c r="W149" s="82">
        <v>0</v>
      </c>
      <c r="X149" s="82">
        <f t="shared" si="16"/>
        <v>0</v>
      </c>
      <c r="Y149" s="82">
        <v>0</v>
      </c>
      <c r="Z149" s="82">
        <v>0</v>
      </c>
      <c r="AA149" s="83">
        <f t="shared" si="17"/>
        <v>3770388</v>
      </c>
      <c r="AB149" s="84"/>
      <c r="AD149" s="114"/>
      <c r="AE149" s="86"/>
    </row>
    <row r="150" spans="1:31" s="85" customFormat="1" ht="30" customHeight="1" x14ac:dyDescent="0.25">
      <c r="A150" s="80">
        <v>143</v>
      </c>
      <c r="B150" s="80">
        <v>90</v>
      </c>
      <c r="C150" s="180">
        <v>1114728503</v>
      </c>
      <c r="D150" s="81" t="s">
        <v>309</v>
      </c>
      <c r="E150" s="81" t="s">
        <v>156</v>
      </c>
      <c r="F150" s="81">
        <v>30</v>
      </c>
      <c r="G150" s="203">
        <v>3770388</v>
      </c>
      <c r="H150" s="203">
        <f t="shared" si="12"/>
        <v>3770388</v>
      </c>
      <c r="I150" s="82">
        <v>0</v>
      </c>
      <c r="J150" s="82">
        <v>0</v>
      </c>
      <c r="K150" s="82">
        <f t="shared" si="13"/>
        <v>3770388</v>
      </c>
      <c r="L150" s="82">
        <v>0</v>
      </c>
      <c r="M150" s="82">
        <v>0</v>
      </c>
      <c r="N150" s="82">
        <v>0</v>
      </c>
      <c r="O150" s="82">
        <v>0</v>
      </c>
      <c r="P150" s="82">
        <f t="shared" si="14"/>
        <v>0</v>
      </c>
      <c r="Q150" s="82">
        <v>0</v>
      </c>
      <c r="R150" s="82">
        <v>0</v>
      </c>
      <c r="S150" s="82">
        <v>0</v>
      </c>
      <c r="T150" s="82">
        <f t="shared" si="15"/>
        <v>0</v>
      </c>
      <c r="U150" s="82">
        <v>0</v>
      </c>
      <c r="V150" s="82">
        <v>0</v>
      </c>
      <c r="W150" s="82">
        <v>0</v>
      </c>
      <c r="X150" s="82">
        <f t="shared" si="16"/>
        <v>0</v>
      </c>
      <c r="Y150" s="82">
        <v>0</v>
      </c>
      <c r="Z150" s="82">
        <v>0</v>
      </c>
      <c r="AA150" s="83">
        <f t="shared" si="17"/>
        <v>3770388</v>
      </c>
      <c r="AB150" s="84"/>
      <c r="AD150" s="114"/>
      <c r="AE150" s="86"/>
    </row>
    <row r="151" spans="1:31" s="85" customFormat="1" ht="30" customHeight="1" x14ac:dyDescent="0.25">
      <c r="A151" s="80">
        <v>144</v>
      </c>
      <c r="B151" s="80">
        <v>91</v>
      </c>
      <c r="C151" s="180">
        <v>1130631461</v>
      </c>
      <c r="D151" s="81" t="s">
        <v>310</v>
      </c>
      <c r="E151" s="81" t="s">
        <v>156</v>
      </c>
      <c r="F151" s="81">
        <v>30</v>
      </c>
      <c r="G151" s="203">
        <v>3770388</v>
      </c>
      <c r="H151" s="203">
        <f t="shared" si="12"/>
        <v>3770388</v>
      </c>
      <c r="I151" s="82">
        <v>0</v>
      </c>
      <c r="J151" s="82">
        <v>0</v>
      </c>
      <c r="K151" s="82">
        <f t="shared" si="13"/>
        <v>3770388</v>
      </c>
      <c r="L151" s="82">
        <v>0</v>
      </c>
      <c r="M151" s="82">
        <v>0</v>
      </c>
      <c r="N151" s="82">
        <v>0</v>
      </c>
      <c r="O151" s="82">
        <v>0</v>
      </c>
      <c r="P151" s="82">
        <f t="shared" si="14"/>
        <v>0</v>
      </c>
      <c r="Q151" s="82">
        <v>0</v>
      </c>
      <c r="R151" s="82">
        <v>0</v>
      </c>
      <c r="S151" s="82">
        <v>0</v>
      </c>
      <c r="T151" s="82">
        <f t="shared" si="15"/>
        <v>0</v>
      </c>
      <c r="U151" s="82">
        <v>0</v>
      </c>
      <c r="V151" s="82">
        <v>0</v>
      </c>
      <c r="W151" s="82">
        <v>0</v>
      </c>
      <c r="X151" s="82">
        <f t="shared" si="16"/>
        <v>0</v>
      </c>
      <c r="Y151" s="82">
        <v>0</v>
      </c>
      <c r="Z151" s="82">
        <v>0</v>
      </c>
      <c r="AA151" s="83">
        <f t="shared" si="17"/>
        <v>3770388</v>
      </c>
      <c r="AB151" s="84"/>
      <c r="AD151" s="114"/>
      <c r="AE151" s="86"/>
    </row>
    <row r="152" spans="1:31" s="85" customFormat="1" ht="30" customHeight="1" x14ac:dyDescent="0.25">
      <c r="A152" s="80">
        <v>145</v>
      </c>
      <c r="B152" s="80">
        <v>92</v>
      </c>
      <c r="C152" s="180">
        <v>1130608741</v>
      </c>
      <c r="D152" s="81" t="s">
        <v>311</v>
      </c>
      <c r="E152" s="81" t="s">
        <v>156</v>
      </c>
      <c r="F152" s="81">
        <v>30</v>
      </c>
      <c r="G152" s="203">
        <v>3770388</v>
      </c>
      <c r="H152" s="203">
        <f t="shared" si="12"/>
        <v>3770388</v>
      </c>
      <c r="I152" s="82">
        <v>0</v>
      </c>
      <c r="J152" s="82">
        <v>0</v>
      </c>
      <c r="K152" s="82">
        <f t="shared" si="13"/>
        <v>3770388</v>
      </c>
      <c r="L152" s="82">
        <v>0</v>
      </c>
      <c r="M152" s="82">
        <v>0</v>
      </c>
      <c r="N152" s="82">
        <v>0</v>
      </c>
      <c r="O152" s="82">
        <v>0</v>
      </c>
      <c r="P152" s="82">
        <f t="shared" si="14"/>
        <v>0</v>
      </c>
      <c r="Q152" s="82">
        <v>0</v>
      </c>
      <c r="R152" s="82">
        <v>0</v>
      </c>
      <c r="S152" s="82">
        <v>0</v>
      </c>
      <c r="T152" s="82">
        <f t="shared" si="15"/>
        <v>0</v>
      </c>
      <c r="U152" s="82">
        <v>0</v>
      </c>
      <c r="V152" s="82">
        <v>0</v>
      </c>
      <c r="W152" s="82">
        <v>0</v>
      </c>
      <c r="X152" s="82">
        <f t="shared" si="16"/>
        <v>0</v>
      </c>
      <c r="Y152" s="82">
        <v>0</v>
      </c>
      <c r="Z152" s="82">
        <v>0</v>
      </c>
      <c r="AA152" s="83">
        <f t="shared" si="17"/>
        <v>3770388</v>
      </c>
      <c r="AB152" s="84"/>
      <c r="AD152" s="114"/>
      <c r="AE152" s="86"/>
    </row>
    <row r="153" spans="1:31" s="85" customFormat="1" ht="30" customHeight="1" x14ac:dyDescent="0.25">
      <c r="A153" s="80">
        <v>146</v>
      </c>
      <c r="B153" s="80">
        <v>93</v>
      </c>
      <c r="C153" s="180">
        <v>1085287280</v>
      </c>
      <c r="D153" s="81" t="s">
        <v>312</v>
      </c>
      <c r="E153" s="81" t="s">
        <v>156</v>
      </c>
      <c r="F153" s="81">
        <v>30</v>
      </c>
      <c r="G153" s="203">
        <v>3770388</v>
      </c>
      <c r="H153" s="203">
        <f t="shared" si="12"/>
        <v>3770388</v>
      </c>
      <c r="I153" s="82">
        <v>0</v>
      </c>
      <c r="J153" s="82">
        <v>0</v>
      </c>
      <c r="K153" s="82">
        <f t="shared" si="13"/>
        <v>3770388</v>
      </c>
      <c r="L153" s="82">
        <v>0</v>
      </c>
      <c r="M153" s="82">
        <v>0</v>
      </c>
      <c r="N153" s="82">
        <v>0</v>
      </c>
      <c r="O153" s="82">
        <v>0</v>
      </c>
      <c r="P153" s="82">
        <f t="shared" si="14"/>
        <v>0</v>
      </c>
      <c r="Q153" s="82">
        <v>0</v>
      </c>
      <c r="R153" s="82">
        <v>0</v>
      </c>
      <c r="S153" s="82">
        <v>0</v>
      </c>
      <c r="T153" s="82">
        <f t="shared" si="15"/>
        <v>0</v>
      </c>
      <c r="U153" s="82">
        <v>0</v>
      </c>
      <c r="V153" s="82">
        <v>0</v>
      </c>
      <c r="W153" s="82">
        <v>0</v>
      </c>
      <c r="X153" s="82">
        <f t="shared" si="16"/>
        <v>0</v>
      </c>
      <c r="Y153" s="82">
        <v>0</v>
      </c>
      <c r="Z153" s="82">
        <v>0</v>
      </c>
      <c r="AA153" s="83">
        <f t="shared" si="17"/>
        <v>3770388</v>
      </c>
      <c r="AB153" s="84"/>
      <c r="AD153" s="114"/>
      <c r="AE153" s="86"/>
    </row>
    <row r="154" spans="1:31" s="85" customFormat="1" ht="30" customHeight="1" x14ac:dyDescent="0.25">
      <c r="A154" s="80">
        <v>147</v>
      </c>
      <c r="B154" s="80">
        <v>94</v>
      </c>
      <c r="C154" s="180">
        <v>1113678886</v>
      </c>
      <c r="D154" s="81" t="s">
        <v>313</v>
      </c>
      <c r="E154" s="81" t="s">
        <v>156</v>
      </c>
      <c r="F154" s="81">
        <v>30</v>
      </c>
      <c r="G154" s="203">
        <v>3770388</v>
      </c>
      <c r="H154" s="203">
        <f t="shared" si="12"/>
        <v>3770388</v>
      </c>
      <c r="I154" s="82">
        <v>0</v>
      </c>
      <c r="J154" s="82">
        <v>0</v>
      </c>
      <c r="K154" s="82">
        <f t="shared" si="13"/>
        <v>3770388</v>
      </c>
      <c r="L154" s="82">
        <v>0</v>
      </c>
      <c r="M154" s="82">
        <v>0</v>
      </c>
      <c r="N154" s="82">
        <v>0</v>
      </c>
      <c r="O154" s="82">
        <v>0</v>
      </c>
      <c r="P154" s="82">
        <f t="shared" si="14"/>
        <v>0</v>
      </c>
      <c r="Q154" s="82">
        <v>0</v>
      </c>
      <c r="R154" s="82">
        <v>0</v>
      </c>
      <c r="S154" s="82">
        <v>0</v>
      </c>
      <c r="T154" s="82">
        <f t="shared" si="15"/>
        <v>0</v>
      </c>
      <c r="U154" s="82">
        <v>0</v>
      </c>
      <c r="V154" s="82">
        <v>0</v>
      </c>
      <c r="W154" s="82">
        <v>0</v>
      </c>
      <c r="X154" s="82">
        <f t="shared" si="16"/>
        <v>0</v>
      </c>
      <c r="Y154" s="82">
        <v>0</v>
      </c>
      <c r="Z154" s="82">
        <v>0</v>
      </c>
      <c r="AA154" s="83">
        <f t="shared" si="17"/>
        <v>3770388</v>
      </c>
      <c r="AB154" s="84"/>
      <c r="AD154" s="114"/>
      <c r="AE154" s="86"/>
    </row>
    <row r="155" spans="1:31" s="85" customFormat="1" ht="30" customHeight="1" x14ac:dyDescent="0.25">
      <c r="A155" s="80">
        <v>148</v>
      </c>
      <c r="B155" s="80">
        <v>95</v>
      </c>
      <c r="C155" s="180">
        <v>1143959622</v>
      </c>
      <c r="D155" s="81" t="s">
        <v>314</v>
      </c>
      <c r="E155" s="81" t="s">
        <v>156</v>
      </c>
      <c r="F155" s="81">
        <v>30</v>
      </c>
      <c r="G155" s="203">
        <v>3770388</v>
      </c>
      <c r="H155" s="203">
        <f t="shared" si="12"/>
        <v>3770388</v>
      </c>
      <c r="I155" s="82">
        <v>0</v>
      </c>
      <c r="J155" s="82">
        <v>0</v>
      </c>
      <c r="K155" s="82">
        <f t="shared" si="13"/>
        <v>3770388</v>
      </c>
      <c r="L155" s="82">
        <v>0</v>
      </c>
      <c r="M155" s="82">
        <v>0</v>
      </c>
      <c r="N155" s="82">
        <v>0</v>
      </c>
      <c r="O155" s="82">
        <v>0</v>
      </c>
      <c r="P155" s="82">
        <f t="shared" si="14"/>
        <v>0</v>
      </c>
      <c r="Q155" s="82">
        <v>0</v>
      </c>
      <c r="R155" s="82">
        <v>0</v>
      </c>
      <c r="S155" s="82">
        <v>0</v>
      </c>
      <c r="T155" s="82">
        <f t="shared" si="15"/>
        <v>0</v>
      </c>
      <c r="U155" s="82">
        <v>0</v>
      </c>
      <c r="V155" s="82">
        <v>0</v>
      </c>
      <c r="W155" s="82">
        <v>0</v>
      </c>
      <c r="X155" s="82">
        <f t="shared" si="16"/>
        <v>0</v>
      </c>
      <c r="Y155" s="82">
        <v>0</v>
      </c>
      <c r="Z155" s="82">
        <v>0</v>
      </c>
      <c r="AA155" s="83">
        <f t="shared" si="17"/>
        <v>3770388</v>
      </c>
      <c r="AB155" s="84"/>
      <c r="AD155" s="114"/>
      <c r="AE155" s="86"/>
    </row>
    <row r="156" spans="1:31" s="85" customFormat="1" ht="30" customHeight="1" x14ac:dyDescent="0.25">
      <c r="A156" s="80">
        <v>149</v>
      </c>
      <c r="B156" s="80">
        <v>96</v>
      </c>
      <c r="C156" s="180">
        <v>48575263</v>
      </c>
      <c r="D156" s="81" t="s">
        <v>315</v>
      </c>
      <c r="E156" s="81" t="s">
        <v>156</v>
      </c>
      <c r="F156" s="81">
        <v>30</v>
      </c>
      <c r="G156" s="203">
        <v>3770388</v>
      </c>
      <c r="H156" s="203">
        <f t="shared" si="12"/>
        <v>3770388</v>
      </c>
      <c r="I156" s="82">
        <v>0</v>
      </c>
      <c r="J156" s="82">
        <v>0</v>
      </c>
      <c r="K156" s="82">
        <f t="shared" si="13"/>
        <v>3770388</v>
      </c>
      <c r="L156" s="82">
        <v>0</v>
      </c>
      <c r="M156" s="82">
        <v>0</v>
      </c>
      <c r="N156" s="82">
        <v>0</v>
      </c>
      <c r="O156" s="82">
        <v>0</v>
      </c>
      <c r="P156" s="82">
        <f t="shared" si="14"/>
        <v>0</v>
      </c>
      <c r="Q156" s="82">
        <v>0</v>
      </c>
      <c r="R156" s="82">
        <v>0</v>
      </c>
      <c r="S156" s="82">
        <v>0</v>
      </c>
      <c r="T156" s="82">
        <f t="shared" si="15"/>
        <v>0</v>
      </c>
      <c r="U156" s="82">
        <v>0</v>
      </c>
      <c r="V156" s="82">
        <v>0</v>
      </c>
      <c r="W156" s="82">
        <v>0</v>
      </c>
      <c r="X156" s="82">
        <f t="shared" si="16"/>
        <v>0</v>
      </c>
      <c r="Y156" s="82">
        <v>0</v>
      </c>
      <c r="Z156" s="82">
        <v>0</v>
      </c>
      <c r="AA156" s="83">
        <f t="shared" si="17"/>
        <v>3770388</v>
      </c>
      <c r="AB156" s="84"/>
      <c r="AD156" s="114"/>
      <c r="AE156" s="86"/>
    </row>
    <row r="157" spans="1:31" s="85" customFormat="1" ht="30" customHeight="1" x14ac:dyDescent="0.25">
      <c r="A157" s="80">
        <v>150</v>
      </c>
      <c r="B157" s="80">
        <v>97</v>
      </c>
      <c r="C157" s="180">
        <v>31484289</v>
      </c>
      <c r="D157" s="81" t="s">
        <v>168</v>
      </c>
      <c r="E157" s="81" t="s">
        <v>159</v>
      </c>
      <c r="F157" s="81">
        <v>30</v>
      </c>
      <c r="G157" s="203">
        <v>3770388</v>
      </c>
      <c r="H157" s="203">
        <f t="shared" si="12"/>
        <v>3770388</v>
      </c>
      <c r="I157" s="82">
        <v>0</v>
      </c>
      <c r="J157" s="82">
        <v>0</v>
      </c>
      <c r="K157" s="82">
        <f t="shared" si="13"/>
        <v>3770388</v>
      </c>
      <c r="L157" s="82">
        <v>0</v>
      </c>
      <c r="M157" s="82">
        <v>0</v>
      </c>
      <c r="N157" s="82">
        <v>0</v>
      </c>
      <c r="O157" s="82">
        <v>0</v>
      </c>
      <c r="P157" s="82">
        <f t="shared" si="14"/>
        <v>0</v>
      </c>
      <c r="Q157" s="82">
        <v>0</v>
      </c>
      <c r="R157" s="82">
        <v>0</v>
      </c>
      <c r="S157" s="82">
        <v>0</v>
      </c>
      <c r="T157" s="82">
        <f t="shared" si="15"/>
        <v>0</v>
      </c>
      <c r="U157" s="82">
        <v>0</v>
      </c>
      <c r="V157" s="82">
        <v>0</v>
      </c>
      <c r="W157" s="82">
        <v>0</v>
      </c>
      <c r="X157" s="82">
        <f t="shared" si="16"/>
        <v>0</v>
      </c>
      <c r="Y157" s="82">
        <v>0</v>
      </c>
      <c r="Z157" s="82">
        <v>0</v>
      </c>
      <c r="AA157" s="83">
        <f t="shared" si="17"/>
        <v>3770388</v>
      </c>
      <c r="AB157" s="84"/>
      <c r="AD157" s="114"/>
      <c r="AE157" s="86"/>
    </row>
    <row r="158" spans="1:31" s="85" customFormat="1" ht="30" customHeight="1" x14ac:dyDescent="0.25">
      <c r="A158" s="80">
        <v>151</v>
      </c>
      <c r="B158" s="80">
        <v>98</v>
      </c>
      <c r="C158" s="180">
        <v>34770677</v>
      </c>
      <c r="D158" s="81" t="s">
        <v>316</v>
      </c>
      <c r="E158" s="81" t="s">
        <v>159</v>
      </c>
      <c r="F158" s="81">
        <v>30</v>
      </c>
      <c r="G158" s="203">
        <v>3770388</v>
      </c>
      <c r="H158" s="203">
        <f t="shared" si="12"/>
        <v>3770388</v>
      </c>
      <c r="I158" s="82">
        <v>0</v>
      </c>
      <c r="J158" s="82">
        <v>0</v>
      </c>
      <c r="K158" s="82">
        <f t="shared" si="13"/>
        <v>3770388</v>
      </c>
      <c r="L158" s="82">
        <v>0</v>
      </c>
      <c r="M158" s="82">
        <v>0</v>
      </c>
      <c r="N158" s="82">
        <v>0</v>
      </c>
      <c r="O158" s="82">
        <v>0</v>
      </c>
      <c r="P158" s="82">
        <f t="shared" si="14"/>
        <v>0</v>
      </c>
      <c r="Q158" s="82">
        <v>0</v>
      </c>
      <c r="R158" s="82">
        <v>0</v>
      </c>
      <c r="S158" s="82">
        <v>0</v>
      </c>
      <c r="T158" s="82">
        <f t="shared" si="15"/>
        <v>0</v>
      </c>
      <c r="U158" s="82">
        <v>0</v>
      </c>
      <c r="V158" s="82">
        <v>0</v>
      </c>
      <c r="W158" s="82">
        <v>0</v>
      </c>
      <c r="X158" s="82">
        <f t="shared" si="16"/>
        <v>0</v>
      </c>
      <c r="Y158" s="82">
        <v>0</v>
      </c>
      <c r="Z158" s="82">
        <v>0</v>
      </c>
      <c r="AA158" s="83">
        <f t="shared" si="17"/>
        <v>3770388</v>
      </c>
      <c r="AB158" s="84"/>
      <c r="AD158" s="114"/>
      <c r="AE158" s="86"/>
    </row>
    <row r="159" spans="1:31" s="85" customFormat="1" ht="30" customHeight="1" x14ac:dyDescent="0.25">
      <c r="A159" s="80">
        <v>152</v>
      </c>
      <c r="B159" s="80">
        <v>99</v>
      </c>
      <c r="C159" s="180">
        <v>29110671</v>
      </c>
      <c r="D159" s="81" t="s">
        <v>317</v>
      </c>
      <c r="E159" s="81" t="s">
        <v>156</v>
      </c>
      <c r="F159" s="81">
        <v>30</v>
      </c>
      <c r="G159" s="203">
        <v>3770388</v>
      </c>
      <c r="H159" s="203">
        <f t="shared" si="12"/>
        <v>3770388</v>
      </c>
      <c r="I159" s="82">
        <v>0</v>
      </c>
      <c r="J159" s="82">
        <v>0</v>
      </c>
      <c r="K159" s="82">
        <f t="shared" si="13"/>
        <v>3770388</v>
      </c>
      <c r="L159" s="82">
        <v>0</v>
      </c>
      <c r="M159" s="82">
        <v>0</v>
      </c>
      <c r="N159" s="82">
        <v>0</v>
      </c>
      <c r="O159" s="82">
        <v>0</v>
      </c>
      <c r="P159" s="82">
        <f t="shared" si="14"/>
        <v>0</v>
      </c>
      <c r="Q159" s="82">
        <v>0</v>
      </c>
      <c r="R159" s="82">
        <v>0</v>
      </c>
      <c r="S159" s="82">
        <v>0</v>
      </c>
      <c r="T159" s="82">
        <f t="shared" si="15"/>
        <v>0</v>
      </c>
      <c r="U159" s="82">
        <v>0</v>
      </c>
      <c r="V159" s="82">
        <v>0</v>
      </c>
      <c r="W159" s="82">
        <v>0</v>
      </c>
      <c r="X159" s="82">
        <f t="shared" si="16"/>
        <v>0</v>
      </c>
      <c r="Y159" s="82">
        <v>0</v>
      </c>
      <c r="Z159" s="82">
        <v>0</v>
      </c>
      <c r="AA159" s="83">
        <f t="shared" si="17"/>
        <v>3770388</v>
      </c>
      <c r="AB159" s="84"/>
      <c r="AD159" s="114"/>
      <c r="AE159" s="86"/>
    </row>
    <row r="160" spans="1:31" s="85" customFormat="1" ht="30" customHeight="1" x14ac:dyDescent="0.25">
      <c r="A160" s="80">
        <v>153</v>
      </c>
      <c r="B160" s="80">
        <v>100</v>
      </c>
      <c r="C160" s="180">
        <v>1107096941</v>
      </c>
      <c r="D160" s="81" t="s">
        <v>318</v>
      </c>
      <c r="E160" s="81" t="s">
        <v>156</v>
      </c>
      <c r="F160" s="81">
        <v>30</v>
      </c>
      <c r="G160" s="203">
        <v>3770388</v>
      </c>
      <c r="H160" s="203">
        <f t="shared" si="12"/>
        <v>3770388</v>
      </c>
      <c r="I160" s="82">
        <v>0</v>
      </c>
      <c r="J160" s="82">
        <v>0</v>
      </c>
      <c r="K160" s="82">
        <f t="shared" si="13"/>
        <v>3770388</v>
      </c>
      <c r="L160" s="82">
        <v>0</v>
      </c>
      <c r="M160" s="82">
        <v>0</v>
      </c>
      <c r="N160" s="82">
        <v>0</v>
      </c>
      <c r="O160" s="82">
        <v>0</v>
      </c>
      <c r="P160" s="82">
        <f t="shared" si="14"/>
        <v>0</v>
      </c>
      <c r="Q160" s="82">
        <v>0</v>
      </c>
      <c r="R160" s="82">
        <v>0</v>
      </c>
      <c r="S160" s="82">
        <v>0</v>
      </c>
      <c r="T160" s="82">
        <f t="shared" si="15"/>
        <v>0</v>
      </c>
      <c r="U160" s="82">
        <v>0</v>
      </c>
      <c r="V160" s="82">
        <v>0</v>
      </c>
      <c r="W160" s="82">
        <v>0</v>
      </c>
      <c r="X160" s="82">
        <f t="shared" si="16"/>
        <v>0</v>
      </c>
      <c r="Y160" s="82">
        <v>0</v>
      </c>
      <c r="Z160" s="82">
        <v>0</v>
      </c>
      <c r="AA160" s="83">
        <f t="shared" si="17"/>
        <v>3770388</v>
      </c>
      <c r="AB160" s="84"/>
      <c r="AD160" s="114"/>
      <c r="AE160" s="86"/>
    </row>
    <row r="161" spans="1:31" s="85" customFormat="1" ht="30" customHeight="1" x14ac:dyDescent="0.25">
      <c r="A161" s="80">
        <v>154</v>
      </c>
      <c r="B161" s="80">
        <v>101</v>
      </c>
      <c r="C161" s="180">
        <v>1022947929</v>
      </c>
      <c r="D161" s="81" t="s">
        <v>319</v>
      </c>
      <c r="E161" s="81" t="s">
        <v>156</v>
      </c>
      <c r="F161" s="81">
        <v>30</v>
      </c>
      <c r="G161" s="203">
        <v>3770388</v>
      </c>
      <c r="H161" s="203">
        <f t="shared" si="12"/>
        <v>3770388</v>
      </c>
      <c r="I161" s="82">
        <v>0</v>
      </c>
      <c r="J161" s="82">
        <v>0</v>
      </c>
      <c r="K161" s="82">
        <f t="shared" si="13"/>
        <v>3770388</v>
      </c>
      <c r="L161" s="82">
        <v>0</v>
      </c>
      <c r="M161" s="82">
        <v>0</v>
      </c>
      <c r="N161" s="82">
        <v>0</v>
      </c>
      <c r="O161" s="82">
        <v>0</v>
      </c>
      <c r="P161" s="82">
        <f t="shared" si="14"/>
        <v>0</v>
      </c>
      <c r="Q161" s="82">
        <v>0</v>
      </c>
      <c r="R161" s="82">
        <v>0</v>
      </c>
      <c r="S161" s="82">
        <v>0</v>
      </c>
      <c r="T161" s="82">
        <f t="shared" si="15"/>
        <v>0</v>
      </c>
      <c r="U161" s="82">
        <v>0</v>
      </c>
      <c r="V161" s="82">
        <v>0</v>
      </c>
      <c r="W161" s="82">
        <v>0</v>
      </c>
      <c r="X161" s="82">
        <f t="shared" si="16"/>
        <v>0</v>
      </c>
      <c r="Y161" s="82">
        <v>0</v>
      </c>
      <c r="Z161" s="82">
        <v>0</v>
      </c>
      <c r="AA161" s="83">
        <f t="shared" si="17"/>
        <v>3770388</v>
      </c>
      <c r="AB161" s="84"/>
      <c r="AD161" s="114"/>
      <c r="AE161" s="86"/>
    </row>
    <row r="162" spans="1:31" s="85" customFormat="1" ht="30" customHeight="1" x14ac:dyDescent="0.25">
      <c r="A162" s="80">
        <v>155</v>
      </c>
      <c r="B162" s="80">
        <v>102</v>
      </c>
      <c r="C162" s="180">
        <v>1144178222</v>
      </c>
      <c r="D162" s="81" t="s">
        <v>320</v>
      </c>
      <c r="E162" s="81" t="s">
        <v>156</v>
      </c>
      <c r="F162" s="81">
        <v>30</v>
      </c>
      <c r="G162" s="203">
        <v>3770388</v>
      </c>
      <c r="H162" s="203">
        <f t="shared" si="12"/>
        <v>3770388</v>
      </c>
      <c r="I162" s="82">
        <v>0</v>
      </c>
      <c r="J162" s="82">
        <v>0</v>
      </c>
      <c r="K162" s="82">
        <f t="shared" si="13"/>
        <v>3770388</v>
      </c>
      <c r="L162" s="82">
        <v>0</v>
      </c>
      <c r="M162" s="82">
        <v>0</v>
      </c>
      <c r="N162" s="82">
        <v>0</v>
      </c>
      <c r="O162" s="82">
        <v>0</v>
      </c>
      <c r="P162" s="82">
        <f t="shared" si="14"/>
        <v>0</v>
      </c>
      <c r="Q162" s="82">
        <v>0</v>
      </c>
      <c r="R162" s="82">
        <v>0</v>
      </c>
      <c r="S162" s="82">
        <v>0</v>
      </c>
      <c r="T162" s="82">
        <f t="shared" si="15"/>
        <v>0</v>
      </c>
      <c r="U162" s="82">
        <v>0</v>
      </c>
      <c r="V162" s="82">
        <v>0</v>
      </c>
      <c r="W162" s="82">
        <v>0</v>
      </c>
      <c r="X162" s="82">
        <f t="shared" si="16"/>
        <v>0</v>
      </c>
      <c r="Y162" s="82">
        <v>0</v>
      </c>
      <c r="Z162" s="82">
        <v>0</v>
      </c>
      <c r="AA162" s="83">
        <f t="shared" si="17"/>
        <v>3770388</v>
      </c>
      <c r="AB162" s="84"/>
      <c r="AD162" s="114"/>
      <c r="AE162" s="86"/>
    </row>
    <row r="163" spans="1:31" s="85" customFormat="1" ht="30" customHeight="1" x14ac:dyDescent="0.25">
      <c r="A163" s="80">
        <v>156</v>
      </c>
      <c r="B163" s="80">
        <v>103</v>
      </c>
      <c r="C163" s="180">
        <v>1143959202</v>
      </c>
      <c r="D163" s="81" t="s">
        <v>321</v>
      </c>
      <c r="E163" s="81" t="s">
        <v>156</v>
      </c>
      <c r="F163" s="81">
        <v>30</v>
      </c>
      <c r="G163" s="203">
        <v>3770388</v>
      </c>
      <c r="H163" s="203">
        <f t="shared" si="12"/>
        <v>3770388</v>
      </c>
      <c r="I163" s="82">
        <v>0</v>
      </c>
      <c r="J163" s="82">
        <v>0</v>
      </c>
      <c r="K163" s="82">
        <f t="shared" si="13"/>
        <v>3770388</v>
      </c>
      <c r="L163" s="82">
        <v>0</v>
      </c>
      <c r="M163" s="82">
        <v>0</v>
      </c>
      <c r="N163" s="82">
        <v>0</v>
      </c>
      <c r="O163" s="82">
        <v>0</v>
      </c>
      <c r="P163" s="82">
        <f t="shared" si="14"/>
        <v>0</v>
      </c>
      <c r="Q163" s="82">
        <v>0</v>
      </c>
      <c r="R163" s="82">
        <v>0</v>
      </c>
      <c r="S163" s="82">
        <v>0</v>
      </c>
      <c r="T163" s="82">
        <f t="shared" si="15"/>
        <v>0</v>
      </c>
      <c r="U163" s="82">
        <v>0</v>
      </c>
      <c r="V163" s="82">
        <v>0</v>
      </c>
      <c r="W163" s="82">
        <v>0</v>
      </c>
      <c r="X163" s="82">
        <f t="shared" si="16"/>
        <v>0</v>
      </c>
      <c r="Y163" s="82">
        <v>0</v>
      </c>
      <c r="Z163" s="82">
        <v>0</v>
      </c>
      <c r="AA163" s="83">
        <f t="shared" si="17"/>
        <v>3770388</v>
      </c>
      <c r="AB163" s="84"/>
      <c r="AD163" s="114"/>
      <c r="AE163" s="86"/>
    </row>
    <row r="164" spans="1:31" s="85" customFormat="1" ht="30" customHeight="1" x14ac:dyDescent="0.25">
      <c r="A164" s="80">
        <v>157</v>
      </c>
      <c r="B164" s="80">
        <v>1</v>
      </c>
      <c r="C164" s="180">
        <v>1111659425</v>
      </c>
      <c r="D164" s="81" t="s">
        <v>322</v>
      </c>
      <c r="E164" s="81" t="s">
        <v>28</v>
      </c>
      <c r="F164" s="81">
        <v>30</v>
      </c>
      <c r="G164" s="203">
        <v>2659143.2999999998</v>
      </c>
      <c r="H164" s="203">
        <f t="shared" si="12"/>
        <v>2659143.2999999998</v>
      </c>
      <c r="I164" s="82">
        <v>0</v>
      </c>
      <c r="J164" s="82">
        <v>0</v>
      </c>
      <c r="K164" s="82">
        <f t="shared" si="13"/>
        <v>2659143.2999999998</v>
      </c>
      <c r="L164" s="82">
        <v>0</v>
      </c>
      <c r="M164" s="82">
        <v>0</v>
      </c>
      <c r="N164" s="82">
        <v>0</v>
      </c>
      <c r="O164" s="82">
        <v>0</v>
      </c>
      <c r="P164" s="82">
        <f t="shared" si="14"/>
        <v>0</v>
      </c>
      <c r="Q164" s="82">
        <v>0</v>
      </c>
      <c r="R164" s="82">
        <v>0</v>
      </c>
      <c r="S164" s="82">
        <v>0</v>
      </c>
      <c r="T164" s="82">
        <f t="shared" si="15"/>
        <v>0</v>
      </c>
      <c r="U164" s="82">
        <v>0</v>
      </c>
      <c r="V164" s="82">
        <v>0</v>
      </c>
      <c r="W164" s="82">
        <v>0</v>
      </c>
      <c r="X164" s="82">
        <f t="shared" si="16"/>
        <v>0</v>
      </c>
      <c r="Y164" s="82">
        <v>0</v>
      </c>
      <c r="Z164" s="82">
        <v>0</v>
      </c>
      <c r="AA164" s="83">
        <f t="shared" si="17"/>
        <v>2659143.2999999998</v>
      </c>
      <c r="AB164" s="84"/>
      <c r="AD164" s="114"/>
      <c r="AE164" s="86"/>
    </row>
    <row r="165" spans="1:31" s="85" customFormat="1" ht="30" customHeight="1" x14ac:dyDescent="0.25">
      <c r="A165" s="80">
        <v>158</v>
      </c>
      <c r="B165" s="80">
        <v>2</v>
      </c>
      <c r="C165" s="180">
        <v>59676774</v>
      </c>
      <c r="D165" s="81" t="s">
        <v>323</v>
      </c>
      <c r="E165" s="81" t="s">
        <v>28</v>
      </c>
      <c r="F165" s="81">
        <v>30</v>
      </c>
      <c r="G165" s="203">
        <v>2659143.2999999998</v>
      </c>
      <c r="H165" s="203">
        <f t="shared" si="12"/>
        <v>2659143.2999999998</v>
      </c>
      <c r="I165" s="82">
        <v>0</v>
      </c>
      <c r="J165" s="82">
        <v>0</v>
      </c>
      <c r="K165" s="82">
        <f t="shared" si="13"/>
        <v>2659143.2999999998</v>
      </c>
      <c r="L165" s="82">
        <v>0</v>
      </c>
      <c r="M165" s="82">
        <v>0</v>
      </c>
      <c r="N165" s="82">
        <v>0</v>
      </c>
      <c r="O165" s="82">
        <v>0</v>
      </c>
      <c r="P165" s="82">
        <f t="shared" si="14"/>
        <v>0</v>
      </c>
      <c r="Q165" s="82">
        <v>0</v>
      </c>
      <c r="R165" s="82">
        <v>0</v>
      </c>
      <c r="S165" s="82">
        <v>0</v>
      </c>
      <c r="T165" s="82">
        <f t="shared" si="15"/>
        <v>0</v>
      </c>
      <c r="U165" s="82">
        <v>0</v>
      </c>
      <c r="V165" s="82">
        <v>0</v>
      </c>
      <c r="W165" s="82">
        <v>0</v>
      </c>
      <c r="X165" s="82">
        <f t="shared" si="16"/>
        <v>0</v>
      </c>
      <c r="Y165" s="82">
        <v>0</v>
      </c>
      <c r="Z165" s="82">
        <v>0</v>
      </c>
      <c r="AA165" s="83">
        <f t="shared" si="17"/>
        <v>2659143.2999999998</v>
      </c>
      <c r="AB165" s="84"/>
      <c r="AD165" s="114"/>
      <c r="AE165" s="86"/>
    </row>
    <row r="166" spans="1:31" s="85" customFormat="1" ht="30" customHeight="1" x14ac:dyDescent="0.25">
      <c r="A166" s="80">
        <v>159</v>
      </c>
      <c r="B166" s="80">
        <v>3</v>
      </c>
      <c r="C166" s="180">
        <v>1089538538</v>
      </c>
      <c r="D166" s="81" t="s">
        <v>324</v>
      </c>
      <c r="E166" s="81" t="s">
        <v>325</v>
      </c>
      <c r="F166" s="81">
        <v>30</v>
      </c>
      <c r="G166" s="203">
        <v>2659143.2999999998</v>
      </c>
      <c r="H166" s="203">
        <f t="shared" si="12"/>
        <v>2659143.2999999998</v>
      </c>
      <c r="I166" s="82">
        <v>0</v>
      </c>
      <c r="J166" s="82">
        <v>0</v>
      </c>
      <c r="K166" s="82">
        <f t="shared" si="13"/>
        <v>2659143.2999999998</v>
      </c>
      <c r="L166" s="82">
        <v>0</v>
      </c>
      <c r="M166" s="82">
        <v>0</v>
      </c>
      <c r="N166" s="82">
        <v>0</v>
      </c>
      <c r="O166" s="82">
        <v>0</v>
      </c>
      <c r="P166" s="82">
        <f t="shared" si="14"/>
        <v>0</v>
      </c>
      <c r="Q166" s="82">
        <v>0</v>
      </c>
      <c r="R166" s="82">
        <v>0</v>
      </c>
      <c r="S166" s="82">
        <v>0</v>
      </c>
      <c r="T166" s="82">
        <f t="shared" si="15"/>
        <v>0</v>
      </c>
      <c r="U166" s="82">
        <v>0</v>
      </c>
      <c r="V166" s="82">
        <v>0</v>
      </c>
      <c r="W166" s="82">
        <v>0</v>
      </c>
      <c r="X166" s="82">
        <f t="shared" si="16"/>
        <v>0</v>
      </c>
      <c r="Y166" s="82">
        <v>0</v>
      </c>
      <c r="Z166" s="82">
        <v>0</v>
      </c>
      <c r="AA166" s="83">
        <f t="shared" si="17"/>
        <v>2659143.2999999998</v>
      </c>
      <c r="AB166" s="84"/>
      <c r="AD166" s="114"/>
      <c r="AE166" s="86"/>
    </row>
    <row r="167" spans="1:31" s="85" customFormat="1" ht="30" customHeight="1" x14ac:dyDescent="0.25">
      <c r="A167" s="80">
        <v>160</v>
      </c>
      <c r="B167" s="80">
        <v>4</v>
      </c>
      <c r="C167" s="180">
        <v>1114882910</v>
      </c>
      <c r="D167" s="81" t="s">
        <v>326</v>
      </c>
      <c r="E167" s="81" t="s">
        <v>325</v>
      </c>
      <c r="F167" s="81">
        <v>30</v>
      </c>
      <c r="G167" s="203">
        <v>2659143.2999999998</v>
      </c>
      <c r="H167" s="203">
        <f t="shared" si="12"/>
        <v>2659143.2999999998</v>
      </c>
      <c r="I167" s="82">
        <v>0</v>
      </c>
      <c r="J167" s="82">
        <v>0</v>
      </c>
      <c r="K167" s="82">
        <f t="shared" si="13"/>
        <v>2659143.2999999998</v>
      </c>
      <c r="L167" s="82">
        <v>0</v>
      </c>
      <c r="M167" s="82">
        <v>0</v>
      </c>
      <c r="N167" s="82">
        <v>0</v>
      </c>
      <c r="O167" s="82">
        <v>0</v>
      </c>
      <c r="P167" s="82">
        <f t="shared" si="14"/>
        <v>0</v>
      </c>
      <c r="Q167" s="82">
        <v>0</v>
      </c>
      <c r="R167" s="82">
        <v>0</v>
      </c>
      <c r="S167" s="82">
        <v>0</v>
      </c>
      <c r="T167" s="82">
        <f t="shared" si="15"/>
        <v>0</v>
      </c>
      <c r="U167" s="82">
        <v>0</v>
      </c>
      <c r="V167" s="82">
        <v>0</v>
      </c>
      <c r="W167" s="82">
        <v>0</v>
      </c>
      <c r="X167" s="82">
        <f t="shared" si="16"/>
        <v>0</v>
      </c>
      <c r="Y167" s="82">
        <v>0</v>
      </c>
      <c r="Z167" s="82">
        <v>0</v>
      </c>
      <c r="AA167" s="83">
        <f t="shared" si="17"/>
        <v>2659143.2999999998</v>
      </c>
      <c r="AB167" s="84"/>
      <c r="AD167" s="114"/>
      <c r="AE167" s="86"/>
    </row>
    <row r="168" spans="1:31" s="85" customFormat="1" ht="30" customHeight="1" x14ac:dyDescent="0.25">
      <c r="A168" s="80">
        <v>161</v>
      </c>
      <c r="B168" s="80">
        <v>5</v>
      </c>
      <c r="C168" s="180">
        <v>48629533</v>
      </c>
      <c r="D168" s="81" t="s">
        <v>327</v>
      </c>
      <c r="E168" s="81" t="s">
        <v>28</v>
      </c>
      <c r="F168" s="81">
        <v>30</v>
      </c>
      <c r="G168" s="203">
        <v>2659143.2999999998</v>
      </c>
      <c r="H168" s="203">
        <f t="shared" si="12"/>
        <v>2659143.2999999998</v>
      </c>
      <c r="I168" s="82">
        <v>0</v>
      </c>
      <c r="J168" s="82">
        <v>0</v>
      </c>
      <c r="K168" s="82">
        <f t="shared" si="13"/>
        <v>2659143.2999999998</v>
      </c>
      <c r="L168" s="82">
        <v>0</v>
      </c>
      <c r="M168" s="82">
        <v>0</v>
      </c>
      <c r="N168" s="82">
        <v>0</v>
      </c>
      <c r="O168" s="82">
        <v>0</v>
      </c>
      <c r="P168" s="82">
        <f t="shared" si="14"/>
        <v>0</v>
      </c>
      <c r="Q168" s="82">
        <v>0</v>
      </c>
      <c r="R168" s="82">
        <v>0</v>
      </c>
      <c r="S168" s="82">
        <v>0</v>
      </c>
      <c r="T168" s="82">
        <f t="shared" si="15"/>
        <v>0</v>
      </c>
      <c r="U168" s="82">
        <v>0</v>
      </c>
      <c r="V168" s="82">
        <v>0</v>
      </c>
      <c r="W168" s="82">
        <v>0</v>
      </c>
      <c r="X168" s="82">
        <f t="shared" si="16"/>
        <v>0</v>
      </c>
      <c r="Y168" s="82">
        <v>0</v>
      </c>
      <c r="Z168" s="82">
        <v>0</v>
      </c>
      <c r="AA168" s="83">
        <f t="shared" si="17"/>
        <v>2659143.2999999998</v>
      </c>
      <c r="AB168" s="84"/>
      <c r="AD168" s="114"/>
      <c r="AE168" s="86"/>
    </row>
    <row r="169" spans="1:31" s="85" customFormat="1" ht="30" customHeight="1" x14ac:dyDescent="0.25">
      <c r="A169" s="80">
        <v>162</v>
      </c>
      <c r="B169" s="80">
        <v>6</v>
      </c>
      <c r="C169" s="180">
        <v>1107523423</v>
      </c>
      <c r="D169" s="81" t="s">
        <v>328</v>
      </c>
      <c r="E169" s="81" t="s">
        <v>28</v>
      </c>
      <c r="F169" s="81">
        <v>30</v>
      </c>
      <c r="G169" s="203">
        <v>2659143.2999999998</v>
      </c>
      <c r="H169" s="203">
        <f t="shared" si="12"/>
        <v>2659143.2999999998</v>
      </c>
      <c r="I169" s="82">
        <v>0</v>
      </c>
      <c r="J169" s="82">
        <v>0</v>
      </c>
      <c r="K169" s="82">
        <f t="shared" si="13"/>
        <v>2659143.2999999998</v>
      </c>
      <c r="L169" s="82">
        <v>0</v>
      </c>
      <c r="M169" s="82">
        <v>0</v>
      </c>
      <c r="N169" s="82">
        <v>0</v>
      </c>
      <c r="O169" s="82">
        <v>0</v>
      </c>
      <c r="P169" s="82">
        <f t="shared" si="14"/>
        <v>0</v>
      </c>
      <c r="Q169" s="82">
        <v>0</v>
      </c>
      <c r="R169" s="82">
        <v>0</v>
      </c>
      <c r="S169" s="82">
        <v>0</v>
      </c>
      <c r="T169" s="82">
        <f t="shared" si="15"/>
        <v>0</v>
      </c>
      <c r="U169" s="82">
        <v>0</v>
      </c>
      <c r="V169" s="82">
        <v>0</v>
      </c>
      <c r="W169" s="82">
        <v>0</v>
      </c>
      <c r="X169" s="82">
        <f t="shared" si="16"/>
        <v>0</v>
      </c>
      <c r="Y169" s="82">
        <v>0</v>
      </c>
      <c r="Z169" s="82">
        <v>0</v>
      </c>
      <c r="AA169" s="83">
        <f t="shared" si="17"/>
        <v>2659143.2999999998</v>
      </c>
      <c r="AB169" s="84"/>
      <c r="AD169" s="114"/>
      <c r="AE169" s="86"/>
    </row>
    <row r="170" spans="1:31" s="85" customFormat="1" ht="30" customHeight="1" x14ac:dyDescent="0.25">
      <c r="A170" s="80">
        <v>163</v>
      </c>
      <c r="B170" s="80">
        <v>7</v>
      </c>
      <c r="C170" s="180">
        <v>1064486922</v>
      </c>
      <c r="D170" s="81" t="s">
        <v>329</v>
      </c>
      <c r="E170" s="81" t="s">
        <v>28</v>
      </c>
      <c r="F170" s="81">
        <v>30</v>
      </c>
      <c r="G170" s="203">
        <v>2659143.2999999998</v>
      </c>
      <c r="H170" s="203">
        <f t="shared" si="12"/>
        <v>2659143.2999999998</v>
      </c>
      <c r="I170" s="82">
        <v>0</v>
      </c>
      <c r="J170" s="82">
        <v>0</v>
      </c>
      <c r="K170" s="82">
        <f t="shared" si="13"/>
        <v>2659143.2999999998</v>
      </c>
      <c r="L170" s="82">
        <v>0</v>
      </c>
      <c r="M170" s="82">
        <v>0</v>
      </c>
      <c r="N170" s="82">
        <v>0</v>
      </c>
      <c r="O170" s="82">
        <v>0</v>
      </c>
      <c r="P170" s="82">
        <f t="shared" si="14"/>
        <v>0</v>
      </c>
      <c r="Q170" s="82">
        <v>0</v>
      </c>
      <c r="R170" s="82">
        <v>0</v>
      </c>
      <c r="S170" s="82">
        <v>0</v>
      </c>
      <c r="T170" s="82">
        <f t="shared" si="15"/>
        <v>0</v>
      </c>
      <c r="U170" s="82">
        <v>0</v>
      </c>
      <c r="V170" s="82">
        <v>0</v>
      </c>
      <c r="W170" s="82">
        <v>0</v>
      </c>
      <c r="X170" s="82">
        <f t="shared" si="16"/>
        <v>0</v>
      </c>
      <c r="Y170" s="82">
        <v>0</v>
      </c>
      <c r="Z170" s="82">
        <v>0</v>
      </c>
      <c r="AA170" s="83">
        <f t="shared" si="17"/>
        <v>2659143.2999999998</v>
      </c>
      <c r="AB170" s="84"/>
      <c r="AD170" s="114"/>
      <c r="AE170" s="86"/>
    </row>
    <row r="171" spans="1:31" s="85" customFormat="1" ht="30" customHeight="1" x14ac:dyDescent="0.25">
      <c r="A171" s="80">
        <v>164</v>
      </c>
      <c r="B171" s="80">
        <v>8</v>
      </c>
      <c r="C171" s="180">
        <v>25618634</v>
      </c>
      <c r="D171" s="81" t="s">
        <v>330</v>
      </c>
      <c r="E171" s="81" t="s">
        <v>28</v>
      </c>
      <c r="F171" s="81">
        <v>30</v>
      </c>
      <c r="G171" s="203">
        <v>2659143.2999999998</v>
      </c>
      <c r="H171" s="203">
        <f t="shared" si="12"/>
        <v>2659143.2999999998</v>
      </c>
      <c r="I171" s="82">
        <v>0</v>
      </c>
      <c r="J171" s="82">
        <v>0</v>
      </c>
      <c r="K171" s="82">
        <f t="shared" si="13"/>
        <v>2659143.2999999998</v>
      </c>
      <c r="L171" s="82">
        <v>0</v>
      </c>
      <c r="M171" s="82">
        <v>0</v>
      </c>
      <c r="N171" s="82">
        <v>0</v>
      </c>
      <c r="O171" s="82">
        <v>0</v>
      </c>
      <c r="P171" s="82">
        <f t="shared" si="14"/>
        <v>0</v>
      </c>
      <c r="Q171" s="82">
        <v>0</v>
      </c>
      <c r="R171" s="82">
        <v>0</v>
      </c>
      <c r="S171" s="82">
        <v>0</v>
      </c>
      <c r="T171" s="82">
        <f t="shared" si="15"/>
        <v>0</v>
      </c>
      <c r="U171" s="82">
        <v>0</v>
      </c>
      <c r="V171" s="82">
        <v>0</v>
      </c>
      <c r="W171" s="82">
        <v>0</v>
      </c>
      <c r="X171" s="82">
        <f t="shared" si="16"/>
        <v>0</v>
      </c>
      <c r="Y171" s="82">
        <v>0</v>
      </c>
      <c r="Z171" s="82">
        <v>0</v>
      </c>
      <c r="AA171" s="83">
        <f t="shared" si="17"/>
        <v>2659143.2999999998</v>
      </c>
      <c r="AB171" s="84"/>
      <c r="AD171" s="114"/>
      <c r="AE171" s="86"/>
    </row>
    <row r="172" spans="1:31" s="85" customFormat="1" ht="30" customHeight="1" x14ac:dyDescent="0.25">
      <c r="A172" s="80">
        <v>165</v>
      </c>
      <c r="B172" s="80">
        <v>9</v>
      </c>
      <c r="C172" s="180">
        <v>1151938712</v>
      </c>
      <c r="D172" s="81" t="s">
        <v>331</v>
      </c>
      <c r="E172" s="81" t="s">
        <v>28</v>
      </c>
      <c r="F172" s="81">
        <v>30</v>
      </c>
      <c r="G172" s="203">
        <v>2659143.2999999998</v>
      </c>
      <c r="H172" s="203">
        <f t="shared" si="12"/>
        <v>2659143.2999999998</v>
      </c>
      <c r="I172" s="82">
        <v>0</v>
      </c>
      <c r="J172" s="82">
        <v>0</v>
      </c>
      <c r="K172" s="82">
        <f t="shared" si="13"/>
        <v>2659143.2999999998</v>
      </c>
      <c r="L172" s="82">
        <v>0</v>
      </c>
      <c r="M172" s="82">
        <v>0</v>
      </c>
      <c r="N172" s="82">
        <v>0</v>
      </c>
      <c r="O172" s="82">
        <v>0</v>
      </c>
      <c r="P172" s="82">
        <f t="shared" si="14"/>
        <v>0</v>
      </c>
      <c r="Q172" s="82">
        <v>0</v>
      </c>
      <c r="R172" s="82">
        <v>0</v>
      </c>
      <c r="S172" s="82">
        <v>0</v>
      </c>
      <c r="T172" s="82">
        <f t="shared" si="15"/>
        <v>0</v>
      </c>
      <c r="U172" s="82">
        <v>0</v>
      </c>
      <c r="V172" s="82">
        <v>0</v>
      </c>
      <c r="W172" s="82">
        <v>0</v>
      </c>
      <c r="X172" s="82">
        <f t="shared" si="16"/>
        <v>0</v>
      </c>
      <c r="Y172" s="82">
        <v>0</v>
      </c>
      <c r="Z172" s="82">
        <v>0</v>
      </c>
      <c r="AA172" s="83">
        <f t="shared" si="17"/>
        <v>2659143.2999999998</v>
      </c>
      <c r="AB172" s="84"/>
      <c r="AD172" s="114"/>
      <c r="AE172" s="86"/>
    </row>
    <row r="173" spans="1:31" s="85" customFormat="1" ht="30" customHeight="1" x14ac:dyDescent="0.25">
      <c r="A173" s="80">
        <v>166</v>
      </c>
      <c r="B173" s="80">
        <v>10</v>
      </c>
      <c r="C173" s="180">
        <v>31580340</v>
      </c>
      <c r="D173" s="81" t="s">
        <v>332</v>
      </c>
      <c r="E173" s="81" t="s">
        <v>28</v>
      </c>
      <c r="F173" s="81">
        <v>30</v>
      </c>
      <c r="G173" s="203">
        <v>2659143.2999999998</v>
      </c>
      <c r="H173" s="203">
        <f t="shared" si="12"/>
        <v>2659143.2999999998</v>
      </c>
      <c r="I173" s="82">
        <v>0</v>
      </c>
      <c r="J173" s="82">
        <v>0</v>
      </c>
      <c r="K173" s="82">
        <f t="shared" si="13"/>
        <v>2659143.2999999998</v>
      </c>
      <c r="L173" s="82">
        <v>0</v>
      </c>
      <c r="M173" s="82">
        <v>0</v>
      </c>
      <c r="N173" s="82">
        <v>0</v>
      </c>
      <c r="O173" s="82">
        <v>0</v>
      </c>
      <c r="P173" s="82">
        <f t="shared" si="14"/>
        <v>0</v>
      </c>
      <c r="Q173" s="82">
        <v>0</v>
      </c>
      <c r="R173" s="82">
        <v>0</v>
      </c>
      <c r="S173" s="82">
        <v>0</v>
      </c>
      <c r="T173" s="82">
        <f t="shared" si="15"/>
        <v>0</v>
      </c>
      <c r="U173" s="82">
        <v>0</v>
      </c>
      <c r="V173" s="82">
        <v>0</v>
      </c>
      <c r="W173" s="82">
        <v>0</v>
      </c>
      <c r="X173" s="82">
        <f t="shared" si="16"/>
        <v>0</v>
      </c>
      <c r="Y173" s="82">
        <v>0</v>
      </c>
      <c r="Z173" s="82">
        <v>0</v>
      </c>
      <c r="AA173" s="83">
        <f t="shared" si="17"/>
        <v>2659143.2999999998</v>
      </c>
      <c r="AB173" s="84"/>
      <c r="AD173" s="114"/>
      <c r="AE173" s="86"/>
    </row>
    <row r="174" spans="1:31" s="85" customFormat="1" ht="30" customHeight="1" x14ac:dyDescent="0.25">
      <c r="A174" s="80">
        <v>167</v>
      </c>
      <c r="B174" s="80">
        <v>11</v>
      </c>
      <c r="C174" s="180">
        <v>35851181</v>
      </c>
      <c r="D174" s="81" t="s">
        <v>333</v>
      </c>
      <c r="E174" s="81" t="s">
        <v>28</v>
      </c>
      <c r="F174" s="81">
        <v>30</v>
      </c>
      <c r="G174" s="203">
        <v>2659143.2999999998</v>
      </c>
      <c r="H174" s="203">
        <f t="shared" si="12"/>
        <v>2659143.2999999998</v>
      </c>
      <c r="I174" s="82">
        <v>0</v>
      </c>
      <c r="J174" s="82">
        <v>0</v>
      </c>
      <c r="K174" s="82">
        <f t="shared" si="13"/>
        <v>2659143.2999999998</v>
      </c>
      <c r="L174" s="82">
        <v>0</v>
      </c>
      <c r="M174" s="82">
        <v>0</v>
      </c>
      <c r="N174" s="82">
        <v>0</v>
      </c>
      <c r="O174" s="82">
        <v>0</v>
      </c>
      <c r="P174" s="82">
        <f t="shared" si="14"/>
        <v>0</v>
      </c>
      <c r="Q174" s="82">
        <v>0</v>
      </c>
      <c r="R174" s="82">
        <v>0</v>
      </c>
      <c r="S174" s="82">
        <v>0</v>
      </c>
      <c r="T174" s="82">
        <f t="shared" si="15"/>
        <v>0</v>
      </c>
      <c r="U174" s="82">
        <v>0</v>
      </c>
      <c r="V174" s="82">
        <v>0</v>
      </c>
      <c r="W174" s="82">
        <v>0</v>
      </c>
      <c r="X174" s="82">
        <f t="shared" si="16"/>
        <v>0</v>
      </c>
      <c r="Y174" s="82">
        <v>0</v>
      </c>
      <c r="Z174" s="82">
        <v>0</v>
      </c>
      <c r="AA174" s="83">
        <f t="shared" si="17"/>
        <v>2659143.2999999998</v>
      </c>
      <c r="AB174" s="84"/>
      <c r="AD174" s="114"/>
      <c r="AE174" s="86"/>
    </row>
    <row r="175" spans="1:31" s="85" customFormat="1" ht="30" customHeight="1" x14ac:dyDescent="0.25">
      <c r="A175" s="80">
        <v>168</v>
      </c>
      <c r="B175" s="80">
        <v>12</v>
      </c>
      <c r="C175" s="180">
        <v>67037189</v>
      </c>
      <c r="D175" s="81" t="s">
        <v>334</v>
      </c>
      <c r="E175" s="81" t="s">
        <v>28</v>
      </c>
      <c r="F175" s="81">
        <v>30</v>
      </c>
      <c r="G175" s="203">
        <v>2659143.2999999998</v>
      </c>
      <c r="H175" s="203">
        <f t="shared" si="12"/>
        <v>2659143.2999999998</v>
      </c>
      <c r="I175" s="82">
        <v>0</v>
      </c>
      <c r="J175" s="82">
        <v>0</v>
      </c>
      <c r="K175" s="82">
        <f t="shared" si="13"/>
        <v>2659143.2999999998</v>
      </c>
      <c r="L175" s="82">
        <v>0</v>
      </c>
      <c r="M175" s="82">
        <v>0</v>
      </c>
      <c r="N175" s="82">
        <v>0</v>
      </c>
      <c r="O175" s="82">
        <v>0</v>
      </c>
      <c r="P175" s="82">
        <f t="shared" si="14"/>
        <v>0</v>
      </c>
      <c r="Q175" s="82">
        <v>0</v>
      </c>
      <c r="R175" s="82">
        <v>0</v>
      </c>
      <c r="S175" s="82">
        <v>0</v>
      </c>
      <c r="T175" s="82">
        <f t="shared" si="15"/>
        <v>0</v>
      </c>
      <c r="U175" s="82">
        <v>0</v>
      </c>
      <c r="V175" s="82">
        <v>0</v>
      </c>
      <c r="W175" s="82">
        <v>0</v>
      </c>
      <c r="X175" s="82">
        <f t="shared" si="16"/>
        <v>0</v>
      </c>
      <c r="Y175" s="82">
        <v>0</v>
      </c>
      <c r="Z175" s="82">
        <v>0</v>
      </c>
      <c r="AA175" s="83">
        <f t="shared" si="17"/>
        <v>2659143.2999999998</v>
      </c>
      <c r="AB175" s="84"/>
      <c r="AD175" s="114"/>
      <c r="AE175" s="86"/>
    </row>
    <row r="176" spans="1:31" s="85" customFormat="1" ht="30" customHeight="1" x14ac:dyDescent="0.25">
      <c r="A176" s="80">
        <v>169</v>
      </c>
      <c r="B176" s="80">
        <v>13</v>
      </c>
      <c r="C176" s="180">
        <v>67006863</v>
      </c>
      <c r="D176" s="81" t="s">
        <v>451</v>
      </c>
      <c r="E176" s="81" t="s">
        <v>28</v>
      </c>
      <c r="F176" s="81">
        <v>30</v>
      </c>
      <c r="G176" s="203">
        <v>2659143.2999999998</v>
      </c>
      <c r="H176" s="203">
        <f t="shared" si="12"/>
        <v>2659143.2999999998</v>
      </c>
      <c r="I176" s="82">
        <v>0</v>
      </c>
      <c r="J176" s="82">
        <v>0</v>
      </c>
      <c r="K176" s="82">
        <f t="shared" si="13"/>
        <v>2659143.2999999998</v>
      </c>
      <c r="L176" s="82">
        <v>0</v>
      </c>
      <c r="M176" s="82">
        <v>0</v>
      </c>
      <c r="N176" s="82">
        <v>0</v>
      </c>
      <c r="O176" s="82">
        <v>0</v>
      </c>
      <c r="P176" s="82">
        <f t="shared" si="14"/>
        <v>0</v>
      </c>
      <c r="Q176" s="82">
        <v>0</v>
      </c>
      <c r="R176" s="82">
        <v>0</v>
      </c>
      <c r="S176" s="82">
        <v>0</v>
      </c>
      <c r="T176" s="82">
        <f t="shared" si="15"/>
        <v>0</v>
      </c>
      <c r="U176" s="82">
        <v>0</v>
      </c>
      <c r="V176" s="82">
        <v>0</v>
      </c>
      <c r="W176" s="82">
        <v>0</v>
      </c>
      <c r="X176" s="82">
        <f t="shared" si="16"/>
        <v>0</v>
      </c>
      <c r="Y176" s="82">
        <v>0</v>
      </c>
      <c r="Z176" s="82">
        <v>0</v>
      </c>
      <c r="AA176" s="83">
        <f t="shared" si="17"/>
        <v>2659143.2999999998</v>
      </c>
      <c r="AB176" s="84"/>
      <c r="AD176" s="114"/>
      <c r="AE176" s="86"/>
    </row>
    <row r="177" spans="1:31" s="85" customFormat="1" ht="30" customHeight="1" x14ac:dyDescent="0.25">
      <c r="A177" s="80">
        <v>170</v>
      </c>
      <c r="B177" s="80">
        <v>14</v>
      </c>
      <c r="C177" s="180">
        <v>1130661041</v>
      </c>
      <c r="D177" s="81" t="s">
        <v>335</v>
      </c>
      <c r="E177" s="81" t="s">
        <v>28</v>
      </c>
      <c r="F177" s="81">
        <v>30</v>
      </c>
      <c r="G177" s="203">
        <v>2659143.2999999998</v>
      </c>
      <c r="H177" s="203">
        <f t="shared" si="12"/>
        <v>2659143.2999999998</v>
      </c>
      <c r="I177" s="82">
        <v>0</v>
      </c>
      <c r="J177" s="82">
        <v>0</v>
      </c>
      <c r="K177" s="82">
        <f t="shared" si="13"/>
        <v>2659143.2999999998</v>
      </c>
      <c r="L177" s="82">
        <v>0</v>
      </c>
      <c r="M177" s="82">
        <v>0</v>
      </c>
      <c r="N177" s="82">
        <v>0</v>
      </c>
      <c r="O177" s="82">
        <v>0</v>
      </c>
      <c r="P177" s="82">
        <f t="shared" si="14"/>
        <v>0</v>
      </c>
      <c r="Q177" s="82">
        <v>0</v>
      </c>
      <c r="R177" s="82">
        <v>0</v>
      </c>
      <c r="S177" s="82">
        <v>0</v>
      </c>
      <c r="T177" s="82">
        <f t="shared" si="15"/>
        <v>0</v>
      </c>
      <c r="U177" s="82">
        <v>0</v>
      </c>
      <c r="V177" s="82">
        <v>0</v>
      </c>
      <c r="W177" s="82">
        <v>0</v>
      </c>
      <c r="X177" s="82">
        <f t="shared" si="16"/>
        <v>0</v>
      </c>
      <c r="Y177" s="82">
        <v>0</v>
      </c>
      <c r="Z177" s="82">
        <v>0</v>
      </c>
      <c r="AA177" s="83">
        <f t="shared" si="17"/>
        <v>2659143.2999999998</v>
      </c>
      <c r="AB177" s="84"/>
      <c r="AD177" s="114"/>
      <c r="AE177" s="86"/>
    </row>
    <row r="178" spans="1:31" s="85" customFormat="1" ht="30" customHeight="1" x14ac:dyDescent="0.25">
      <c r="A178" s="80">
        <v>171</v>
      </c>
      <c r="B178" s="80">
        <v>15</v>
      </c>
      <c r="C178" s="180">
        <v>1144084292</v>
      </c>
      <c r="D178" s="81" t="s">
        <v>336</v>
      </c>
      <c r="E178" s="81" t="s">
        <v>28</v>
      </c>
      <c r="F178" s="81">
        <v>30</v>
      </c>
      <c r="G178" s="203">
        <v>2659143.2999999998</v>
      </c>
      <c r="H178" s="203">
        <f t="shared" si="12"/>
        <v>2659143.2999999998</v>
      </c>
      <c r="I178" s="82">
        <v>0</v>
      </c>
      <c r="J178" s="82">
        <v>0</v>
      </c>
      <c r="K178" s="82">
        <f t="shared" si="13"/>
        <v>2659143.2999999998</v>
      </c>
      <c r="L178" s="82">
        <v>0</v>
      </c>
      <c r="M178" s="82">
        <v>0</v>
      </c>
      <c r="N178" s="82">
        <v>0</v>
      </c>
      <c r="O178" s="82">
        <v>0</v>
      </c>
      <c r="P178" s="82">
        <f t="shared" si="14"/>
        <v>0</v>
      </c>
      <c r="Q178" s="82">
        <v>0</v>
      </c>
      <c r="R178" s="82">
        <v>0</v>
      </c>
      <c r="S178" s="82">
        <v>0</v>
      </c>
      <c r="T178" s="82">
        <f t="shared" si="15"/>
        <v>0</v>
      </c>
      <c r="U178" s="82">
        <v>0</v>
      </c>
      <c r="V178" s="82">
        <v>0</v>
      </c>
      <c r="W178" s="82">
        <v>0</v>
      </c>
      <c r="X178" s="82">
        <f t="shared" si="16"/>
        <v>0</v>
      </c>
      <c r="Y178" s="82">
        <v>0</v>
      </c>
      <c r="Z178" s="82">
        <v>0</v>
      </c>
      <c r="AA178" s="83">
        <f t="shared" si="17"/>
        <v>2659143.2999999998</v>
      </c>
      <c r="AB178" s="84"/>
      <c r="AD178" s="114"/>
      <c r="AE178" s="86"/>
    </row>
    <row r="179" spans="1:31" s="85" customFormat="1" ht="30" customHeight="1" x14ac:dyDescent="0.25">
      <c r="A179" s="80">
        <v>172</v>
      </c>
      <c r="B179" s="80">
        <v>16</v>
      </c>
      <c r="C179" s="180">
        <v>1113533773</v>
      </c>
      <c r="D179" s="81" t="s">
        <v>169</v>
      </c>
      <c r="E179" s="81" t="s">
        <v>28</v>
      </c>
      <c r="F179" s="81">
        <v>30</v>
      </c>
      <c r="G179" s="203">
        <v>2659143.2999999998</v>
      </c>
      <c r="H179" s="203">
        <f t="shared" si="12"/>
        <v>2659143.2999999998</v>
      </c>
      <c r="I179" s="82">
        <v>0</v>
      </c>
      <c r="J179" s="82">
        <v>0</v>
      </c>
      <c r="K179" s="82">
        <f t="shared" si="13"/>
        <v>2659143.2999999998</v>
      </c>
      <c r="L179" s="82">
        <v>0</v>
      </c>
      <c r="M179" s="82">
        <v>0</v>
      </c>
      <c r="N179" s="82">
        <v>0</v>
      </c>
      <c r="O179" s="82">
        <v>0</v>
      </c>
      <c r="P179" s="82">
        <f t="shared" si="14"/>
        <v>0</v>
      </c>
      <c r="Q179" s="82">
        <v>0</v>
      </c>
      <c r="R179" s="82">
        <v>0</v>
      </c>
      <c r="S179" s="82">
        <v>0</v>
      </c>
      <c r="T179" s="82">
        <f t="shared" si="15"/>
        <v>0</v>
      </c>
      <c r="U179" s="82">
        <v>0</v>
      </c>
      <c r="V179" s="82">
        <v>0</v>
      </c>
      <c r="W179" s="82">
        <v>0</v>
      </c>
      <c r="X179" s="82">
        <f t="shared" si="16"/>
        <v>0</v>
      </c>
      <c r="Y179" s="82">
        <v>0</v>
      </c>
      <c r="Z179" s="82">
        <v>0</v>
      </c>
      <c r="AA179" s="83">
        <f t="shared" si="17"/>
        <v>2659143.2999999998</v>
      </c>
      <c r="AB179" s="84"/>
      <c r="AD179" s="114"/>
      <c r="AE179" s="86"/>
    </row>
    <row r="180" spans="1:31" s="85" customFormat="1" ht="30" customHeight="1" x14ac:dyDescent="0.25">
      <c r="A180" s="80">
        <v>173</v>
      </c>
      <c r="B180" s="80">
        <v>17</v>
      </c>
      <c r="C180" s="180">
        <v>31965355</v>
      </c>
      <c r="D180" s="81" t="s">
        <v>337</v>
      </c>
      <c r="E180" s="81" t="s">
        <v>28</v>
      </c>
      <c r="F180" s="81">
        <v>30</v>
      </c>
      <c r="G180" s="203">
        <v>2659143.2999999998</v>
      </c>
      <c r="H180" s="203">
        <f t="shared" si="12"/>
        <v>2659143.2999999998</v>
      </c>
      <c r="I180" s="82">
        <v>0</v>
      </c>
      <c r="J180" s="82">
        <v>0</v>
      </c>
      <c r="K180" s="82">
        <f t="shared" si="13"/>
        <v>2659143.2999999998</v>
      </c>
      <c r="L180" s="82">
        <v>0</v>
      </c>
      <c r="M180" s="82">
        <v>0</v>
      </c>
      <c r="N180" s="82">
        <v>0</v>
      </c>
      <c r="O180" s="82">
        <v>0</v>
      </c>
      <c r="P180" s="82">
        <f t="shared" si="14"/>
        <v>0</v>
      </c>
      <c r="Q180" s="82">
        <v>0</v>
      </c>
      <c r="R180" s="82">
        <v>0</v>
      </c>
      <c r="S180" s="82">
        <v>0</v>
      </c>
      <c r="T180" s="82">
        <f t="shared" si="15"/>
        <v>0</v>
      </c>
      <c r="U180" s="82">
        <v>0</v>
      </c>
      <c r="V180" s="82">
        <v>0</v>
      </c>
      <c r="W180" s="82">
        <v>0</v>
      </c>
      <c r="X180" s="82">
        <f t="shared" si="16"/>
        <v>0</v>
      </c>
      <c r="Y180" s="82">
        <v>0</v>
      </c>
      <c r="Z180" s="82">
        <v>0</v>
      </c>
      <c r="AA180" s="83">
        <f t="shared" si="17"/>
        <v>2659143.2999999998</v>
      </c>
      <c r="AB180" s="84"/>
      <c r="AD180" s="114"/>
      <c r="AE180" s="86"/>
    </row>
    <row r="181" spans="1:31" s="85" customFormat="1" ht="30" customHeight="1" x14ac:dyDescent="0.25">
      <c r="A181" s="80">
        <v>174</v>
      </c>
      <c r="B181" s="80">
        <v>18</v>
      </c>
      <c r="C181" s="180">
        <v>67031518</v>
      </c>
      <c r="D181" s="81" t="s">
        <v>338</v>
      </c>
      <c r="E181" s="81" t="s">
        <v>28</v>
      </c>
      <c r="F181" s="81">
        <v>30</v>
      </c>
      <c r="G181" s="203">
        <v>2659143.2999999998</v>
      </c>
      <c r="H181" s="203">
        <f t="shared" si="12"/>
        <v>2659143.2999999998</v>
      </c>
      <c r="I181" s="82">
        <v>0</v>
      </c>
      <c r="J181" s="82">
        <v>0</v>
      </c>
      <c r="K181" s="82">
        <f t="shared" si="13"/>
        <v>2659143.2999999998</v>
      </c>
      <c r="L181" s="82">
        <v>0</v>
      </c>
      <c r="M181" s="82">
        <v>0</v>
      </c>
      <c r="N181" s="82">
        <v>0</v>
      </c>
      <c r="O181" s="82">
        <v>0</v>
      </c>
      <c r="P181" s="82">
        <f t="shared" si="14"/>
        <v>0</v>
      </c>
      <c r="Q181" s="82">
        <v>0</v>
      </c>
      <c r="R181" s="82">
        <v>0</v>
      </c>
      <c r="S181" s="82">
        <v>0</v>
      </c>
      <c r="T181" s="82">
        <f t="shared" si="15"/>
        <v>0</v>
      </c>
      <c r="U181" s="82">
        <v>0</v>
      </c>
      <c r="V181" s="82">
        <v>0</v>
      </c>
      <c r="W181" s="82">
        <v>0</v>
      </c>
      <c r="X181" s="82">
        <f t="shared" si="16"/>
        <v>0</v>
      </c>
      <c r="Y181" s="82">
        <v>0</v>
      </c>
      <c r="Z181" s="82">
        <v>0</v>
      </c>
      <c r="AA181" s="83">
        <f t="shared" si="17"/>
        <v>2659143.2999999998</v>
      </c>
      <c r="AB181" s="84"/>
      <c r="AD181" s="114"/>
      <c r="AE181" s="86"/>
    </row>
    <row r="182" spans="1:31" s="85" customFormat="1" ht="30" customHeight="1" x14ac:dyDescent="0.25">
      <c r="A182" s="80">
        <v>175</v>
      </c>
      <c r="B182" s="80">
        <v>19</v>
      </c>
      <c r="C182" s="180">
        <v>1192731790</v>
      </c>
      <c r="D182" s="81" t="s">
        <v>339</v>
      </c>
      <c r="E182" s="81" t="s">
        <v>28</v>
      </c>
      <c r="F182" s="81">
        <v>30</v>
      </c>
      <c r="G182" s="203">
        <v>2659143.2999999998</v>
      </c>
      <c r="H182" s="203">
        <f t="shared" si="12"/>
        <v>2659143.2999999998</v>
      </c>
      <c r="I182" s="82">
        <v>0</v>
      </c>
      <c r="J182" s="82">
        <v>0</v>
      </c>
      <c r="K182" s="82">
        <f t="shared" si="13"/>
        <v>2659143.2999999998</v>
      </c>
      <c r="L182" s="82">
        <v>0</v>
      </c>
      <c r="M182" s="82">
        <v>0</v>
      </c>
      <c r="N182" s="82">
        <v>0</v>
      </c>
      <c r="O182" s="82">
        <v>0</v>
      </c>
      <c r="P182" s="82">
        <f t="shared" si="14"/>
        <v>0</v>
      </c>
      <c r="Q182" s="82">
        <v>0</v>
      </c>
      <c r="R182" s="82">
        <v>0</v>
      </c>
      <c r="S182" s="82">
        <v>0</v>
      </c>
      <c r="T182" s="82">
        <f t="shared" si="15"/>
        <v>0</v>
      </c>
      <c r="U182" s="82">
        <v>0</v>
      </c>
      <c r="V182" s="82">
        <v>0</v>
      </c>
      <c r="W182" s="82">
        <v>0</v>
      </c>
      <c r="X182" s="82">
        <f t="shared" si="16"/>
        <v>0</v>
      </c>
      <c r="Y182" s="82">
        <v>0</v>
      </c>
      <c r="Z182" s="82">
        <v>0</v>
      </c>
      <c r="AA182" s="83">
        <f t="shared" si="17"/>
        <v>2659143.2999999998</v>
      </c>
      <c r="AB182" s="84"/>
      <c r="AD182" s="114"/>
      <c r="AE182" s="86"/>
    </row>
    <row r="183" spans="1:31" s="85" customFormat="1" ht="30" customHeight="1" x14ac:dyDescent="0.25">
      <c r="A183" s="80">
        <v>176</v>
      </c>
      <c r="B183" s="80">
        <v>20</v>
      </c>
      <c r="C183" s="180">
        <v>1111539538</v>
      </c>
      <c r="D183" s="81" t="s">
        <v>340</v>
      </c>
      <c r="E183" s="81" t="s">
        <v>28</v>
      </c>
      <c r="F183" s="81">
        <v>30</v>
      </c>
      <c r="G183" s="203">
        <v>2659143.2999999998</v>
      </c>
      <c r="H183" s="203">
        <f t="shared" si="12"/>
        <v>2659143.2999999998</v>
      </c>
      <c r="I183" s="82">
        <v>0</v>
      </c>
      <c r="J183" s="82">
        <v>0</v>
      </c>
      <c r="K183" s="82">
        <f t="shared" si="13"/>
        <v>2659143.2999999998</v>
      </c>
      <c r="L183" s="82">
        <v>0</v>
      </c>
      <c r="M183" s="82">
        <v>0</v>
      </c>
      <c r="N183" s="82">
        <v>0</v>
      </c>
      <c r="O183" s="82">
        <v>0</v>
      </c>
      <c r="P183" s="82">
        <f t="shared" si="14"/>
        <v>0</v>
      </c>
      <c r="Q183" s="82">
        <v>0</v>
      </c>
      <c r="R183" s="82">
        <v>0</v>
      </c>
      <c r="S183" s="82">
        <v>0</v>
      </c>
      <c r="T183" s="82">
        <f t="shared" si="15"/>
        <v>0</v>
      </c>
      <c r="U183" s="82">
        <v>0</v>
      </c>
      <c r="V183" s="82">
        <v>0</v>
      </c>
      <c r="W183" s="82">
        <v>0</v>
      </c>
      <c r="X183" s="82">
        <f t="shared" si="16"/>
        <v>0</v>
      </c>
      <c r="Y183" s="82">
        <v>0</v>
      </c>
      <c r="Z183" s="82">
        <v>0</v>
      </c>
      <c r="AA183" s="83">
        <f t="shared" si="17"/>
        <v>2659143.2999999998</v>
      </c>
      <c r="AB183" s="84"/>
      <c r="AD183" s="114"/>
      <c r="AE183" s="86"/>
    </row>
    <row r="184" spans="1:31" s="85" customFormat="1" ht="30" customHeight="1" x14ac:dyDescent="0.25">
      <c r="A184" s="80">
        <v>177</v>
      </c>
      <c r="B184" s="80">
        <v>21</v>
      </c>
      <c r="C184" s="180">
        <v>1006008570</v>
      </c>
      <c r="D184" s="81" t="s">
        <v>341</v>
      </c>
      <c r="E184" s="81" t="s">
        <v>28</v>
      </c>
      <c r="F184" s="81">
        <v>30</v>
      </c>
      <c r="G184" s="203">
        <v>2659143.2999999998</v>
      </c>
      <c r="H184" s="203">
        <f t="shared" si="12"/>
        <v>2659143.2999999998</v>
      </c>
      <c r="I184" s="82">
        <v>0</v>
      </c>
      <c r="J184" s="82">
        <v>0</v>
      </c>
      <c r="K184" s="82">
        <f t="shared" si="13"/>
        <v>2659143.2999999998</v>
      </c>
      <c r="L184" s="82">
        <v>0</v>
      </c>
      <c r="M184" s="82">
        <v>0</v>
      </c>
      <c r="N184" s="82">
        <v>0</v>
      </c>
      <c r="O184" s="82">
        <v>0</v>
      </c>
      <c r="P184" s="82">
        <f t="shared" si="14"/>
        <v>0</v>
      </c>
      <c r="Q184" s="82">
        <v>0</v>
      </c>
      <c r="R184" s="82">
        <v>0</v>
      </c>
      <c r="S184" s="82">
        <v>0</v>
      </c>
      <c r="T184" s="82">
        <f t="shared" si="15"/>
        <v>0</v>
      </c>
      <c r="U184" s="82">
        <v>0</v>
      </c>
      <c r="V184" s="82">
        <v>0</v>
      </c>
      <c r="W184" s="82">
        <v>0</v>
      </c>
      <c r="X184" s="82">
        <f t="shared" si="16"/>
        <v>0</v>
      </c>
      <c r="Y184" s="82">
        <v>0</v>
      </c>
      <c r="Z184" s="82">
        <v>0</v>
      </c>
      <c r="AA184" s="83">
        <f t="shared" si="17"/>
        <v>2659143.2999999998</v>
      </c>
      <c r="AB184" s="84"/>
      <c r="AD184" s="114"/>
      <c r="AE184" s="86"/>
    </row>
    <row r="185" spans="1:31" s="85" customFormat="1" ht="30" customHeight="1" x14ac:dyDescent="0.25">
      <c r="A185" s="80">
        <v>178</v>
      </c>
      <c r="B185" s="80">
        <v>22</v>
      </c>
      <c r="C185" s="180">
        <v>1116278543</v>
      </c>
      <c r="D185" s="81" t="s">
        <v>342</v>
      </c>
      <c r="E185" s="81" t="s">
        <v>28</v>
      </c>
      <c r="F185" s="81">
        <v>30</v>
      </c>
      <c r="G185" s="203">
        <v>2659143.2999999998</v>
      </c>
      <c r="H185" s="203">
        <f t="shared" si="12"/>
        <v>2659143.2999999998</v>
      </c>
      <c r="I185" s="82">
        <v>0</v>
      </c>
      <c r="J185" s="82">
        <v>0</v>
      </c>
      <c r="K185" s="82">
        <f t="shared" si="13"/>
        <v>2659143.2999999998</v>
      </c>
      <c r="L185" s="82">
        <v>0</v>
      </c>
      <c r="M185" s="82">
        <v>0</v>
      </c>
      <c r="N185" s="82">
        <v>0</v>
      </c>
      <c r="O185" s="82">
        <v>0</v>
      </c>
      <c r="P185" s="82">
        <f t="shared" si="14"/>
        <v>0</v>
      </c>
      <c r="Q185" s="82">
        <v>0</v>
      </c>
      <c r="R185" s="82">
        <v>0</v>
      </c>
      <c r="S185" s="82">
        <v>0</v>
      </c>
      <c r="T185" s="82">
        <f t="shared" si="15"/>
        <v>0</v>
      </c>
      <c r="U185" s="82">
        <v>0</v>
      </c>
      <c r="V185" s="82">
        <v>0</v>
      </c>
      <c r="W185" s="82">
        <v>0</v>
      </c>
      <c r="X185" s="82">
        <f t="shared" si="16"/>
        <v>0</v>
      </c>
      <c r="Y185" s="82">
        <v>0</v>
      </c>
      <c r="Z185" s="82">
        <v>0</v>
      </c>
      <c r="AA185" s="83">
        <f t="shared" si="17"/>
        <v>2659143.2999999998</v>
      </c>
      <c r="AB185" s="84"/>
      <c r="AD185" s="114"/>
      <c r="AE185" s="86"/>
    </row>
    <row r="186" spans="1:31" s="85" customFormat="1" ht="30" customHeight="1" x14ac:dyDescent="0.25">
      <c r="A186" s="80">
        <v>179</v>
      </c>
      <c r="B186" s="80">
        <v>23</v>
      </c>
      <c r="C186" s="180">
        <v>1059449350</v>
      </c>
      <c r="D186" s="81" t="s">
        <v>343</v>
      </c>
      <c r="E186" s="81" t="s">
        <v>344</v>
      </c>
      <c r="F186" s="81">
        <v>30</v>
      </c>
      <c r="G186" s="203">
        <v>2417403</v>
      </c>
      <c r="H186" s="203">
        <f t="shared" si="12"/>
        <v>2417403</v>
      </c>
      <c r="I186" s="82">
        <v>0</v>
      </c>
      <c r="J186" s="82">
        <v>0</v>
      </c>
      <c r="K186" s="82">
        <f t="shared" si="13"/>
        <v>2417403</v>
      </c>
      <c r="L186" s="82">
        <v>0</v>
      </c>
      <c r="M186" s="82">
        <v>0</v>
      </c>
      <c r="N186" s="82">
        <v>0</v>
      </c>
      <c r="O186" s="82">
        <v>0</v>
      </c>
      <c r="P186" s="82">
        <f t="shared" si="14"/>
        <v>0</v>
      </c>
      <c r="Q186" s="82">
        <v>0</v>
      </c>
      <c r="R186" s="82">
        <v>0</v>
      </c>
      <c r="S186" s="82">
        <v>0</v>
      </c>
      <c r="T186" s="82">
        <f t="shared" si="15"/>
        <v>0</v>
      </c>
      <c r="U186" s="82">
        <v>0</v>
      </c>
      <c r="V186" s="82">
        <v>0</v>
      </c>
      <c r="W186" s="82">
        <v>0</v>
      </c>
      <c r="X186" s="82">
        <f t="shared" si="16"/>
        <v>0</v>
      </c>
      <c r="Y186" s="82">
        <v>0</v>
      </c>
      <c r="Z186" s="82">
        <v>0</v>
      </c>
      <c r="AA186" s="83">
        <f t="shared" si="17"/>
        <v>2417403</v>
      </c>
      <c r="AB186" s="84"/>
      <c r="AD186" s="114"/>
      <c r="AE186" s="86"/>
    </row>
    <row r="187" spans="1:31" s="85" customFormat="1" ht="30" customHeight="1" x14ac:dyDescent="0.25">
      <c r="A187" s="80">
        <v>180</v>
      </c>
      <c r="B187" s="80">
        <v>24</v>
      </c>
      <c r="C187" s="180">
        <v>31981597</v>
      </c>
      <c r="D187" s="81" t="s">
        <v>345</v>
      </c>
      <c r="E187" s="81" t="s">
        <v>28</v>
      </c>
      <c r="F187" s="81">
        <v>30</v>
      </c>
      <c r="G187" s="203">
        <v>2659143.2999999998</v>
      </c>
      <c r="H187" s="203">
        <f t="shared" si="12"/>
        <v>2659143.2999999998</v>
      </c>
      <c r="I187" s="82">
        <v>0</v>
      </c>
      <c r="J187" s="82">
        <v>0</v>
      </c>
      <c r="K187" s="82">
        <f t="shared" si="13"/>
        <v>2659143.2999999998</v>
      </c>
      <c r="L187" s="82">
        <v>0</v>
      </c>
      <c r="M187" s="82">
        <v>0</v>
      </c>
      <c r="N187" s="82">
        <v>0</v>
      </c>
      <c r="O187" s="82">
        <v>0</v>
      </c>
      <c r="P187" s="82">
        <f t="shared" si="14"/>
        <v>0</v>
      </c>
      <c r="Q187" s="82">
        <v>0</v>
      </c>
      <c r="R187" s="82">
        <v>0</v>
      </c>
      <c r="S187" s="82">
        <v>0</v>
      </c>
      <c r="T187" s="82">
        <f t="shared" si="15"/>
        <v>0</v>
      </c>
      <c r="U187" s="82">
        <v>0</v>
      </c>
      <c r="V187" s="82">
        <v>0</v>
      </c>
      <c r="W187" s="82">
        <v>0</v>
      </c>
      <c r="X187" s="82">
        <f t="shared" si="16"/>
        <v>0</v>
      </c>
      <c r="Y187" s="82">
        <v>0</v>
      </c>
      <c r="Z187" s="82">
        <v>0</v>
      </c>
      <c r="AA187" s="83">
        <f t="shared" si="17"/>
        <v>2659143.2999999998</v>
      </c>
      <c r="AB187" s="84"/>
      <c r="AD187" s="114"/>
      <c r="AE187" s="86"/>
    </row>
    <row r="188" spans="1:31" s="85" customFormat="1" ht="30" customHeight="1" x14ac:dyDescent="0.25">
      <c r="A188" s="80">
        <v>181</v>
      </c>
      <c r="B188" s="80">
        <v>25</v>
      </c>
      <c r="C188" s="180">
        <v>1192803796</v>
      </c>
      <c r="D188" s="81" t="s">
        <v>170</v>
      </c>
      <c r="E188" s="81" t="s">
        <v>28</v>
      </c>
      <c r="F188" s="81">
        <v>30</v>
      </c>
      <c r="G188" s="203">
        <v>2659143.2999999998</v>
      </c>
      <c r="H188" s="203">
        <f t="shared" si="12"/>
        <v>2659143.2999999998</v>
      </c>
      <c r="I188" s="82">
        <v>0</v>
      </c>
      <c r="J188" s="82">
        <v>0</v>
      </c>
      <c r="K188" s="82">
        <f t="shared" si="13"/>
        <v>2659143.2999999998</v>
      </c>
      <c r="L188" s="82">
        <v>0</v>
      </c>
      <c r="M188" s="82">
        <v>0</v>
      </c>
      <c r="N188" s="82">
        <v>0</v>
      </c>
      <c r="O188" s="82">
        <v>0</v>
      </c>
      <c r="P188" s="82">
        <f t="shared" si="14"/>
        <v>0</v>
      </c>
      <c r="Q188" s="82">
        <v>0</v>
      </c>
      <c r="R188" s="82">
        <v>0</v>
      </c>
      <c r="S188" s="82">
        <v>0</v>
      </c>
      <c r="T188" s="82">
        <f t="shared" si="15"/>
        <v>0</v>
      </c>
      <c r="U188" s="82">
        <v>0</v>
      </c>
      <c r="V188" s="82">
        <v>0</v>
      </c>
      <c r="W188" s="82">
        <v>0</v>
      </c>
      <c r="X188" s="82">
        <f t="shared" si="16"/>
        <v>0</v>
      </c>
      <c r="Y188" s="82">
        <v>0</v>
      </c>
      <c r="Z188" s="82">
        <v>0</v>
      </c>
      <c r="AA188" s="83">
        <f t="shared" si="17"/>
        <v>2659143.2999999998</v>
      </c>
      <c r="AB188" s="84"/>
      <c r="AD188" s="114"/>
      <c r="AE188" s="86"/>
    </row>
    <row r="189" spans="1:31" s="85" customFormat="1" ht="30" customHeight="1" x14ac:dyDescent="0.25">
      <c r="A189" s="80">
        <v>182</v>
      </c>
      <c r="B189" s="80">
        <v>26</v>
      </c>
      <c r="C189" s="180">
        <v>27124637</v>
      </c>
      <c r="D189" s="81" t="s">
        <v>346</v>
      </c>
      <c r="E189" s="81" t="s">
        <v>28</v>
      </c>
      <c r="F189" s="81">
        <v>30</v>
      </c>
      <c r="G189" s="203">
        <v>2659143.2999999998</v>
      </c>
      <c r="H189" s="203">
        <f t="shared" si="12"/>
        <v>2659143.2999999998</v>
      </c>
      <c r="I189" s="82">
        <v>0</v>
      </c>
      <c r="J189" s="82">
        <v>0</v>
      </c>
      <c r="K189" s="82">
        <f t="shared" si="13"/>
        <v>2659143.2999999998</v>
      </c>
      <c r="L189" s="82">
        <v>0</v>
      </c>
      <c r="M189" s="82">
        <v>0</v>
      </c>
      <c r="N189" s="82">
        <v>0</v>
      </c>
      <c r="O189" s="82">
        <v>0</v>
      </c>
      <c r="P189" s="82">
        <f t="shared" si="14"/>
        <v>0</v>
      </c>
      <c r="Q189" s="82">
        <v>0</v>
      </c>
      <c r="R189" s="82">
        <v>0</v>
      </c>
      <c r="S189" s="82">
        <v>0</v>
      </c>
      <c r="T189" s="82">
        <f t="shared" si="15"/>
        <v>0</v>
      </c>
      <c r="U189" s="82">
        <v>0</v>
      </c>
      <c r="V189" s="82">
        <v>0</v>
      </c>
      <c r="W189" s="82">
        <v>0</v>
      </c>
      <c r="X189" s="82">
        <f t="shared" si="16"/>
        <v>0</v>
      </c>
      <c r="Y189" s="82">
        <v>0</v>
      </c>
      <c r="Z189" s="82">
        <v>0</v>
      </c>
      <c r="AA189" s="83">
        <f t="shared" si="17"/>
        <v>2659143.2999999998</v>
      </c>
      <c r="AB189" s="84"/>
      <c r="AD189" s="114"/>
      <c r="AE189" s="86"/>
    </row>
    <row r="190" spans="1:31" s="85" customFormat="1" ht="30" customHeight="1" x14ac:dyDescent="0.25">
      <c r="A190" s="80">
        <v>183</v>
      </c>
      <c r="B190" s="80">
        <v>27</v>
      </c>
      <c r="C190" s="180">
        <v>1144182961</v>
      </c>
      <c r="D190" s="81" t="s">
        <v>347</v>
      </c>
      <c r="E190" s="81" t="s">
        <v>28</v>
      </c>
      <c r="F190" s="81">
        <v>30</v>
      </c>
      <c r="G190" s="203">
        <v>2659143.2999999998</v>
      </c>
      <c r="H190" s="203">
        <f t="shared" si="12"/>
        <v>2659143.2999999998</v>
      </c>
      <c r="I190" s="82">
        <v>0</v>
      </c>
      <c r="J190" s="82">
        <v>0</v>
      </c>
      <c r="K190" s="82">
        <f t="shared" si="13"/>
        <v>2659143.2999999998</v>
      </c>
      <c r="L190" s="82">
        <v>0</v>
      </c>
      <c r="M190" s="82">
        <v>0</v>
      </c>
      <c r="N190" s="82">
        <v>0</v>
      </c>
      <c r="O190" s="82">
        <v>0</v>
      </c>
      <c r="P190" s="82">
        <f t="shared" si="14"/>
        <v>0</v>
      </c>
      <c r="Q190" s="82">
        <v>0</v>
      </c>
      <c r="R190" s="82">
        <v>0</v>
      </c>
      <c r="S190" s="82">
        <v>0</v>
      </c>
      <c r="T190" s="82">
        <f t="shared" si="15"/>
        <v>0</v>
      </c>
      <c r="U190" s="82">
        <v>0</v>
      </c>
      <c r="V190" s="82">
        <v>0</v>
      </c>
      <c r="W190" s="82">
        <v>0</v>
      </c>
      <c r="X190" s="82">
        <f t="shared" si="16"/>
        <v>0</v>
      </c>
      <c r="Y190" s="82">
        <v>0</v>
      </c>
      <c r="Z190" s="82">
        <v>0</v>
      </c>
      <c r="AA190" s="83">
        <f t="shared" si="17"/>
        <v>2659143.2999999998</v>
      </c>
      <c r="AB190" s="84"/>
      <c r="AD190" s="114"/>
      <c r="AE190" s="86"/>
    </row>
    <row r="191" spans="1:31" s="85" customFormat="1" ht="30" customHeight="1" x14ac:dyDescent="0.25">
      <c r="A191" s="80">
        <v>184</v>
      </c>
      <c r="B191" s="80">
        <v>28</v>
      </c>
      <c r="C191" s="180">
        <v>1144030365</v>
      </c>
      <c r="D191" s="81" t="s">
        <v>348</v>
      </c>
      <c r="E191" s="81" t="s">
        <v>28</v>
      </c>
      <c r="F191" s="81">
        <v>30</v>
      </c>
      <c r="G191" s="203">
        <v>2659143.2999999998</v>
      </c>
      <c r="H191" s="203">
        <f t="shared" si="12"/>
        <v>2659143.2999999998</v>
      </c>
      <c r="I191" s="82">
        <v>0</v>
      </c>
      <c r="J191" s="82">
        <v>0</v>
      </c>
      <c r="K191" s="82">
        <f t="shared" si="13"/>
        <v>2659143.2999999998</v>
      </c>
      <c r="L191" s="82">
        <v>0</v>
      </c>
      <c r="M191" s="82">
        <v>0</v>
      </c>
      <c r="N191" s="82">
        <v>0</v>
      </c>
      <c r="O191" s="82">
        <v>0</v>
      </c>
      <c r="P191" s="82">
        <f t="shared" si="14"/>
        <v>0</v>
      </c>
      <c r="Q191" s="82">
        <v>0</v>
      </c>
      <c r="R191" s="82">
        <v>0</v>
      </c>
      <c r="S191" s="82">
        <v>0</v>
      </c>
      <c r="T191" s="82">
        <f t="shared" si="15"/>
        <v>0</v>
      </c>
      <c r="U191" s="82">
        <v>0</v>
      </c>
      <c r="V191" s="82">
        <v>0</v>
      </c>
      <c r="W191" s="82">
        <v>0</v>
      </c>
      <c r="X191" s="82">
        <f t="shared" si="16"/>
        <v>0</v>
      </c>
      <c r="Y191" s="82">
        <v>0</v>
      </c>
      <c r="Z191" s="82">
        <v>0</v>
      </c>
      <c r="AA191" s="83">
        <f t="shared" si="17"/>
        <v>2659143.2999999998</v>
      </c>
      <c r="AB191" s="84"/>
      <c r="AD191" s="114"/>
      <c r="AE191" s="86"/>
    </row>
    <row r="192" spans="1:31" s="85" customFormat="1" ht="30" customHeight="1" x14ac:dyDescent="0.25">
      <c r="A192" s="80">
        <v>185</v>
      </c>
      <c r="B192" s="80">
        <v>29</v>
      </c>
      <c r="C192" s="180">
        <v>1113532735</v>
      </c>
      <c r="D192" s="81" t="s">
        <v>349</v>
      </c>
      <c r="E192" s="81" t="s">
        <v>28</v>
      </c>
      <c r="F192" s="81">
        <v>30</v>
      </c>
      <c r="G192" s="203">
        <v>2659143.2999999998</v>
      </c>
      <c r="H192" s="203">
        <f t="shared" si="12"/>
        <v>2659143.2999999998</v>
      </c>
      <c r="I192" s="82">
        <v>0</v>
      </c>
      <c r="J192" s="82">
        <v>0</v>
      </c>
      <c r="K192" s="82">
        <f t="shared" si="13"/>
        <v>2659143.2999999998</v>
      </c>
      <c r="L192" s="82">
        <v>0</v>
      </c>
      <c r="M192" s="82">
        <v>0</v>
      </c>
      <c r="N192" s="82">
        <v>0</v>
      </c>
      <c r="O192" s="82">
        <v>0</v>
      </c>
      <c r="P192" s="82">
        <f t="shared" si="14"/>
        <v>0</v>
      </c>
      <c r="Q192" s="82">
        <v>0</v>
      </c>
      <c r="R192" s="82">
        <v>0</v>
      </c>
      <c r="S192" s="82">
        <v>0</v>
      </c>
      <c r="T192" s="82">
        <f t="shared" si="15"/>
        <v>0</v>
      </c>
      <c r="U192" s="82">
        <v>0</v>
      </c>
      <c r="V192" s="82">
        <v>0</v>
      </c>
      <c r="W192" s="82">
        <v>0</v>
      </c>
      <c r="X192" s="82">
        <f t="shared" si="16"/>
        <v>0</v>
      </c>
      <c r="Y192" s="82">
        <v>0</v>
      </c>
      <c r="Z192" s="82">
        <v>0</v>
      </c>
      <c r="AA192" s="83">
        <f t="shared" si="17"/>
        <v>2659143.2999999998</v>
      </c>
      <c r="AB192" s="84"/>
      <c r="AD192" s="114"/>
      <c r="AE192" s="86"/>
    </row>
    <row r="193" spans="1:31" s="85" customFormat="1" ht="30" customHeight="1" x14ac:dyDescent="0.25">
      <c r="A193" s="80">
        <v>186</v>
      </c>
      <c r="B193" s="80">
        <v>30</v>
      </c>
      <c r="C193" s="180">
        <v>1143954951</v>
      </c>
      <c r="D193" s="81" t="s">
        <v>350</v>
      </c>
      <c r="E193" s="81" t="s">
        <v>28</v>
      </c>
      <c r="F193" s="81">
        <v>30</v>
      </c>
      <c r="G193" s="203">
        <v>2659143.2999999998</v>
      </c>
      <c r="H193" s="203">
        <f t="shared" si="12"/>
        <v>2659143.2999999998</v>
      </c>
      <c r="I193" s="82">
        <v>0</v>
      </c>
      <c r="J193" s="82">
        <v>0</v>
      </c>
      <c r="K193" s="82">
        <f t="shared" si="13"/>
        <v>2659143.2999999998</v>
      </c>
      <c r="L193" s="82">
        <v>0</v>
      </c>
      <c r="M193" s="82">
        <v>0</v>
      </c>
      <c r="N193" s="82">
        <v>0</v>
      </c>
      <c r="O193" s="82">
        <v>0</v>
      </c>
      <c r="P193" s="82">
        <f t="shared" si="14"/>
        <v>0</v>
      </c>
      <c r="Q193" s="82">
        <v>0</v>
      </c>
      <c r="R193" s="82">
        <v>0</v>
      </c>
      <c r="S193" s="82">
        <v>0</v>
      </c>
      <c r="T193" s="82">
        <f t="shared" si="15"/>
        <v>0</v>
      </c>
      <c r="U193" s="82">
        <v>0</v>
      </c>
      <c r="V193" s="82">
        <v>0</v>
      </c>
      <c r="W193" s="82">
        <v>0</v>
      </c>
      <c r="X193" s="82">
        <f t="shared" si="16"/>
        <v>0</v>
      </c>
      <c r="Y193" s="82">
        <v>0</v>
      </c>
      <c r="Z193" s="82">
        <v>0</v>
      </c>
      <c r="AA193" s="83">
        <f t="shared" si="17"/>
        <v>2659143.2999999998</v>
      </c>
      <c r="AB193" s="84"/>
      <c r="AD193" s="114"/>
      <c r="AE193" s="86"/>
    </row>
    <row r="194" spans="1:31" s="85" customFormat="1" ht="30" customHeight="1" x14ac:dyDescent="0.25">
      <c r="A194" s="80">
        <v>187</v>
      </c>
      <c r="B194" s="80">
        <v>31</v>
      </c>
      <c r="C194" s="180">
        <v>66975228</v>
      </c>
      <c r="D194" s="81" t="s">
        <v>351</v>
      </c>
      <c r="E194" s="81" t="s">
        <v>28</v>
      </c>
      <c r="F194" s="81">
        <v>30</v>
      </c>
      <c r="G194" s="203">
        <v>2659143.2999999998</v>
      </c>
      <c r="H194" s="203">
        <f t="shared" si="12"/>
        <v>2659143.2999999998</v>
      </c>
      <c r="I194" s="82">
        <v>0</v>
      </c>
      <c r="J194" s="82">
        <v>0</v>
      </c>
      <c r="K194" s="82">
        <f t="shared" si="13"/>
        <v>2659143.2999999998</v>
      </c>
      <c r="L194" s="82">
        <v>0</v>
      </c>
      <c r="M194" s="82">
        <v>0</v>
      </c>
      <c r="N194" s="82">
        <v>0</v>
      </c>
      <c r="O194" s="82">
        <v>0</v>
      </c>
      <c r="P194" s="82">
        <f t="shared" si="14"/>
        <v>0</v>
      </c>
      <c r="Q194" s="82">
        <v>0</v>
      </c>
      <c r="R194" s="82">
        <v>0</v>
      </c>
      <c r="S194" s="82">
        <v>0</v>
      </c>
      <c r="T194" s="82">
        <f t="shared" si="15"/>
        <v>0</v>
      </c>
      <c r="U194" s="82">
        <v>0</v>
      </c>
      <c r="V194" s="82">
        <v>0</v>
      </c>
      <c r="W194" s="82">
        <v>0</v>
      </c>
      <c r="X194" s="82">
        <f t="shared" si="16"/>
        <v>0</v>
      </c>
      <c r="Y194" s="82">
        <v>0</v>
      </c>
      <c r="Z194" s="82">
        <v>0</v>
      </c>
      <c r="AA194" s="83">
        <f t="shared" si="17"/>
        <v>2659143.2999999998</v>
      </c>
      <c r="AB194" s="84"/>
      <c r="AD194" s="114"/>
      <c r="AE194" s="86"/>
    </row>
    <row r="195" spans="1:31" s="85" customFormat="1" ht="30" customHeight="1" x14ac:dyDescent="0.25">
      <c r="A195" s="80">
        <v>188</v>
      </c>
      <c r="B195" s="80">
        <v>32</v>
      </c>
      <c r="C195" s="180">
        <v>1003154422</v>
      </c>
      <c r="D195" s="81" t="s">
        <v>352</v>
      </c>
      <c r="E195" s="81" t="s">
        <v>28</v>
      </c>
      <c r="F195" s="81">
        <v>30</v>
      </c>
      <c r="G195" s="203">
        <v>2659143.2999999998</v>
      </c>
      <c r="H195" s="203">
        <f t="shared" si="12"/>
        <v>2659143.2999999998</v>
      </c>
      <c r="I195" s="82">
        <v>0</v>
      </c>
      <c r="J195" s="82">
        <v>0</v>
      </c>
      <c r="K195" s="82">
        <f t="shared" si="13"/>
        <v>2659143.2999999998</v>
      </c>
      <c r="L195" s="82">
        <v>0</v>
      </c>
      <c r="M195" s="82">
        <v>0</v>
      </c>
      <c r="N195" s="82">
        <v>0</v>
      </c>
      <c r="O195" s="82">
        <v>0</v>
      </c>
      <c r="P195" s="82">
        <f t="shared" si="14"/>
        <v>0</v>
      </c>
      <c r="Q195" s="82">
        <v>0</v>
      </c>
      <c r="R195" s="82">
        <v>0</v>
      </c>
      <c r="S195" s="82">
        <v>0</v>
      </c>
      <c r="T195" s="82">
        <f t="shared" si="15"/>
        <v>0</v>
      </c>
      <c r="U195" s="82">
        <v>0</v>
      </c>
      <c r="V195" s="82">
        <v>0</v>
      </c>
      <c r="W195" s="82">
        <v>0</v>
      </c>
      <c r="X195" s="82">
        <f t="shared" si="16"/>
        <v>0</v>
      </c>
      <c r="Y195" s="82">
        <v>0</v>
      </c>
      <c r="Z195" s="82">
        <v>0</v>
      </c>
      <c r="AA195" s="83">
        <f t="shared" si="17"/>
        <v>2659143.2999999998</v>
      </c>
      <c r="AB195" s="84"/>
      <c r="AD195" s="114"/>
      <c r="AE195" s="86"/>
    </row>
    <row r="196" spans="1:31" s="85" customFormat="1" ht="30" customHeight="1" x14ac:dyDescent="0.25">
      <c r="A196" s="80">
        <v>189</v>
      </c>
      <c r="B196" s="80">
        <v>33</v>
      </c>
      <c r="C196" s="180">
        <v>1130947748</v>
      </c>
      <c r="D196" s="81" t="s">
        <v>353</v>
      </c>
      <c r="E196" s="81" t="s">
        <v>28</v>
      </c>
      <c r="F196" s="81">
        <v>30</v>
      </c>
      <c r="G196" s="203">
        <v>2659143.2999999998</v>
      </c>
      <c r="H196" s="203">
        <f t="shared" si="12"/>
        <v>2659143.2999999998</v>
      </c>
      <c r="I196" s="82">
        <v>0</v>
      </c>
      <c r="J196" s="82">
        <v>0</v>
      </c>
      <c r="K196" s="82">
        <f t="shared" si="13"/>
        <v>2659143.2999999998</v>
      </c>
      <c r="L196" s="82">
        <v>0</v>
      </c>
      <c r="M196" s="82">
        <v>0</v>
      </c>
      <c r="N196" s="82">
        <v>0</v>
      </c>
      <c r="O196" s="82">
        <v>0</v>
      </c>
      <c r="P196" s="82">
        <f t="shared" si="14"/>
        <v>0</v>
      </c>
      <c r="Q196" s="82">
        <v>0</v>
      </c>
      <c r="R196" s="82">
        <v>0</v>
      </c>
      <c r="S196" s="82">
        <v>0</v>
      </c>
      <c r="T196" s="82">
        <f t="shared" si="15"/>
        <v>0</v>
      </c>
      <c r="U196" s="82">
        <v>0</v>
      </c>
      <c r="V196" s="82">
        <v>0</v>
      </c>
      <c r="W196" s="82">
        <v>0</v>
      </c>
      <c r="X196" s="82">
        <f t="shared" si="16"/>
        <v>0</v>
      </c>
      <c r="Y196" s="82">
        <v>0</v>
      </c>
      <c r="Z196" s="82">
        <v>0</v>
      </c>
      <c r="AA196" s="83">
        <f t="shared" si="17"/>
        <v>2659143.2999999998</v>
      </c>
      <c r="AB196" s="84"/>
      <c r="AD196" s="114"/>
      <c r="AE196" s="86"/>
    </row>
    <row r="197" spans="1:31" s="85" customFormat="1" ht="30" customHeight="1" x14ac:dyDescent="0.25">
      <c r="A197" s="80">
        <v>190</v>
      </c>
      <c r="B197" s="80">
        <v>34</v>
      </c>
      <c r="C197" s="180">
        <v>1130647946</v>
      </c>
      <c r="D197" s="81" t="s">
        <v>354</v>
      </c>
      <c r="E197" s="81" t="s">
        <v>28</v>
      </c>
      <c r="F197" s="81">
        <v>30</v>
      </c>
      <c r="G197" s="203">
        <v>2659143.2999999998</v>
      </c>
      <c r="H197" s="203">
        <f t="shared" si="12"/>
        <v>2659143.2999999998</v>
      </c>
      <c r="I197" s="82">
        <v>0</v>
      </c>
      <c r="J197" s="82">
        <v>0</v>
      </c>
      <c r="K197" s="82">
        <f t="shared" si="13"/>
        <v>2659143.2999999998</v>
      </c>
      <c r="L197" s="82">
        <v>0</v>
      </c>
      <c r="M197" s="82">
        <v>0</v>
      </c>
      <c r="N197" s="82">
        <v>0</v>
      </c>
      <c r="O197" s="82">
        <v>0</v>
      </c>
      <c r="P197" s="82">
        <f t="shared" si="14"/>
        <v>0</v>
      </c>
      <c r="Q197" s="82">
        <v>0</v>
      </c>
      <c r="R197" s="82">
        <v>0</v>
      </c>
      <c r="S197" s="82">
        <v>0</v>
      </c>
      <c r="T197" s="82">
        <f t="shared" si="15"/>
        <v>0</v>
      </c>
      <c r="U197" s="82">
        <v>0</v>
      </c>
      <c r="V197" s="82">
        <v>0</v>
      </c>
      <c r="W197" s="82">
        <v>0</v>
      </c>
      <c r="X197" s="82">
        <f t="shared" si="16"/>
        <v>0</v>
      </c>
      <c r="Y197" s="82">
        <v>0</v>
      </c>
      <c r="Z197" s="82">
        <v>0</v>
      </c>
      <c r="AA197" s="83">
        <f t="shared" si="17"/>
        <v>2659143.2999999998</v>
      </c>
      <c r="AB197" s="84"/>
      <c r="AD197" s="114"/>
      <c r="AE197" s="86"/>
    </row>
    <row r="198" spans="1:31" s="85" customFormat="1" ht="30" customHeight="1" x14ac:dyDescent="0.25">
      <c r="A198" s="80">
        <v>191</v>
      </c>
      <c r="B198" s="80">
        <v>35</v>
      </c>
      <c r="C198" s="180">
        <v>1059448140</v>
      </c>
      <c r="D198" s="81" t="s">
        <v>355</v>
      </c>
      <c r="E198" s="81" t="s">
        <v>325</v>
      </c>
      <c r="F198" s="81">
        <v>30</v>
      </c>
      <c r="G198" s="203">
        <v>2659143.2999999998</v>
      </c>
      <c r="H198" s="203">
        <f t="shared" si="12"/>
        <v>2659143.2999999998</v>
      </c>
      <c r="I198" s="82">
        <v>0</v>
      </c>
      <c r="J198" s="82">
        <v>0</v>
      </c>
      <c r="K198" s="82">
        <f t="shared" si="13"/>
        <v>2659143.2999999998</v>
      </c>
      <c r="L198" s="82">
        <v>0</v>
      </c>
      <c r="M198" s="82">
        <v>0</v>
      </c>
      <c r="N198" s="82">
        <v>0</v>
      </c>
      <c r="O198" s="82">
        <v>0</v>
      </c>
      <c r="P198" s="82">
        <f t="shared" si="14"/>
        <v>0</v>
      </c>
      <c r="Q198" s="82">
        <v>0</v>
      </c>
      <c r="R198" s="82">
        <v>0</v>
      </c>
      <c r="S198" s="82">
        <v>0</v>
      </c>
      <c r="T198" s="82">
        <f t="shared" si="15"/>
        <v>0</v>
      </c>
      <c r="U198" s="82">
        <v>0</v>
      </c>
      <c r="V198" s="82">
        <v>0</v>
      </c>
      <c r="W198" s="82">
        <v>0</v>
      </c>
      <c r="X198" s="82">
        <f t="shared" si="16"/>
        <v>0</v>
      </c>
      <c r="Y198" s="82">
        <v>0</v>
      </c>
      <c r="Z198" s="82">
        <v>0</v>
      </c>
      <c r="AA198" s="83">
        <f t="shared" si="17"/>
        <v>2659143.2999999998</v>
      </c>
      <c r="AB198" s="84"/>
      <c r="AD198" s="114"/>
      <c r="AE198" s="86"/>
    </row>
    <row r="199" spans="1:31" s="85" customFormat="1" ht="30" customHeight="1" x14ac:dyDescent="0.25">
      <c r="A199" s="80">
        <v>192</v>
      </c>
      <c r="B199" s="80">
        <v>36</v>
      </c>
      <c r="C199" s="180">
        <v>1010059961</v>
      </c>
      <c r="D199" s="81" t="s">
        <v>356</v>
      </c>
      <c r="E199" s="81" t="s">
        <v>28</v>
      </c>
      <c r="F199" s="81">
        <v>30</v>
      </c>
      <c r="G199" s="203">
        <v>2659143.2999999998</v>
      </c>
      <c r="H199" s="203">
        <f t="shared" si="12"/>
        <v>2659143.2999999998</v>
      </c>
      <c r="I199" s="82">
        <v>0</v>
      </c>
      <c r="J199" s="82">
        <v>0</v>
      </c>
      <c r="K199" s="82">
        <f t="shared" si="13"/>
        <v>2659143.2999999998</v>
      </c>
      <c r="L199" s="82">
        <v>0</v>
      </c>
      <c r="M199" s="82">
        <v>0</v>
      </c>
      <c r="N199" s="82">
        <v>0</v>
      </c>
      <c r="O199" s="82">
        <v>0</v>
      </c>
      <c r="P199" s="82">
        <f t="shared" si="14"/>
        <v>0</v>
      </c>
      <c r="Q199" s="82">
        <v>0</v>
      </c>
      <c r="R199" s="82">
        <v>0</v>
      </c>
      <c r="S199" s="82">
        <v>0</v>
      </c>
      <c r="T199" s="82">
        <f t="shared" si="15"/>
        <v>0</v>
      </c>
      <c r="U199" s="82">
        <v>0</v>
      </c>
      <c r="V199" s="82">
        <v>0</v>
      </c>
      <c r="W199" s="82">
        <v>0</v>
      </c>
      <c r="X199" s="82">
        <f t="shared" si="16"/>
        <v>0</v>
      </c>
      <c r="Y199" s="82">
        <v>0</v>
      </c>
      <c r="Z199" s="82">
        <v>0</v>
      </c>
      <c r="AA199" s="83">
        <f t="shared" si="17"/>
        <v>2659143.2999999998</v>
      </c>
      <c r="AB199" s="84"/>
      <c r="AD199" s="114"/>
      <c r="AE199" s="86"/>
    </row>
    <row r="200" spans="1:31" s="85" customFormat="1" ht="30" customHeight="1" x14ac:dyDescent="0.25">
      <c r="A200" s="80">
        <v>193</v>
      </c>
      <c r="B200" s="80">
        <v>37</v>
      </c>
      <c r="C200" s="180">
        <v>1143854909</v>
      </c>
      <c r="D200" s="81" t="s">
        <v>357</v>
      </c>
      <c r="E200" s="81" t="s">
        <v>325</v>
      </c>
      <c r="F200" s="81">
        <v>30</v>
      </c>
      <c r="G200" s="203">
        <v>2659143.2999999998</v>
      </c>
      <c r="H200" s="203">
        <f t="shared" si="12"/>
        <v>2659143.2999999998</v>
      </c>
      <c r="I200" s="82">
        <v>0</v>
      </c>
      <c r="J200" s="82">
        <v>0</v>
      </c>
      <c r="K200" s="82">
        <f t="shared" si="13"/>
        <v>2659143.2999999998</v>
      </c>
      <c r="L200" s="82">
        <v>0</v>
      </c>
      <c r="M200" s="82">
        <v>0</v>
      </c>
      <c r="N200" s="82">
        <v>0</v>
      </c>
      <c r="O200" s="82">
        <v>0</v>
      </c>
      <c r="P200" s="82">
        <f t="shared" si="14"/>
        <v>0</v>
      </c>
      <c r="Q200" s="82">
        <v>0</v>
      </c>
      <c r="R200" s="82">
        <v>0</v>
      </c>
      <c r="S200" s="82">
        <v>0</v>
      </c>
      <c r="T200" s="82">
        <f t="shared" si="15"/>
        <v>0</v>
      </c>
      <c r="U200" s="82">
        <v>0</v>
      </c>
      <c r="V200" s="82">
        <v>0</v>
      </c>
      <c r="W200" s="82">
        <v>0</v>
      </c>
      <c r="X200" s="82">
        <f t="shared" si="16"/>
        <v>0</v>
      </c>
      <c r="Y200" s="82">
        <v>0</v>
      </c>
      <c r="Z200" s="82">
        <v>0</v>
      </c>
      <c r="AA200" s="83">
        <f t="shared" si="17"/>
        <v>2659143.2999999998</v>
      </c>
      <c r="AB200" s="84"/>
      <c r="AD200" s="114"/>
      <c r="AE200" s="86"/>
    </row>
    <row r="201" spans="1:31" s="85" customFormat="1" ht="30" customHeight="1" x14ac:dyDescent="0.25">
      <c r="A201" s="80">
        <v>194</v>
      </c>
      <c r="B201" s="80">
        <v>38</v>
      </c>
      <c r="C201" s="180">
        <v>1006099613</v>
      </c>
      <c r="D201" s="81" t="s">
        <v>358</v>
      </c>
      <c r="E201" s="81" t="s">
        <v>28</v>
      </c>
      <c r="F201" s="81">
        <v>30</v>
      </c>
      <c r="G201" s="203">
        <v>2659143.2999999998</v>
      </c>
      <c r="H201" s="203">
        <f t="shared" ref="H201:H264" si="18">+G201/30*F201</f>
        <v>2659143.2999999998</v>
      </c>
      <c r="I201" s="82">
        <v>0</v>
      </c>
      <c r="J201" s="82">
        <v>0</v>
      </c>
      <c r="K201" s="82">
        <f t="shared" ref="K201:K264" si="19">+H201+I201+J201</f>
        <v>2659143.2999999998</v>
      </c>
      <c r="L201" s="82">
        <v>0</v>
      </c>
      <c r="M201" s="82">
        <v>0</v>
      </c>
      <c r="N201" s="82">
        <v>0</v>
      </c>
      <c r="O201" s="82">
        <v>0</v>
      </c>
      <c r="P201" s="82">
        <f t="shared" ref="P201:P264" si="20">+L201+M201+N201+O201</f>
        <v>0</v>
      </c>
      <c r="Q201" s="82">
        <v>0</v>
      </c>
      <c r="R201" s="82">
        <v>0</v>
      </c>
      <c r="S201" s="82">
        <v>0</v>
      </c>
      <c r="T201" s="82">
        <f t="shared" ref="T201:T264" si="21">+Q201+R201+S201</f>
        <v>0</v>
      </c>
      <c r="U201" s="82">
        <v>0</v>
      </c>
      <c r="V201" s="82">
        <v>0</v>
      </c>
      <c r="W201" s="82">
        <v>0</v>
      </c>
      <c r="X201" s="82">
        <f t="shared" ref="X201:X264" si="22">+U201+V201+W201</f>
        <v>0</v>
      </c>
      <c r="Y201" s="82">
        <v>0</v>
      </c>
      <c r="Z201" s="82">
        <v>0</v>
      </c>
      <c r="AA201" s="83">
        <f t="shared" ref="AA201:AA264" si="23">+K201</f>
        <v>2659143.2999999998</v>
      </c>
      <c r="AB201" s="84"/>
      <c r="AD201" s="114"/>
      <c r="AE201" s="86"/>
    </row>
    <row r="202" spans="1:31" s="85" customFormat="1" ht="30" customHeight="1" x14ac:dyDescent="0.25">
      <c r="A202" s="80">
        <v>195</v>
      </c>
      <c r="B202" s="80">
        <v>39</v>
      </c>
      <c r="C202" s="180">
        <v>1143942111</v>
      </c>
      <c r="D202" s="81" t="s">
        <v>359</v>
      </c>
      <c r="E202" s="81" t="s">
        <v>28</v>
      </c>
      <c r="F202" s="81">
        <v>30</v>
      </c>
      <c r="G202" s="203">
        <v>2659143.2999999998</v>
      </c>
      <c r="H202" s="203">
        <f t="shared" si="18"/>
        <v>2659143.2999999998</v>
      </c>
      <c r="I202" s="82">
        <v>0</v>
      </c>
      <c r="J202" s="82">
        <v>0</v>
      </c>
      <c r="K202" s="82">
        <f t="shared" si="19"/>
        <v>2659143.2999999998</v>
      </c>
      <c r="L202" s="82">
        <v>0</v>
      </c>
      <c r="M202" s="82">
        <v>0</v>
      </c>
      <c r="N202" s="82">
        <v>0</v>
      </c>
      <c r="O202" s="82">
        <v>0</v>
      </c>
      <c r="P202" s="82">
        <f t="shared" si="20"/>
        <v>0</v>
      </c>
      <c r="Q202" s="82">
        <v>0</v>
      </c>
      <c r="R202" s="82">
        <v>0</v>
      </c>
      <c r="S202" s="82">
        <v>0</v>
      </c>
      <c r="T202" s="82">
        <f t="shared" si="21"/>
        <v>0</v>
      </c>
      <c r="U202" s="82">
        <v>0</v>
      </c>
      <c r="V202" s="82">
        <v>0</v>
      </c>
      <c r="W202" s="82">
        <v>0</v>
      </c>
      <c r="X202" s="82">
        <f t="shared" si="22"/>
        <v>0</v>
      </c>
      <c r="Y202" s="82">
        <v>0</v>
      </c>
      <c r="Z202" s="82">
        <v>0</v>
      </c>
      <c r="AA202" s="83">
        <f t="shared" si="23"/>
        <v>2659143.2999999998</v>
      </c>
      <c r="AB202" s="84"/>
      <c r="AD202" s="114"/>
      <c r="AE202" s="86"/>
    </row>
    <row r="203" spans="1:31" s="85" customFormat="1" ht="30" customHeight="1" x14ac:dyDescent="0.25">
      <c r="A203" s="80">
        <v>196</v>
      </c>
      <c r="B203" s="80">
        <v>40</v>
      </c>
      <c r="C203" s="180">
        <v>1113524707</v>
      </c>
      <c r="D203" s="81" t="s">
        <v>360</v>
      </c>
      <c r="E203" s="81" t="s">
        <v>28</v>
      </c>
      <c r="F203" s="81">
        <v>30</v>
      </c>
      <c r="G203" s="203">
        <v>2659143.2999999998</v>
      </c>
      <c r="H203" s="203">
        <f t="shared" si="18"/>
        <v>2659143.2999999998</v>
      </c>
      <c r="I203" s="82">
        <v>0</v>
      </c>
      <c r="J203" s="82">
        <v>0</v>
      </c>
      <c r="K203" s="82">
        <f t="shared" si="19"/>
        <v>2659143.2999999998</v>
      </c>
      <c r="L203" s="82">
        <v>0</v>
      </c>
      <c r="M203" s="82">
        <v>0</v>
      </c>
      <c r="N203" s="82">
        <v>0</v>
      </c>
      <c r="O203" s="82">
        <v>0</v>
      </c>
      <c r="P203" s="82">
        <f t="shared" si="20"/>
        <v>0</v>
      </c>
      <c r="Q203" s="82">
        <v>0</v>
      </c>
      <c r="R203" s="82">
        <v>0</v>
      </c>
      <c r="S203" s="82">
        <v>0</v>
      </c>
      <c r="T203" s="82">
        <f t="shared" si="21"/>
        <v>0</v>
      </c>
      <c r="U203" s="82">
        <v>0</v>
      </c>
      <c r="V203" s="82">
        <v>0</v>
      </c>
      <c r="W203" s="82">
        <v>0</v>
      </c>
      <c r="X203" s="82">
        <f t="shared" si="22"/>
        <v>0</v>
      </c>
      <c r="Y203" s="82">
        <v>0</v>
      </c>
      <c r="Z203" s="82">
        <v>0</v>
      </c>
      <c r="AA203" s="83">
        <f t="shared" si="23"/>
        <v>2659143.2999999998</v>
      </c>
      <c r="AB203" s="84"/>
      <c r="AD203" s="114"/>
      <c r="AE203" s="86"/>
    </row>
    <row r="204" spans="1:31" s="85" customFormat="1" ht="30" customHeight="1" x14ac:dyDescent="0.25">
      <c r="A204" s="80">
        <v>197</v>
      </c>
      <c r="B204" s="80">
        <v>41</v>
      </c>
      <c r="C204" s="180">
        <v>48628637</v>
      </c>
      <c r="D204" s="81" t="s">
        <v>361</v>
      </c>
      <c r="E204" s="81" t="s">
        <v>28</v>
      </c>
      <c r="F204" s="81">
        <v>30</v>
      </c>
      <c r="G204" s="203">
        <v>2659143.2999999998</v>
      </c>
      <c r="H204" s="203">
        <f t="shared" si="18"/>
        <v>2659143.2999999998</v>
      </c>
      <c r="I204" s="82">
        <v>0</v>
      </c>
      <c r="J204" s="82">
        <v>0</v>
      </c>
      <c r="K204" s="82">
        <f t="shared" si="19"/>
        <v>2659143.2999999998</v>
      </c>
      <c r="L204" s="82">
        <v>0</v>
      </c>
      <c r="M204" s="82">
        <v>0</v>
      </c>
      <c r="N204" s="82">
        <v>0</v>
      </c>
      <c r="O204" s="82">
        <v>0</v>
      </c>
      <c r="P204" s="82">
        <f t="shared" si="20"/>
        <v>0</v>
      </c>
      <c r="Q204" s="82">
        <v>0</v>
      </c>
      <c r="R204" s="82">
        <v>0</v>
      </c>
      <c r="S204" s="82">
        <v>0</v>
      </c>
      <c r="T204" s="82">
        <f t="shared" si="21"/>
        <v>0</v>
      </c>
      <c r="U204" s="82">
        <v>0</v>
      </c>
      <c r="V204" s="82">
        <v>0</v>
      </c>
      <c r="W204" s="82">
        <v>0</v>
      </c>
      <c r="X204" s="82">
        <f t="shared" si="22"/>
        <v>0</v>
      </c>
      <c r="Y204" s="82">
        <v>0</v>
      </c>
      <c r="Z204" s="82">
        <v>0</v>
      </c>
      <c r="AA204" s="83">
        <f t="shared" si="23"/>
        <v>2659143.2999999998</v>
      </c>
      <c r="AB204" s="84"/>
      <c r="AD204" s="114"/>
      <c r="AE204" s="86"/>
    </row>
    <row r="205" spans="1:31" s="85" customFormat="1" ht="30" customHeight="1" x14ac:dyDescent="0.25">
      <c r="A205" s="80">
        <v>198</v>
      </c>
      <c r="B205" s="80">
        <v>42</v>
      </c>
      <c r="C205" s="180">
        <v>1005866392</v>
      </c>
      <c r="D205" s="81" t="s">
        <v>362</v>
      </c>
      <c r="E205" s="81" t="s">
        <v>28</v>
      </c>
      <c r="F205" s="81">
        <v>30</v>
      </c>
      <c r="G205" s="203">
        <v>2659143.2999999998</v>
      </c>
      <c r="H205" s="203">
        <f t="shared" si="18"/>
        <v>2659143.2999999998</v>
      </c>
      <c r="I205" s="82">
        <v>0</v>
      </c>
      <c r="J205" s="82">
        <v>0</v>
      </c>
      <c r="K205" s="82">
        <f t="shared" si="19"/>
        <v>2659143.2999999998</v>
      </c>
      <c r="L205" s="82">
        <v>0</v>
      </c>
      <c r="M205" s="82">
        <v>0</v>
      </c>
      <c r="N205" s="82">
        <v>0</v>
      </c>
      <c r="O205" s="82">
        <v>0</v>
      </c>
      <c r="P205" s="82">
        <f t="shared" si="20"/>
        <v>0</v>
      </c>
      <c r="Q205" s="82">
        <v>0</v>
      </c>
      <c r="R205" s="82">
        <v>0</v>
      </c>
      <c r="S205" s="82">
        <v>0</v>
      </c>
      <c r="T205" s="82">
        <f t="shared" si="21"/>
        <v>0</v>
      </c>
      <c r="U205" s="82">
        <v>0</v>
      </c>
      <c r="V205" s="82">
        <v>0</v>
      </c>
      <c r="W205" s="82">
        <v>0</v>
      </c>
      <c r="X205" s="82">
        <f t="shared" si="22"/>
        <v>0</v>
      </c>
      <c r="Y205" s="82">
        <v>0</v>
      </c>
      <c r="Z205" s="82">
        <v>0</v>
      </c>
      <c r="AA205" s="83">
        <f t="shared" si="23"/>
        <v>2659143.2999999998</v>
      </c>
      <c r="AB205" s="84"/>
      <c r="AD205" s="114"/>
      <c r="AE205" s="86"/>
    </row>
    <row r="206" spans="1:31" s="85" customFormat="1" ht="30" customHeight="1" x14ac:dyDescent="0.25">
      <c r="A206" s="80">
        <v>199</v>
      </c>
      <c r="B206" s="80">
        <v>43</v>
      </c>
      <c r="C206" s="180">
        <v>1143989289</v>
      </c>
      <c r="D206" s="81" t="s">
        <v>363</v>
      </c>
      <c r="E206" s="81" t="s">
        <v>28</v>
      </c>
      <c r="F206" s="81">
        <v>30</v>
      </c>
      <c r="G206" s="203">
        <v>2659143.2999999998</v>
      </c>
      <c r="H206" s="203">
        <f t="shared" si="18"/>
        <v>2659143.2999999998</v>
      </c>
      <c r="I206" s="82">
        <v>0</v>
      </c>
      <c r="J206" s="82">
        <v>0</v>
      </c>
      <c r="K206" s="82">
        <f t="shared" si="19"/>
        <v>2659143.2999999998</v>
      </c>
      <c r="L206" s="82">
        <v>0</v>
      </c>
      <c r="M206" s="82">
        <v>0</v>
      </c>
      <c r="N206" s="82">
        <v>0</v>
      </c>
      <c r="O206" s="82">
        <v>0</v>
      </c>
      <c r="P206" s="82">
        <f t="shared" si="20"/>
        <v>0</v>
      </c>
      <c r="Q206" s="82">
        <v>0</v>
      </c>
      <c r="R206" s="82">
        <v>0</v>
      </c>
      <c r="S206" s="82">
        <v>0</v>
      </c>
      <c r="T206" s="82">
        <f t="shared" si="21"/>
        <v>0</v>
      </c>
      <c r="U206" s="82">
        <v>0</v>
      </c>
      <c r="V206" s="82">
        <v>0</v>
      </c>
      <c r="W206" s="82">
        <v>0</v>
      </c>
      <c r="X206" s="82">
        <f t="shared" si="22"/>
        <v>0</v>
      </c>
      <c r="Y206" s="82">
        <v>0</v>
      </c>
      <c r="Z206" s="82">
        <v>0</v>
      </c>
      <c r="AA206" s="83">
        <f t="shared" si="23"/>
        <v>2659143.2999999998</v>
      </c>
      <c r="AB206" s="84"/>
      <c r="AD206" s="114"/>
      <c r="AE206" s="86"/>
    </row>
    <row r="207" spans="1:31" s="85" customFormat="1" ht="30" customHeight="1" x14ac:dyDescent="0.25">
      <c r="A207" s="80">
        <v>200</v>
      </c>
      <c r="B207" s="80">
        <v>44</v>
      </c>
      <c r="C207" s="180">
        <v>1082692109</v>
      </c>
      <c r="D207" s="81" t="s">
        <v>364</v>
      </c>
      <c r="E207" s="81" t="s">
        <v>28</v>
      </c>
      <c r="F207" s="81">
        <v>30</v>
      </c>
      <c r="G207" s="203">
        <v>2659143.2999999998</v>
      </c>
      <c r="H207" s="203">
        <f t="shared" si="18"/>
        <v>2659143.2999999998</v>
      </c>
      <c r="I207" s="82">
        <v>0</v>
      </c>
      <c r="J207" s="82">
        <v>0</v>
      </c>
      <c r="K207" s="82">
        <f t="shared" si="19"/>
        <v>2659143.2999999998</v>
      </c>
      <c r="L207" s="82">
        <v>0</v>
      </c>
      <c r="M207" s="82">
        <v>0</v>
      </c>
      <c r="N207" s="82">
        <v>0</v>
      </c>
      <c r="O207" s="82">
        <v>0</v>
      </c>
      <c r="P207" s="82">
        <f t="shared" si="20"/>
        <v>0</v>
      </c>
      <c r="Q207" s="82">
        <v>0</v>
      </c>
      <c r="R207" s="82">
        <v>0</v>
      </c>
      <c r="S207" s="82">
        <v>0</v>
      </c>
      <c r="T207" s="82">
        <f t="shared" si="21"/>
        <v>0</v>
      </c>
      <c r="U207" s="82">
        <v>0</v>
      </c>
      <c r="V207" s="82">
        <v>0</v>
      </c>
      <c r="W207" s="82">
        <v>0</v>
      </c>
      <c r="X207" s="82">
        <f t="shared" si="22"/>
        <v>0</v>
      </c>
      <c r="Y207" s="82">
        <v>0</v>
      </c>
      <c r="Z207" s="82">
        <v>0</v>
      </c>
      <c r="AA207" s="83">
        <f t="shared" si="23"/>
        <v>2659143.2999999998</v>
      </c>
      <c r="AB207" s="84"/>
      <c r="AD207" s="114"/>
      <c r="AE207" s="86"/>
    </row>
    <row r="208" spans="1:31" s="85" customFormat="1" ht="30" customHeight="1" x14ac:dyDescent="0.25">
      <c r="A208" s="80">
        <v>201</v>
      </c>
      <c r="B208" s="80">
        <v>45</v>
      </c>
      <c r="C208" s="180">
        <v>31584279</v>
      </c>
      <c r="D208" s="81" t="s">
        <v>365</v>
      </c>
      <c r="E208" s="81" t="s">
        <v>28</v>
      </c>
      <c r="F208" s="81">
        <v>30</v>
      </c>
      <c r="G208" s="203">
        <v>2659143.2999999998</v>
      </c>
      <c r="H208" s="203">
        <f t="shared" si="18"/>
        <v>2659143.2999999998</v>
      </c>
      <c r="I208" s="82">
        <v>0</v>
      </c>
      <c r="J208" s="82">
        <v>0</v>
      </c>
      <c r="K208" s="82">
        <f t="shared" si="19"/>
        <v>2659143.2999999998</v>
      </c>
      <c r="L208" s="82">
        <v>0</v>
      </c>
      <c r="M208" s="82">
        <v>0</v>
      </c>
      <c r="N208" s="82">
        <v>0</v>
      </c>
      <c r="O208" s="82">
        <v>0</v>
      </c>
      <c r="P208" s="82">
        <f t="shared" si="20"/>
        <v>0</v>
      </c>
      <c r="Q208" s="82">
        <v>0</v>
      </c>
      <c r="R208" s="82">
        <v>0</v>
      </c>
      <c r="S208" s="82">
        <v>0</v>
      </c>
      <c r="T208" s="82">
        <f t="shared" si="21"/>
        <v>0</v>
      </c>
      <c r="U208" s="82">
        <v>0</v>
      </c>
      <c r="V208" s="82">
        <v>0</v>
      </c>
      <c r="W208" s="82">
        <v>0</v>
      </c>
      <c r="X208" s="82">
        <f t="shared" si="22"/>
        <v>0</v>
      </c>
      <c r="Y208" s="82">
        <v>0</v>
      </c>
      <c r="Z208" s="82">
        <v>0</v>
      </c>
      <c r="AA208" s="83">
        <f t="shared" si="23"/>
        <v>2659143.2999999998</v>
      </c>
      <c r="AB208" s="84"/>
      <c r="AD208" s="114"/>
      <c r="AE208" s="86"/>
    </row>
    <row r="209" spans="1:31" s="85" customFormat="1" ht="30" customHeight="1" x14ac:dyDescent="0.25">
      <c r="A209" s="80">
        <v>202</v>
      </c>
      <c r="B209" s="80">
        <v>46</v>
      </c>
      <c r="C209" s="180">
        <v>34679984</v>
      </c>
      <c r="D209" s="81" t="s">
        <v>366</v>
      </c>
      <c r="E209" s="81" t="s">
        <v>28</v>
      </c>
      <c r="F209" s="81">
        <v>30</v>
      </c>
      <c r="G209" s="203">
        <v>2659143.2999999998</v>
      </c>
      <c r="H209" s="203">
        <f t="shared" si="18"/>
        <v>2659143.2999999998</v>
      </c>
      <c r="I209" s="82">
        <v>0</v>
      </c>
      <c r="J209" s="82">
        <v>0</v>
      </c>
      <c r="K209" s="82">
        <f t="shared" si="19"/>
        <v>2659143.2999999998</v>
      </c>
      <c r="L209" s="82">
        <v>0</v>
      </c>
      <c r="M209" s="82">
        <v>0</v>
      </c>
      <c r="N209" s="82">
        <v>0</v>
      </c>
      <c r="O209" s="82">
        <v>0</v>
      </c>
      <c r="P209" s="82">
        <f t="shared" si="20"/>
        <v>0</v>
      </c>
      <c r="Q209" s="82">
        <v>0</v>
      </c>
      <c r="R209" s="82">
        <v>0</v>
      </c>
      <c r="S209" s="82">
        <v>0</v>
      </c>
      <c r="T209" s="82">
        <f t="shared" si="21"/>
        <v>0</v>
      </c>
      <c r="U209" s="82">
        <v>0</v>
      </c>
      <c r="V209" s="82">
        <v>0</v>
      </c>
      <c r="W209" s="82">
        <v>0</v>
      </c>
      <c r="X209" s="82">
        <f t="shared" si="22"/>
        <v>0</v>
      </c>
      <c r="Y209" s="82">
        <v>0</v>
      </c>
      <c r="Z209" s="82">
        <v>0</v>
      </c>
      <c r="AA209" s="83">
        <f t="shared" si="23"/>
        <v>2659143.2999999998</v>
      </c>
      <c r="AB209" s="84"/>
      <c r="AD209" s="114"/>
      <c r="AE209" s="86"/>
    </row>
    <row r="210" spans="1:31" s="85" customFormat="1" ht="30" customHeight="1" x14ac:dyDescent="0.25">
      <c r="A210" s="80">
        <v>203</v>
      </c>
      <c r="B210" s="80">
        <v>47</v>
      </c>
      <c r="C210" s="180">
        <v>1148693666</v>
      </c>
      <c r="D210" s="81" t="s">
        <v>367</v>
      </c>
      <c r="E210" s="81" t="s">
        <v>28</v>
      </c>
      <c r="F210" s="81">
        <v>30</v>
      </c>
      <c r="G210" s="203">
        <v>2659143.2999999998</v>
      </c>
      <c r="H210" s="203">
        <f t="shared" si="18"/>
        <v>2659143.2999999998</v>
      </c>
      <c r="I210" s="82">
        <v>0</v>
      </c>
      <c r="J210" s="82">
        <v>0</v>
      </c>
      <c r="K210" s="82">
        <f t="shared" si="19"/>
        <v>2659143.2999999998</v>
      </c>
      <c r="L210" s="82">
        <v>0</v>
      </c>
      <c r="M210" s="82">
        <v>0</v>
      </c>
      <c r="N210" s="82">
        <v>0</v>
      </c>
      <c r="O210" s="82">
        <v>0</v>
      </c>
      <c r="P210" s="82">
        <f t="shared" si="20"/>
        <v>0</v>
      </c>
      <c r="Q210" s="82">
        <v>0</v>
      </c>
      <c r="R210" s="82">
        <v>0</v>
      </c>
      <c r="S210" s="82">
        <v>0</v>
      </c>
      <c r="T210" s="82">
        <f t="shared" si="21"/>
        <v>0</v>
      </c>
      <c r="U210" s="82">
        <v>0</v>
      </c>
      <c r="V210" s="82">
        <v>0</v>
      </c>
      <c r="W210" s="82">
        <v>0</v>
      </c>
      <c r="X210" s="82">
        <f t="shared" si="22"/>
        <v>0</v>
      </c>
      <c r="Y210" s="82">
        <v>0</v>
      </c>
      <c r="Z210" s="82">
        <v>0</v>
      </c>
      <c r="AA210" s="83">
        <f t="shared" si="23"/>
        <v>2659143.2999999998</v>
      </c>
      <c r="AB210" s="84"/>
      <c r="AD210" s="114"/>
      <c r="AE210" s="86"/>
    </row>
    <row r="211" spans="1:31" s="85" customFormat="1" ht="30" customHeight="1" x14ac:dyDescent="0.25">
      <c r="A211" s="80">
        <v>204</v>
      </c>
      <c r="B211" s="80">
        <v>48</v>
      </c>
      <c r="C211" s="180">
        <v>1144033281</v>
      </c>
      <c r="D211" s="81" t="s">
        <v>368</v>
      </c>
      <c r="E211" s="81" t="s">
        <v>28</v>
      </c>
      <c r="F211" s="81">
        <v>30</v>
      </c>
      <c r="G211" s="203">
        <v>2659143.2999999998</v>
      </c>
      <c r="H211" s="203">
        <f t="shared" si="18"/>
        <v>2659143.2999999998</v>
      </c>
      <c r="I211" s="82">
        <v>0</v>
      </c>
      <c r="J211" s="82">
        <v>0</v>
      </c>
      <c r="K211" s="82">
        <f t="shared" si="19"/>
        <v>2659143.2999999998</v>
      </c>
      <c r="L211" s="82">
        <v>0</v>
      </c>
      <c r="M211" s="82">
        <v>0</v>
      </c>
      <c r="N211" s="82">
        <v>0</v>
      </c>
      <c r="O211" s="82">
        <v>0</v>
      </c>
      <c r="P211" s="82">
        <f t="shared" si="20"/>
        <v>0</v>
      </c>
      <c r="Q211" s="82">
        <v>0</v>
      </c>
      <c r="R211" s="82">
        <v>0</v>
      </c>
      <c r="S211" s="82">
        <v>0</v>
      </c>
      <c r="T211" s="82">
        <f t="shared" si="21"/>
        <v>0</v>
      </c>
      <c r="U211" s="82">
        <v>0</v>
      </c>
      <c r="V211" s="82">
        <v>0</v>
      </c>
      <c r="W211" s="82">
        <v>0</v>
      </c>
      <c r="X211" s="82">
        <f t="shared" si="22"/>
        <v>0</v>
      </c>
      <c r="Y211" s="82">
        <v>0</v>
      </c>
      <c r="Z211" s="82">
        <v>0</v>
      </c>
      <c r="AA211" s="83">
        <f t="shared" si="23"/>
        <v>2659143.2999999998</v>
      </c>
      <c r="AB211" s="84"/>
      <c r="AD211" s="114"/>
      <c r="AE211" s="86"/>
    </row>
    <row r="212" spans="1:31" s="85" customFormat="1" ht="30" customHeight="1" x14ac:dyDescent="0.25">
      <c r="A212" s="80">
        <v>205</v>
      </c>
      <c r="B212" s="80">
        <v>49</v>
      </c>
      <c r="C212" s="180">
        <v>1144066136</v>
      </c>
      <c r="D212" s="81" t="s">
        <v>369</v>
      </c>
      <c r="E212" s="81" t="s">
        <v>28</v>
      </c>
      <c r="F212" s="81">
        <v>30</v>
      </c>
      <c r="G212" s="203">
        <v>2659143.2999999998</v>
      </c>
      <c r="H212" s="203">
        <f t="shared" si="18"/>
        <v>2659143.2999999998</v>
      </c>
      <c r="I212" s="82">
        <v>0</v>
      </c>
      <c r="J212" s="82">
        <v>0</v>
      </c>
      <c r="K212" s="82">
        <f t="shared" si="19"/>
        <v>2659143.2999999998</v>
      </c>
      <c r="L212" s="82">
        <v>0</v>
      </c>
      <c r="M212" s="82">
        <v>0</v>
      </c>
      <c r="N212" s="82">
        <v>0</v>
      </c>
      <c r="O212" s="82">
        <v>0</v>
      </c>
      <c r="P212" s="82">
        <f t="shared" si="20"/>
        <v>0</v>
      </c>
      <c r="Q212" s="82">
        <v>0</v>
      </c>
      <c r="R212" s="82">
        <v>0</v>
      </c>
      <c r="S212" s="82">
        <v>0</v>
      </c>
      <c r="T212" s="82">
        <f t="shared" si="21"/>
        <v>0</v>
      </c>
      <c r="U212" s="82">
        <v>0</v>
      </c>
      <c r="V212" s="82">
        <v>0</v>
      </c>
      <c r="W212" s="82">
        <v>0</v>
      </c>
      <c r="X212" s="82">
        <f t="shared" si="22"/>
        <v>0</v>
      </c>
      <c r="Y212" s="82">
        <v>0</v>
      </c>
      <c r="Z212" s="82">
        <v>0</v>
      </c>
      <c r="AA212" s="83">
        <f t="shared" si="23"/>
        <v>2659143.2999999998</v>
      </c>
      <c r="AB212" s="84"/>
      <c r="AD212" s="114"/>
      <c r="AE212" s="86"/>
    </row>
    <row r="213" spans="1:31" s="85" customFormat="1" ht="30" customHeight="1" x14ac:dyDescent="0.25">
      <c r="A213" s="80">
        <v>206</v>
      </c>
      <c r="B213" s="80">
        <v>50</v>
      </c>
      <c r="C213" s="180">
        <v>1193552183</v>
      </c>
      <c r="D213" s="81" t="s">
        <v>370</v>
      </c>
      <c r="E213" s="81" t="s">
        <v>28</v>
      </c>
      <c r="F213" s="81">
        <v>30</v>
      </c>
      <c r="G213" s="203">
        <v>2659143.2999999998</v>
      </c>
      <c r="H213" s="203">
        <f t="shared" si="18"/>
        <v>2659143.2999999998</v>
      </c>
      <c r="I213" s="82">
        <v>0</v>
      </c>
      <c r="J213" s="82">
        <v>0</v>
      </c>
      <c r="K213" s="82">
        <f t="shared" si="19"/>
        <v>2659143.2999999998</v>
      </c>
      <c r="L213" s="82">
        <v>0</v>
      </c>
      <c r="M213" s="82">
        <v>0</v>
      </c>
      <c r="N213" s="82">
        <v>0</v>
      </c>
      <c r="O213" s="82">
        <v>0</v>
      </c>
      <c r="P213" s="82">
        <f t="shared" si="20"/>
        <v>0</v>
      </c>
      <c r="Q213" s="82">
        <v>0</v>
      </c>
      <c r="R213" s="82">
        <v>0</v>
      </c>
      <c r="S213" s="82">
        <v>0</v>
      </c>
      <c r="T213" s="82">
        <f t="shared" si="21"/>
        <v>0</v>
      </c>
      <c r="U213" s="82">
        <v>0</v>
      </c>
      <c r="V213" s="82">
        <v>0</v>
      </c>
      <c r="W213" s="82">
        <v>0</v>
      </c>
      <c r="X213" s="82">
        <f t="shared" si="22"/>
        <v>0</v>
      </c>
      <c r="Y213" s="82">
        <v>0</v>
      </c>
      <c r="Z213" s="82">
        <v>0</v>
      </c>
      <c r="AA213" s="83">
        <f t="shared" si="23"/>
        <v>2659143.2999999998</v>
      </c>
      <c r="AB213" s="84"/>
      <c r="AD213" s="114"/>
      <c r="AE213" s="86"/>
    </row>
    <row r="214" spans="1:31" s="85" customFormat="1" ht="30" customHeight="1" x14ac:dyDescent="0.25">
      <c r="A214" s="80">
        <v>207</v>
      </c>
      <c r="B214" s="80">
        <v>1</v>
      </c>
      <c r="C214" s="180">
        <v>38680505</v>
      </c>
      <c r="D214" s="81" t="s">
        <v>371</v>
      </c>
      <c r="E214" s="81" t="s">
        <v>372</v>
      </c>
      <c r="F214" s="81">
        <v>30</v>
      </c>
      <c r="G214" s="203">
        <v>2417403</v>
      </c>
      <c r="H214" s="203">
        <f t="shared" si="18"/>
        <v>2417403</v>
      </c>
      <c r="I214" s="82">
        <v>0</v>
      </c>
      <c r="J214" s="82">
        <v>0</v>
      </c>
      <c r="K214" s="82">
        <f t="shared" si="19"/>
        <v>2417403</v>
      </c>
      <c r="L214" s="82">
        <v>0</v>
      </c>
      <c r="M214" s="82">
        <v>0</v>
      </c>
      <c r="N214" s="82">
        <v>0</v>
      </c>
      <c r="O214" s="82">
        <v>0</v>
      </c>
      <c r="P214" s="82">
        <f t="shared" si="20"/>
        <v>0</v>
      </c>
      <c r="Q214" s="82">
        <v>0</v>
      </c>
      <c r="R214" s="82">
        <v>0</v>
      </c>
      <c r="S214" s="82">
        <v>0</v>
      </c>
      <c r="T214" s="82">
        <f t="shared" si="21"/>
        <v>0</v>
      </c>
      <c r="U214" s="82">
        <v>0</v>
      </c>
      <c r="V214" s="82">
        <v>0</v>
      </c>
      <c r="W214" s="82">
        <v>0</v>
      </c>
      <c r="X214" s="82">
        <f t="shared" si="22"/>
        <v>0</v>
      </c>
      <c r="Y214" s="82">
        <v>0</v>
      </c>
      <c r="Z214" s="82">
        <v>0</v>
      </c>
      <c r="AA214" s="83">
        <f t="shared" si="23"/>
        <v>2417403</v>
      </c>
      <c r="AB214" s="84"/>
      <c r="AD214" s="114"/>
      <c r="AE214" s="86"/>
    </row>
    <row r="215" spans="1:31" s="85" customFormat="1" ht="30" customHeight="1" x14ac:dyDescent="0.25">
      <c r="A215" s="80">
        <v>208</v>
      </c>
      <c r="B215" s="80">
        <v>2</v>
      </c>
      <c r="C215" s="180">
        <v>25166149</v>
      </c>
      <c r="D215" s="81" t="s">
        <v>373</v>
      </c>
      <c r="E215" s="81" t="s">
        <v>372</v>
      </c>
      <c r="F215" s="81">
        <v>30</v>
      </c>
      <c r="G215" s="203">
        <v>2417403</v>
      </c>
      <c r="H215" s="203">
        <f t="shared" si="18"/>
        <v>2417403</v>
      </c>
      <c r="I215" s="82">
        <v>0</v>
      </c>
      <c r="J215" s="82">
        <v>0</v>
      </c>
      <c r="K215" s="82">
        <f t="shared" si="19"/>
        <v>2417403</v>
      </c>
      <c r="L215" s="82">
        <v>0</v>
      </c>
      <c r="M215" s="82">
        <v>0</v>
      </c>
      <c r="N215" s="82">
        <v>0</v>
      </c>
      <c r="O215" s="82">
        <v>0</v>
      </c>
      <c r="P215" s="82">
        <f t="shared" si="20"/>
        <v>0</v>
      </c>
      <c r="Q215" s="82">
        <v>0</v>
      </c>
      <c r="R215" s="82">
        <v>0</v>
      </c>
      <c r="S215" s="82">
        <v>0</v>
      </c>
      <c r="T215" s="82">
        <f t="shared" si="21"/>
        <v>0</v>
      </c>
      <c r="U215" s="82">
        <v>0</v>
      </c>
      <c r="V215" s="82">
        <v>0</v>
      </c>
      <c r="W215" s="82">
        <v>0</v>
      </c>
      <c r="X215" s="82">
        <f t="shared" si="22"/>
        <v>0</v>
      </c>
      <c r="Y215" s="82">
        <v>0</v>
      </c>
      <c r="Z215" s="82">
        <v>0</v>
      </c>
      <c r="AA215" s="83">
        <f t="shared" si="23"/>
        <v>2417403</v>
      </c>
      <c r="AB215" s="84"/>
      <c r="AD215" s="114"/>
      <c r="AE215" s="86"/>
    </row>
    <row r="216" spans="1:31" s="85" customFormat="1" ht="30" customHeight="1" x14ac:dyDescent="0.25">
      <c r="A216" s="80">
        <v>209</v>
      </c>
      <c r="B216" s="80">
        <v>3</v>
      </c>
      <c r="C216" s="180">
        <v>25417264</v>
      </c>
      <c r="D216" s="81" t="s">
        <v>374</v>
      </c>
      <c r="E216" s="81" t="s">
        <v>372</v>
      </c>
      <c r="F216" s="81">
        <v>30</v>
      </c>
      <c r="G216" s="203">
        <v>2417403</v>
      </c>
      <c r="H216" s="203">
        <f t="shared" si="18"/>
        <v>2417403</v>
      </c>
      <c r="I216" s="82">
        <v>0</v>
      </c>
      <c r="J216" s="82">
        <v>0</v>
      </c>
      <c r="K216" s="82">
        <f t="shared" si="19"/>
        <v>2417403</v>
      </c>
      <c r="L216" s="82">
        <v>0</v>
      </c>
      <c r="M216" s="82">
        <v>0</v>
      </c>
      <c r="N216" s="82">
        <v>0</v>
      </c>
      <c r="O216" s="82">
        <v>0</v>
      </c>
      <c r="P216" s="82">
        <f t="shared" si="20"/>
        <v>0</v>
      </c>
      <c r="Q216" s="82">
        <v>0</v>
      </c>
      <c r="R216" s="82">
        <v>0</v>
      </c>
      <c r="S216" s="82">
        <v>0</v>
      </c>
      <c r="T216" s="82">
        <f t="shared" si="21"/>
        <v>0</v>
      </c>
      <c r="U216" s="82">
        <v>0</v>
      </c>
      <c r="V216" s="82">
        <v>0</v>
      </c>
      <c r="W216" s="82">
        <v>0</v>
      </c>
      <c r="X216" s="82">
        <f t="shared" si="22"/>
        <v>0</v>
      </c>
      <c r="Y216" s="82">
        <v>0</v>
      </c>
      <c r="Z216" s="82">
        <v>0</v>
      </c>
      <c r="AA216" s="83">
        <f t="shared" si="23"/>
        <v>2417403</v>
      </c>
      <c r="AB216" s="84"/>
      <c r="AD216" s="114"/>
      <c r="AE216" s="86"/>
    </row>
    <row r="217" spans="1:31" s="85" customFormat="1" ht="30" customHeight="1" x14ac:dyDescent="0.25">
      <c r="A217" s="80">
        <v>210</v>
      </c>
      <c r="B217" s="80">
        <v>4</v>
      </c>
      <c r="C217" s="180">
        <v>1143994690</v>
      </c>
      <c r="D217" s="81" t="s">
        <v>375</v>
      </c>
      <c r="E217" s="81" t="s">
        <v>372</v>
      </c>
      <c r="F217" s="81">
        <v>30</v>
      </c>
      <c r="G217" s="203">
        <v>2417403</v>
      </c>
      <c r="H217" s="203">
        <f t="shared" si="18"/>
        <v>2417403</v>
      </c>
      <c r="I217" s="82">
        <v>0</v>
      </c>
      <c r="J217" s="82">
        <v>0</v>
      </c>
      <c r="K217" s="82">
        <f t="shared" si="19"/>
        <v>2417403</v>
      </c>
      <c r="L217" s="82">
        <v>0</v>
      </c>
      <c r="M217" s="82">
        <v>0</v>
      </c>
      <c r="N217" s="82">
        <v>0</v>
      </c>
      <c r="O217" s="82">
        <v>0</v>
      </c>
      <c r="P217" s="82">
        <f t="shared" si="20"/>
        <v>0</v>
      </c>
      <c r="Q217" s="82">
        <v>0</v>
      </c>
      <c r="R217" s="82">
        <v>0</v>
      </c>
      <c r="S217" s="82">
        <v>0</v>
      </c>
      <c r="T217" s="82">
        <f t="shared" si="21"/>
        <v>0</v>
      </c>
      <c r="U217" s="82">
        <v>0</v>
      </c>
      <c r="V217" s="82">
        <v>0</v>
      </c>
      <c r="W217" s="82">
        <v>0</v>
      </c>
      <c r="X217" s="82">
        <f t="shared" si="22"/>
        <v>0</v>
      </c>
      <c r="Y217" s="82">
        <v>0</v>
      </c>
      <c r="Z217" s="82">
        <v>0</v>
      </c>
      <c r="AA217" s="83">
        <f t="shared" si="23"/>
        <v>2417403</v>
      </c>
      <c r="AB217" s="84"/>
      <c r="AD217" s="114"/>
      <c r="AE217" s="86"/>
    </row>
    <row r="218" spans="1:31" s="85" customFormat="1" ht="30" customHeight="1" x14ac:dyDescent="0.25">
      <c r="A218" s="80">
        <v>211</v>
      </c>
      <c r="B218" s="80">
        <v>5</v>
      </c>
      <c r="C218" s="180">
        <v>1112498381</v>
      </c>
      <c r="D218" s="81" t="s">
        <v>376</v>
      </c>
      <c r="E218" s="81" t="s">
        <v>372</v>
      </c>
      <c r="F218" s="81">
        <v>30</v>
      </c>
      <c r="G218" s="203">
        <v>2417403</v>
      </c>
      <c r="H218" s="203">
        <f t="shared" si="18"/>
        <v>2417403</v>
      </c>
      <c r="I218" s="82">
        <v>0</v>
      </c>
      <c r="J218" s="82">
        <v>0</v>
      </c>
      <c r="K218" s="82">
        <f t="shared" si="19"/>
        <v>2417403</v>
      </c>
      <c r="L218" s="82">
        <v>0</v>
      </c>
      <c r="M218" s="82">
        <v>0</v>
      </c>
      <c r="N218" s="82">
        <v>0</v>
      </c>
      <c r="O218" s="82">
        <v>0</v>
      </c>
      <c r="P218" s="82">
        <f t="shared" si="20"/>
        <v>0</v>
      </c>
      <c r="Q218" s="82">
        <v>0</v>
      </c>
      <c r="R218" s="82">
        <v>0</v>
      </c>
      <c r="S218" s="82">
        <v>0</v>
      </c>
      <c r="T218" s="82">
        <f t="shared" si="21"/>
        <v>0</v>
      </c>
      <c r="U218" s="82">
        <v>0</v>
      </c>
      <c r="V218" s="82">
        <v>0</v>
      </c>
      <c r="W218" s="82">
        <v>0</v>
      </c>
      <c r="X218" s="82">
        <f t="shared" si="22"/>
        <v>0</v>
      </c>
      <c r="Y218" s="82">
        <v>0</v>
      </c>
      <c r="Z218" s="82">
        <v>0</v>
      </c>
      <c r="AA218" s="83">
        <f t="shared" si="23"/>
        <v>2417403</v>
      </c>
      <c r="AB218" s="84"/>
      <c r="AD218" s="114"/>
      <c r="AE218" s="86"/>
    </row>
    <row r="219" spans="1:31" s="85" customFormat="1" ht="30" customHeight="1" x14ac:dyDescent="0.25">
      <c r="A219" s="80">
        <v>212</v>
      </c>
      <c r="B219" s="80">
        <v>6</v>
      </c>
      <c r="C219" s="180">
        <v>6360439</v>
      </c>
      <c r="D219" s="81" t="s">
        <v>377</v>
      </c>
      <c r="E219" s="81" t="s">
        <v>372</v>
      </c>
      <c r="F219" s="81">
        <v>30</v>
      </c>
      <c r="G219" s="203">
        <v>2417403</v>
      </c>
      <c r="H219" s="203">
        <f t="shared" si="18"/>
        <v>2417403</v>
      </c>
      <c r="I219" s="82">
        <v>0</v>
      </c>
      <c r="J219" s="82">
        <v>0</v>
      </c>
      <c r="K219" s="82">
        <f t="shared" si="19"/>
        <v>2417403</v>
      </c>
      <c r="L219" s="82">
        <v>0</v>
      </c>
      <c r="M219" s="82">
        <v>0</v>
      </c>
      <c r="N219" s="82">
        <v>0</v>
      </c>
      <c r="O219" s="82">
        <v>0</v>
      </c>
      <c r="P219" s="82">
        <f t="shared" si="20"/>
        <v>0</v>
      </c>
      <c r="Q219" s="82">
        <v>0</v>
      </c>
      <c r="R219" s="82">
        <v>0</v>
      </c>
      <c r="S219" s="82">
        <v>0</v>
      </c>
      <c r="T219" s="82">
        <f t="shared" si="21"/>
        <v>0</v>
      </c>
      <c r="U219" s="82">
        <v>0</v>
      </c>
      <c r="V219" s="82">
        <v>0</v>
      </c>
      <c r="W219" s="82">
        <v>0</v>
      </c>
      <c r="X219" s="82">
        <f t="shared" si="22"/>
        <v>0</v>
      </c>
      <c r="Y219" s="82">
        <v>0</v>
      </c>
      <c r="Z219" s="82">
        <v>0</v>
      </c>
      <c r="AA219" s="83">
        <f t="shared" si="23"/>
        <v>2417403</v>
      </c>
      <c r="AB219" s="84"/>
      <c r="AD219" s="114"/>
      <c r="AE219" s="86"/>
    </row>
    <row r="220" spans="1:31" s="85" customFormat="1" ht="30" customHeight="1" x14ac:dyDescent="0.25">
      <c r="A220" s="80">
        <v>213</v>
      </c>
      <c r="B220" s="80">
        <v>7</v>
      </c>
      <c r="C220" s="180">
        <v>1144167287</v>
      </c>
      <c r="D220" s="81" t="s">
        <v>378</v>
      </c>
      <c r="E220" s="81" t="s">
        <v>372</v>
      </c>
      <c r="F220" s="81">
        <v>30</v>
      </c>
      <c r="G220" s="203">
        <v>2417403</v>
      </c>
      <c r="H220" s="203">
        <f t="shared" si="18"/>
        <v>2417403</v>
      </c>
      <c r="I220" s="82">
        <v>0</v>
      </c>
      <c r="J220" s="82">
        <v>0</v>
      </c>
      <c r="K220" s="82">
        <f t="shared" si="19"/>
        <v>2417403</v>
      </c>
      <c r="L220" s="82">
        <v>0</v>
      </c>
      <c r="M220" s="82">
        <v>0</v>
      </c>
      <c r="N220" s="82">
        <v>0</v>
      </c>
      <c r="O220" s="82">
        <v>0</v>
      </c>
      <c r="P220" s="82">
        <f t="shared" si="20"/>
        <v>0</v>
      </c>
      <c r="Q220" s="82">
        <v>0</v>
      </c>
      <c r="R220" s="82">
        <v>0</v>
      </c>
      <c r="S220" s="82">
        <v>0</v>
      </c>
      <c r="T220" s="82">
        <f t="shared" si="21"/>
        <v>0</v>
      </c>
      <c r="U220" s="82">
        <v>0</v>
      </c>
      <c r="V220" s="82">
        <v>0</v>
      </c>
      <c r="W220" s="82">
        <v>0</v>
      </c>
      <c r="X220" s="82">
        <f t="shared" si="22"/>
        <v>0</v>
      </c>
      <c r="Y220" s="82">
        <v>0</v>
      </c>
      <c r="Z220" s="82">
        <v>0</v>
      </c>
      <c r="AA220" s="83">
        <f t="shared" si="23"/>
        <v>2417403</v>
      </c>
      <c r="AB220" s="84"/>
      <c r="AD220" s="114"/>
      <c r="AE220" s="86"/>
    </row>
    <row r="221" spans="1:31" s="85" customFormat="1" ht="30" customHeight="1" x14ac:dyDescent="0.25">
      <c r="A221" s="80">
        <v>214</v>
      </c>
      <c r="B221" s="80">
        <v>8</v>
      </c>
      <c r="C221" s="180">
        <v>1143981961</v>
      </c>
      <c r="D221" s="81" t="s">
        <v>379</v>
      </c>
      <c r="E221" s="81" t="s">
        <v>372</v>
      </c>
      <c r="F221" s="81">
        <v>30</v>
      </c>
      <c r="G221" s="203">
        <v>2417403</v>
      </c>
      <c r="H221" s="203">
        <f t="shared" si="18"/>
        <v>2417403</v>
      </c>
      <c r="I221" s="82">
        <v>0</v>
      </c>
      <c r="J221" s="82">
        <v>0</v>
      </c>
      <c r="K221" s="82">
        <f t="shared" si="19"/>
        <v>2417403</v>
      </c>
      <c r="L221" s="82">
        <v>0</v>
      </c>
      <c r="M221" s="82">
        <v>0</v>
      </c>
      <c r="N221" s="82">
        <v>0</v>
      </c>
      <c r="O221" s="82">
        <v>0</v>
      </c>
      <c r="P221" s="82">
        <f t="shared" si="20"/>
        <v>0</v>
      </c>
      <c r="Q221" s="82">
        <v>0</v>
      </c>
      <c r="R221" s="82">
        <v>0</v>
      </c>
      <c r="S221" s="82">
        <v>0</v>
      </c>
      <c r="T221" s="82">
        <f t="shared" si="21"/>
        <v>0</v>
      </c>
      <c r="U221" s="82">
        <v>0</v>
      </c>
      <c r="V221" s="82">
        <v>0</v>
      </c>
      <c r="W221" s="82">
        <v>0</v>
      </c>
      <c r="X221" s="82">
        <f t="shared" si="22"/>
        <v>0</v>
      </c>
      <c r="Y221" s="82">
        <v>0</v>
      </c>
      <c r="Z221" s="82">
        <v>0</v>
      </c>
      <c r="AA221" s="83">
        <f t="shared" si="23"/>
        <v>2417403</v>
      </c>
      <c r="AB221" s="84"/>
      <c r="AD221" s="114"/>
      <c r="AE221" s="86"/>
    </row>
    <row r="222" spans="1:31" s="85" customFormat="1" ht="30" customHeight="1" x14ac:dyDescent="0.25">
      <c r="A222" s="80">
        <v>215</v>
      </c>
      <c r="B222" s="80">
        <v>9</v>
      </c>
      <c r="C222" s="180">
        <v>1144085823</v>
      </c>
      <c r="D222" s="81" t="s">
        <v>380</v>
      </c>
      <c r="E222" s="81" t="s">
        <v>372</v>
      </c>
      <c r="F222" s="81">
        <v>30</v>
      </c>
      <c r="G222" s="203">
        <v>2417403</v>
      </c>
      <c r="H222" s="203">
        <f t="shared" si="18"/>
        <v>2417403</v>
      </c>
      <c r="I222" s="82">
        <v>0</v>
      </c>
      <c r="J222" s="82">
        <v>0</v>
      </c>
      <c r="K222" s="82">
        <f t="shared" si="19"/>
        <v>2417403</v>
      </c>
      <c r="L222" s="82">
        <v>0</v>
      </c>
      <c r="M222" s="82">
        <v>0</v>
      </c>
      <c r="N222" s="82">
        <v>0</v>
      </c>
      <c r="O222" s="82">
        <v>0</v>
      </c>
      <c r="P222" s="82">
        <f t="shared" si="20"/>
        <v>0</v>
      </c>
      <c r="Q222" s="82">
        <v>0</v>
      </c>
      <c r="R222" s="82">
        <v>0</v>
      </c>
      <c r="S222" s="82">
        <v>0</v>
      </c>
      <c r="T222" s="82">
        <f t="shared" si="21"/>
        <v>0</v>
      </c>
      <c r="U222" s="82">
        <v>0</v>
      </c>
      <c r="V222" s="82">
        <v>0</v>
      </c>
      <c r="W222" s="82">
        <v>0</v>
      </c>
      <c r="X222" s="82">
        <f t="shared" si="22"/>
        <v>0</v>
      </c>
      <c r="Y222" s="82">
        <v>0</v>
      </c>
      <c r="Z222" s="82">
        <v>0</v>
      </c>
      <c r="AA222" s="83">
        <f t="shared" si="23"/>
        <v>2417403</v>
      </c>
      <c r="AB222" s="84"/>
      <c r="AD222" s="114"/>
      <c r="AE222" s="86"/>
    </row>
    <row r="223" spans="1:31" s="85" customFormat="1" ht="30" customHeight="1" x14ac:dyDescent="0.25">
      <c r="A223" s="80">
        <v>216</v>
      </c>
      <c r="B223" s="80">
        <v>10</v>
      </c>
      <c r="C223" s="180">
        <v>1112474940</v>
      </c>
      <c r="D223" s="81" t="s">
        <v>381</v>
      </c>
      <c r="E223" s="81" t="s">
        <v>372</v>
      </c>
      <c r="F223" s="81">
        <v>30</v>
      </c>
      <c r="G223" s="203">
        <v>2417403</v>
      </c>
      <c r="H223" s="203">
        <f t="shared" si="18"/>
        <v>2417403</v>
      </c>
      <c r="I223" s="82">
        <v>0</v>
      </c>
      <c r="J223" s="82">
        <v>0</v>
      </c>
      <c r="K223" s="82">
        <f t="shared" si="19"/>
        <v>2417403</v>
      </c>
      <c r="L223" s="82">
        <v>0</v>
      </c>
      <c r="M223" s="82">
        <v>0</v>
      </c>
      <c r="N223" s="82">
        <v>0</v>
      </c>
      <c r="O223" s="82">
        <v>0</v>
      </c>
      <c r="P223" s="82">
        <f t="shared" si="20"/>
        <v>0</v>
      </c>
      <c r="Q223" s="82">
        <v>0</v>
      </c>
      <c r="R223" s="82">
        <v>0</v>
      </c>
      <c r="S223" s="82">
        <v>0</v>
      </c>
      <c r="T223" s="82">
        <f t="shared" si="21"/>
        <v>0</v>
      </c>
      <c r="U223" s="82">
        <v>0</v>
      </c>
      <c r="V223" s="82">
        <v>0</v>
      </c>
      <c r="W223" s="82">
        <v>0</v>
      </c>
      <c r="X223" s="82">
        <f t="shared" si="22"/>
        <v>0</v>
      </c>
      <c r="Y223" s="82">
        <v>0</v>
      </c>
      <c r="Z223" s="82">
        <v>0</v>
      </c>
      <c r="AA223" s="83">
        <f t="shared" si="23"/>
        <v>2417403</v>
      </c>
      <c r="AB223" s="84"/>
      <c r="AD223" s="114"/>
      <c r="AE223" s="86"/>
    </row>
    <row r="224" spans="1:31" s="85" customFormat="1" ht="30" customHeight="1" x14ac:dyDescent="0.25">
      <c r="A224" s="80">
        <v>217</v>
      </c>
      <c r="B224" s="80">
        <v>11</v>
      </c>
      <c r="C224" s="180">
        <v>29115256</v>
      </c>
      <c r="D224" s="81" t="s">
        <v>382</v>
      </c>
      <c r="E224" s="81" t="s">
        <v>372</v>
      </c>
      <c r="F224" s="81">
        <v>30</v>
      </c>
      <c r="G224" s="203">
        <v>2417403</v>
      </c>
      <c r="H224" s="203">
        <f t="shared" si="18"/>
        <v>2417403</v>
      </c>
      <c r="I224" s="82">
        <v>0</v>
      </c>
      <c r="J224" s="82">
        <v>0</v>
      </c>
      <c r="K224" s="82">
        <f t="shared" si="19"/>
        <v>2417403</v>
      </c>
      <c r="L224" s="82">
        <v>0</v>
      </c>
      <c r="M224" s="82">
        <v>0</v>
      </c>
      <c r="N224" s="82">
        <v>0</v>
      </c>
      <c r="O224" s="82">
        <v>0</v>
      </c>
      <c r="P224" s="82">
        <f t="shared" si="20"/>
        <v>0</v>
      </c>
      <c r="Q224" s="82">
        <v>0</v>
      </c>
      <c r="R224" s="82">
        <v>0</v>
      </c>
      <c r="S224" s="82">
        <v>0</v>
      </c>
      <c r="T224" s="82">
        <f t="shared" si="21"/>
        <v>0</v>
      </c>
      <c r="U224" s="82">
        <v>0</v>
      </c>
      <c r="V224" s="82">
        <v>0</v>
      </c>
      <c r="W224" s="82">
        <v>0</v>
      </c>
      <c r="X224" s="82">
        <f t="shared" si="22"/>
        <v>0</v>
      </c>
      <c r="Y224" s="82">
        <v>0</v>
      </c>
      <c r="Z224" s="82">
        <v>0</v>
      </c>
      <c r="AA224" s="83">
        <f t="shared" si="23"/>
        <v>2417403</v>
      </c>
      <c r="AB224" s="84"/>
      <c r="AD224" s="114"/>
      <c r="AE224" s="86"/>
    </row>
    <row r="225" spans="1:31" s="85" customFormat="1" ht="30" customHeight="1" x14ac:dyDescent="0.25">
      <c r="A225" s="80">
        <v>218</v>
      </c>
      <c r="B225" s="80">
        <v>12</v>
      </c>
      <c r="C225" s="180">
        <v>94513842</v>
      </c>
      <c r="D225" s="81" t="s">
        <v>383</v>
      </c>
      <c r="E225" s="81" t="s">
        <v>372</v>
      </c>
      <c r="F225" s="81">
        <v>30</v>
      </c>
      <c r="G225" s="203">
        <v>2417403</v>
      </c>
      <c r="H225" s="203">
        <f t="shared" si="18"/>
        <v>2417403</v>
      </c>
      <c r="I225" s="82">
        <v>0</v>
      </c>
      <c r="J225" s="82">
        <v>0</v>
      </c>
      <c r="K225" s="82">
        <f t="shared" si="19"/>
        <v>2417403</v>
      </c>
      <c r="L225" s="82">
        <v>0</v>
      </c>
      <c r="M225" s="82">
        <v>0</v>
      </c>
      <c r="N225" s="82">
        <v>0</v>
      </c>
      <c r="O225" s="82">
        <v>0</v>
      </c>
      <c r="P225" s="82">
        <f t="shared" si="20"/>
        <v>0</v>
      </c>
      <c r="Q225" s="82">
        <v>0</v>
      </c>
      <c r="R225" s="82">
        <v>0</v>
      </c>
      <c r="S225" s="82">
        <v>0</v>
      </c>
      <c r="T225" s="82">
        <f t="shared" si="21"/>
        <v>0</v>
      </c>
      <c r="U225" s="82">
        <v>0</v>
      </c>
      <c r="V225" s="82">
        <v>0</v>
      </c>
      <c r="W225" s="82">
        <v>0</v>
      </c>
      <c r="X225" s="82">
        <f t="shared" si="22"/>
        <v>0</v>
      </c>
      <c r="Y225" s="82">
        <v>0</v>
      </c>
      <c r="Z225" s="82">
        <v>0</v>
      </c>
      <c r="AA225" s="83">
        <f t="shared" si="23"/>
        <v>2417403</v>
      </c>
      <c r="AB225" s="84"/>
      <c r="AD225" s="114"/>
      <c r="AE225" s="86"/>
    </row>
    <row r="226" spans="1:31" s="85" customFormat="1" ht="30" customHeight="1" x14ac:dyDescent="0.25">
      <c r="A226" s="80">
        <v>219</v>
      </c>
      <c r="B226" s="80">
        <v>13</v>
      </c>
      <c r="C226" s="180">
        <v>66814892</v>
      </c>
      <c r="D226" s="81" t="s">
        <v>384</v>
      </c>
      <c r="E226" s="81" t="s">
        <v>372</v>
      </c>
      <c r="F226" s="81">
        <v>30</v>
      </c>
      <c r="G226" s="203">
        <v>2417403</v>
      </c>
      <c r="H226" s="203">
        <f t="shared" si="18"/>
        <v>2417403</v>
      </c>
      <c r="I226" s="82">
        <v>0</v>
      </c>
      <c r="J226" s="82">
        <v>0</v>
      </c>
      <c r="K226" s="82">
        <f t="shared" si="19"/>
        <v>2417403</v>
      </c>
      <c r="L226" s="82">
        <v>0</v>
      </c>
      <c r="M226" s="82">
        <v>0</v>
      </c>
      <c r="N226" s="82">
        <v>0</v>
      </c>
      <c r="O226" s="82">
        <v>0</v>
      </c>
      <c r="P226" s="82">
        <f t="shared" si="20"/>
        <v>0</v>
      </c>
      <c r="Q226" s="82">
        <v>0</v>
      </c>
      <c r="R226" s="82">
        <v>0</v>
      </c>
      <c r="S226" s="82">
        <v>0</v>
      </c>
      <c r="T226" s="82">
        <f t="shared" si="21"/>
        <v>0</v>
      </c>
      <c r="U226" s="82">
        <v>0</v>
      </c>
      <c r="V226" s="82">
        <v>0</v>
      </c>
      <c r="W226" s="82">
        <v>0</v>
      </c>
      <c r="X226" s="82">
        <f t="shared" si="22"/>
        <v>0</v>
      </c>
      <c r="Y226" s="82">
        <v>0</v>
      </c>
      <c r="Z226" s="82">
        <v>0</v>
      </c>
      <c r="AA226" s="83">
        <f t="shared" si="23"/>
        <v>2417403</v>
      </c>
      <c r="AB226" s="84"/>
      <c r="AD226" s="114"/>
      <c r="AE226" s="86"/>
    </row>
    <row r="227" spans="1:31" s="85" customFormat="1" ht="30" customHeight="1" x14ac:dyDescent="0.25">
      <c r="A227" s="80">
        <v>220</v>
      </c>
      <c r="B227" s="80">
        <v>14</v>
      </c>
      <c r="C227" s="180">
        <v>1006167315</v>
      </c>
      <c r="D227" s="81" t="s">
        <v>385</v>
      </c>
      <c r="E227" s="81" t="s">
        <v>372</v>
      </c>
      <c r="F227" s="81">
        <v>30</v>
      </c>
      <c r="G227" s="203">
        <v>2417403</v>
      </c>
      <c r="H227" s="203">
        <f t="shared" si="18"/>
        <v>2417403</v>
      </c>
      <c r="I227" s="82">
        <v>0</v>
      </c>
      <c r="J227" s="82">
        <v>0</v>
      </c>
      <c r="K227" s="82">
        <f t="shared" si="19"/>
        <v>2417403</v>
      </c>
      <c r="L227" s="82">
        <v>0</v>
      </c>
      <c r="M227" s="82">
        <v>0</v>
      </c>
      <c r="N227" s="82">
        <v>0</v>
      </c>
      <c r="O227" s="82">
        <v>0</v>
      </c>
      <c r="P227" s="82">
        <f t="shared" si="20"/>
        <v>0</v>
      </c>
      <c r="Q227" s="82">
        <v>0</v>
      </c>
      <c r="R227" s="82">
        <v>0</v>
      </c>
      <c r="S227" s="82">
        <v>0</v>
      </c>
      <c r="T227" s="82">
        <f t="shared" si="21"/>
        <v>0</v>
      </c>
      <c r="U227" s="82">
        <v>0</v>
      </c>
      <c r="V227" s="82">
        <v>0</v>
      </c>
      <c r="W227" s="82">
        <v>0</v>
      </c>
      <c r="X227" s="82">
        <f t="shared" si="22"/>
        <v>0</v>
      </c>
      <c r="Y227" s="82">
        <v>0</v>
      </c>
      <c r="Z227" s="82">
        <v>0</v>
      </c>
      <c r="AA227" s="83">
        <f t="shared" si="23"/>
        <v>2417403</v>
      </c>
      <c r="AB227" s="84"/>
      <c r="AD227" s="114"/>
      <c r="AE227" s="86"/>
    </row>
    <row r="228" spans="1:31" s="85" customFormat="1" ht="30" customHeight="1" x14ac:dyDescent="0.25">
      <c r="A228" s="80">
        <v>221</v>
      </c>
      <c r="B228" s="80">
        <v>15</v>
      </c>
      <c r="C228" s="180">
        <v>1143924195</v>
      </c>
      <c r="D228" s="81" t="s">
        <v>386</v>
      </c>
      <c r="E228" s="81" t="s">
        <v>372</v>
      </c>
      <c r="F228" s="81">
        <v>30</v>
      </c>
      <c r="G228" s="203">
        <v>2417403</v>
      </c>
      <c r="H228" s="203">
        <f t="shared" si="18"/>
        <v>2417403</v>
      </c>
      <c r="I228" s="82">
        <v>0</v>
      </c>
      <c r="J228" s="82">
        <v>0</v>
      </c>
      <c r="K228" s="82">
        <f t="shared" si="19"/>
        <v>2417403</v>
      </c>
      <c r="L228" s="82">
        <v>0</v>
      </c>
      <c r="M228" s="82">
        <v>0</v>
      </c>
      <c r="N228" s="82">
        <v>0</v>
      </c>
      <c r="O228" s="82">
        <v>0</v>
      </c>
      <c r="P228" s="82">
        <f t="shared" si="20"/>
        <v>0</v>
      </c>
      <c r="Q228" s="82">
        <v>0</v>
      </c>
      <c r="R228" s="82">
        <v>0</v>
      </c>
      <c r="S228" s="82">
        <v>0</v>
      </c>
      <c r="T228" s="82">
        <f t="shared" si="21"/>
        <v>0</v>
      </c>
      <c r="U228" s="82">
        <v>0</v>
      </c>
      <c r="V228" s="82">
        <v>0</v>
      </c>
      <c r="W228" s="82">
        <v>0</v>
      </c>
      <c r="X228" s="82">
        <f t="shared" si="22"/>
        <v>0</v>
      </c>
      <c r="Y228" s="82">
        <v>0</v>
      </c>
      <c r="Z228" s="82">
        <v>0</v>
      </c>
      <c r="AA228" s="83">
        <f t="shared" si="23"/>
        <v>2417403</v>
      </c>
      <c r="AB228" s="84"/>
      <c r="AD228" s="114"/>
      <c r="AE228" s="86"/>
    </row>
    <row r="229" spans="1:31" s="85" customFormat="1" ht="30" customHeight="1" x14ac:dyDescent="0.25">
      <c r="A229" s="80">
        <v>222</v>
      </c>
      <c r="B229" s="80">
        <v>16</v>
      </c>
      <c r="C229" s="180">
        <v>1144027579</v>
      </c>
      <c r="D229" s="81" t="s">
        <v>387</v>
      </c>
      <c r="E229" s="81" t="s">
        <v>372</v>
      </c>
      <c r="F229" s="81">
        <v>30</v>
      </c>
      <c r="G229" s="203">
        <v>2417403</v>
      </c>
      <c r="H229" s="203">
        <f t="shared" si="18"/>
        <v>2417403</v>
      </c>
      <c r="I229" s="82">
        <v>0</v>
      </c>
      <c r="J229" s="82">
        <v>0</v>
      </c>
      <c r="K229" s="82">
        <f t="shared" si="19"/>
        <v>2417403</v>
      </c>
      <c r="L229" s="82">
        <v>0</v>
      </c>
      <c r="M229" s="82">
        <v>0</v>
      </c>
      <c r="N229" s="82">
        <v>0</v>
      </c>
      <c r="O229" s="82">
        <v>0</v>
      </c>
      <c r="P229" s="82">
        <f t="shared" si="20"/>
        <v>0</v>
      </c>
      <c r="Q229" s="82">
        <v>0</v>
      </c>
      <c r="R229" s="82">
        <v>0</v>
      </c>
      <c r="S229" s="82">
        <v>0</v>
      </c>
      <c r="T229" s="82">
        <f t="shared" si="21"/>
        <v>0</v>
      </c>
      <c r="U229" s="82">
        <v>0</v>
      </c>
      <c r="V229" s="82">
        <v>0</v>
      </c>
      <c r="W229" s="82">
        <v>0</v>
      </c>
      <c r="X229" s="82">
        <f t="shared" si="22"/>
        <v>0</v>
      </c>
      <c r="Y229" s="82">
        <v>0</v>
      </c>
      <c r="Z229" s="82">
        <v>0</v>
      </c>
      <c r="AA229" s="83">
        <f t="shared" si="23"/>
        <v>2417403</v>
      </c>
      <c r="AB229" s="84"/>
      <c r="AD229" s="114"/>
      <c r="AE229" s="86"/>
    </row>
    <row r="230" spans="1:31" s="85" customFormat="1" ht="30" customHeight="1" x14ac:dyDescent="0.25">
      <c r="A230" s="80">
        <v>223</v>
      </c>
      <c r="B230" s="80">
        <v>17</v>
      </c>
      <c r="C230" s="180">
        <v>16779481</v>
      </c>
      <c r="D230" s="81" t="s">
        <v>388</v>
      </c>
      <c r="E230" s="81" t="s">
        <v>372</v>
      </c>
      <c r="F230" s="81">
        <v>30</v>
      </c>
      <c r="G230" s="203">
        <v>2417403</v>
      </c>
      <c r="H230" s="203">
        <f t="shared" si="18"/>
        <v>2417403</v>
      </c>
      <c r="I230" s="82">
        <v>0</v>
      </c>
      <c r="J230" s="82">
        <v>0</v>
      </c>
      <c r="K230" s="82">
        <f t="shared" si="19"/>
        <v>2417403</v>
      </c>
      <c r="L230" s="82">
        <v>0</v>
      </c>
      <c r="M230" s="82">
        <v>0</v>
      </c>
      <c r="N230" s="82">
        <v>0</v>
      </c>
      <c r="O230" s="82">
        <v>0</v>
      </c>
      <c r="P230" s="82">
        <f t="shared" si="20"/>
        <v>0</v>
      </c>
      <c r="Q230" s="82">
        <v>0</v>
      </c>
      <c r="R230" s="82">
        <v>0</v>
      </c>
      <c r="S230" s="82">
        <v>0</v>
      </c>
      <c r="T230" s="82">
        <f t="shared" si="21"/>
        <v>0</v>
      </c>
      <c r="U230" s="82">
        <v>0</v>
      </c>
      <c r="V230" s="82">
        <v>0</v>
      </c>
      <c r="W230" s="82">
        <v>0</v>
      </c>
      <c r="X230" s="82">
        <f t="shared" si="22"/>
        <v>0</v>
      </c>
      <c r="Y230" s="82">
        <v>0</v>
      </c>
      <c r="Z230" s="82">
        <v>0</v>
      </c>
      <c r="AA230" s="83">
        <f t="shared" si="23"/>
        <v>2417403</v>
      </c>
      <c r="AB230" s="84"/>
      <c r="AD230" s="114"/>
      <c r="AE230" s="86"/>
    </row>
    <row r="231" spans="1:31" s="85" customFormat="1" ht="30" customHeight="1" x14ac:dyDescent="0.25">
      <c r="A231" s="80">
        <v>224</v>
      </c>
      <c r="B231" s="80">
        <v>18</v>
      </c>
      <c r="C231" s="180">
        <v>66884733</v>
      </c>
      <c r="D231" s="81" t="s">
        <v>389</v>
      </c>
      <c r="E231" s="81" t="s">
        <v>372</v>
      </c>
      <c r="F231" s="81">
        <v>30</v>
      </c>
      <c r="G231" s="203">
        <v>2417403</v>
      </c>
      <c r="H231" s="203">
        <f t="shared" si="18"/>
        <v>2417403</v>
      </c>
      <c r="I231" s="82">
        <v>0</v>
      </c>
      <c r="J231" s="82">
        <v>0</v>
      </c>
      <c r="K231" s="82">
        <f t="shared" si="19"/>
        <v>2417403</v>
      </c>
      <c r="L231" s="82">
        <v>0</v>
      </c>
      <c r="M231" s="82">
        <v>0</v>
      </c>
      <c r="N231" s="82">
        <v>0</v>
      </c>
      <c r="O231" s="82">
        <v>0</v>
      </c>
      <c r="P231" s="82">
        <f t="shared" si="20"/>
        <v>0</v>
      </c>
      <c r="Q231" s="82">
        <v>0</v>
      </c>
      <c r="R231" s="82">
        <v>0</v>
      </c>
      <c r="S231" s="82">
        <v>0</v>
      </c>
      <c r="T231" s="82">
        <f t="shared" si="21"/>
        <v>0</v>
      </c>
      <c r="U231" s="82">
        <v>0</v>
      </c>
      <c r="V231" s="82">
        <v>0</v>
      </c>
      <c r="W231" s="82">
        <v>0</v>
      </c>
      <c r="X231" s="82">
        <f t="shared" si="22"/>
        <v>0</v>
      </c>
      <c r="Y231" s="82">
        <v>0</v>
      </c>
      <c r="Z231" s="82">
        <v>0</v>
      </c>
      <c r="AA231" s="83">
        <f t="shared" si="23"/>
        <v>2417403</v>
      </c>
      <c r="AB231" s="84"/>
      <c r="AD231" s="114"/>
      <c r="AE231" s="86"/>
    </row>
    <row r="232" spans="1:31" s="85" customFormat="1" ht="30" customHeight="1" x14ac:dyDescent="0.25">
      <c r="A232" s="80">
        <v>225</v>
      </c>
      <c r="B232" s="80">
        <v>19</v>
      </c>
      <c r="C232" s="180">
        <v>52834614</v>
      </c>
      <c r="D232" s="81" t="s">
        <v>390</v>
      </c>
      <c r="E232" s="81" t="s">
        <v>372</v>
      </c>
      <c r="F232" s="81">
        <v>30</v>
      </c>
      <c r="G232" s="203">
        <v>2417403</v>
      </c>
      <c r="H232" s="203">
        <f t="shared" si="18"/>
        <v>2417403</v>
      </c>
      <c r="I232" s="82">
        <v>0</v>
      </c>
      <c r="J232" s="82">
        <v>0</v>
      </c>
      <c r="K232" s="82">
        <f t="shared" si="19"/>
        <v>2417403</v>
      </c>
      <c r="L232" s="82">
        <v>0</v>
      </c>
      <c r="M232" s="82">
        <v>0</v>
      </c>
      <c r="N232" s="82">
        <v>0</v>
      </c>
      <c r="O232" s="82">
        <v>0</v>
      </c>
      <c r="P232" s="82">
        <f t="shared" si="20"/>
        <v>0</v>
      </c>
      <c r="Q232" s="82">
        <v>0</v>
      </c>
      <c r="R232" s="82">
        <v>0</v>
      </c>
      <c r="S232" s="82">
        <v>0</v>
      </c>
      <c r="T232" s="82">
        <f t="shared" si="21"/>
        <v>0</v>
      </c>
      <c r="U232" s="82">
        <v>0</v>
      </c>
      <c r="V232" s="82">
        <v>0</v>
      </c>
      <c r="W232" s="82">
        <v>0</v>
      </c>
      <c r="X232" s="82">
        <f t="shared" si="22"/>
        <v>0</v>
      </c>
      <c r="Y232" s="82">
        <v>0</v>
      </c>
      <c r="Z232" s="82">
        <v>0</v>
      </c>
      <c r="AA232" s="83">
        <f t="shared" si="23"/>
        <v>2417403</v>
      </c>
      <c r="AB232" s="84"/>
      <c r="AD232" s="114"/>
      <c r="AE232" s="86"/>
    </row>
    <row r="233" spans="1:31" s="85" customFormat="1" ht="30" customHeight="1" x14ac:dyDescent="0.25">
      <c r="A233" s="80">
        <v>226</v>
      </c>
      <c r="B233" s="80">
        <v>20</v>
      </c>
      <c r="C233" s="180">
        <v>1144139630</v>
      </c>
      <c r="D233" s="81" t="s">
        <v>391</v>
      </c>
      <c r="E233" s="81" t="s">
        <v>372</v>
      </c>
      <c r="F233" s="81">
        <v>30</v>
      </c>
      <c r="G233" s="203">
        <v>2417403</v>
      </c>
      <c r="H233" s="203">
        <f t="shared" si="18"/>
        <v>2417403</v>
      </c>
      <c r="I233" s="82">
        <v>0</v>
      </c>
      <c r="J233" s="82">
        <v>0</v>
      </c>
      <c r="K233" s="82">
        <f t="shared" si="19"/>
        <v>2417403</v>
      </c>
      <c r="L233" s="82">
        <v>0</v>
      </c>
      <c r="M233" s="82">
        <v>0</v>
      </c>
      <c r="N233" s="82">
        <v>0</v>
      </c>
      <c r="O233" s="82">
        <v>0</v>
      </c>
      <c r="P233" s="82">
        <f t="shared" si="20"/>
        <v>0</v>
      </c>
      <c r="Q233" s="82">
        <v>0</v>
      </c>
      <c r="R233" s="82">
        <v>0</v>
      </c>
      <c r="S233" s="82">
        <v>0</v>
      </c>
      <c r="T233" s="82">
        <f t="shared" si="21"/>
        <v>0</v>
      </c>
      <c r="U233" s="82">
        <v>0</v>
      </c>
      <c r="V233" s="82">
        <v>0</v>
      </c>
      <c r="W233" s="82">
        <v>0</v>
      </c>
      <c r="X233" s="82">
        <f t="shared" si="22"/>
        <v>0</v>
      </c>
      <c r="Y233" s="82">
        <v>0</v>
      </c>
      <c r="Z233" s="82">
        <v>0</v>
      </c>
      <c r="AA233" s="83">
        <f t="shared" si="23"/>
        <v>2417403</v>
      </c>
      <c r="AB233" s="84"/>
      <c r="AD233" s="114"/>
      <c r="AE233" s="86"/>
    </row>
    <row r="234" spans="1:31" s="85" customFormat="1" ht="30" customHeight="1" x14ac:dyDescent="0.25">
      <c r="A234" s="80">
        <v>227</v>
      </c>
      <c r="B234" s="80">
        <v>21</v>
      </c>
      <c r="C234" s="180">
        <v>16725213</v>
      </c>
      <c r="D234" s="81" t="s">
        <v>392</v>
      </c>
      <c r="E234" s="81" t="s">
        <v>372</v>
      </c>
      <c r="F234" s="81">
        <v>30</v>
      </c>
      <c r="G234" s="203">
        <v>2417403</v>
      </c>
      <c r="H234" s="203">
        <f t="shared" si="18"/>
        <v>2417403</v>
      </c>
      <c r="I234" s="82">
        <v>0</v>
      </c>
      <c r="J234" s="82">
        <v>0</v>
      </c>
      <c r="K234" s="82">
        <f t="shared" si="19"/>
        <v>2417403</v>
      </c>
      <c r="L234" s="82">
        <v>0</v>
      </c>
      <c r="M234" s="82">
        <v>0</v>
      </c>
      <c r="N234" s="82">
        <v>0</v>
      </c>
      <c r="O234" s="82">
        <v>0</v>
      </c>
      <c r="P234" s="82">
        <f t="shared" si="20"/>
        <v>0</v>
      </c>
      <c r="Q234" s="82">
        <v>0</v>
      </c>
      <c r="R234" s="82">
        <v>0</v>
      </c>
      <c r="S234" s="82">
        <v>0</v>
      </c>
      <c r="T234" s="82">
        <f t="shared" si="21"/>
        <v>0</v>
      </c>
      <c r="U234" s="82">
        <v>0</v>
      </c>
      <c r="V234" s="82">
        <v>0</v>
      </c>
      <c r="W234" s="82">
        <v>0</v>
      </c>
      <c r="X234" s="82">
        <f t="shared" si="22"/>
        <v>0</v>
      </c>
      <c r="Y234" s="82">
        <v>0</v>
      </c>
      <c r="Z234" s="82">
        <v>0</v>
      </c>
      <c r="AA234" s="83">
        <f t="shared" si="23"/>
        <v>2417403</v>
      </c>
      <c r="AB234" s="84"/>
      <c r="AD234" s="114"/>
      <c r="AE234" s="86"/>
    </row>
    <row r="235" spans="1:31" s="85" customFormat="1" ht="30" customHeight="1" x14ac:dyDescent="0.25">
      <c r="A235" s="80">
        <v>228</v>
      </c>
      <c r="B235" s="80">
        <v>22</v>
      </c>
      <c r="C235" s="180">
        <v>1130667842</v>
      </c>
      <c r="D235" s="81" t="s">
        <v>393</v>
      </c>
      <c r="E235" s="81" t="s">
        <v>372</v>
      </c>
      <c r="F235" s="81">
        <v>30</v>
      </c>
      <c r="G235" s="203">
        <v>2417403</v>
      </c>
      <c r="H235" s="203">
        <f t="shared" si="18"/>
        <v>2417403</v>
      </c>
      <c r="I235" s="82">
        <v>0</v>
      </c>
      <c r="J235" s="82">
        <v>0</v>
      </c>
      <c r="K235" s="82">
        <f t="shared" si="19"/>
        <v>2417403</v>
      </c>
      <c r="L235" s="82">
        <v>0</v>
      </c>
      <c r="M235" s="82">
        <v>0</v>
      </c>
      <c r="N235" s="82">
        <v>0</v>
      </c>
      <c r="O235" s="82">
        <v>0</v>
      </c>
      <c r="P235" s="82">
        <f t="shared" si="20"/>
        <v>0</v>
      </c>
      <c r="Q235" s="82">
        <v>0</v>
      </c>
      <c r="R235" s="82">
        <v>0</v>
      </c>
      <c r="S235" s="82">
        <v>0</v>
      </c>
      <c r="T235" s="82">
        <f t="shared" si="21"/>
        <v>0</v>
      </c>
      <c r="U235" s="82">
        <v>0</v>
      </c>
      <c r="V235" s="82">
        <v>0</v>
      </c>
      <c r="W235" s="82">
        <v>0</v>
      </c>
      <c r="X235" s="82">
        <f t="shared" si="22"/>
        <v>0</v>
      </c>
      <c r="Y235" s="82">
        <v>0</v>
      </c>
      <c r="Z235" s="82">
        <v>0</v>
      </c>
      <c r="AA235" s="83">
        <f t="shared" si="23"/>
        <v>2417403</v>
      </c>
      <c r="AB235" s="84"/>
      <c r="AD235" s="114"/>
      <c r="AE235" s="86"/>
    </row>
    <row r="236" spans="1:31" s="85" customFormat="1" ht="30" customHeight="1" x14ac:dyDescent="0.25">
      <c r="A236" s="80">
        <v>229</v>
      </c>
      <c r="B236" s="80">
        <v>23</v>
      </c>
      <c r="C236" s="180">
        <v>67043144</v>
      </c>
      <c r="D236" s="81" t="s">
        <v>394</v>
      </c>
      <c r="E236" s="81" t="s">
        <v>372</v>
      </c>
      <c r="F236" s="81">
        <v>30</v>
      </c>
      <c r="G236" s="203">
        <v>2417403</v>
      </c>
      <c r="H236" s="203">
        <f t="shared" si="18"/>
        <v>2417403</v>
      </c>
      <c r="I236" s="82">
        <v>0</v>
      </c>
      <c r="J236" s="82">
        <v>0</v>
      </c>
      <c r="K236" s="82">
        <f t="shared" si="19"/>
        <v>2417403</v>
      </c>
      <c r="L236" s="82">
        <v>0</v>
      </c>
      <c r="M236" s="82">
        <v>0</v>
      </c>
      <c r="N236" s="82">
        <v>0</v>
      </c>
      <c r="O236" s="82">
        <v>0</v>
      </c>
      <c r="P236" s="82">
        <f t="shared" si="20"/>
        <v>0</v>
      </c>
      <c r="Q236" s="82">
        <v>0</v>
      </c>
      <c r="R236" s="82">
        <v>0</v>
      </c>
      <c r="S236" s="82">
        <v>0</v>
      </c>
      <c r="T236" s="82">
        <f t="shared" si="21"/>
        <v>0</v>
      </c>
      <c r="U236" s="82">
        <v>0</v>
      </c>
      <c r="V236" s="82">
        <v>0</v>
      </c>
      <c r="W236" s="82">
        <v>0</v>
      </c>
      <c r="X236" s="82">
        <f t="shared" si="22"/>
        <v>0</v>
      </c>
      <c r="Y236" s="82">
        <v>0</v>
      </c>
      <c r="Z236" s="82">
        <v>0</v>
      </c>
      <c r="AA236" s="83">
        <f t="shared" si="23"/>
        <v>2417403</v>
      </c>
      <c r="AB236" s="84"/>
      <c r="AD236" s="114"/>
      <c r="AE236" s="86"/>
    </row>
    <row r="237" spans="1:31" s="85" customFormat="1" ht="30" customHeight="1" x14ac:dyDescent="0.25">
      <c r="A237" s="80">
        <v>230</v>
      </c>
      <c r="B237" s="80">
        <v>24</v>
      </c>
      <c r="C237" s="180">
        <v>1111753209</v>
      </c>
      <c r="D237" s="81" t="s">
        <v>395</v>
      </c>
      <c r="E237" s="81" t="s">
        <v>372</v>
      </c>
      <c r="F237" s="81">
        <v>30</v>
      </c>
      <c r="G237" s="203">
        <v>2417403</v>
      </c>
      <c r="H237" s="203">
        <f t="shared" si="18"/>
        <v>2417403</v>
      </c>
      <c r="I237" s="82">
        <v>0</v>
      </c>
      <c r="J237" s="82">
        <v>0</v>
      </c>
      <c r="K237" s="82">
        <f t="shared" si="19"/>
        <v>2417403</v>
      </c>
      <c r="L237" s="82">
        <v>0</v>
      </c>
      <c r="M237" s="82">
        <v>0</v>
      </c>
      <c r="N237" s="82">
        <v>0</v>
      </c>
      <c r="O237" s="82">
        <v>0</v>
      </c>
      <c r="P237" s="82">
        <f t="shared" si="20"/>
        <v>0</v>
      </c>
      <c r="Q237" s="82">
        <v>0</v>
      </c>
      <c r="R237" s="82">
        <v>0</v>
      </c>
      <c r="S237" s="82">
        <v>0</v>
      </c>
      <c r="T237" s="82">
        <f t="shared" si="21"/>
        <v>0</v>
      </c>
      <c r="U237" s="82">
        <v>0</v>
      </c>
      <c r="V237" s="82">
        <v>0</v>
      </c>
      <c r="W237" s="82">
        <v>0</v>
      </c>
      <c r="X237" s="82">
        <f t="shared" si="22"/>
        <v>0</v>
      </c>
      <c r="Y237" s="82">
        <v>0</v>
      </c>
      <c r="Z237" s="82">
        <v>0</v>
      </c>
      <c r="AA237" s="83">
        <f t="shared" si="23"/>
        <v>2417403</v>
      </c>
      <c r="AB237" s="84"/>
      <c r="AD237" s="114"/>
      <c r="AE237" s="86"/>
    </row>
    <row r="238" spans="1:31" s="85" customFormat="1" ht="30" customHeight="1" x14ac:dyDescent="0.25">
      <c r="A238" s="80">
        <v>231</v>
      </c>
      <c r="B238" s="80">
        <v>25</v>
      </c>
      <c r="C238" s="180">
        <v>1111760694</v>
      </c>
      <c r="D238" s="81" t="s">
        <v>396</v>
      </c>
      <c r="E238" s="81" t="s">
        <v>372</v>
      </c>
      <c r="F238" s="81">
        <v>30</v>
      </c>
      <c r="G238" s="203">
        <v>2417403</v>
      </c>
      <c r="H238" s="203">
        <f t="shared" si="18"/>
        <v>2417403</v>
      </c>
      <c r="I238" s="82">
        <v>0</v>
      </c>
      <c r="J238" s="82">
        <v>0</v>
      </c>
      <c r="K238" s="82">
        <f t="shared" si="19"/>
        <v>2417403</v>
      </c>
      <c r="L238" s="82">
        <v>0</v>
      </c>
      <c r="M238" s="82">
        <v>0</v>
      </c>
      <c r="N238" s="82">
        <v>0</v>
      </c>
      <c r="O238" s="82">
        <v>0</v>
      </c>
      <c r="P238" s="82">
        <f t="shared" si="20"/>
        <v>0</v>
      </c>
      <c r="Q238" s="82">
        <v>0</v>
      </c>
      <c r="R238" s="82">
        <v>0</v>
      </c>
      <c r="S238" s="82">
        <v>0</v>
      </c>
      <c r="T238" s="82">
        <f t="shared" si="21"/>
        <v>0</v>
      </c>
      <c r="U238" s="82">
        <v>0</v>
      </c>
      <c r="V238" s="82">
        <v>0</v>
      </c>
      <c r="W238" s="82">
        <v>0</v>
      </c>
      <c r="X238" s="82">
        <f t="shared" si="22"/>
        <v>0</v>
      </c>
      <c r="Y238" s="82">
        <v>0</v>
      </c>
      <c r="Z238" s="82">
        <v>0</v>
      </c>
      <c r="AA238" s="83">
        <f t="shared" si="23"/>
        <v>2417403</v>
      </c>
      <c r="AB238" s="84"/>
      <c r="AD238" s="114"/>
      <c r="AE238" s="86"/>
    </row>
    <row r="239" spans="1:31" s="85" customFormat="1" ht="30" customHeight="1" x14ac:dyDescent="0.25">
      <c r="A239" s="80">
        <v>232</v>
      </c>
      <c r="B239" s="80">
        <v>26</v>
      </c>
      <c r="C239" s="180">
        <v>16725423</v>
      </c>
      <c r="D239" s="81" t="s">
        <v>397</v>
      </c>
      <c r="E239" s="81" t="s">
        <v>372</v>
      </c>
      <c r="F239" s="81">
        <v>30</v>
      </c>
      <c r="G239" s="203">
        <v>2417403</v>
      </c>
      <c r="H239" s="203">
        <f t="shared" si="18"/>
        <v>2417403</v>
      </c>
      <c r="I239" s="82">
        <v>0</v>
      </c>
      <c r="J239" s="82">
        <v>0</v>
      </c>
      <c r="K239" s="82">
        <f t="shared" si="19"/>
        <v>2417403</v>
      </c>
      <c r="L239" s="82">
        <v>0</v>
      </c>
      <c r="M239" s="82">
        <v>0</v>
      </c>
      <c r="N239" s="82">
        <v>0</v>
      </c>
      <c r="O239" s="82">
        <v>0</v>
      </c>
      <c r="P239" s="82">
        <f t="shared" si="20"/>
        <v>0</v>
      </c>
      <c r="Q239" s="82">
        <v>0</v>
      </c>
      <c r="R239" s="82">
        <v>0</v>
      </c>
      <c r="S239" s="82">
        <v>0</v>
      </c>
      <c r="T239" s="82">
        <f t="shared" si="21"/>
        <v>0</v>
      </c>
      <c r="U239" s="82">
        <v>0</v>
      </c>
      <c r="V239" s="82">
        <v>0</v>
      </c>
      <c r="W239" s="82">
        <v>0</v>
      </c>
      <c r="X239" s="82">
        <f t="shared" si="22"/>
        <v>0</v>
      </c>
      <c r="Y239" s="82">
        <v>0</v>
      </c>
      <c r="Z239" s="82">
        <v>0</v>
      </c>
      <c r="AA239" s="83">
        <f t="shared" si="23"/>
        <v>2417403</v>
      </c>
      <c r="AB239" s="84"/>
      <c r="AD239" s="114"/>
      <c r="AE239" s="86"/>
    </row>
    <row r="240" spans="1:31" s="85" customFormat="1" ht="30" customHeight="1" x14ac:dyDescent="0.25">
      <c r="A240" s="80">
        <v>233</v>
      </c>
      <c r="B240" s="80">
        <v>27</v>
      </c>
      <c r="C240" s="180">
        <v>1006016485</v>
      </c>
      <c r="D240" s="81" t="s">
        <v>398</v>
      </c>
      <c r="E240" s="81" t="s">
        <v>372</v>
      </c>
      <c r="F240" s="81">
        <v>30</v>
      </c>
      <c r="G240" s="203">
        <v>2417403</v>
      </c>
      <c r="H240" s="203">
        <f t="shared" si="18"/>
        <v>2417403</v>
      </c>
      <c r="I240" s="82">
        <v>0</v>
      </c>
      <c r="J240" s="82">
        <v>0</v>
      </c>
      <c r="K240" s="82">
        <f t="shared" si="19"/>
        <v>2417403</v>
      </c>
      <c r="L240" s="82">
        <v>0</v>
      </c>
      <c r="M240" s="82">
        <v>0</v>
      </c>
      <c r="N240" s="82">
        <v>0</v>
      </c>
      <c r="O240" s="82">
        <v>0</v>
      </c>
      <c r="P240" s="82">
        <f t="shared" si="20"/>
        <v>0</v>
      </c>
      <c r="Q240" s="82">
        <v>0</v>
      </c>
      <c r="R240" s="82">
        <v>0</v>
      </c>
      <c r="S240" s="82">
        <v>0</v>
      </c>
      <c r="T240" s="82">
        <f t="shared" si="21"/>
        <v>0</v>
      </c>
      <c r="U240" s="82">
        <v>0</v>
      </c>
      <c r="V240" s="82">
        <v>0</v>
      </c>
      <c r="W240" s="82">
        <v>0</v>
      </c>
      <c r="X240" s="82">
        <f t="shared" si="22"/>
        <v>0</v>
      </c>
      <c r="Y240" s="82">
        <v>0</v>
      </c>
      <c r="Z240" s="82">
        <v>0</v>
      </c>
      <c r="AA240" s="83">
        <f t="shared" si="23"/>
        <v>2417403</v>
      </c>
      <c r="AB240" s="84"/>
      <c r="AD240" s="114"/>
      <c r="AE240" s="86"/>
    </row>
    <row r="241" spans="1:31" s="85" customFormat="1" ht="30" customHeight="1" x14ac:dyDescent="0.25">
      <c r="A241" s="80">
        <v>234</v>
      </c>
      <c r="B241" s="80">
        <v>28</v>
      </c>
      <c r="C241" s="180">
        <v>1130681147</v>
      </c>
      <c r="D241" s="81" t="s">
        <v>399</v>
      </c>
      <c r="E241" s="81" t="s">
        <v>372</v>
      </c>
      <c r="F241" s="81">
        <v>30</v>
      </c>
      <c r="G241" s="203">
        <v>2417403</v>
      </c>
      <c r="H241" s="203">
        <f t="shared" si="18"/>
        <v>2417403</v>
      </c>
      <c r="I241" s="82">
        <v>0</v>
      </c>
      <c r="J241" s="82">
        <v>0</v>
      </c>
      <c r="K241" s="82">
        <f t="shared" si="19"/>
        <v>2417403</v>
      </c>
      <c r="L241" s="82">
        <v>0</v>
      </c>
      <c r="M241" s="82">
        <v>0</v>
      </c>
      <c r="N241" s="82">
        <v>0</v>
      </c>
      <c r="O241" s="82">
        <v>0</v>
      </c>
      <c r="P241" s="82">
        <f t="shared" si="20"/>
        <v>0</v>
      </c>
      <c r="Q241" s="82">
        <v>0</v>
      </c>
      <c r="R241" s="82">
        <v>0</v>
      </c>
      <c r="S241" s="82">
        <v>0</v>
      </c>
      <c r="T241" s="82">
        <f t="shared" si="21"/>
        <v>0</v>
      </c>
      <c r="U241" s="82">
        <v>0</v>
      </c>
      <c r="V241" s="82">
        <v>0</v>
      </c>
      <c r="W241" s="82">
        <v>0</v>
      </c>
      <c r="X241" s="82">
        <f t="shared" si="22"/>
        <v>0</v>
      </c>
      <c r="Y241" s="82">
        <v>0</v>
      </c>
      <c r="Z241" s="82">
        <v>0</v>
      </c>
      <c r="AA241" s="83">
        <f t="shared" si="23"/>
        <v>2417403</v>
      </c>
      <c r="AB241" s="84"/>
      <c r="AD241" s="114"/>
      <c r="AE241" s="86"/>
    </row>
    <row r="242" spans="1:31" s="85" customFormat="1" ht="30" customHeight="1" x14ac:dyDescent="0.25">
      <c r="A242" s="80">
        <v>235</v>
      </c>
      <c r="B242" s="80">
        <v>29</v>
      </c>
      <c r="C242" s="180">
        <v>67039900</v>
      </c>
      <c r="D242" s="81" t="s">
        <v>400</v>
      </c>
      <c r="E242" s="81" t="s">
        <v>372</v>
      </c>
      <c r="F242" s="81">
        <v>30</v>
      </c>
      <c r="G242" s="203">
        <v>2417403</v>
      </c>
      <c r="H242" s="203">
        <f t="shared" si="18"/>
        <v>2417403</v>
      </c>
      <c r="I242" s="82">
        <v>0</v>
      </c>
      <c r="J242" s="82">
        <v>0</v>
      </c>
      <c r="K242" s="82">
        <f t="shared" si="19"/>
        <v>2417403</v>
      </c>
      <c r="L242" s="82">
        <v>0</v>
      </c>
      <c r="M242" s="82">
        <v>0</v>
      </c>
      <c r="N242" s="82">
        <v>0</v>
      </c>
      <c r="O242" s="82">
        <v>0</v>
      </c>
      <c r="P242" s="82">
        <f t="shared" si="20"/>
        <v>0</v>
      </c>
      <c r="Q242" s="82">
        <v>0</v>
      </c>
      <c r="R242" s="82">
        <v>0</v>
      </c>
      <c r="S242" s="82">
        <v>0</v>
      </c>
      <c r="T242" s="82">
        <f t="shared" si="21"/>
        <v>0</v>
      </c>
      <c r="U242" s="82">
        <v>0</v>
      </c>
      <c r="V242" s="82">
        <v>0</v>
      </c>
      <c r="W242" s="82">
        <v>0</v>
      </c>
      <c r="X242" s="82">
        <f t="shared" si="22"/>
        <v>0</v>
      </c>
      <c r="Y242" s="82">
        <v>0</v>
      </c>
      <c r="Z242" s="82">
        <v>0</v>
      </c>
      <c r="AA242" s="83">
        <f t="shared" si="23"/>
        <v>2417403</v>
      </c>
      <c r="AB242" s="84"/>
      <c r="AD242" s="114"/>
      <c r="AE242" s="86"/>
    </row>
    <row r="243" spans="1:31" s="85" customFormat="1" ht="30" customHeight="1" x14ac:dyDescent="0.25">
      <c r="A243" s="80">
        <v>236</v>
      </c>
      <c r="B243" s="80">
        <v>30</v>
      </c>
      <c r="C243" s="180">
        <v>1007967509</v>
      </c>
      <c r="D243" s="81" t="s">
        <v>401</v>
      </c>
      <c r="E243" s="81" t="s">
        <v>372</v>
      </c>
      <c r="F243" s="81">
        <v>30</v>
      </c>
      <c r="G243" s="203">
        <v>2417403</v>
      </c>
      <c r="H243" s="203">
        <f t="shared" si="18"/>
        <v>2417403</v>
      </c>
      <c r="I243" s="82">
        <v>0</v>
      </c>
      <c r="J243" s="82">
        <v>0</v>
      </c>
      <c r="K243" s="82">
        <f t="shared" si="19"/>
        <v>2417403</v>
      </c>
      <c r="L243" s="82">
        <v>0</v>
      </c>
      <c r="M243" s="82">
        <v>0</v>
      </c>
      <c r="N243" s="82">
        <v>0</v>
      </c>
      <c r="O243" s="82">
        <v>0</v>
      </c>
      <c r="P243" s="82">
        <f t="shared" si="20"/>
        <v>0</v>
      </c>
      <c r="Q243" s="82">
        <v>0</v>
      </c>
      <c r="R243" s="82">
        <v>0</v>
      </c>
      <c r="S243" s="82">
        <v>0</v>
      </c>
      <c r="T243" s="82">
        <f t="shared" si="21"/>
        <v>0</v>
      </c>
      <c r="U243" s="82">
        <v>0</v>
      </c>
      <c r="V243" s="82">
        <v>0</v>
      </c>
      <c r="W243" s="82">
        <v>0</v>
      </c>
      <c r="X243" s="82">
        <f t="shared" si="22"/>
        <v>0</v>
      </c>
      <c r="Y243" s="82">
        <v>0</v>
      </c>
      <c r="Z243" s="82">
        <v>0</v>
      </c>
      <c r="AA243" s="83">
        <f t="shared" si="23"/>
        <v>2417403</v>
      </c>
      <c r="AB243" s="84"/>
      <c r="AD243" s="114"/>
      <c r="AE243" s="86"/>
    </row>
    <row r="244" spans="1:31" s="85" customFormat="1" ht="30" customHeight="1" x14ac:dyDescent="0.25">
      <c r="A244" s="80">
        <v>237</v>
      </c>
      <c r="B244" s="80">
        <v>31</v>
      </c>
      <c r="C244" s="180">
        <v>34614315</v>
      </c>
      <c r="D244" s="81" t="s">
        <v>402</v>
      </c>
      <c r="E244" s="81" t="s">
        <v>372</v>
      </c>
      <c r="F244" s="81">
        <v>30</v>
      </c>
      <c r="G244" s="203">
        <v>2417403</v>
      </c>
      <c r="H244" s="203">
        <f t="shared" si="18"/>
        <v>2417403</v>
      </c>
      <c r="I244" s="82">
        <v>0</v>
      </c>
      <c r="J244" s="82">
        <v>0</v>
      </c>
      <c r="K244" s="82">
        <f t="shared" si="19"/>
        <v>2417403</v>
      </c>
      <c r="L244" s="82">
        <v>0</v>
      </c>
      <c r="M244" s="82">
        <v>0</v>
      </c>
      <c r="N244" s="82">
        <v>0</v>
      </c>
      <c r="O244" s="82">
        <v>0</v>
      </c>
      <c r="P244" s="82">
        <f t="shared" si="20"/>
        <v>0</v>
      </c>
      <c r="Q244" s="82">
        <v>0</v>
      </c>
      <c r="R244" s="82">
        <v>0</v>
      </c>
      <c r="S244" s="82">
        <v>0</v>
      </c>
      <c r="T244" s="82">
        <f t="shared" si="21"/>
        <v>0</v>
      </c>
      <c r="U244" s="82">
        <v>0</v>
      </c>
      <c r="V244" s="82">
        <v>0</v>
      </c>
      <c r="W244" s="82">
        <v>0</v>
      </c>
      <c r="X244" s="82">
        <f t="shared" si="22"/>
        <v>0</v>
      </c>
      <c r="Y244" s="82">
        <v>0</v>
      </c>
      <c r="Z244" s="82">
        <v>0</v>
      </c>
      <c r="AA244" s="83">
        <f t="shared" si="23"/>
        <v>2417403</v>
      </c>
      <c r="AB244" s="84"/>
      <c r="AD244" s="114"/>
      <c r="AE244" s="86"/>
    </row>
    <row r="245" spans="1:31" s="85" customFormat="1" ht="30" customHeight="1" x14ac:dyDescent="0.25">
      <c r="A245" s="80">
        <v>238</v>
      </c>
      <c r="B245" s="80">
        <v>32</v>
      </c>
      <c r="C245" s="180">
        <v>66923790</v>
      </c>
      <c r="D245" s="81" t="s">
        <v>403</v>
      </c>
      <c r="E245" s="81" t="s">
        <v>372</v>
      </c>
      <c r="F245" s="81">
        <v>30</v>
      </c>
      <c r="G245" s="203">
        <v>2417403</v>
      </c>
      <c r="H245" s="203">
        <f t="shared" si="18"/>
        <v>2417403</v>
      </c>
      <c r="I245" s="82">
        <v>0</v>
      </c>
      <c r="J245" s="82">
        <v>0</v>
      </c>
      <c r="K245" s="82">
        <f t="shared" si="19"/>
        <v>2417403</v>
      </c>
      <c r="L245" s="82">
        <v>0</v>
      </c>
      <c r="M245" s="82">
        <v>0</v>
      </c>
      <c r="N245" s="82">
        <v>0</v>
      </c>
      <c r="O245" s="82">
        <v>0</v>
      </c>
      <c r="P245" s="82">
        <f t="shared" si="20"/>
        <v>0</v>
      </c>
      <c r="Q245" s="82">
        <v>0</v>
      </c>
      <c r="R245" s="82">
        <v>0</v>
      </c>
      <c r="S245" s="82">
        <v>0</v>
      </c>
      <c r="T245" s="82">
        <f t="shared" si="21"/>
        <v>0</v>
      </c>
      <c r="U245" s="82">
        <v>0</v>
      </c>
      <c r="V245" s="82">
        <v>0</v>
      </c>
      <c r="W245" s="82">
        <v>0</v>
      </c>
      <c r="X245" s="82">
        <f t="shared" si="22"/>
        <v>0</v>
      </c>
      <c r="Y245" s="82">
        <v>0</v>
      </c>
      <c r="Z245" s="82">
        <v>0</v>
      </c>
      <c r="AA245" s="83">
        <f t="shared" si="23"/>
        <v>2417403</v>
      </c>
      <c r="AB245" s="84"/>
      <c r="AD245" s="114"/>
      <c r="AE245" s="86"/>
    </row>
    <row r="246" spans="1:31" s="85" customFormat="1" ht="30" customHeight="1" x14ac:dyDescent="0.25">
      <c r="A246" s="80">
        <v>239</v>
      </c>
      <c r="B246" s="80">
        <v>33</v>
      </c>
      <c r="C246" s="180">
        <v>16713792</v>
      </c>
      <c r="D246" s="81" t="s">
        <v>404</v>
      </c>
      <c r="E246" s="81" t="s">
        <v>372</v>
      </c>
      <c r="F246" s="81">
        <v>30</v>
      </c>
      <c r="G246" s="203">
        <v>2417403</v>
      </c>
      <c r="H246" s="203">
        <f t="shared" si="18"/>
        <v>2417403</v>
      </c>
      <c r="I246" s="82">
        <v>0</v>
      </c>
      <c r="J246" s="82">
        <v>0</v>
      </c>
      <c r="K246" s="82">
        <f t="shared" si="19"/>
        <v>2417403</v>
      </c>
      <c r="L246" s="82">
        <v>0</v>
      </c>
      <c r="M246" s="82">
        <v>0</v>
      </c>
      <c r="N246" s="82">
        <v>0</v>
      </c>
      <c r="O246" s="82">
        <v>0</v>
      </c>
      <c r="P246" s="82">
        <f t="shared" si="20"/>
        <v>0</v>
      </c>
      <c r="Q246" s="82">
        <v>0</v>
      </c>
      <c r="R246" s="82">
        <v>0</v>
      </c>
      <c r="S246" s="82">
        <v>0</v>
      </c>
      <c r="T246" s="82">
        <f t="shared" si="21"/>
        <v>0</v>
      </c>
      <c r="U246" s="82">
        <v>0</v>
      </c>
      <c r="V246" s="82">
        <v>0</v>
      </c>
      <c r="W246" s="82">
        <v>0</v>
      </c>
      <c r="X246" s="82">
        <f t="shared" si="22"/>
        <v>0</v>
      </c>
      <c r="Y246" s="82">
        <v>0</v>
      </c>
      <c r="Z246" s="82">
        <v>0</v>
      </c>
      <c r="AA246" s="83">
        <f t="shared" si="23"/>
        <v>2417403</v>
      </c>
      <c r="AB246" s="84"/>
      <c r="AD246" s="114"/>
      <c r="AE246" s="86"/>
    </row>
    <row r="247" spans="1:31" s="85" customFormat="1" ht="30" customHeight="1" x14ac:dyDescent="0.25">
      <c r="A247" s="80">
        <v>240</v>
      </c>
      <c r="B247" s="80">
        <v>34</v>
      </c>
      <c r="C247" s="180">
        <v>16740684</v>
      </c>
      <c r="D247" s="81" t="s">
        <v>405</v>
      </c>
      <c r="E247" s="81" t="s">
        <v>372</v>
      </c>
      <c r="F247" s="81">
        <v>30</v>
      </c>
      <c r="G247" s="203">
        <v>2417403</v>
      </c>
      <c r="H247" s="203">
        <f t="shared" si="18"/>
        <v>2417403</v>
      </c>
      <c r="I247" s="82">
        <v>0</v>
      </c>
      <c r="J247" s="82">
        <v>0</v>
      </c>
      <c r="K247" s="82">
        <f t="shared" si="19"/>
        <v>2417403</v>
      </c>
      <c r="L247" s="82">
        <v>0</v>
      </c>
      <c r="M247" s="82">
        <v>0</v>
      </c>
      <c r="N247" s="82">
        <v>0</v>
      </c>
      <c r="O247" s="82">
        <v>0</v>
      </c>
      <c r="P247" s="82">
        <f t="shared" si="20"/>
        <v>0</v>
      </c>
      <c r="Q247" s="82">
        <v>0</v>
      </c>
      <c r="R247" s="82">
        <v>0</v>
      </c>
      <c r="S247" s="82">
        <v>0</v>
      </c>
      <c r="T247" s="82">
        <f t="shared" si="21"/>
        <v>0</v>
      </c>
      <c r="U247" s="82">
        <v>0</v>
      </c>
      <c r="V247" s="82">
        <v>0</v>
      </c>
      <c r="W247" s="82">
        <v>0</v>
      </c>
      <c r="X247" s="82">
        <f t="shared" si="22"/>
        <v>0</v>
      </c>
      <c r="Y247" s="82">
        <v>0</v>
      </c>
      <c r="Z247" s="82">
        <v>0</v>
      </c>
      <c r="AA247" s="83">
        <f t="shared" si="23"/>
        <v>2417403</v>
      </c>
      <c r="AB247" s="84"/>
      <c r="AD247" s="114"/>
      <c r="AE247" s="86"/>
    </row>
    <row r="248" spans="1:31" s="85" customFormat="1" ht="30" customHeight="1" x14ac:dyDescent="0.25">
      <c r="A248" s="80">
        <v>241</v>
      </c>
      <c r="B248" s="80">
        <v>35</v>
      </c>
      <c r="C248" s="180">
        <v>1061199396</v>
      </c>
      <c r="D248" s="81" t="s">
        <v>406</v>
      </c>
      <c r="E248" s="81" t="s">
        <v>372</v>
      </c>
      <c r="F248" s="81">
        <v>30</v>
      </c>
      <c r="G248" s="203">
        <v>2417403</v>
      </c>
      <c r="H248" s="203">
        <f t="shared" si="18"/>
        <v>2417403</v>
      </c>
      <c r="I248" s="82">
        <v>0</v>
      </c>
      <c r="J248" s="82">
        <v>0</v>
      </c>
      <c r="K248" s="82">
        <f t="shared" si="19"/>
        <v>2417403</v>
      </c>
      <c r="L248" s="82">
        <v>0</v>
      </c>
      <c r="M248" s="82">
        <v>0</v>
      </c>
      <c r="N248" s="82">
        <v>0</v>
      </c>
      <c r="O248" s="82">
        <v>0</v>
      </c>
      <c r="P248" s="82">
        <f t="shared" si="20"/>
        <v>0</v>
      </c>
      <c r="Q248" s="82">
        <v>0</v>
      </c>
      <c r="R248" s="82">
        <v>0</v>
      </c>
      <c r="S248" s="82">
        <v>0</v>
      </c>
      <c r="T248" s="82">
        <f t="shared" si="21"/>
        <v>0</v>
      </c>
      <c r="U248" s="82">
        <v>0</v>
      </c>
      <c r="V248" s="82">
        <v>0</v>
      </c>
      <c r="W248" s="82">
        <v>0</v>
      </c>
      <c r="X248" s="82">
        <f t="shared" si="22"/>
        <v>0</v>
      </c>
      <c r="Y248" s="82">
        <v>0</v>
      </c>
      <c r="Z248" s="82">
        <v>0</v>
      </c>
      <c r="AA248" s="83">
        <f t="shared" si="23"/>
        <v>2417403</v>
      </c>
      <c r="AB248" s="84"/>
      <c r="AD248" s="114"/>
      <c r="AE248" s="86"/>
    </row>
    <row r="249" spans="1:31" s="85" customFormat="1" ht="30" customHeight="1" x14ac:dyDescent="0.25">
      <c r="A249" s="80">
        <v>242</v>
      </c>
      <c r="B249" s="80">
        <v>36</v>
      </c>
      <c r="C249" s="180">
        <v>38684643</v>
      </c>
      <c r="D249" s="81" t="s">
        <v>407</v>
      </c>
      <c r="E249" s="81" t="s">
        <v>372</v>
      </c>
      <c r="F249" s="81">
        <v>30</v>
      </c>
      <c r="G249" s="203">
        <v>2417403</v>
      </c>
      <c r="H249" s="203">
        <f t="shared" si="18"/>
        <v>2417403</v>
      </c>
      <c r="I249" s="82">
        <v>0</v>
      </c>
      <c r="J249" s="82">
        <v>0</v>
      </c>
      <c r="K249" s="82">
        <f t="shared" si="19"/>
        <v>2417403</v>
      </c>
      <c r="L249" s="82">
        <v>0</v>
      </c>
      <c r="M249" s="82">
        <v>0</v>
      </c>
      <c r="N249" s="82">
        <v>0</v>
      </c>
      <c r="O249" s="82">
        <v>0</v>
      </c>
      <c r="P249" s="82">
        <f t="shared" si="20"/>
        <v>0</v>
      </c>
      <c r="Q249" s="82">
        <v>0</v>
      </c>
      <c r="R249" s="82">
        <v>0</v>
      </c>
      <c r="S249" s="82">
        <v>0</v>
      </c>
      <c r="T249" s="82">
        <f t="shared" si="21"/>
        <v>0</v>
      </c>
      <c r="U249" s="82">
        <v>0</v>
      </c>
      <c r="V249" s="82">
        <v>0</v>
      </c>
      <c r="W249" s="82">
        <v>0</v>
      </c>
      <c r="X249" s="82">
        <f t="shared" si="22"/>
        <v>0</v>
      </c>
      <c r="Y249" s="82">
        <v>0</v>
      </c>
      <c r="Z249" s="82">
        <v>0</v>
      </c>
      <c r="AA249" s="83">
        <f t="shared" si="23"/>
        <v>2417403</v>
      </c>
      <c r="AB249" s="84"/>
      <c r="AD249" s="114"/>
      <c r="AE249" s="86"/>
    </row>
    <row r="250" spans="1:31" s="85" customFormat="1" ht="30" customHeight="1" x14ac:dyDescent="0.25">
      <c r="A250" s="80">
        <v>243</v>
      </c>
      <c r="B250" s="80">
        <v>37</v>
      </c>
      <c r="C250" s="180">
        <v>66954514</v>
      </c>
      <c r="D250" s="81" t="s">
        <v>408</v>
      </c>
      <c r="E250" s="81" t="s">
        <v>372</v>
      </c>
      <c r="F250" s="81">
        <v>30</v>
      </c>
      <c r="G250" s="203">
        <v>2417403</v>
      </c>
      <c r="H250" s="203">
        <f t="shared" si="18"/>
        <v>2417403</v>
      </c>
      <c r="I250" s="82">
        <v>0</v>
      </c>
      <c r="J250" s="82">
        <v>0</v>
      </c>
      <c r="K250" s="82">
        <f t="shared" si="19"/>
        <v>2417403</v>
      </c>
      <c r="L250" s="82">
        <v>0</v>
      </c>
      <c r="M250" s="82">
        <v>0</v>
      </c>
      <c r="N250" s="82">
        <v>0</v>
      </c>
      <c r="O250" s="82">
        <v>0</v>
      </c>
      <c r="P250" s="82">
        <f t="shared" si="20"/>
        <v>0</v>
      </c>
      <c r="Q250" s="82">
        <v>0</v>
      </c>
      <c r="R250" s="82">
        <v>0</v>
      </c>
      <c r="S250" s="82">
        <v>0</v>
      </c>
      <c r="T250" s="82">
        <f t="shared" si="21"/>
        <v>0</v>
      </c>
      <c r="U250" s="82">
        <v>0</v>
      </c>
      <c r="V250" s="82">
        <v>0</v>
      </c>
      <c r="W250" s="82">
        <v>0</v>
      </c>
      <c r="X250" s="82">
        <f t="shared" si="22"/>
        <v>0</v>
      </c>
      <c r="Y250" s="82">
        <v>0</v>
      </c>
      <c r="Z250" s="82">
        <v>0</v>
      </c>
      <c r="AA250" s="83">
        <f t="shared" si="23"/>
        <v>2417403</v>
      </c>
      <c r="AB250" s="84"/>
      <c r="AD250" s="114"/>
      <c r="AE250" s="86"/>
    </row>
    <row r="251" spans="1:31" s="85" customFormat="1" ht="30" customHeight="1" x14ac:dyDescent="0.25">
      <c r="A251" s="80">
        <v>244</v>
      </c>
      <c r="B251" s="80">
        <v>38</v>
      </c>
      <c r="C251" s="180">
        <v>1113526739</v>
      </c>
      <c r="D251" s="81" t="s">
        <v>409</v>
      </c>
      <c r="E251" s="81" t="s">
        <v>372</v>
      </c>
      <c r="F251" s="81">
        <v>30</v>
      </c>
      <c r="G251" s="203">
        <v>2417403</v>
      </c>
      <c r="H251" s="203">
        <f t="shared" si="18"/>
        <v>2417403</v>
      </c>
      <c r="I251" s="82">
        <v>0</v>
      </c>
      <c r="J251" s="82">
        <v>0</v>
      </c>
      <c r="K251" s="82">
        <f t="shared" si="19"/>
        <v>2417403</v>
      </c>
      <c r="L251" s="82">
        <v>0</v>
      </c>
      <c r="M251" s="82">
        <v>0</v>
      </c>
      <c r="N251" s="82">
        <v>0</v>
      </c>
      <c r="O251" s="82">
        <v>0</v>
      </c>
      <c r="P251" s="82">
        <f t="shared" si="20"/>
        <v>0</v>
      </c>
      <c r="Q251" s="82">
        <v>0</v>
      </c>
      <c r="R251" s="82">
        <v>0</v>
      </c>
      <c r="S251" s="82">
        <v>0</v>
      </c>
      <c r="T251" s="82">
        <f t="shared" si="21"/>
        <v>0</v>
      </c>
      <c r="U251" s="82">
        <v>0</v>
      </c>
      <c r="V251" s="82">
        <v>0</v>
      </c>
      <c r="W251" s="82">
        <v>0</v>
      </c>
      <c r="X251" s="82">
        <f t="shared" si="22"/>
        <v>0</v>
      </c>
      <c r="Y251" s="82">
        <v>0</v>
      </c>
      <c r="Z251" s="82">
        <v>0</v>
      </c>
      <c r="AA251" s="83">
        <f t="shared" si="23"/>
        <v>2417403</v>
      </c>
      <c r="AB251" s="84"/>
      <c r="AD251" s="114"/>
      <c r="AE251" s="86"/>
    </row>
    <row r="252" spans="1:31" s="85" customFormat="1" ht="30" customHeight="1" x14ac:dyDescent="0.25">
      <c r="A252" s="80">
        <v>245</v>
      </c>
      <c r="B252" s="80">
        <v>39</v>
      </c>
      <c r="C252" s="180">
        <v>1143984401</v>
      </c>
      <c r="D252" s="81" t="s">
        <v>410</v>
      </c>
      <c r="E252" s="81" t="s">
        <v>372</v>
      </c>
      <c r="F252" s="81">
        <v>30</v>
      </c>
      <c r="G252" s="203">
        <v>2417403</v>
      </c>
      <c r="H252" s="203">
        <f t="shared" si="18"/>
        <v>2417403</v>
      </c>
      <c r="I252" s="82">
        <v>0</v>
      </c>
      <c r="J252" s="82">
        <v>0</v>
      </c>
      <c r="K252" s="82">
        <f t="shared" si="19"/>
        <v>2417403</v>
      </c>
      <c r="L252" s="82">
        <v>0</v>
      </c>
      <c r="M252" s="82">
        <v>0</v>
      </c>
      <c r="N252" s="82">
        <v>0</v>
      </c>
      <c r="O252" s="82">
        <v>0</v>
      </c>
      <c r="P252" s="82">
        <f t="shared" si="20"/>
        <v>0</v>
      </c>
      <c r="Q252" s="82">
        <v>0</v>
      </c>
      <c r="R252" s="82">
        <v>0</v>
      </c>
      <c r="S252" s="82">
        <v>0</v>
      </c>
      <c r="T252" s="82">
        <f t="shared" si="21"/>
        <v>0</v>
      </c>
      <c r="U252" s="82">
        <v>0</v>
      </c>
      <c r="V252" s="82">
        <v>0</v>
      </c>
      <c r="W252" s="82">
        <v>0</v>
      </c>
      <c r="X252" s="82">
        <f t="shared" si="22"/>
        <v>0</v>
      </c>
      <c r="Y252" s="82">
        <v>0</v>
      </c>
      <c r="Z252" s="82">
        <v>0</v>
      </c>
      <c r="AA252" s="83">
        <f t="shared" si="23"/>
        <v>2417403</v>
      </c>
      <c r="AB252" s="84"/>
      <c r="AD252" s="114"/>
      <c r="AE252" s="86"/>
    </row>
    <row r="253" spans="1:31" s="85" customFormat="1" ht="30" customHeight="1" x14ac:dyDescent="0.25">
      <c r="A253" s="80">
        <v>246</v>
      </c>
      <c r="B253" s="80">
        <v>40</v>
      </c>
      <c r="C253" s="180">
        <v>48629779</v>
      </c>
      <c r="D253" s="81" t="s">
        <v>411</v>
      </c>
      <c r="E253" s="81" t="s">
        <v>372</v>
      </c>
      <c r="F253" s="81">
        <v>30</v>
      </c>
      <c r="G253" s="203">
        <v>2417403</v>
      </c>
      <c r="H253" s="203">
        <f t="shared" si="18"/>
        <v>2417403</v>
      </c>
      <c r="I253" s="82">
        <v>0</v>
      </c>
      <c r="J253" s="82">
        <v>0</v>
      </c>
      <c r="K253" s="82">
        <f t="shared" si="19"/>
        <v>2417403</v>
      </c>
      <c r="L253" s="82">
        <v>0</v>
      </c>
      <c r="M253" s="82">
        <v>0</v>
      </c>
      <c r="N253" s="82">
        <v>0</v>
      </c>
      <c r="O253" s="82">
        <v>0</v>
      </c>
      <c r="P253" s="82">
        <f t="shared" si="20"/>
        <v>0</v>
      </c>
      <c r="Q253" s="82">
        <v>0</v>
      </c>
      <c r="R253" s="82">
        <v>0</v>
      </c>
      <c r="S253" s="82">
        <v>0</v>
      </c>
      <c r="T253" s="82">
        <f t="shared" si="21"/>
        <v>0</v>
      </c>
      <c r="U253" s="82">
        <v>0</v>
      </c>
      <c r="V253" s="82">
        <v>0</v>
      </c>
      <c r="W253" s="82">
        <v>0</v>
      </c>
      <c r="X253" s="82">
        <f t="shared" si="22"/>
        <v>0</v>
      </c>
      <c r="Y253" s="82">
        <v>0</v>
      </c>
      <c r="Z253" s="82">
        <v>0</v>
      </c>
      <c r="AA253" s="83">
        <f t="shared" si="23"/>
        <v>2417403</v>
      </c>
      <c r="AB253" s="84"/>
      <c r="AD253" s="114"/>
      <c r="AE253" s="86"/>
    </row>
    <row r="254" spans="1:31" s="85" customFormat="1" ht="30" customHeight="1" x14ac:dyDescent="0.25">
      <c r="A254" s="80">
        <v>247</v>
      </c>
      <c r="B254" s="80">
        <v>41</v>
      </c>
      <c r="C254" s="180">
        <v>38236208</v>
      </c>
      <c r="D254" s="81" t="s">
        <v>412</v>
      </c>
      <c r="E254" s="81" t="s">
        <v>372</v>
      </c>
      <c r="F254" s="81">
        <v>30</v>
      </c>
      <c r="G254" s="203">
        <v>2417403</v>
      </c>
      <c r="H254" s="203">
        <f t="shared" si="18"/>
        <v>2417403</v>
      </c>
      <c r="I254" s="82">
        <v>0</v>
      </c>
      <c r="J254" s="82">
        <v>0</v>
      </c>
      <c r="K254" s="82">
        <f t="shared" si="19"/>
        <v>2417403</v>
      </c>
      <c r="L254" s="82">
        <v>0</v>
      </c>
      <c r="M254" s="82">
        <v>0</v>
      </c>
      <c r="N254" s="82">
        <v>0</v>
      </c>
      <c r="O254" s="82">
        <v>0</v>
      </c>
      <c r="P254" s="82">
        <f t="shared" si="20"/>
        <v>0</v>
      </c>
      <c r="Q254" s="82">
        <v>0</v>
      </c>
      <c r="R254" s="82">
        <v>0</v>
      </c>
      <c r="S254" s="82">
        <v>0</v>
      </c>
      <c r="T254" s="82">
        <f t="shared" si="21"/>
        <v>0</v>
      </c>
      <c r="U254" s="82">
        <v>0</v>
      </c>
      <c r="V254" s="82">
        <v>0</v>
      </c>
      <c r="W254" s="82">
        <v>0</v>
      </c>
      <c r="X254" s="82">
        <f t="shared" si="22"/>
        <v>0</v>
      </c>
      <c r="Y254" s="82">
        <v>0</v>
      </c>
      <c r="Z254" s="82">
        <v>0</v>
      </c>
      <c r="AA254" s="83">
        <f t="shared" si="23"/>
        <v>2417403</v>
      </c>
      <c r="AB254" s="84"/>
      <c r="AD254" s="114"/>
      <c r="AE254" s="86"/>
    </row>
    <row r="255" spans="1:31" s="85" customFormat="1" ht="30" customHeight="1" x14ac:dyDescent="0.25">
      <c r="A255" s="80">
        <v>248</v>
      </c>
      <c r="B255" s="80">
        <v>42</v>
      </c>
      <c r="C255" s="180">
        <v>67026039</v>
      </c>
      <c r="D255" s="81" t="s">
        <v>413</v>
      </c>
      <c r="E255" s="81" t="s">
        <v>372</v>
      </c>
      <c r="F255" s="81">
        <v>30</v>
      </c>
      <c r="G255" s="203">
        <v>2417403</v>
      </c>
      <c r="H255" s="203">
        <f t="shared" si="18"/>
        <v>2417403</v>
      </c>
      <c r="I255" s="82">
        <v>0</v>
      </c>
      <c r="J255" s="82">
        <v>0</v>
      </c>
      <c r="K255" s="82">
        <f t="shared" si="19"/>
        <v>2417403</v>
      </c>
      <c r="L255" s="82">
        <v>0</v>
      </c>
      <c r="M255" s="82">
        <v>0</v>
      </c>
      <c r="N255" s="82">
        <v>0</v>
      </c>
      <c r="O255" s="82">
        <v>0</v>
      </c>
      <c r="P255" s="82">
        <f t="shared" si="20"/>
        <v>0</v>
      </c>
      <c r="Q255" s="82">
        <v>0</v>
      </c>
      <c r="R255" s="82">
        <v>0</v>
      </c>
      <c r="S255" s="82">
        <v>0</v>
      </c>
      <c r="T255" s="82">
        <f t="shared" si="21"/>
        <v>0</v>
      </c>
      <c r="U255" s="82">
        <v>0</v>
      </c>
      <c r="V255" s="82">
        <v>0</v>
      </c>
      <c r="W255" s="82">
        <v>0</v>
      </c>
      <c r="X255" s="82">
        <f t="shared" si="22"/>
        <v>0</v>
      </c>
      <c r="Y255" s="82">
        <v>0</v>
      </c>
      <c r="Z255" s="82">
        <v>0</v>
      </c>
      <c r="AA255" s="83">
        <f t="shared" si="23"/>
        <v>2417403</v>
      </c>
      <c r="AB255" s="84"/>
      <c r="AD255" s="114"/>
      <c r="AE255" s="86"/>
    </row>
    <row r="256" spans="1:31" s="85" customFormat="1" ht="30" customHeight="1" x14ac:dyDescent="0.25">
      <c r="A256" s="80">
        <v>249</v>
      </c>
      <c r="B256" s="80">
        <v>43</v>
      </c>
      <c r="C256" s="180">
        <v>16699919</v>
      </c>
      <c r="D256" s="81" t="s">
        <v>414</v>
      </c>
      <c r="E256" s="81" t="s">
        <v>372</v>
      </c>
      <c r="F256" s="81">
        <v>30</v>
      </c>
      <c r="G256" s="203">
        <v>2417403</v>
      </c>
      <c r="H256" s="203">
        <f t="shared" si="18"/>
        <v>2417403</v>
      </c>
      <c r="I256" s="82">
        <v>0</v>
      </c>
      <c r="J256" s="82">
        <v>0</v>
      </c>
      <c r="K256" s="82">
        <f t="shared" si="19"/>
        <v>2417403</v>
      </c>
      <c r="L256" s="82">
        <v>0</v>
      </c>
      <c r="M256" s="82">
        <v>0</v>
      </c>
      <c r="N256" s="82">
        <v>0</v>
      </c>
      <c r="O256" s="82">
        <v>0</v>
      </c>
      <c r="P256" s="82">
        <f t="shared" si="20"/>
        <v>0</v>
      </c>
      <c r="Q256" s="82">
        <v>0</v>
      </c>
      <c r="R256" s="82">
        <v>0</v>
      </c>
      <c r="S256" s="82">
        <v>0</v>
      </c>
      <c r="T256" s="82">
        <f t="shared" si="21"/>
        <v>0</v>
      </c>
      <c r="U256" s="82">
        <v>0</v>
      </c>
      <c r="V256" s="82">
        <v>0</v>
      </c>
      <c r="W256" s="82">
        <v>0</v>
      </c>
      <c r="X256" s="82">
        <f t="shared" si="22"/>
        <v>0</v>
      </c>
      <c r="Y256" s="82">
        <v>0</v>
      </c>
      <c r="Z256" s="82">
        <v>0</v>
      </c>
      <c r="AA256" s="83">
        <f t="shared" si="23"/>
        <v>2417403</v>
      </c>
      <c r="AB256" s="84"/>
      <c r="AD256" s="114"/>
      <c r="AE256" s="86"/>
    </row>
    <row r="257" spans="1:31" s="85" customFormat="1" ht="30" customHeight="1" x14ac:dyDescent="0.25">
      <c r="A257" s="80">
        <v>250</v>
      </c>
      <c r="B257" s="80">
        <v>44</v>
      </c>
      <c r="C257" s="180">
        <v>16757279</v>
      </c>
      <c r="D257" s="81" t="s">
        <v>415</v>
      </c>
      <c r="E257" s="81" t="s">
        <v>372</v>
      </c>
      <c r="F257" s="81">
        <v>30</v>
      </c>
      <c r="G257" s="203">
        <v>2417403</v>
      </c>
      <c r="H257" s="203">
        <f t="shared" si="18"/>
        <v>2417403</v>
      </c>
      <c r="I257" s="82">
        <v>0</v>
      </c>
      <c r="J257" s="82">
        <v>0</v>
      </c>
      <c r="K257" s="82">
        <f t="shared" si="19"/>
        <v>2417403</v>
      </c>
      <c r="L257" s="82">
        <v>0</v>
      </c>
      <c r="M257" s="82">
        <v>0</v>
      </c>
      <c r="N257" s="82">
        <v>0</v>
      </c>
      <c r="O257" s="82">
        <v>0</v>
      </c>
      <c r="P257" s="82">
        <f t="shared" si="20"/>
        <v>0</v>
      </c>
      <c r="Q257" s="82">
        <v>0</v>
      </c>
      <c r="R257" s="82">
        <v>0</v>
      </c>
      <c r="S257" s="82">
        <v>0</v>
      </c>
      <c r="T257" s="82">
        <f t="shared" si="21"/>
        <v>0</v>
      </c>
      <c r="U257" s="82">
        <v>0</v>
      </c>
      <c r="V257" s="82">
        <v>0</v>
      </c>
      <c r="W257" s="82">
        <v>0</v>
      </c>
      <c r="X257" s="82">
        <f t="shared" si="22"/>
        <v>0</v>
      </c>
      <c r="Y257" s="82">
        <v>0</v>
      </c>
      <c r="Z257" s="82">
        <v>0</v>
      </c>
      <c r="AA257" s="83">
        <f t="shared" si="23"/>
        <v>2417403</v>
      </c>
      <c r="AB257" s="84"/>
      <c r="AD257" s="114"/>
      <c r="AE257" s="86"/>
    </row>
    <row r="258" spans="1:31" s="85" customFormat="1" ht="30" customHeight="1" x14ac:dyDescent="0.25">
      <c r="A258" s="80">
        <v>251</v>
      </c>
      <c r="B258" s="80">
        <v>45</v>
      </c>
      <c r="C258" s="180">
        <v>16752592</v>
      </c>
      <c r="D258" s="81" t="s">
        <v>416</v>
      </c>
      <c r="E258" s="81" t="s">
        <v>372</v>
      </c>
      <c r="F258" s="81">
        <v>30</v>
      </c>
      <c r="G258" s="203">
        <v>2417403</v>
      </c>
      <c r="H258" s="203">
        <f t="shared" si="18"/>
        <v>2417403</v>
      </c>
      <c r="I258" s="82">
        <v>0</v>
      </c>
      <c r="J258" s="82">
        <v>0</v>
      </c>
      <c r="K258" s="82">
        <f t="shared" si="19"/>
        <v>2417403</v>
      </c>
      <c r="L258" s="82">
        <v>0</v>
      </c>
      <c r="M258" s="82">
        <v>0</v>
      </c>
      <c r="N258" s="82">
        <v>0</v>
      </c>
      <c r="O258" s="82">
        <v>0</v>
      </c>
      <c r="P258" s="82">
        <f t="shared" si="20"/>
        <v>0</v>
      </c>
      <c r="Q258" s="82">
        <v>0</v>
      </c>
      <c r="R258" s="82">
        <v>0</v>
      </c>
      <c r="S258" s="82">
        <v>0</v>
      </c>
      <c r="T258" s="82">
        <f t="shared" si="21"/>
        <v>0</v>
      </c>
      <c r="U258" s="82">
        <v>0</v>
      </c>
      <c r="V258" s="82">
        <v>0</v>
      </c>
      <c r="W258" s="82">
        <v>0</v>
      </c>
      <c r="X258" s="82">
        <f t="shared" si="22"/>
        <v>0</v>
      </c>
      <c r="Y258" s="82">
        <v>0</v>
      </c>
      <c r="Z258" s="82">
        <v>0</v>
      </c>
      <c r="AA258" s="83">
        <f t="shared" si="23"/>
        <v>2417403</v>
      </c>
      <c r="AB258" s="84"/>
      <c r="AD258" s="114"/>
      <c r="AE258" s="86"/>
    </row>
    <row r="259" spans="1:31" s="85" customFormat="1" ht="30" customHeight="1" x14ac:dyDescent="0.25">
      <c r="A259" s="80">
        <v>252</v>
      </c>
      <c r="B259" s="80">
        <v>46</v>
      </c>
      <c r="C259" s="180">
        <v>66977272</v>
      </c>
      <c r="D259" s="81" t="s">
        <v>417</v>
      </c>
      <c r="E259" s="81" t="s">
        <v>372</v>
      </c>
      <c r="F259" s="81">
        <v>30</v>
      </c>
      <c r="G259" s="203">
        <v>2417403</v>
      </c>
      <c r="H259" s="203">
        <f t="shared" si="18"/>
        <v>2417403</v>
      </c>
      <c r="I259" s="82">
        <v>0</v>
      </c>
      <c r="J259" s="82">
        <v>0</v>
      </c>
      <c r="K259" s="82">
        <f t="shared" si="19"/>
        <v>2417403</v>
      </c>
      <c r="L259" s="82">
        <v>0</v>
      </c>
      <c r="M259" s="82">
        <v>0</v>
      </c>
      <c r="N259" s="82">
        <v>0</v>
      </c>
      <c r="O259" s="82">
        <v>0</v>
      </c>
      <c r="P259" s="82">
        <f t="shared" si="20"/>
        <v>0</v>
      </c>
      <c r="Q259" s="82">
        <v>0</v>
      </c>
      <c r="R259" s="82">
        <v>0</v>
      </c>
      <c r="S259" s="82">
        <v>0</v>
      </c>
      <c r="T259" s="82">
        <f t="shared" si="21"/>
        <v>0</v>
      </c>
      <c r="U259" s="82">
        <v>0</v>
      </c>
      <c r="V259" s="82">
        <v>0</v>
      </c>
      <c r="W259" s="82">
        <v>0</v>
      </c>
      <c r="X259" s="82">
        <f t="shared" si="22"/>
        <v>0</v>
      </c>
      <c r="Y259" s="82">
        <v>0</v>
      </c>
      <c r="Z259" s="82">
        <v>0</v>
      </c>
      <c r="AA259" s="83">
        <f t="shared" si="23"/>
        <v>2417403</v>
      </c>
      <c r="AB259" s="84"/>
      <c r="AD259" s="114"/>
      <c r="AE259" s="86"/>
    </row>
    <row r="260" spans="1:31" s="85" customFormat="1" ht="30" customHeight="1" x14ac:dyDescent="0.25">
      <c r="A260" s="80">
        <v>253</v>
      </c>
      <c r="B260" s="80">
        <v>47</v>
      </c>
      <c r="C260" s="180">
        <v>1089794004</v>
      </c>
      <c r="D260" s="81" t="s">
        <v>418</v>
      </c>
      <c r="E260" s="81" t="s">
        <v>372</v>
      </c>
      <c r="F260" s="81">
        <v>30</v>
      </c>
      <c r="G260" s="203">
        <v>2417403</v>
      </c>
      <c r="H260" s="203">
        <f t="shared" si="18"/>
        <v>2417403</v>
      </c>
      <c r="I260" s="82">
        <v>0</v>
      </c>
      <c r="J260" s="82">
        <v>0</v>
      </c>
      <c r="K260" s="82">
        <f t="shared" si="19"/>
        <v>2417403</v>
      </c>
      <c r="L260" s="82">
        <v>0</v>
      </c>
      <c r="M260" s="82">
        <v>0</v>
      </c>
      <c r="N260" s="82">
        <v>0</v>
      </c>
      <c r="O260" s="82">
        <v>0</v>
      </c>
      <c r="P260" s="82">
        <f t="shared" si="20"/>
        <v>0</v>
      </c>
      <c r="Q260" s="82">
        <v>0</v>
      </c>
      <c r="R260" s="82">
        <v>0</v>
      </c>
      <c r="S260" s="82">
        <v>0</v>
      </c>
      <c r="T260" s="82">
        <f t="shared" si="21"/>
        <v>0</v>
      </c>
      <c r="U260" s="82">
        <v>0</v>
      </c>
      <c r="V260" s="82">
        <v>0</v>
      </c>
      <c r="W260" s="82">
        <v>0</v>
      </c>
      <c r="X260" s="82">
        <f t="shared" si="22"/>
        <v>0</v>
      </c>
      <c r="Y260" s="82">
        <v>0</v>
      </c>
      <c r="Z260" s="82">
        <v>0</v>
      </c>
      <c r="AA260" s="83">
        <f t="shared" si="23"/>
        <v>2417403</v>
      </c>
      <c r="AB260" s="84"/>
      <c r="AD260" s="114"/>
      <c r="AE260" s="86"/>
    </row>
    <row r="261" spans="1:31" s="85" customFormat="1" ht="30" customHeight="1" x14ac:dyDescent="0.25">
      <c r="A261" s="80">
        <v>254</v>
      </c>
      <c r="B261" s="80">
        <v>48</v>
      </c>
      <c r="C261" s="180">
        <v>1006200402</v>
      </c>
      <c r="D261" s="81" t="s">
        <v>419</v>
      </c>
      <c r="E261" s="81" t="s">
        <v>372</v>
      </c>
      <c r="F261" s="81">
        <v>30</v>
      </c>
      <c r="G261" s="203">
        <v>2417403</v>
      </c>
      <c r="H261" s="203">
        <f t="shared" si="18"/>
        <v>2417403</v>
      </c>
      <c r="I261" s="82">
        <v>0</v>
      </c>
      <c r="J261" s="82">
        <v>0</v>
      </c>
      <c r="K261" s="82">
        <f t="shared" si="19"/>
        <v>2417403</v>
      </c>
      <c r="L261" s="82">
        <v>0</v>
      </c>
      <c r="M261" s="82">
        <v>0</v>
      </c>
      <c r="N261" s="82">
        <v>0</v>
      </c>
      <c r="O261" s="82">
        <v>0</v>
      </c>
      <c r="P261" s="82">
        <f t="shared" si="20"/>
        <v>0</v>
      </c>
      <c r="Q261" s="82">
        <v>0</v>
      </c>
      <c r="R261" s="82">
        <v>0</v>
      </c>
      <c r="S261" s="82">
        <v>0</v>
      </c>
      <c r="T261" s="82">
        <f t="shared" si="21"/>
        <v>0</v>
      </c>
      <c r="U261" s="82">
        <v>0</v>
      </c>
      <c r="V261" s="82">
        <v>0</v>
      </c>
      <c r="W261" s="82">
        <v>0</v>
      </c>
      <c r="X261" s="82">
        <f t="shared" si="22"/>
        <v>0</v>
      </c>
      <c r="Y261" s="82">
        <v>0</v>
      </c>
      <c r="Z261" s="82">
        <v>0</v>
      </c>
      <c r="AA261" s="83">
        <f t="shared" si="23"/>
        <v>2417403</v>
      </c>
      <c r="AB261" s="84"/>
      <c r="AD261" s="114"/>
      <c r="AE261" s="86"/>
    </row>
    <row r="262" spans="1:31" s="85" customFormat="1" ht="30" customHeight="1" x14ac:dyDescent="0.25">
      <c r="A262" s="80">
        <v>255</v>
      </c>
      <c r="B262" s="80">
        <v>49</v>
      </c>
      <c r="C262" s="180">
        <v>1059906575</v>
      </c>
      <c r="D262" s="81" t="s">
        <v>420</v>
      </c>
      <c r="E262" s="81" t="s">
        <v>372</v>
      </c>
      <c r="F262" s="81">
        <v>30</v>
      </c>
      <c r="G262" s="203">
        <v>2417403</v>
      </c>
      <c r="H262" s="203">
        <f t="shared" si="18"/>
        <v>2417403</v>
      </c>
      <c r="I262" s="82">
        <v>0</v>
      </c>
      <c r="J262" s="82">
        <v>0</v>
      </c>
      <c r="K262" s="82">
        <f t="shared" si="19"/>
        <v>2417403</v>
      </c>
      <c r="L262" s="82">
        <v>0</v>
      </c>
      <c r="M262" s="82">
        <v>0</v>
      </c>
      <c r="N262" s="82">
        <v>0</v>
      </c>
      <c r="O262" s="82">
        <v>0</v>
      </c>
      <c r="P262" s="82">
        <f t="shared" si="20"/>
        <v>0</v>
      </c>
      <c r="Q262" s="82">
        <v>0</v>
      </c>
      <c r="R262" s="82">
        <v>0</v>
      </c>
      <c r="S262" s="82">
        <v>0</v>
      </c>
      <c r="T262" s="82">
        <f t="shared" si="21"/>
        <v>0</v>
      </c>
      <c r="U262" s="82">
        <v>0</v>
      </c>
      <c r="V262" s="82">
        <v>0</v>
      </c>
      <c r="W262" s="82">
        <v>0</v>
      </c>
      <c r="X262" s="82">
        <f t="shared" si="22"/>
        <v>0</v>
      </c>
      <c r="Y262" s="82">
        <v>0</v>
      </c>
      <c r="Z262" s="82">
        <v>0</v>
      </c>
      <c r="AA262" s="83">
        <f t="shared" si="23"/>
        <v>2417403</v>
      </c>
      <c r="AB262" s="84"/>
      <c r="AD262" s="114"/>
      <c r="AE262" s="86"/>
    </row>
    <row r="263" spans="1:31" s="85" customFormat="1" ht="30" customHeight="1" x14ac:dyDescent="0.25">
      <c r="A263" s="80">
        <v>256</v>
      </c>
      <c r="B263" s="80">
        <v>50</v>
      </c>
      <c r="C263" s="180">
        <v>34616959</v>
      </c>
      <c r="D263" s="81" t="s">
        <v>421</v>
      </c>
      <c r="E263" s="81" t="s">
        <v>372</v>
      </c>
      <c r="F263" s="81">
        <v>30</v>
      </c>
      <c r="G263" s="203">
        <v>2417403</v>
      </c>
      <c r="H263" s="203">
        <f t="shared" si="18"/>
        <v>2417403</v>
      </c>
      <c r="I263" s="82">
        <v>0</v>
      </c>
      <c r="J263" s="82">
        <v>0</v>
      </c>
      <c r="K263" s="82">
        <f t="shared" si="19"/>
        <v>2417403</v>
      </c>
      <c r="L263" s="82">
        <v>0</v>
      </c>
      <c r="M263" s="82">
        <v>0</v>
      </c>
      <c r="N263" s="82">
        <v>0</v>
      </c>
      <c r="O263" s="82">
        <v>0</v>
      </c>
      <c r="P263" s="82">
        <f t="shared" si="20"/>
        <v>0</v>
      </c>
      <c r="Q263" s="82">
        <v>0</v>
      </c>
      <c r="R263" s="82">
        <v>0</v>
      </c>
      <c r="S263" s="82">
        <v>0</v>
      </c>
      <c r="T263" s="82">
        <f t="shared" si="21"/>
        <v>0</v>
      </c>
      <c r="U263" s="82">
        <v>0</v>
      </c>
      <c r="V263" s="82">
        <v>0</v>
      </c>
      <c r="W263" s="82">
        <v>0</v>
      </c>
      <c r="X263" s="82">
        <f t="shared" si="22"/>
        <v>0</v>
      </c>
      <c r="Y263" s="82">
        <v>0</v>
      </c>
      <c r="Z263" s="82">
        <v>0</v>
      </c>
      <c r="AA263" s="83">
        <f t="shared" si="23"/>
        <v>2417403</v>
      </c>
      <c r="AB263" s="84"/>
      <c r="AD263" s="114"/>
      <c r="AE263" s="86"/>
    </row>
    <row r="264" spans="1:31" s="85" customFormat="1" ht="30" customHeight="1" x14ac:dyDescent="0.25">
      <c r="A264" s="80">
        <v>257</v>
      </c>
      <c r="B264" s="80">
        <v>1</v>
      </c>
      <c r="C264" s="180">
        <v>31954257</v>
      </c>
      <c r="D264" s="81" t="s">
        <v>422</v>
      </c>
      <c r="E264" s="81" t="s">
        <v>423</v>
      </c>
      <c r="F264" s="81">
        <v>30</v>
      </c>
      <c r="G264" s="203">
        <v>2417403</v>
      </c>
      <c r="H264" s="203">
        <f t="shared" si="18"/>
        <v>2417403</v>
      </c>
      <c r="I264" s="82">
        <v>0</v>
      </c>
      <c r="J264" s="82">
        <v>0</v>
      </c>
      <c r="K264" s="82">
        <f t="shared" si="19"/>
        <v>2417403</v>
      </c>
      <c r="L264" s="82">
        <v>0</v>
      </c>
      <c r="M264" s="82">
        <v>0</v>
      </c>
      <c r="N264" s="82">
        <v>0</v>
      </c>
      <c r="O264" s="82">
        <v>0</v>
      </c>
      <c r="P264" s="82">
        <f t="shared" si="20"/>
        <v>0</v>
      </c>
      <c r="Q264" s="82">
        <v>0</v>
      </c>
      <c r="R264" s="82">
        <v>0</v>
      </c>
      <c r="S264" s="82">
        <v>0</v>
      </c>
      <c r="T264" s="82">
        <f t="shared" si="21"/>
        <v>0</v>
      </c>
      <c r="U264" s="82">
        <v>0</v>
      </c>
      <c r="V264" s="82">
        <v>0</v>
      </c>
      <c r="W264" s="82">
        <v>0</v>
      </c>
      <c r="X264" s="82">
        <f t="shared" si="22"/>
        <v>0</v>
      </c>
      <c r="Y264" s="82">
        <v>0</v>
      </c>
      <c r="Z264" s="82">
        <v>0</v>
      </c>
      <c r="AA264" s="83">
        <f t="shared" si="23"/>
        <v>2417403</v>
      </c>
      <c r="AB264" s="84"/>
      <c r="AD264" s="114"/>
      <c r="AE264" s="86"/>
    </row>
    <row r="265" spans="1:31" s="85" customFormat="1" ht="30" customHeight="1" x14ac:dyDescent="0.25">
      <c r="A265" s="80">
        <v>258</v>
      </c>
      <c r="B265" s="80">
        <v>2</v>
      </c>
      <c r="C265" s="180">
        <v>1064490106</v>
      </c>
      <c r="D265" s="81" t="s">
        <v>424</v>
      </c>
      <c r="E265" s="81" t="s">
        <v>423</v>
      </c>
      <c r="F265" s="81">
        <v>30</v>
      </c>
      <c r="G265" s="203">
        <v>2417403</v>
      </c>
      <c r="H265" s="203">
        <f t="shared" ref="H265:H281" si="24">+G265/30*F265</f>
        <v>2417403</v>
      </c>
      <c r="I265" s="82">
        <v>0</v>
      </c>
      <c r="J265" s="82">
        <v>0</v>
      </c>
      <c r="K265" s="82">
        <f t="shared" ref="K265:K281" si="25">+H265+I265+J265</f>
        <v>2417403</v>
      </c>
      <c r="L265" s="82">
        <v>0</v>
      </c>
      <c r="M265" s="82">
        <v>0</v>
      </c>
      <c r="N265" s="82">
        <v>0</v>
      </c>
      <c r="O265" s="82">
        <v>0</v>
      </c>
      <c r="P265" s="82">
        <f t="shared" ref="P265:P281" si="26">+L265+M265+N265+O265</f>
        <v>0</v>
      </c>
      <c r="Q265" s="82">
        <v>0</v>
      </c>
      <c r="R265" s="82">
        <v>0</v>
      </c>
      <c r="S265" s="82">
        <v>0</v>
      </c>
      <c r="T265" s="82">
        <f t="shared" ref="T265:T281" si="27">+Q265+R265+S265</f>
        <v>0</v>
      </c>
      <c r="U265" s="82">
        <v>0</v>
      </c>
      <c r="V265" s="82">
        <v>0</v>
      </c>
      <c r="W265" s="82">
        <v>0</v>
      </c>
      <c r="X265" s="82">
        <f t="shared" ref="X265:X281" si="28">+U265+V265+W265</f>
        <v>0</v>
      </c>
      <c r="Y265" s="82">
        <v>0</v>
      </c>
      <c r="Z265" s="82">
        <v>0</v>
      </c>
      <c r="AA265" s="83">
        <f t="shared" ref="AA265:AA281" si="29">+K265</f>
        <v>2417403</v>
      </c>
      <c r="AB265" s="84"/>
      <c r="AD265" s="114"/>
      <c r="AE265" s="86"/>
    </row>
    <row r="266" spans="1:31" s="85" customFormat="1" ht="30" customHeight="1" x14ac:dyDescent="0.25">
      <c r="A266" s="80">
        <v>259</v>
      </c>
      <c r="B266" s="80">
        <v>3</v>
      </c>
      <c r="C266" s="180">
        <v>38610813</v>
      </c>
      <c r="D266" s="81" t="s">
        <v>425</v>
      </c>
      <c r="E266" s="81" t="s">
        <v>423</v>
      </c>
      <c r="F266" s="81">
        <v>30</v>
      </c>
      <c r="G266" s="203">
        <v>2417403</v>
      </c>
      <c r="H266" s="203">
        <f t="shared" si="24"/>
        <v>2417403</v>
      </c>
      <c r="I266" s="82">
        <v>0</v>
      </c>
      <c r="J266" s="82">
        <v>0</v>
      </c>
      <c r="K266" s="82">
        <f t="shared" si="25"/>
        <v>2417403</v>
      </c>
      <c r="L266" s="82">
        <v>0</v>
      </c>
      <c r="M266" s="82">
        <v>0</v>
      </c>
      <c r="N266" s="82">
        <v>0</v>
      </c>
      <c r="O266" s="82">
        <v>0</v>
      </c>
      <c r="P266" s="82">
        <f t="shared" si="26"/>
        <v>0</v>
      </c>
      <c r="Q266" s="82">
        <v>0</v>
      </c>
      <c r="R266" s="82">
        <v>0</v>
      </c>
      <c r="S266" s="82">
        <v>0</v>
      </c>
      <c r="T266" s="82">
        <f t="shared" si="27"/>
        <v>0</v>
      </c>
      <c r="U266" s="82">
        <v>0</v>
      </c>
      <c r="V266" s="82">
        <v>0</v>
      </c>
      <c r="W266" s="82">
        <v>0</v>
      </c>
      <c r="X266" s="82">
        <f t="shared" si="28"/>
        <v>0</v>
      </c>
      <c r="Y266" s="82">
        <v>0</v>
      </c>
      <c r="Z266" s="82">
        <v>0</v>
      </c>
      <c r="AA266" s="83">
        <f t="shared" si="29"/>
        <v>2417403</v>
      </c>
      <c r="AB266" s="84"/>
      <c r="AD266" s="114"/>
      <c r="AE266" s="86"/>
    </row>
    <row r="267" spans="1:31" s="85" customFormat="1" ht="30" customHeight="1" x14ac:dyDescent="0.25">
      <c r="A267" s="80">
        <v>260</v>
      </c>
      <c r="B267" s="80">
        <v>4</v>
      </c>
      <c r="C267" s="180">
        <v>1144062875</v>
      </c>
      <c r="D267" s="81" t="s">
        <v>426</v>
      </c>
      <c r="E267" s="81" t="s">
        <v>423</v>
      </c>
      <c r="F267" s="81">
        <v>30</v>
      </c>
      <c r="G267" s="203">
        <v>2417403</v>
      </c>
      <c r="H267" s="203">
        <f t="shared" si="24"/>
        <v>2417403</v>
      </c>
      <c r="I267" s="82">
        <v>0</v>
      </c>
      <c r="J267" s="82">
        <v>0</v>
      </c>
      <c r="K267" s="82">
        <f t="shared" si="25"/>
        <v>2417403</v>
      </c>
      <c r="L267" s="82">
        <v>0</v>
      </c>
      <c r="M267" s="82">
        <v>0</v>
      </c>
      <c r="N267" s="82">
        <v>0</v>
      </c>
      <c r="O267" s="82">
        <v>0</v>
      </c>
      <c r="P267" s="82">
        <f t="shared" si="26"/>
        <v>0</v>
      </c>
      <c r="Q267" s="82">
        <v>0</v>
      </c>
      <c r="R267" s="82">
        <v>0</v>
      </c>
      <c r="S267" s="82">
        <v>0</v>
      </c>
      <c r="T267" s="82">
        <f t="shared" si="27"/>
        <v>0</v>
      </c>
      <c r="U267" s="82">
        <v>0</v>
      </c>
      <c r="V267" s="82">
        <v>0</v>
      </c>
      <c r="W267" s="82">
        <v>0</v>
      </c>
      <c r="X267" s="82">
        <f t="shared" si="28"/>
        <v>0</v>
      </c>
      <c r="Y267" s="82">
        <v>0</v>
      </c>
      <c r="Z267" s="82">
        <v>0</v>
      </c>
      <c r="AA267" s="83">
        <f t="shared" si="29"/>
        <v>2417403</v>
      </c>
      <c r="AB267" s="84"/>
      <c r="AD267" s="114"/>
      <c r="AE267" s="86"/>
    </row>
    <row r="268" spans="1:31" s="85" customFormat="1" ht="30" customHeight="1" x14ac:dyDescent="0.25">
      <c r="A268" s="80">
        <v>261</v>
      </c>
      <c r="B268" s="80">
        <v>5</v>
      </c>
      <c r="C268" s="180">
        <v>35587045</v>
      </c>
      <c r="D268" s="81" t="s">
        <v>427</v>
      </c>
      <c r="E268" s="81" t="s">
        <v>423</v>
      </c>
      <c r="F268" s="81">
        <v>30</v>
      </c>
      <c r="G268" s="203">
        <v>2417403</v>
      </c>
      <c r="H268" s="203">
        <f t="shared" si="24"/>
        <v>2417403</v>
      </c>
      <c r="I268" s="82">
        <v>0</v>
      </c>
      <c r="J268" s="82">
        <v>0</v>
      </c>
      <c r="K268" s="82">
        <f t="shared" si="25"/>
        <v>2417403</v>
      </c>
      <c r="L268" s="82">
        <v>0</v>
      </c>
      <c r="M268" s="82">
        <v>0</v>
      </c>
      <c r="N268" s="82">
        <v>0</v>
      </c>
      <c r="O268" s="82">
        <v>0</v>
      </c>
      <c r="P268" s="82">
        <f t="shared" si="26"/>
        <v>0</v>
      </c>
      <c r="Q268" s="82">
        <v>0</v>
      </c>
      <c r="R268" s="82">
        <v>0</v>
      </c>
      <c r="S268" s="82">
        <v>0</v>
      </c>
      <c r="T268" s="82">
        <f t="shared" si="27"/>
        <v>0</v>
      </c>
      <c r="U268" s="82">
        <v>0</v>
      </c>
      <c r="V268" s="82">
        <v>0</v>
      </c>
      <c r="W268" s="82">
        <v>0</v>
      </c>
      <c r="X268" s="82">
        <f t="shared" si="28"/>
        <v>0</v>
      </c>
      <c r="Y268" s="82">
        <v>0</v>
      </c>
      <c r="Z268" s="82">
        <v>0</v>
      </c>
      <c r="AA268" s="83">
        <f t="shared" si="29"/>
        <v>2417403</v>
      </c>
      <c r="AB268" s="84"/>
      <c r="AD268" s="114"/>
      <c r="AE268" s="86"/>
    </row>
    <row r="269" spans="1:31" s="85" customFormat="1" ht="30" customHeight="1" x14ac:dyDescent="0.25">
      <c r="A269" s="80">
        <v>262</v>
      </c>
      <c r="B269" s="80">
        <v>6</v>
      </c>
      <c r="C269" s="180">
        <v>31923187</v>
      </c>
      <c r="D269" s="81" t="s">
        <v>428</v>
      </c>
      <c r="E269" s="81" t="s">
        <v>423</v>
      </c>
      <c r="F269" s="81">
        <v>30</v>
      </c>
      <c r="G269" s="203">
        <v>2417403</v>
      </c>
      <c r="H269" s="203">
        <f t="shared" si="24"/>
        <v>2417403</v>
      </c>
      <c r="I269" s="82">
        <v>0</v>
      </c>
      <c r="J269" s="82">
        <v>0</v>
      </c>
      <c r="K269" s="82">
        <f t="shared" si="25"/>
        <v>2417403</v>
      </c>
      <c r="L269" s="82">
        <v>0</v>
      </c>
      <c r="M269" s="82">
        <v>0</v>
      </c>
      <c r="N269" s="82">
        <v>0</v>
      </c>
      <c r="O269" s="82">
        <v>0</v>
      </c>
      <c r="P269" s="82">
        <f t="shared" si="26"/>
        <v>0</v>
      </c>
      <c r="Q269" s="82">
        <v>0</v>
      </c>
      <c r="R269" s="82">
        <v>0</v>
      </c>
      <c r="S269" s="82">
        <v>0</v>
      </c>
      <c r="T269" s="82">
        <f t="shared" si="27"/>
        <v>0</v>
      </c>
      <c r="U269" s="82">
        <v>0</v>
      </c>
      <c r="V269" s="82">
        <v>0</v>
      </c>
      <c r="W269" s="82">
        <v>0</v>
      </c>
      <c r="X269" s="82">
        <f t="shared" si="28"/>
        <v>0</v>
      </c>
      <c r="Y269" s="82">
        <v>0</v>
      </c>
      <c r="Z269" s="82">
        <v>0</v>
      </c>
      <c r="AA269" s="83">
        <f t="shared" si="29"/>
        <v>2417403</v>
      </c>
      <c r="AB269" s="84"/>
      <c r="AD269" s="114"/>
      <c r="AE269" s="86"/>
    </row>
    <row r="270" spans="1:31" s="85" customFormat="1" ht="30" customHeight="1" x14ac:dyDescent="0.25">
      <c r="A270" s="80">
        <v>263</v>
      </c>
      <c r="B270" s="80">
        <v>7</v>
      </c>
      <c r="C270" s="180">
        <v>66908439</v>
      </c>
      <c r="D270" s="81" t="s">
        <v>429</v>
      </c>
      <c r="E270" s="81" t="s">
        <v>423</v>
      </c>
      <c r="F270" s="81">
        <v>30</v>
      </c>
      <c r="G270" s="203">
        <v>2417403</v>
      </c>
      <c r="H270" s="203">
        <f t="shared" si="24"/>
        <v>2417403</v>
      </c>
      <c r="I270" s="82">
        <v>0</v>
      </c>
      <c r="J270" s="82">
        <v>0</v>
      </c>
      <c r="K270" s="82">
        <f t="shared" si="25"/>
        <v>2417403</v>
      </c>
      <c r="L270" s="82">
        <v>0</v>
      </c>
      <c r="M270" s="82">
        <v>0</v>
      </c>
      <c r="N270" s="82">
        <v>0</v>
      </c>
      <c r="O270" s="82">
        <v>0</v>
      </c>
      <c r="P270" s="82">
        <f t="shared" si="26"/>
        <v>0</v>
      </c>
      <c r="Q270" s="82">
        <v>0</v>
      </c>
      <c r="R270" s="82">
        <v>0</v>
      </c>
      <c r="S270" s="82">
        <v>0</v>
      </c>
      <c r="T270" s="82">
        <f t="shared" si="27"/>
        <v>0</v>
      </c>
      <c r="U270" s="82">
        <v>0</v>
      </c>
      <c r="V270" s="82">
        <v>0</v>
      </c>
      <c r="W270" s="82">
        <v>0</v>
      </c>
      <c r="X270" s="82">
        <f t="shared" si="28"/>
        <v>0</v>
      </c>
      <c r="Y270" s="82">
        <v>0</v>
      </c>
      <c r="Z270" s="82">
        <v>0</v>
      </c>
      <c r="AA270" s="83">
        <f t="shared" si="29"/>
        <v>2417403</v>
      </c>
      <c r="AB270" s="84"/>
      <c r="AD270" s="114"/>
      <c r="AE270" s="86"/>
    </row>
    <row r="271" spans="1:31" s="85" customFormat="1" ht="30" customHeight="1" x14ac:dyDescent="0.25">
      <c r="A271" s="80">
        <v>264</v>
      </c>
      <c r="B271" s="80">
        <v>8</v>
      </c>
      <c r="C271" s="180">
        <v>67026632</v>
      </c>
      <c r="D271" s="81" t="s">
        <v>472</v>
      </c>
      <c r="E271" s="81" t="s">
        <v>423</v>
      </c>
      <c r="F271" s="81">
        <v>24</v>
      </c>
      <c r="G271" s="203">
        <v>2417403</v>
      </c>
      <c r="H271" s="203">
        <f t="shared" si="24"/>
        <v>1933922.4000000001</v>
      </c>
      <c r="I271" s="82">
        <v>0</v>
      </c>
      <c r="J271" s="82">
        <v>0</v>
      </c>
      <c r="K271" s="82">
        <f t="shared" si="25"/>
        <v>1933922.4000000001</v>
      </c>
      <c r="L271" s="82">
        <v>0</v>
      </c>
      <c r="M271" s="82">
        <v>0</v>
      </c>
      <c r="N271" s="82">
        <v>0</v>
      </c>
      <c r="O271" s="82">
        <v>0</v>
      </c>
      <c r="P271" s="82">
        <f t="shared" si="26"/>
        <v>0</v>
      </c>
      <c r="Q271" s="82">
        <v>0</v>
      </c>
      <c r="R271" s="82">
        <v>0</v>
      </c>
      <c r="S271" s="82">
        <v>0</v>
      </c>
      <c r="T271" s="82">
        <f t="shared" si="27"/>
        <v>0</v>
      </c>
      <c r="U271" s="82">
        <v>0</v>
      </c>
      <c r="V271" s="82">
        <v>0</v>
      </c>
      <c r="W271" s="82">
        <v>0</v>
      </c>
      <c r="X271" s="82">
        <f t="shared" si="28"/>
        <v>0</v>
      </c>
      <c r="Y271" s="82">
        <v>0</v>
      </c>
      <c r="Z271" s="82">
        <v>0</v>
      </c>
      <c r="AA271" s="83">
        <f t="shared" si="29"/>
        <v>1933922.4000000001</v>
      </c>
      <c r="AB271" s="84"/>
      <c r="AD271" s="114"/>
      <c r="AE271" s="86"/>
    </row>
    <row r="272" spans="1:31" s="85" customFormat="1" ht="30" customHeight="1" x14ac:dyDescent="0.25">
      <c r="A272" s="80">
        <v>265</v>
      </c>
      <c r="B272" s="80">
        <v>9</v>
      </c>
      <c r="C272" s="180">
        <v>16842004</v>
      </c>
      <c r="D272" s="81" t="s">
        <v>430</v>
      </c>
      <c r="E272" s="81" t="s">
        <v>423</v>
      </c>
      <c r="F272" s="81">
        <v>30</v>
      </c>
      <c r="G272" s="203">
        <v>2417403</v>
      </c>
      <c r="H272" s="203">
        <f t="shared" si="24"/>
        <v>2417403</v>
      </c>
      <c r="I272" s="82">
        <v>0</v>
      </c>
      <c r="J272" s="82">
        <v>0</v>
      </c>
      <c r="K272" s="82">
        <f t="shared" si="25"/>
        <v>2417403</v>
      </c>
      <c r="L272" s="82">
        <v>0</v>
      </c>
      <c r="M272" s="82">
        <v>0</v>
      </c>
      <c r="N272" s="82">
        <v>0</v>
      </c>
      <c r="O272" s="82">
        <v>0</v>
      </c>
      <c r="P272" s="82">
        <f t="shared" si="26"/>
        <v>0</v>
      </c>
      <c r="Q272" s="82">
        <v>0</v>
      </c>
      <c r="R272" s="82">
        <v>0</v>
      </c>
      <c r="S272" s="82">
        <v>0</v>
      </c>
      <c r="T272" s="82">
        <f t="shared" si="27"/>
        <v>0</v>
      </c>
      <c r="U272" s="82">
        <v>0</v>
      </c>
      <c r="V272" s="82">
        <v>0</v>
      </c>
      <c r="W272" s="82">
        <v>0</v>
      </c>
      <c r="X272" s="82">
        <f t="shared" si="28"/>
        <v>0</v>
      </c>
      <c r="Y272" s="82">
        <v>0</v>
      </c>
      <c r="Z272" s="82">
        <v>0</v>
      </c>
      <c r="AA272" s="83">
        <f t="shared" si="29"/>
        <v>2417403</v>
      </c>
      <c r="AB272" s="84"/>
      <c r="AD272" s="114"/>
      <c r="AE272" s="86"/>
    </row>
    <row r="273" spans="1:31" s="85" customFormat="1" ht="30" customHeight="1" x14ac:dyDescent="0.25">
      <c r="A273" s="80">
        <v>266</v>
      </c>
      <c r="B273" s="80">
        <v>10</v>
      </c>
      <c r="C273" s="180">
        <v>1143932600</v>
      </c>
      <c r="D273" s="81" t="s">
        <v>452</v>
      </c>
      <c r="E273" s="81" t="s">
        <v>423</v>
      </c>
      <c r="F273" s="81">
        <v>30</v>
      </c>
      <c r="G273" s="203">
        <v>2417403</v>
      </c>
      <c r="H273" s="203">
        <f t="shared" si="24"/>
        <v>2417403</v>
      </c>
      <c r="I273" s="82">
        <v>0</v>
      </c>
      <c r="J273" s="82">
        <v>0</v>
      </c>
      <c r="K273" s="82">
        <f t="shared" si="25"/>
        <v>2417403</v>
      </c>
      <c r="L273" s="82">
        <v>0</v>
      </c>
      <c r="M273" s="82">
        <v>0</v>
      </c>
      <c r="N273" s="82">
        <v>0</v>
      </c>
      <c r="O273" s="82">
        <v>0</v>
      </c>
      <c r="P273" s="82">
        <f t="shared" si="26"/>
        <v>0</v>
      </c>
      <c r="Q273" s="82">
        <v>0</v>
      </c>
      <c r="R273" s="82">
        <v>0</v>
      </c>
      <c r="S273" s="82">
        <v>0</v>
      </c>
      <c r="T273" s="82">
        <f t="shared" si="27"/>
        <v>0</v>
      </c>
      <c r="U273" s="82">
        <v>0</v>
      </c>
      <c r="V273" s="82">
        <v>0</v>
      </c>
      <c r="W273" s="82">
        <v>0</v>
      </c>
      <c r="X273" s="82">
        <f t="shared" si="28"/>
        <v>0</v>
      </c>
      <c r="Y273" s="82">
        <v>0</v>
      </c>
      <c r="Z273" s="82">
        <v>0</v>
      </c>
      <c r="AA273" s="83">
        <f t="shared" si="29"/>
        <v>2417403</v>
      </c>
      <c r="AB273" s="84"/>
      <c r="AD273" s="114"/>
      <c r="AE273" s="86"/>
    </row>
    <row r="274" spans="1:31" s="85" customFormat="1" ht="30" customHeight="1" x14ac:dyDescent="0.25">
      <c r="A274" s="80">
        <v>267</v>
      </c>
      <c r="B274" s="80">
        <v>11</v>
      </c>
      <c r="C274" s="180">
        <v>1151941230</v>
      </c>
      <c r="D274" s="81" t="s">
        <v>431</v>
      </c>
      <c r="E274" s="81" t="s">
        <v>423</v>
      </c>
      <c r="F274" s="81">
        <v>30</v>
      </c>
      <c r="G274" s="203">
        <v>2417403</v>
      </c>
      <c r="H274" s="203">
        <f t="shared" si="24"/>
        <v>2417403</v>
      </c>
      <c r="I274" s="82">
        <v>0</v>
      </c>
      <c r="J274" s="82">
        <v>0</v>
      </c>
      <c r="K274" s="82">
        <f t="shared" si="25"/>
        <v>2417403</v>
      </c>
      <c r="L274" s="82">
        <v>0</v>
      </c>
      <c r="M274" s="82">
        <v>0</v>
      </c>
      <c r="N274" s="82">
        <v>0</v>
      </c>
      <c r="O274" s="82">
        <v>0</v>
      </c>
      <c r="P274" s="82">
        <f t="shared" si="26"/>
        <v>0</v>
      </c>
      <c r="Q274" s="82">
        <v>0</v>
      </c>
      <c r="R274" s="82">
        <v>0</v>
      </c>
      <c r="S274" s="82">
        <v>0</v>
      </c>
      <c r="T274" s="82">
        <f t="shared" si="27"/>
        <v>0</v>
      </c>
      <c r="U274" s="82">
        <v>0</v>
      </c>
      <c r="V274" s="82">
        <v>0</v>
      </c>
      <c r="W274" s="82">
        <v>0</v>
      </c>
      <c r="X274" s="82">
        <f t="shared" si="28"/>
        <v>0</v>
      </c>
      <c r="Y274" s="82">
        <v>0</v>
      </c>
      <c r="Z274" s="82">
        <v>0</v>
      </c>
      <c r="AA274" s="83">
        <f t="shared" si="29"/>
        <v>2417403</v>
      </c>
      <c r="AB274" s="84"/>
      <c r="AD274" s="114"/>
      <c r="AE274" s="86"/>
    </row>
    <row r="275" spans="1:31" s="85" customFormat="1" ht="30" customHeight="1" x14ac:dyDescent="0.25">
      <c r="A275" s="80">
        <v>268</v>
      </c>
      <c r="B275" s="80">
        <v>12</v>
      </c>
      <c r="C275" s="180">
        <v>1143929764</v>
      </c>
      <c r="D275" s="81" t="s">
        <v>432</v>
      </c>
      <c r="E275" s="81" t="s">
        <v>423</v>
      </c>
      <c r="F275" s="81">
        <v>6</v>
      </c>
      <c r="G275" s="203">
        <v>2417403</v>
      </c>
      <c r="H275" s="203">
        <f t="shared" si="24"/>
        <v>483480.60000000003</v>
      </c>
      <c r="I275" s="82">
        <v>0</v>
      </c>
      <c r="J275" s="82">
        <v>0</v>
      </c>
      <c r="K275" s="82">
        <f t="shared" si="25"/>
        <v>483480.60000000003</v>
      </c>
      <c r="L275" s="82">
        <v>0</v>
      </c>
      <c r="M275" s="82">
        <v>0</v>
      </c>
      <c r="N275" s="82">
        <v>0</v>
      </c>
      <c r="O275" s="82">
        <v>0</v>
      </c>
      <c r="P275" s="82">
        <f t="shared" si="26"/>
        <v>0</v>
      </c>
      <c r="Q275" s="82">
        <v>0</v>
      </c>
      <c r="R275" s="82">
        <v>0</v>
      </c>
      <c r="S275" s="82">
        <v>0</v>
      </c>
      <c r="T275" s="82">
        <f t="shared" si="27"/>
        <v>0</v>
      </c>
      <c r="U275" s="82">
        <v>0</v>
      </c>
      <c r="V275" s="82">
        <v>0</v>
      </c>
      <c r="W275" s="82">
        <v>0</v>
      </c>
      <c r="X275" s="82">
        <f t="shared" si="28"/>
        <v>0</v>
      </c>
      <c r="Y275" s="82">
        <v>0</v>
      </c>
      <c r="Z275" s="82">
        <v>0</v>
      </c>
      <c r="AA275" s="83">
        <f t="shared" si="29"/>
        <v>483480.60000000003</v>
      </c>
      <c r="AB275" s="84"/>
      <c r="AD275" s="114"/>
      <c r="AE275" s="86"/>
    </row>
    <row r="276" spans="1:31" s="85" customFormat="1" ht="30" customHeight="1" x14ac:dyDescent="0.25">
      <c r="A276" s="80">
        <v>269</v>
      </c>
      <c r="B276" s="80">
        <v>13</v>
      </c>
      <c r="C276" s="180">
        <v>31978773</v>
      </c>
      <c r="D276" s="81" t="s">
        <v>433</v>
      </c>
      <c r="E276" s="81" t="s">
        <v>423</v>
      </c>
      <c r="F276" s="81">
        <v>30</v>
      </c>
      <c r="G276" s="203">
        <v>2417403</v>
      </c>
      <c r="H276" s="203">
        <f t="shared" si="24"/>
        <v>2417403</v>
      </c>
      <c r="I276" s="82">
        <v>0</v>
      </c>
      <c r="J276" s="82">
        <v>0</v>
      </c>
      <c r="K276" s="82">
        <f t="shared" si="25"/>
        <v>2417403</v>
      </c>
      <c r="L276" s="82">
        <v>0</v>
      </c>
      <c r="M276" s="82">
        <v>0</v>
      </c>
      <c r="N276" s="82">
        <v>0</v>
      </c>
      <c r="O276" s="82">
        <v>0</v>
      </c>
      <c r="P276" s="82">
        <f t="shared" si="26"/>
        <v>0</v>
      </c>
      <c r="Q276" s="82">
        <v>0</v>
      </c>
      <c r="R276" s="82">
        <v>0</v>
      </c>
      <c r="S276" s="82">
        <v>0</v>
      </c>
      <c r="T276" s="82">
        <f t="shared" si="27"/>
        <v>0</v>
      </c>
      <c r="U276" s="82">
        <v>0</v>
      </c>
      <c r="V276" s="82">
        <v>0</v>
      </c>
      <c r="W276" s="82">
        <v>0</v>
      </c>
      <c r="X276" s="82">
        <f t="shared" si="28"/>
        <v>0</v>
      </c>
      <c r="Y276" s="82">
        <v>0</v>
      </c>
      <c r="Z276" s="82">
        <v>0</v>
      </c>
      <c r="AA276" s="83">
        <f t="shared" si="29"/>
        <v>2417403</v>
      </c>
      <c r="AB276" s="84"/>
      <c r="AD276" s="114"/>
      <c r="AE276" s="86"/>
    </row>
    <row r="277" spans="1:31" s="85" customFormat="1" ht="30" customHeight="1" x14ac:dyDescent="0.25">
      <c r="A277" s="80">
        <v>270</v>
      </c>
      <c r="B277" s="80">
        <v>14</v>
      </c>
      <c r="C277" s="180">
        <v>1143839806</v>
      </c>
      <c r="D277" s="81" t="s">
        <v>434</v>
      </c>
      <c r="E277" s="81" t="s">
        <v>423</v>
      </c>
      <c r="F277" s="81">
        <v>30</v>
      </c>
      <c r="G277" s="203">
        <v>2417403</v>
      </c>
      <c r="H277" s="203">
        <f t="shared" si="24"/>
        <v>2417403</v>
      </c>
      <c r="I277" s="82">
        <v>0</v>
      </c>
      <c r="J277" s="82">
        <v>0</v>
      </c>
      <c r="K277" s="82">
        <f t="shared" si="25"/>
        <v>2417403</v>
      </c>
      <c r="L277" s="82">
        <v>0</v>
      </c>
      <c r="M277" s="82">
        <v>0</v>
      </c>
      <c r="N277" s="82">
        <v>0</v>
      </c>
      <c r="O277" s="82">
        <v>0</v>
      </c>
      <c r="P277" s="82">
        <f t="shared" si="26"/>
        <v>0</v>
      </c>
      <c r="Q277" s="82">
        <v>0</v>
      </c>
      <c r="R277" s="82">
        <v>0</v>
      </c>
      <c r="S277" s="82">
        <v>0</v>
      </c>
      <c r="T277" s="82">
        <f t="shared" si="27"/>
        <v>0</v>
      </c>
      <c r="U277" s="82">
        <v>0</v>
      </c>
      <c r="V277" s="82">
        <v>0</v>
      </c>
      <c r="W277" s="82">
        <v>0</v>
      </c>
      <c r="X277" s="82">
        <f t="shared" si="28"/>
        <v>0</v>
      </c>
      <c r="Y277" s="82">
        <v>0</v>
      </c>
      <c r="Z277" s="82">
        <v>0</v>
      </c>
      <c r="AA277" s="83">
        <f t="shared" si="29"/>
        <v>2417403</v>
      </c>
      <c r="AB277" s="84"/>
      <c r="AD277" s="114"/>
      <c r="AE277" s="86"/>
    </row>
    <row r="278" spans="1:31" s="85" customFormat="1" ht="30" customHeight="1" x14ac:dyDescent="0.25">
      <c r="A278" s="80">
        <v>271</v>
      </c>
      <c r="B278" s="80">
        <v>15</v>
      </c>
      <c r="C278" s="180">
        <v>1143967760</v>
      </c>
      <c r="D278" s="81" t="s">
        <v>435</v>
      </c>
      <c r="E278" s="81" t="s">
        <v>423</v>
      </c>
      <c r="F278" s="81">
        <v>30</v>
      </c>
      <c r="G278" s="203">
        <v>2417403</v>
      </c>
      <c r="H278" s="203">
        <f t="shared" si="24"/>
        <v>2417403</v>
      </c>
      <c r="I278" s="82">
        <v>0</v>
      </c>
      <c r="J278" s="82">
        <v>0</v>
      </c>
      <c r="K278" s="82">
        <f t="shared" si="25"/>
        <v>2417403</v>
      </c>
      <c r="L278" s="82">
        <v>0</v>
      </c>
      <c r="M278" s="82">
        <v>0</v>
      </c>
      <c r="N278" s="82">
        <v>0</v>
      </c>
      <c r="O278" s="82">
        <v>0</v>
      </c>
      <c r="P278" s="82">
        <f t="shared" si="26"/>
        <v>0</v>
      </c>
      <c r="Q278" s="82">
        <v>0</v>
      </c>
      <c r="R278" s="82">
        <v>0</v>
      </c>
      <c r="S278" s="82">
        <v>0</v>
      </c>
      <c r="T278" s="82">
        <f t="shared" si="27"/>
        <v>0</v>
      </c>
      <c r="U278" s="82">
        <v>0</v>
      </c>
      <c r="V278" s="82">
        <v>0</v>
      </c>
      <c r="W278" s="82">
        <v>0</v>
      </c>
      <c r="X278" s="82">
        <f t="shared" si="28"/>
        <v>0</v>
      </c>
      <c r="Y278" s="82">
        <v>0</v>
      </c>
      <c r="Z278" s="82">
        <v>0</v>
      </c>
      <c r="AA278" s="83">
        <f t="shared" si="29"/>
        <v>2417403</v>
      </c>
      <c r="AB278" s="84"/>
      <c r="AD278" s="114"/>
      <c r="AE278" s="86"/>
    </row>
    <row r="279" spans="1:31" s="85" customFormat="1" ht="30" customHeight="1" x14ac:dyDescent="0.25">
      <c r="A279" s="80">
        <v>272</v>
      </c>
      <c r="B279" s="80">
        <v>16</v>
      </c>
      <c r="C279" s="180">
        <v>1111813026</v>
      </c>
      <c r="D279" s="81" t="s">
        <v>436</v>
      </c>
      <c r="E279" s="81" t="s">
        <v>423</v>
      </c>
      <c r="F279" s="81">
        <v>30</v>
      </c>
      <c r="G279" s="203">
        <v>2417403</v>
      </c>
      <c r="H279" s="203">
        <f t="shared" si="24"/>
        <v>2417403</v>
      </c>
      <c r="I279" s="82">
        <v>0</v>
      </c>
      <c r="J279" s="82">
        <v>0</v>
      </c>
      <c r="K279" s="82">
        <f t="shared" si="25"/>
        <v>2417403</v>
      </c>
      <c r="L279" s="82">
        <v>0</v>
      </c>
      <c r="M279" s="82">
        <v>0</v>
      </c>
      <c r="N279" s="82">
        <v>0</v>
      </c>
      <c r="O279" s="82">
        <v>0</v>
      </c>
      <c r="P279" s="82">
        <f t="shared" si="26"/>
        <v>0</v>
      </c>
      <c r="Q279" s="82">
        <v>0</v>
      </c>
      <c r="R279" s="82">
        <v>0</v>
      </c>
      <c r="S279" s="82">
        <v>0</v>
      </c>
      <c r="T279" s="82">
        <f t="shared" si="27"/>
        <v>0</v>
      </c>
      <c r="U279" s="82">
        <v>0</v>
      </c>
      <c r="V279" s="82">
        <v>0</v>
      </c>
      <c r="W279" s="82">
        <v>0</v>
      </c>
      <c r="X279" s="82">
        <f t="shared" si="28"/>
        <v>0</v>
      </c>
      <c r="Y279" s="82">
        <v>0</v>
      </c>
      <c r="Z279" s="82">
        <v>0</v>
      </c>
      <c r="AA279" s="83">
        <f t="shared" si="29"/>
        <v>2417403</v>
      </c>
      <c r="AB279" s="84"/>
      <c r="AD279" s="114"/>
      <c r="AE279" s="86"/>
    </row>
    <row r="280" spans="1:31" s="85" customFormat="1" ht="30" customHeight="1" x14ac:dyDescent="0.25">
      <c r="A280" s="80">
        <v>273</v>
      </c>
      <c r="B280" s="80">
        <v>17</v>
      </c>
      <c r="C280" s="180">
        <v>1144193800</v>
      </c>
      <c r="D280" s="81" t="s">
        <v>437</v>
      </c>
      <c r="E280" s="81" t="s">
        <v>423</v>
      </c>
      <c r="F280" s="81">
        <v>30</v>
      </c>
      <c r="G280" s="203">
        <v>2417403</v>
      </c>
      <c r="H280" s="203">
        <f t="shared" si="24"/>
        <v>2417403</v>
      </c>
      <c r="I280" s="82">
        <v>0</v>
      </c>
      <c r="J280" s="82">
        <v>0</v>
      </c>
      <c r="K280" s="82">
        <f t="shared" si="25"/>
        <v>2417403</v>
      </c>
      <c r="L280" s="82">
        <v>0</v>
      </c>
      <c r="M280" s="82">
        <v>0</v>
      </c>
      <c r="N280" s="82">
        <v>0</v>
      </c>
      <c r="O280" s="82">
        <v>0</v>
      </c>
      <c r="P280" s="82">
        <f t="shared" si="26"/>
        <v>0</v>
      </c>
      <c r="Q280" s="82">
        <v>0</v>
      </c>
      <c r="R280" s="82">
        <v>0</v>
      </c>
      <c r="S280" s="82">
        <v>0</v>
      </c>
      <c r="T280" s="82">
        <f t="shared" si="27"/>
        <v>0</v>
      </c>
      <c r="U280" s="82">
        <v>0</v>
      </c>
      <c r="V280" s="82">
        <v>0</v>
      </c>
      <c r="W280" s="82">
        <v>0</v>
      </c>
      <c r="X280" s="82">
        <f t="shared" si="28"/>
        <v>0</v>
      </c>
      <c r="Y280" s="82">
        <v>0</v>
      </c>
      <c r="Z280" s="82">
        <v>0</v>
      </c>
      <c r="AA280" s="83">
        <f t="shared" si="29"/>
        <v>2417403</v>
      </c>
      <c r="AB280" s="84"/>
      <c r="AD280" s="114"/>
      <c r="AE280" s="86"/>
    </row>
    <row r="281" spans="1:31" s="85" customFormat="1" ht="30" customHeight="1" x14ac:dyDescent="0.25">
      <c r="A281" s="80">
        <v>274</v>
      </c>
      <c r="B281" s="80">
        <v>18</v>
      </c>
      <c r="C281" s="180">
        <v>1108252308</v>
      </c>
      <c r="D281" s="81" t="s">
        <v>453</v>
      </c>
      <c r="E281" s="81" t="s">
        <v>423</v>
      </c>
      <c r="F281" s="81">
        <v>30</v>
      </c>
      <c r="G281" s="203">
        <v>2417403</v>
      </c>
      <c r="H281" s="203">
        <f t="shared" si="24"/>
        <v>2417403</v>
      </c>
      <c r="I281" s="82">
        <v>0</v>
      </c>
      <c r="J281" s="82">
        <v>0</v>
      </c>
      <c r="K281" s="82">
        <f t="shared" si="25"/>
        <v>2417403</v>
      </c>
      <c r="L281" s="82">
        <v>0</v>
      </c>
      <c r="M281" s="82">
        <v>0</v>
      </c>
      <c r="N281" s="82">
        <v>0</v>
      </c>
      <c r="O281" s="82">
        <v>0</v>
      </c>
      <c r="P281" s="82">
        <f t="shared" si="26"/>
        <v>0</v>
      </c>
      <c r="Q281" s="82">
        <v>0</v>
      </c>
      <c r="R281" s="82">
        <v>0</v>
      </c>
      <c r="S281" s="82">
        <v>0</v>
      </c>
      <c r="T281" s="82">
        <f t="shared" si="27"/>
        <v>0</v>
      </c>
      <c r="U281" s="82">
        <v>0</v>
      </c>
      <c r="V281" s="82">
        <v>0</v>
      </c>
      <c r="W281" s="82">
        <v>0</v>
      </c>
      <c r="X281" s="82">
        <f t="shared" si="28"/>
        <v>0</v>
      </c>
      <c r="Y281" s="82">
        <v>0</v>
      </c>
      <c r="Z281" s="82">
        <v>0</v>
      </c>
      <c r="AA281" s="83">
        <f t="shared" si="29"/>
        <v>2417403</v>
      </c>
      <c r="AB281" s="84"/>
      <c r="AD281" s="114"/>
      <c r="AE281" s="86"/>
    </row>
    <row r="282" spans="1:31" s="85" customFormat="1" ht="30" customHeight="1" x14ac:dyDescent="0.25">
      <c r="A282" s="80">
        <v>275</v>
      </c>
      <c r="B282" s="80">
        <v>19</v>
      </c>
      <c r="C282" s="180">
        <v>34772042</v>
      </c>
      <c r="D282" s="81" t="s">
        <v>438</v>
      </c>
      <c r="E282" s="81" t="s">
        <v>423</v>
      </c>
      <c r="F282" s="81">
        <v>30</v>
      </c>
      <c r="G282" s="203">
        <v>2417403</v>
      </c>
      <c r="H282" s="203">
        <f t="shared" ref="H282:H285" si="30">+G282/30*F282</f>
        <v>2417403</v>
      </c>
      <c r="I282" s="82">
        <v>0</v>
      </c>
      <c r="J282" s="82">
        <v>0</v>
      </c>
      <c r="K282" s="82">
        <f t="shared" ref="K282:K285" si="31">+H282+I282+J282</f>
        <v>2417403</v>
      </c>
      <c r="L282" s="82">
        <v>0</v>
      </c>
      <c r="M282" s="82">
        <v>0</v>
      </c>
      <c r="N282" s="82">
        <v>0</v>
      </c>
      <c r="O282" s="82">
        <v>0</v>
      </c>
      <c r="P282" s="82">
        <f t="shared" ref="P282:P285" si="32">+L282+M282+N282+O282</f>
        <v>0</v>
      </c>
      <c r="Q282" s="82">
        <v>0</v>
      </c>
      <c r="R282" s="82">
        <v>0</v>
      </c>
      <c r="S282" s="82">
        <v>0</v>
      </c>
      <c r="T282" s="82">
        <f t="shared" ref="T282:T285" si="33">+Q282+R282+S282</f>
        <v>0</v>
      </c>
      <c r="U282" s="82">
        <v>0</v>
      </c>
      <c r="V282" s="82">
        <v>0</v>
      </c>
      <c r="W282" s="82">
        <v>0</v>
      </c>
      <c r="X282" s="82">
        <f t="shared" ref="X282:X285" si="34">+U282+V282+W282</f>
        <v>0</v>
      </c>
      <c r="Y282" s="82">
        <v>0</v>
      </c>
      <c r="Z282" s="82">
        <v>0</v>
      </c>
      <c r="AA282" s="83">
        <f t="shared" ref="AA282:AA285" si="35">+K282</f>
        <v>2417403</v>
      </c>
      <c r="AB282" s="84"/>
      <c r="AD282" s="114"/>
      <c r="AE282" s="86"/>
    </row>
    <row r="283" spans="1:31" s="85" customFormat="1" ht="30" customHeight="1" x14ac:dyDescent="0.25">
      <c r="A283" s="80">
        <v>276</v>
      </c>
      <c r="B283" s="80">
        <v>20</v>
      </c>
      <c r="C283" s="180">
        <v>1144142395</v>
      </c>
      <c r="D283" s="81" t="s">
        <v>439</v>
      </c>
      <c r="E283" s="81" t="s">
        <v>423</v>
      </c>
      <c r="F283" s="81">
        <v>30</v>
      </c>
      <c r="G283" s="203">
        <v>2417403</v>
      </c>
      <c r="H283" s="203">
        <f t="shared" si="30"/>
        <v>2417403</v>
      </c>
      <c r="I283" s="82">
        <v>0</v>
      </c>
      <c r="J283" s="82">
        <v>0</v>
      </c>
      <c r="K283" s="82">
        <f t="shared" si="31"/>
        <v>2417403</v>
      </c>
      <c r="L283" s="82">
        <v>0</v>
      </c>
      <c r="M283" s="82">
        <v>0</v>
      </c>
      <c r="N283" s="82">
        <v>0</v>
      </c>
      <c r="O283" s="82">
        <v>0</v>
      </c>
      <c r="P283" s="82">
        <f t="shared" si="32"/>
        <v>0</v>
      </c>
      <c r="Q283" s="82">
        <v>0</v>
      </c>
      <c r="R283" s="82">
        <v>0</v>
      </c>
      <c r="S283" s="82">
        <v>0</v>
      </c>
      <c r="T283" s="82">
        <f t="shared" si="33"/>
        <v>0</v>
      </c>
      <c r="U283" s="82">
        <v>0</v>
      </c>
      <c r="V283" s="82">
        <v>0</v>
      </c>
      <c r="W283" s="82">
        <v>0</v>
      </c>
      <c r="X283" s="82">
        <f t="shared" si="34"/>
        <v>0</v>
      </c>
      <c r="Y283" s="82">
        <v>0</v>
      </c>
      <c r="Z283" s="82">
        <v>0</v>
      </c>
      <c r="AA283" s="83">
        <f t="shared" si="35"/>
        <v>2417403</v>
      </c>
      <c r="AB283" s="84"/>
      <c r="AD283" s="114"/>
      <c r="AE283" s="86"/>
    </row>
    <row r="284" spans="1:31" s="85" customFormat="1" ht="30" customHeight="1" x14ac:dyDescent="0.25">
      <c r="A284" s="80">
        <v>277</v>
      </c>
      <c r="B284" s="80">
        <v>21</v>
      </c>
      <c r="C284" s="180">
        <v>1028180186</v>
      </c>
      <c r="D284" s="81" t="s">
        <v>440</v>
      </c>
      <c r="E284" s="81" t="s">
        <v>423</v>
      </c>
      <c r="F284" s="81">
        <v>30</v>
      </c>
      <c r="G284" s="203">
        <v>2417403</v>
      </c>
      <c r="H284" s="203">
        <f t="shared" si="30"/>
        <v>2417403</v>
      </c>
      <c r="I284" s="82">
        <v>0</v>
      </c>
      <c r="J284" s="82">
        <v>0</v>
      </c>
      <c r="K284" s="82">
        <f t="shared" si="31"/>
        <v>2417403</v>
      </c>
      <c r="L284" s="82">
        <v>0</v>
      </c>
      <c r="M284" s="82">
        <v>0</v>
      </c>
      <c r="N284" s="82">
        <v>0</v>
      </c>
      <c r="O284" s="82">
        <v>0</v>
      </c>
      <c r="P284" s="82">
        <f t="shared" si="32"/>
        <v>0</v>
      </c>
      <c r="Q284" s="82">
        <v>0</v>
      </c>
      <c r="R284" s="82">
        <v>0</v>
      </c>
      <c r="S284" s="82">
        <v>0</v>
      </c>
      <c r="T284" s="82">
        <f t="shared" si="33"/>
        <v>0</v>
      </c>
      <c r="U284" s="82">
        <v>0</v>
      </c>
      <c r="V284" s="82">
        <v>0</v>
      </c>
      <c r="W284" s="82">
        <v>0</v>
      </c>
      <c r="X284" s="82">
        <f t="shared" si="34"/>
        <v>0</v>
      </c>
      <c r="Y284" s="82">
        <v>0</v>
      </c>
      <c r="Z284" s="82">
        <v>0</v>
      </c>
      <c r="AA284" s="83">
        <f t="shared" si="35"/>
        <v>2417403</v>
      </c>
      <c r="AB284" s="84"/>
      <c r="AD284" s="114"/>
      <c r="AE284" s="86"/>
    </row>
    <row r="285" spans="1:31" s="85" customFormat="1" ht="30" customHeight="1" x14ac:dyDescent="0.25">
      <c r="A285" s="80">
        <v>278</v>
      </c>
      <c r="B285" s="80">
        <v>22</v>
      </c>
      <c r="C285" s="180">
        <v>38670134</v>
      </c>
      <c r="D285" s="81" t="s">
        <v>441</v>
      </c>
      <c r="E285" s="81" t="s">
        <v>423</v>
      </c>
      <c r="F285" s="81">
        <v>30</v>
      </c>
      <c r="G285" s="203">
        <v>2417403</v>
      </c>
      <c r="H285" s="203">
        <f t="shared" si="30"/>
        <v>2417403</v>
      </c>
      <c r="I285" s="82">
        <v>0</v>
      </c>
      <c r="J285" s="82">
        <v>0</v>
      </c>
      <c r="K285" s="82">
        <f t="shared" si="31"/>
        <v>2417403</v>
      </c>
      <c r="L285" s="82">
        <v>0</v>
      </c>
      <c r="M285" s="82">
        <v>0</v>
      </c>
      <c r="N285" s="82">
        <v>0</v>
      </c>
      <c r="O285" s="82">
        <v>0</v>
      </c>
      <c r="P285" s="82">
        <f t="shared" si="32"/>
        <v>0</v>
      </c>
      <c r="Q285" s="82">
        <v>0</v>
      </c>
      <c r="R285" s="82">
        <v>0</v>
      </c>
      <c r="S285" s="82">
        <v>0</v>
      </c>
      <c r="T285" s="82">
        <f t="shared" si="33"/>
        <v>0</v>
      </c>
      <c r="U285" s="82">
        <v>0</v>
      </c>
      <c r="V285" s="82">
        <v>0</v>
      </c>
      <c r="W285" s="82">
        <v>0</v>
      </c>
      <c r="X285" s="82">
        <f t="shared" si="34"/>
        <v>0</v>
      </c>
      <c r="Y285" s="82">
        <v>0</v>
      </c>
      <c r="Z285" s="82">
        <v>0</v>
      </c>
      <c r="AA285" s="83">
        <f t="shared" si="35"/>
        <v>2417403</v>
      </c>
      <c r="AB285" s="84"/>
      <c r="AD285" s="114"/>
      <c r="AE285" s="86"/>
    </row>
    <row r="286" spans="1:31" s="15" customFormat="1" ht="30" customHeight="1" thickBot="1" x14ac:dyDescent="0.3">
      <c r="A286" s="334" t="s">
        <v>66</v>
      </c>
      <c r="B286" s="335"/>
      <c r="C286" s="335"/>
      <c r="D286" s="335"/>
      <c r="E286" s="336"/>
      <c r="F286" s="279">
        <v>13</v>
      </c>
      <c r="G286" s="204">
        <f t="shared" ref="G286:AA286" si="36">SUM(G8:G285)</f>
        <v>879385918.69999766</v>
      </c>
      <c r="H286" s="204">
        <f t="shared" si="36"/>
        <v>871413808.96666431</v>
      </c>
      <c r="I286" s="204">
        <f t="shared" si="36"/>
        <v>0</v>
      </c>
      <c r="J286" s="204">
        <f t="shared" si="36"/>
        <v>0</v>
      </c>
      <c r="K286" s="204">
        <f t="shared" si="36"/>
        <v>871413808.96666431</v>
      </c>
      <c r="L286" s="204">
        <f t="shared" si="36"/>
        <v>0</v>
      </c>
      <c r="M286" s="204">
        <f t="shared" si="36"/>
        <v>0</v>
      </c>
      <c r="N286" s="204">
        <f t="shared" si="36"/>
        <v>0</v>
      </c>
      <c r="O286" s="204">
        <f t="shared" si="36"/>
        <v>0</v>
      </c>
      <c r="P286" s="204">
        <f t="shared" si="36"/>
        <v>0</v>
      </c>
      <c r="Q286" s="204">
        <f t="shared" si="36"/>
        <v>0</v>
      </c>
      <c r="R286" s="204">
        <f t="shared" si="36"/>
        <v>0</v>
      </c>
      <c r="S286" s="204">
        <f t="shared" si="36"/>
        <v>0</v>
      </c>
      <c r="T286" s="204">
        <f t="shared" si="36"/>
        <v>0</v>
      </c>
      <c r="U286" s="204">
        <f t="shared" si="36"/>
        <v>0</v>
      </c>
      <c r="V286" s="204">
        <f t="shared" si="36"/>
        <v>0</v>
      </c>
      <c r="W286" s="204">
        <f t="shared" si="36"/>
        <v>0</v>
      </c>
      <c r="X286" s="204">
        <f t="shared" si="36"/>
        <v>0</v>
      </c>
      <c r="Y286" s="204">
        <f t="shared" si="36"/>
        <v>0</v>
      </c>
      <c r="Z286" s="204">
        <f t="shared" si="36"/>
        <v>0</v>
      </c>
      <c r="AA286" s="204">
        <f t="shared" si="36"/>
        <v>871413808.96666431</v>
      </c>
      <c r="AB286" s="56"/>
      <c r="AD286" s="113"/>
    </row>
    <row r="287" spans="1:31" x14ac:dyDescent="0.25">
      <c r="A287" s="337" t="s">
        <v>29</v>
      </c>
      <c r="B287" s="338"/>
      <c r="C287" s="338"/>
      <c r="D287" s="338"/>
      <c r="E287" s="338"/>
      <c r="F287" s="339"/>
      <c r="G287" s="157" t="s">
        <v>30</v>
      </c>
      <c r="H287" s="158"/>
      <c r="I287" s="159"/>
      <c r="J287" s="157"/>
      <c r="K287" s="159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46"/>
      <c r="AB287" s="63"/>
    </row>
    <row r="288" spans="1:31" x14ac:dyDescent="0.25">
      <c r="A288" s="340"/>
      <c r="B288" s="304"/>
      <c r="C288" s="304"/>
      <c r="D288" s="304"/>
      <c r="E288" s="304"/>
      <c r="F288" s="341"/>
      <c r="G288" s="122"/>
      <c r="H288" s="27"/>
      <c r="I288" s="160"/>
      <c r="J288" s="164"/>
      <c r="K288" s="160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47"/>
      <c r="AB288" s="64"/>
    </row>
    <row r="289" spans="1:28" x14ac:dyDescent="0.25">
      <c r="A289" s="340"/>
      <c r="B289" s="304"/>
      <c r="C289" s="304"/>
      <c r="D289" s="304"/>
      <c r="E289" s="304"/>
      <c r="F289" s="341"/>
      <c r="G289" s="90"/>
      <c r="H289" s="27"/>
      <c r="I289" s="160"/>
      <c r="J289" s="164"/>
      <c r="K289" s="160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47"/>
      <c r="AB289" s="64"/>
    </row>
    <row r="290" spans="1:28" ht="16.5" thickBot="1" x14ac:dyDescent="0.3">
      <c r="A290" s="342" t="s">
        <v>31</v>
      </c>
      <c r="B290" s="343"/>
      <c r="C290" s="343"/>
      <c r="D290" s="343"/>
      <c r="E290" s="343"/>
      <c r="F290" s="344"/>
      <c r="G290" s="161" t="s">
        <v>31</v>
      </c>
      <c r="H290" s="162"/>
      <c r="I290" s="163"/>
      <c r="J290" s="319" t="s">
        <v>86</v>
      </c>
      <c r="K290" s="320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48"/>
      <c r="AB290" s="65"/>
    </row>
  </sheetData>
  <autoFilter ref="A7:PRG287" xr:uid="{00000000-0001-0000-0200-000000000000}"/>
  <mergeCells count="11">
    <mergeCell ref="J290:K290"/>
    <mergeCell ref="C4:AA4"/>
    <mergeCell ref="C5:AA5"/>
    <mergeCell ref="D6:G6"/>
    <mergeCell ref="S6:AA6"/>
    <mergeCell ref="L6:N6"/>
    <mergeCell ref="P6:R6"/>
    <mergeCell ref="A286:E286"/>
    <mergeCell ref="A287:F287"/>
    <mergeCell ref="A288:F289"/>
    <mergeCell ref="A290:F290"/>
  </mergeCells>
  <pageMargins left="0.25" right="0.25" top="0.75" bottom="0.75" header="0.3" footer="0.3"/>
  <pageSetup paperSize="14" scale="3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  <pageSetUpPr fitToPage="1"/>
  </sheetPr>
  <dimension ref="B1:K31"/>
  <sheetViews>
    <sheetView topLeftCell="A14" zoomScale="70" zoomScaleNormal="70" workbookViewId="0">
      <selection activeCell="D23" sqref="D23"/>
    </sheetView>
  </sheetViews>
  <sheetFormatPr baseColWidth="10" defaultColWidth="11.42578125" defaultRowHeight="15" x14ac:dyDescent="0.25"/>
  <cols>
    <col min="1" max="1" width="2.28515625" customWidth="1"/>
    <col min="2" max="2" width="12.42578125" customWidth="1"/>
    <col min="3" max="3" width="15.28515625" customWidth="1"/>
    <col min="4" max="4" width="49.7109375" style="53" customWidth="1"/>
    <col min="5" max="5" width="35.140625" style="49" customWidth="1"/>
    <col min="6" max="6" width="15.5703125" customWidth="1"/>
    <col min="7" max="7" width="34.5703125" customWidth="1"/>
    <col min="8" max="8" width="21.42578125" style="10" customWidth="1"/>
    <col min="9" max="9" width="21.42578125" customWidth="1"/>
    <col min="10" max="10" width="18.5703125" customWidth="1"/>
    <col min="11" max="11" width="46.5703125" customWidth="1"/>
    <col min="12" max="12" width="33.7109375" bestFit="1" customWidth="1"/>
  </cols>
  <sheetData>
    <row r="1" spans="2:11" ht="15.75" thickBot="1" x14ac:dyDescent="0.3"/>
    <row r="2" spans="2:11" ht="15.75" x14ac:dyDescent="0.25">
      <c r="B2" s="347" t="s">
        <v>32</v>
      </c>
      <c r="C2" s="348"/>
      <c r="D2" s="349"/>
      <c r="E2" s="349"/>
      <c r="F2" s="349"/>
      <c r="G2" s="349"/>
      <c r="H2" s="349"/>
      <c r="I2" s="349"/>
      <c r="J2" s="350"/>
      <c r="K2" s="74"/>
    </row>
    <row r="3" spans="2:11" ht="16.5" thickBot="1" x14ac:dyDescent="0.3">
      <c r="B3" s="351" t="s">
        <v>455</v>
      </c>
      <c r="C3" s="352"/>
      <c r="D3" s="352"/>
      <c r="E3" s="352"/>
      <c r="F3" s="352"/>
      <c r="G3" s="352"/>
      <c r="H3" s="352"/>
      <c r="I3" s="352"/>
      <c r="J3" s="353"/>
      <c r="K3" s="75"/>
    </row>
    <row r="4" spans="2:11" ht="16.5" thickBot="1" x14ac:dyDescent="0.3">
      <c r="B4" s="120" t="s">
        <v>45</v>
      </c>
      <c r="C4" s="359" t="s">
        <v>131</v>
      </c>
      <c r="D4" s="360"/>
      <c r="E4" s="360"/>
      <c r="F4" s="360"/>
      <c r="G4" s="360"/>
      <c r="H4" s="360"/>
      <c r="I4" s="360"/>
      <c r="J4" s="361"/>
      <c r="K4" s="75"/>
    </row>
    <row r="5" spans="2:11" s="15" customFormat="1" ht="39" customHeight="1" thickBot="1" x14ac:dyDescent="0.3">
      <c r="B5" s="139" t="s">
        <v>37</v>
      </c>
      <c r="C5" s="209" t="s">
        <v>469</v>
      </c>
      <c r="D5" s="125" t="s">
        <v>3</v>
      </c>
      <c r="E5" s="362" t="s">
        <v>473</v>
      </c>
      <c r="F5" s="363"/>
      <c r="G5" s="126" t="s">
        <v>4</v>
      </c>
      <c r="H5" s="364" t="s">
        <v>474</v>
      </c>
      <c r="I5" s="365"/>
      <c r="J5" s="210"/>
      <c r="K5" s="127"/>
    </row>
    <row r="6" spans="2:11" ht="18.75" customHeight="1" thickBot="1" x14ac:dyDescent="0.3">
      <c r="B6" s="356"/>
      <c r="C6" s="357"/>
      <c r="D6" s="357"/>
      <c r="E6" s="357"/>
      <c r="F6" s="358"/>
      <c r="G6" s="354" t="s">
        <v>46</v>
      </c>
      <c r="H6" s="355"/>
      <c r="I6" s="355"/>
      <c r="J6" s="224"/>
      <c r="K6" s="75"/>
    </row>
    <row r="7" spans="2:11" s="68" customFormat="1" ht="76.5" customHeight="1" thickBot="1" x14ac:dyDescent="0.3">
      <c r="B7" s="211" t="s">
        <v>5</v>
      </c>
      <c r="C7" s="212" t="s">
        <v>47</v>
      </c>
      <c r="D7" s="213" t="s">
        <v>48</v>
      </c>
      <c r="E7" s="212" t="s">
        <v>49</v>
      </c>
      <c r="F7" s="212" t="s">
        <v>50</v>
      </c>
      <c r="G7" s="214" t="s">
        <v>181</v>
      </c>
      <c r="H7" s="214" t="s">
        <v>182</v>
      </c>
      <c r="I7" s="214"/>
      <c r="J7" s="215" t="s">
        <v>66</v>
      </c>
      <c r="K7" s="76" t="s">
        <v>51</v>
      </c>
    </row>
    <row r="8" spans="2:11" s="425" customFormat="1" ht="33" customHeight="1" x14ac:dyDescent="0.25">
      <c r="B8" s="419">
        <v>1</v>
      </c>
      <c r="C8" s="420">
        <v>45694</v>
      </c>
      <c r="D8" s="421" t="s">
        <v>463</v>
      </c>
      <c r="E8" s="422" t="s">
        <v>464</v>
      </c>
      <c r="F8" s="423"/>
      <c r="G8" s="216">
        <v>0</v>
      </c>
      <c r="H8" s="67">
        <v>305000</v>
      </c>
      <c r="I8" s="67"/>
      <c r="J8" s="217">
        <f t="shared" ref="J8:J16" si="0">SUM(G8:I8)</f>
        <v>305000</v>
      </c>
      <c r="K8" s="424"/>
    </row>
    <row r="9" spans="2:11" s="425" customFormat="1" ht="33" customHeight="1" x14ac:dyDescent="0.25">
      <c r="B9" s="419">
        <v>2</v>
      </c>
      <c r="C9" s="420">
        <v>45695</v>
      </c>
      <c r="D9" s="421" t="s">
        <v>463</v>
      </c>
      <c r="E9" s="422" t="s">
        <v>464</v>
      </c>
      <c r="F9" s="423"/>
      <c r="G9" s="216">
        <v>0</v>
      </c>
      <c r="H9" s="67">
        <v>80000</v>
      </c>
      <c r="I9" s="67"/>
      <c r="J9" s="217">
        <f t="shared" si="0"/>
        <v>80000</v>
      </c>
      <c r="K9" s="424"/>
    </row>
    <row r="10" spans="2:11" s="425" customFormat="1" ht="33" customHeight="1" x14ac:dyDescent="0.25">
      <c r="B10" s="419">
        <v>3</v>
      </c>
      <c r="C10" s="420">
        <v>45699</v>
      </c>
      <c r="D10" s="421" t="s">
        <v>475</v>
      </c>
      <c r="E10" s="422" t="s">
        <v>476</v>
      </c>
      <c r="F10" s="423"/>
      <c r="G10" s="216">
        <v>0</v>
      </c>
      <c r="H10" s="67">
        <v>291686</v>
      </c>
      <c r="I10" s="67"/>
      <c r="J10" s="217">
        <f t="shared" si="0"/>
        <v>291686</v>
      </c>
      <c r="K10" s="424"/>
    </row>
    <row r="11" spans="2:11" s="425" customFormat="1" ht="33" customHeight="1" x14ac:dyDescent="0.25">
      <c r="B11" s="419">
        <v>4</v>
      </c>
      <c r="C11" s="420">
        <v>45700</v>
      </c>
      <c r="D11" s="421" t="s">
        <v>463</v>
      </c>
      <c r="E11" s="422" t="s">
        <v>464</v>
      </c>
      <c r="F11" s="423"/>
      <c r="G11" s="216">
        <v>0</v>
      </c>
      <c r="H11" s="67">
        <v>510000</v>
      </c>
      <c r="I11" s="67"/>
      <c r="J11" s="217">
        <f t="shared" si="0"/>
        <v>510000</v>
      </c>
      <c r="K11" s="424"/>
    </row>
    <row r="12" spans="2:11" s="425" customFormat="1" ht="33" customHeight="1" x14ac:dyDescent="0.25">
      <c r="B12" s="419">
        <v>5</v>
      </c>
      <c r="C12" s="420">
        <v>45700</v>
      </c>
      <c r="D12" s="421" t="s">
        <v>463</v>
      </c>
      <c r="E12" s="422" t="s">
        <v>464</v>
      </c>
      <c r="F12" s="423"/>
      <c r="G12" s="216">
        <v>0</v>
      </c>
      <c r="H12" s="67">
        <v>150000</v>
      </c>
      <c r="I12" s="67"/>
      <c r="J12" s="217">
        <f t="shared" si="0"/>
        <v>150000</v>
      </c>
      <c r="K12" s="424"/>
    </row>
    <row r="13" spans="2:11" s="425" customFormat="1" ht="33" customHeight="1" x14ac:dyDescent="0.25">
      <c r="B13" s="419">
        <v>6</v>
      </c>
      <c r="C13" s="420">
        <v>45707</v>
      </c>
      <c r="D13" s="421" t="s">
        <v>456</v>
      </c>
      <c r="E13" s="422" t="s">
        <v>457</v>
      </c>
      <c r="F13" s="423">
        <v>13</v>
      </c>
      <c r="G13" s="216">
        <v>8924020</v>
      </c>
      <c r="H13" s="67">
        <v>0</v>
      </c>
      <c r="I13" s="67">
        <v>0</v>
      </c>
      <c r="J13" s="217">
        <f>SUM(G13:I13)</f>
        <v>8924020</v>
      </c>
      <c r="K13" s="424"/>
    </row>
    <row r="14" spans="2:11" s="425" customFormat="1" ht="33" customHeight="1" x14ac:dyDescent="0.25">
      <c r="B14" s="419">
        <v>7</v>
      </c>
      <c r="C14" s="420">
        <v>45712</v>
      </c>
      <c r="D14" s="421" t="s">
        <v>477</v>
      </c>
      <c r="E14" s="422" t="s">
        <v>478</v>
      </c>
      <c r="F14" s="423"/>
      <c r="G14" s="216">
        <v>0</v>
      </c>
      <c r="H14" s="67">
        <v>2465093</v>
      </c>
      <c r="I14" s="67"/>
      <c r="J14" s="217">
        <f t="shared" si="0"/>
        <v>2465093</v>
      </c>
      <c r="K14" s="424"/>
    </row>
    <row r="15" spans="2:11" s="425" customFormat="1" ht="33" customHeight="1" x14ac:dyDescent="0.25">
      <c r="B15" s="419">
        <v>8</v>
      </c>
      <c r="C15" s="420">
        <v>45712</v>
      </c>
      <c r="D15" s="421" t="s">
        <v>477</v>
      </c>
      <c r="E15" s="422" t="s">
        <v>478</v>
      </c>
      <c r="F15" s="423"/>
      <c r="G15" s="216">
        <v>0</v>
      </c>
      <c r="H15" s="67">
        <v>788364</v>
      </c>
      <c r="I15" s="67"/>
      <c r="J15" s="217">
        <f t="shared" si="0"/>
        <v>788364</v>
      </c>
      <c r="K15" s="424"/>
    </row>
    <row r="16" spans="2:11" s="425" customFormat="1" ht="33" customHeight="1" x14ac:dyDescent="0.25">
      <c r="B16" s="419">
        <v>9</v>
      </c>
      <c r="C16" s="420">
        <v>45712</v>
      </c>
      <c r="D16" s="421" t="s">
        <v>477</v>
      </c>
      <c r="E16" s="422" t="s">
        <v>478</v>
      </c>
      <c r="F16" s="423"/>
      <c r="G16" s="216">
        <v>0</v>
      </c>
      <c r="H16" s="67">
        <v>991029</v>
      </c>
      <c r="I16" s="67"/>
      <c r="J16" s="217">
        <f t="shared" si="0"/>
        <v>991029</v>
      </c>
      <c r="K16" s="424"/>
    </row>
    <row r="17" spans="2:11" s="425" customFormat="1" ht="33" customHeight="1" x14ac:dyDescent="0.25">
      <c r="B17" s="419">
        <v>10</v>
      </c>
      <c r="C17" s="420">
        <v>45716</v>
      </c>
      <c r="D17" s="421" t="s">
        <v>458</v>
      </c>
      <c r="E17" s="422">
        <v>800132978</v>
      </c>
      <c r="F17" s="423">
        <v>1</v>
      </c>
      <c r="G17" s="216">
        <v>6374300</v>
      </c>
      <c r="H17" s="426">
        <v>0</v>
      </c>
      <c r="I17" s="67">
        <v>0</v>
      </c>
      <c r="J17" s="217">
        <f t="shared" ref="J17:J21" si="1">SUM(G17:I17)</f>
        <v>6374300</v>
      </c>
      <c r="K17" s="424"/>
    </row>
    <row r="18" spans="2:11" s="425" customFormat="1" ht="33" customHeight="1" x14ac:dyDescent="0.25">
      <c r="B18" s="419">
        <v>11</v>
      </c>
      <c r="C18" s="420">
        <v>45716</v>
      </c>
      <c r="D18" s="421" t="s">
        <v>459</v>
      </c>
      <c r="E18" s="422">
        <v>31148433</v>
      </c>
      <c r="F18" s="423">
        <v>2</v>
      </c>
      <c r="G18" s="216">
        <v>10198880</v>
      </c>
      <c r="H18" s="426">
        <v>0</v>
      </c>
      <c r="I18" s="67">
        <v>0</v>
      </c>
      <c r="J18" s="217">
        <f t="shared" si="1"/>
        <v>10198880</v>
      </c>
      <c r="K18" s="424"/>
    </row>
    <row r="19" spans="2:11" s="425" customFormat="1" ht="33" customHeight="1" x14ac:dyDescent="0.25">
      <c r="B19" s="419">
        <v>12</v>
      </c>
      <c r="C19" s="420">
        <v>45716</v>
      </c>
      <c r="D19" s="421" t="s">
        <v>460</v>
      </c>
      <c r="E19" s="422">
        <v>66808585</v>
      </c>
      <c r="F19" s="423">
        <v>1</v>
      </c>
      <c r="G19" s="216">
        <v>5099440</v>
      </c>
      <c r="H19" s="67">
        <v>0</v>
      </c>
      <c r="I19" s="67">
        <v>0</v>
      </c>
      <c r="J19" s="217">
        <f t="shared" si="1"/>
        <v>5099440</v>
      </c>
      <c r="K19" s="424"/>
    </row>
    <row r="20" spans="2:11" s="425" customFormat="1" ht="33" customHeight="1" x14ac:dyDescent="0.25">
      <c r="B20" s="419">
        <v>13</v>
      </c>
      <c r="C20" s="420">
        <v>45716</v>
      </c>
      <c r="D20" s="421" t="s">
        <v>461</v>
      </c>
      <c r="E20" s="422">
        <v>1144197549</v>
      </c>
      <c r="F20" s="423">
        <v>1</v>
      </c>
      <c r="G20" s="216">
        <v>6374300</v>
      </c>
      <c r="H20" s="67">
        <v>0</v>
      </c>
      <c r="I20" s="67">
        <v>0</v>
      </c>
      <c r="J20" s="217">
        <f t="shared" si="1"/>
        <v>6374300</v>
      </c>
      <c r="K20" s="427"/>
    </row>
    <row r="21" spans="2:11" s="425" customFormat="1" ht="33" customHeight="1" x14ac:dyDescent="0.25">
      <c r="B21" s="419">
        <v>14</v>
      </c>
      <c r="C21" s="420">
        <v>45716</v>
      </c>
      <c r="D21" s="421" t="s">
        <v>461</v>
      </c>
      <c r="E21" s="422">
        <v>1144197549</v>
      </c>
      <c r="F21" s="423">
        <v>2</v>
      </c>
      <c r="G21" s="216">
        <v>6374300</v>
      </c>
      <c r="H21" s="67">
        <v>0</v>
      </c>
      <c r="I21" s="67">
        <v>0</v>
      </c>
      <c r="J21" s="217">
        <f t="shared" si="1"/>
        <v>6374300</v>
      </c>
      <c r="K21" s="424"/>
    </row>
    <row r="22" spans="2:11" s="425" customFormat="1" ht="33" customHeight="1" x14ac:dyDescent="0.25">
      <c r="B22" s="419">
        <v>15</v>
      </c>
      <c r="C22" s="420">
        <v>45716</v>
      </c>
      <c r="D22" s="421" t="s">
        <v>462</v>
      </c>
      <c r="E22" s="422">
        <v>31145431</v>
      </c>
      <c r="F22" s="423">
        <v>1</v>
      </c>
      <c r="G22" s="216">
        <v>7649160</v>
      </c>
      <c r="H22" s="67">
        <v>0</v>
      </c>
      <c r="I22" s="67">
        <v>0</v>
      </c>
      <c r="J22" s="217">
        <f t="shared" ref="J22:J25" si="2">SUM(G22:I22)</f>
        <v>7649160</v>
      </c>
      <c r="K22" s="427"/>
    </row>
    <row r="23" spans="2:11" s="429" customFormat="1" ht="33" customHeight="1" x14ac:dyDescent="0.25">
      <c r="B23" s="419">
        <v>16</v>
      </c>
      <c r="C23" s="423"/>
      <c r="D23" s="421"/>
      <c r="E23" s="423"/>
      <c r="F23" s="423"/>
      <c r="G23" s="98"/>
      <c r="H23" s="98"/>
      <c r="I23" s="98"/>
      <c r="J23" s="217">
        <f t="shared" si="2"/>
        <v>0</v>
      </c>
      <c r="K23" s="428"/>
    </row>
    <row r="24" spans="2:11" s="425" customFormat="1" ht="33" customHeight="1" x14ac:dyDescent="0.25">
      <c r="B24" s="419">
        <v>17</v>
      </c>
      <c r="C24" s="423"/>
      <c r="D24" s="421"/>
      <c r="E24" s="430"/>
      <c r="F24" s="423"/>
      <c r="G24" s="216"/>
      <c r="H24" s="67"/>
      <c r="I24" s="67"/>
      <c r="J24" s="217">
        <f t="shared" si="2"/>
        <v>0</v>
      </c>
      <c r="K24" s="431"/>
    </row>
    <row r="25" spans="2:11" s="425" customFormat="1" ht="33" customHeight="1" x14ac:dyDescent="0.25">
      <c r="B25" s="419">
        <v>18</v>
      </c>
      <c r="C25" s="423"/>
      <c r="D25" s="421"/>
      <c r="E25" s="422"/>
      <c r="F25" s="423"/>
      <c r="G25" s="216"/>
      <c r="H25" s="216"/>
      <c r="I25" s="216"/>
      <c r="J25" s="217">
        <f t="shared" si="2"/>
        <v>0</v>
      </c>
      <c r="K25" s="431"/>
    </row>
    <row r="26" spans="2:11" ht="33" customHeight="1" thickBot="1" x14ac:dyDescent="0.3">
      <c r="B26" s="218"/>
      <c r="C26" s="219"/>
      <c r="D26" s="220"/>
      <c r="E26" s="221"/>
      <c r="F26" s="222"/>
      <c r="G26" s="223">
        <f>SUM(G8:G25)</f>
        <v>50994400</v>
      </c>
      <c r="H26" s="223">
        <f>SUM(H8:H25)</f>
        <v>5581172</v>
      </c>
      <c r="I26" s="223">
        <f>SUM(I13:I25)</f>
        <v>0</v>
      </c>
      <c r="J26" s="223">
        <f>SUM(J8:J25)</f>
        <v>56575572</v>
      </c>
      <c r="K26" s="115"/>
    </row>
    <row r="27" spans="2:11" ht="15.75" x14ac:dyDescent="0.25">
      <c r="B27" s="121" t="s">
        <v>29</v>
      </c>
      <c r="C27" s="116"/>
      <c r="D27" s="225"/>
      <c r="E27" s="345"/>
      <c r="F27" s="122" t="s">
        <v>30</v>
      </c>
      <c r="G27" s="71"/>
      <c r="H27" s="188"/>
      <c r="I27" s="189"/>
      <c r="J27" s="189"/>
      <c r="K27" s="117"/>
    </row>
    <row r="28" spans="2:11" ht="15.75" x14ac:dyDescent="0.25">
      <c r="B28" s="122"/>
      <c r="C28" s="23"/>
      <c r="D28" s="226"/>
      <c r="E28" s="341"/>
      <c r="F28" s="122"/>
      <c r="G28" s="71"/>
      <c r="H28" s="188"/>
      <c r="I28" s="189"/>
      <c r="J28" s="23"/>
      <c r="K28" s="71"/>
    </row>
    <row r="29" spans="2:11" ht="15.75" x14ac:dyDescent="0.25">
      <c r="B29" s="90"/>
      <c r="C29" s="91"/>
      <c r="D29" s="226"/>
      <c r="E29" s="341"/>
      <c r="F29" s="90"/>
      <c r="G29" s="71"/>
      <c r="H29" s="188"/>
      <c r="I29" s="189"/>
      <c r="J29" s="23"/>
      <c r="K29" s="71"/>
    </row>
    <row r="30" spans="2:11" ht="15.75" x14ac:dyDescent="0.25">
      <c r="B30" s="90"/>
      <c r="C30" s="91"/>
      <c r="D30" s="226"/>
      <c r="E30" s="341"/>
      <c r="F30" s="90"/>
      <c r="G30" s="71"/>
      <c r="H30" s="188"/>
      <c r="I30" s="189"/>
      <c r="J30" s="23"/>
      <c r="K30" s="71"/>
    </row>
    <row r="31" spans="2:11" ht="16.5" thickBot="1" x14ac:dyDescent="0.3">
      <c r="B31" s="123" t="s">
        <v>31</v>
      </c>
      <c r="C31" s="72"/>
      <c r="D31" s="227"/>
      <c r="E31" s="346"/>
      <c r="F31" s="123" t="s">
        <v>31</v>
      </c>
      <c r="G31" s="73"/>
      <c r="H31" s="199" t="s">
        <v>86</v>
      </c>
      <c r="I31" s="190"/>
      <c r="J31" s="72"/>
      <c r="K31" s="73"/>
    </row>
  </sheetData>
  <customSheetViews>
    <customSheetView guid="{7F74549F-66D6-44EC-B0B4-1EAD2C5C3CFB}" topLeftCell="B1">
      <selection activeCell="I11" sqref="I11"/>
      <pageMargins left="0" right="0" top="0" bottom="0" header="0" footer="0"/>
      <printOptions horizontalCentered="1" verticalCentered="1"/>
      <pageSetup paperSize="5" scale="90" orientation="landscape" horizontalDpi="4294967292" r:id="rId1"/>
    </customSheetView>
  </customSheetViews>
  <mergeCells count="8">
    <mergeCell ref="E27:E31"/>
    <mergeCell ref="B2:J2"/>
    <mergeCell ref="B3:J3"/>
    <mergeCell ref="G6:I6"/>
    <mergeCell ref="B6:F6"/>
    <mergeCell ref="C4:J4"/>
    <mergeCell ref="E5:F5"/>
    <mergeCell ref="H5:I5"/>
  </mergeCells>
  <phoneticPr fontId="26" type="noConversion"/>
  <printOptions horizontalCentered="1" verticalCentered="1"/>
  <pageMargins left="0.19685039370078741" right="0.15748031496062992" top="0.55118110236220474" bottom="0.6692913385826772" header="0.31496062992125984" footer="0.31496062992125984"/>
  <pageSetup paperSize="14" scale="59" fitToHeight="0" orientation="landscape" r:id="rId2"/>
  <ignoredErrors>
    <ignoredError sqref="J17:J22" formulaRange="1"/>
  </ignoredError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249977111117893"/>
    <pageSetUpPr fitToPage="1"/>
  </sheetPr>
  <dimension ref="A2:V34"/>
  <sheetViews>
    <sheetView topLeftCell="A4" zoomScale="70" zoomScaleNormal="70" workbookViewId="0">
      <selection activeCell="G12" sqref="G12"/>
    </sheetView>
  </sheetViews>
  <sheetFormatPr baseColWidth="10" defaultColWidth="11.42578125" defaultRowHeight="15" x14ac:dyDescent="0.25"/>
  <cols>
    <col min="1" max="1" width="0.7109375" customWidth="1"/>
    <col min="2" max="2" width="10.28515625" customWidth="1"/>
    <col min="3" max="3" width="15.140625" customWidth="1"/>
    <col min="4" max="4" width="47.28515625" customWidth="1"/>
    <col min="5" max="5" width="24.28515625" style="49" customWidth="1"/>
    <col min="6" max="6" width="17.140625" style="51" customWidth="1"/>
    <col min="7" max="7" width="26.7109375" customWidth="1"/>
    <col min="8" max="8" width="18.42578125" style="10" customWidth="1"/>
    <col min="9" max="9" width="17.140625" style="10" customWidth="1"/>
    <col min="10" max="10" width="19.42578125" style="10" customWidth="1"/>
    <col min="11" max="11" width="70.28515625" bestFit="1" customWidth="1"/>
  </cols>
  <sheetData>
    <row r="2" spans="1:22" s="23" customFormat="1" ht="20.100000000000001" customHeight="1" x14ac:dyDescent="0.25">
      <c r="A2" s="18"/>
      <c r="B2" s="366" t="s">
        <v>32</v>
      </c>
      <c r="C2" s="366"/>
      <c r="D2" s="366"/>
      <c r="E2" s="366"/>
      <c r="F2" s="366"/>
      <c r="G2" s="366"/>
      <c r="H2" s="366"/>
      <c r="I2" s="366"/>
      <c r="J2" s="366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s="23" customFormat="1" ht="20.100000000000001" customHeight="1" x14ac:dyDescent="0.25">
      <c r="A3" s="18"/>
      <c r="B3" s="366" t="s">
        <v>465</v>
      </c>
      <c r="C3" s="366"/>
      <c r="D3" s="366"/>
      <c r="E3" s="366"/>
      <c r="F3" s="366"/>
      <c r="G3" s="366"/>
      <c r="H3" s="366"/>
      <c r="I3" s="366"/>
      <c r="J3" s="366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95" customFormat="1" ht="20.100000000000001" customHeight="1" x14ac:dyDescent="0.25">
      <c r="A4" s="70"/>
      <c r="B4" s="70" t="s">
        <v>45</v>
      </c>
      <c r="C4" s="369" t="s">
        <v>172</v>
      </c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1"/>
    </row>
    <row r="5" spans="1:22" s="95" customFormat="1" ht="32.25" customHeight="1" x14ac:dyDescent="0.25">
      <c r="A5" s="70"/>
      <c r="B5" s="169" t="s">
        <v>37</v>
      </c>
      <c r="C5" s="228" t="s">
        <v>469</v>
      </c>
      <c r="D5" s="78" t="s">
        <v>3</v>
      </c>
      <c r="E5" s="368" t="s">
        <v>473</v>
      </c>
      <c r="F5" s="368"/>
      <c r="G5" s="171" t="s">
        <v>4</v>
      </c>
      <c r="H5" s="372" t="s">
        <v>474</v>
      </c>
      <c r="I5" s="373"/>
      <c r="J5" s="374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</row>
    <row r="6" spans="1:22" ht="20.100000000000001" customHeight="1" x14ac:dyDescent="0.25">
      <c r="A6" s="172"/>
      <c r="B6" s="173"/>
      <c r="C6" s="173"/>
      <c r="D6" s="173"/>
      <c r="E6" s="174"/>
      <c r="F6" s="175"/>
      <c r="G6" s="367" t="s">
        <v>61</v>
      </c>
      <c r="H6" s="367"/>
      <c r="I6" s="367"/>
      <c r="J6" s="177"/>
      <c r="K6" s="18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</row>
    <row r="7" spans="1:22" ht="64.5" customHeight="1" x14ac:dyDescent="0.25">
      <c r="A7" s="172"/>
      <c r="B7" s="45" t="s">
        <v>5</v>
      </c>
      <c r="C7" s="45" t="s">
        <v>47</v>
      </c>
      <c r="D7" s="45" t="s">
        <v>48</v>
      </c>
      <c r="E7" s="130" t="s">
        <v>62</v>
      </c>
      <c r="F7" s="45" t="s">
        <v>50</v>
      </c>
      <c r="G7" s="45"/>
      <c r="H7" s="131" t="s">
        <v>63</v>
      </c>
      <c r="I7" s="131" t="s">
        <v>56</v>
      </c>
      <c r="J7" s="131" t="s">
        <v>64</v>
      </c>
      <c r="K7" s="96" t="s">
        <v>51</v>
      </c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</row>
    <row r="8" spans="1:22" s="443" customFormat="1" ht="21" customHeight="1" x14ac:dyDescent="0.25">
      <c r="A8" s="437"/>
      <c r="B8" s="438">
        <v>1</v>
      </c>
      <c r="C8" s="439">
        <v>45716</v>
      </c>
      <c r="D8" s="440" t="s">
        <v>177</v>
      </c>
      <c r="E8" s="438" t="s">
        <v>178</v>
      </c>
      <c r="F8" s="438"/>
      <c r="G8" s="67"/>
      <c r="H8" s="67">
        <v>23749852</v>
      </c>
      <c r="I8" s="67">
        <v>0</v>
      </c>
      <c r="J8" s="441">
        <f>SUM(H8:I8)</f>
        <v>23749852</v>
      </c>
      <c r="K8" s="442"/>
      <c r="L8" s="437"/>
      <c r="M8" s="437"/>
      <c r="N8" s="437"/>
      <c r="O8" s="437"/>
      <c r="P8" s="437"/>
      <c r="Q8" s="437"/>
      <c r="R8" s="437"/>
      <c r="S8" s="437"/>
      <c r="T8" s="437"/>
      <c r="U8" s="437"/>
      <c r="V8" s="437"/>
    </row>
    <row r="9" spans="1:22" s="443" customFormat="1" ht="21" customHeight="1" x14ac:dyDescent="0.25">
      <c r="A9" s="437"/>
      <c r="B9" s="438">
        <f>+B8+1</f>
        <v>2</v>
      </c>
      <c r="C9" s="439">
        <v>45716</v>
      </c>
      <c r="D9" s="440" t="s">
        <v>177</v>
      </c>
      <c r="E9" s="438" t="s">
        <v>178</v>
      </c>
      <c r="F9" s="438"/>
      <c r="G9" s="98"/>
      <c r="H9" s="98">
        <v>0</v>
      </c>
      <c r="I9" s="98">
        <v>11877400</v>
      </c>
      <c r="J9" s="441">
        <f t="shared" ref="J9:J16" si="0">SUM(H9:I9)</f>
        <v>11877400</v>
      </c>
      <c r="K9" s="442"/>
      <c r="L9" s="437"/>
      <c r="M9" s="437"/>
      <c r="N9" s="437"/>
      <c r="O9" s="437"/>
      <c r="P9" s="437"/>
      <c r="Q9" s="437"/>
      <c r="R9" s="437"/>
      <c r="S9" s="437"/>
      <c r="T9" s="437"/>
      <c r="U9" s="437"/>
      <c r="V9" s="437"/>
    </row>
    <row r="10" spans="1:22" s="443" customFormat="1" ht="21" customHeight="1" x14ac:dyDescent="0.25">
      <c r="A10" s="437"/>
      <c r="B10" s="438">
        <f>+B9+1</f>
        <v>3</v>
      </c>
      <c r="C10" s="439"/>
      <c r="D10" s="440"/>
      <c r="E10" s="438"/>
      <c r="F10" s="438"/>
      <c r="G10" s="67"/>
      <c r="H10" s="67"/>
      <c r="I10" s="437"/>
      <c r="J10" s="441">
        <f t="shared" si="0"/>
        <v>0</v>
      </c>
      <c r="K10" s="444"/>
      <c r="L10" s="437"/>
      <c r="M10" s="445"/>
      <c r="N10" s="437"/>
      <c r="O10" s="437"/>
      <c r="P10" s="437"/>
      <c r="Q10" s="437"/>
      <c r="R10" s="437"/>
      <c r="S10" s="437"/>
      <c r="T10" s="437"/>
      <c r="U10" s="437"/>
      <c r="V10" s="437"/>
    </row>
    <row r="11" spans="1:22" s="443" customFormat="1" ht="21" customHeight="1" x14ac:dyDescent="0.25">
      <c r="A11" s="437"/>
      <c r="B11" s="438">
        <f t="shared" ref="B11:B16" si="1">+B10+1</f>
        <v>4</v>
      </c>
      <c r="C11" s="439"/>
      <c r="D11" s="440"/>
      <c r="E11" s="438"/>
      <c r="F11" s="438"/>
      <c r="G11" s="67"/>
      <c r="H11" s="67"/>
      <c r="I11" s="67"/>
      <c r="J11" s="441">
        <f t="shared" si="0"/>
        <v>0</v>
      </c>
      <c r="K11" s="444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</row>
    <row r="12" spans="1:22" s="443" customFormat="1" ht="21" customHeight="1" x14ac:dyDescent="0.25">
      <c r="A12" s="446"/>
      <c r="B12" s="438">
        <f t="shared" si="1"/>
        <v>5</v>
      </c>
      <c r="C12" s="439"/>
      <c r="D12" s="440"/>
      <c r="E12" s="438"/>
      <c r="F12" s="438"/>
      <c r="G12" s="67"/>
      <c r="H12" s="67"/>
      <c r="I12" s="67"/>
      <c r="J12" s="441">
        <f t="shared" si="0"/>
        <v>0</v>
      </c>
      <c r="K12" s="444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</row>
    <row r="13" spans="1:22" s="443" customFormat="1" ht="21" customHeight="1" x14ac:dyDescent="0.25">
      <c r="A13" s="437"/>
      <c r="B13" s="438">
        <f t="shared" si="1"/>
        <v>6</v>
      </c>
      <c r="C13" s="439"/>
      <c r="D13" s="440"/>
      <c r="E13" s="438"/>
      <c r="F13" s="438"/>
      <c r="G13" s="67"/>
      <c r="H13" s="67"/>
      <c r="I13" s="67"/>
      <c r="J13" s="441">
        <f t="shared" si="0"/>
        <v>0</v>
      </c>
      <c r="K13" s="421"/>
      <c r="L13" s="437"/>
      <c r="M13" s="437"/>
      <c r="N13" s="437"/>
      <c r="O13" s="437"/>
      <c r="P13" s="437"/>
      <c r="Q13" s="437"/>
      <c r="R13" s="437"/>
      <c r="S13" s="437"/>
      <c r="T13" s="437"/>
      <c r="U13" s="437"/>
      <c r="V13" s="437"/>
    </row>
    <row r="14" spans="1:22" s="443" customFormat="1" ht="21" customHeight="1" x14ac:dyDescent="0.25">
      <c r="A14" s="437"/>
      <c r="B14" s="438">
        <f t="shared" si="1"/>
        <v>7</v>
      </c>
      <c r="C14" s="439"/>
      <c r="D14" s="440"/>
      <c r="E14" s="438"/>
      <c r="F14" s="438"/>
      <c r="G14" s="67"/>
      <c r="H14" s="67"/>
      <c r="I14" s="67"/>
      <c r="J14" s="441">
        <f t="shared" si="0"/>
        <v>0</v>
      </c>
      <c r="K14" s="421"/>
      <c r="L14" s="437"/>
      <c r="M14" s="437"/>
      <c r="N14" s="437"/>
      <c r="O14" s="437"/>
      <c r="P14" s="437"/>
      <c r="Q14" s="437"/>
      <c r="R14" s="437"/>
      <c r="S14" s="437"/>
      <c r="T14" s="437"/>
      <c r="U14" s="437"/>
      <c r="V14" s="437"/>
    </row>
    <row r="15" spans="1:22" s="443" customFormat="1" ht="21" customHeight="1" x14ac:dyDescent="0.25">
      <c r="A15" s="437"/>
      <c r="B15" s="438">
        <f t="shared" si="1"/>
        <v>8</v>
      </c>
      <c r="C15" s="439"/>
      <c r="D15" s="440"/>
      <c r="E15" s="438"/>
      <c r="F15" s="438"/>
      <c r="G15" s="67"/>
      <c r="H15" s="67"/>
      <c r="I15" s="67"/>
      <c r="J15" s="441">
        <f t="shared" si="0"/>
        <v>0</v>
      </c>
      <c r="K15" s="421"/>
      <c r="L15" s="437"/>
      <c r="M15" s="437"/>
      <c r="N15" s="437"/>
      <c r="O15" s="437"/>
      <c r="P15" s="437"/>
      <c r="Q15" s="437"/>
      <c r="R15" s="437"/>
      <c r="S15" s="437"/>
      <c r="T15" s="437"/>
      <c r="U15" s="437"/>
      <c r="V15" s="437"/>
    </row>
    <row r="16" spans="1:22" s="443" customFormat="1" ht="21" customHeight="1" x14ac:dyDescent="0.25">
      <c r="A16" s="437"/>
      <c r="B16" s="438">
        <f t="shared" si="1"/>
        <v>9</v>
      </c>
      <c r="C16" s="439"/>
      <c r="D16" s="440"/>
      <c r="E16" s="438"/>
      <c r="F16" s="438"/>
      <c r="G16" s="67"/>
      <c r="H16" s="67"/>
      <c r="I16" s="67"/>
      <c r="J16" s="441">
        <f t="shared" si="0"/>
        <v>0</v>
      </c>
      <c r="K16" s="444"/>
      <c r="L16" s="437"/>
      <c r="M16" s="437"/>
      <c r="N16" s="437"/>
      <c r="O16" s="437"/>
      <c r="P16" s="437"/>
      <c r="Q16" s="437"/>
      <c r="R16" s="437"/>
      <c r="S16" s="437"/>
      <c r="T16" s="437"/>
      <c r="U16" s="437"/>
      <c r="V16" s="437"/>
    </row>
    <row r="17" spans="1:22" s="15" customFormat="1" ht="24.95" hidden="1" customHeight="1" x14ac:dyDescent="0.25">
      <c r="A17" s="13"/>
      <c r="B17" s="31">
        <f t="shared" ref="B17" si="2">+B16+1</f>
        <v>10</v>
      </c>
      <c r="C17" s="168"/>
      <c r="D17" s="70"/>
      <c r="E17" s="31"/>
      <c r="F17" s="31"/>
      <c r="G17" s="67"/>
      <c r="H17" s="67"/>
      <c r="I17" s="67"/>
      <c r="J17" s="69">
        <f t="shared" ref="J17:J30" si="3">SUM(G17:I17)</f>
        <v>0</v>
      </c>
      <c r="K17" s="165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15" customFormat="1" ht="24.95" hidden="1" customHeight="1" x14ac:dyDescent="0.25">
      <c r="A18" s="13"/>
      <c r="B18" s="31"/>
      <c r="C18" s="168"/>
      <c r="D18" s="70"/>
      <c r="E18" s="31"/>
      <c r="F18" s="31"/>
      <c r="G18" s="67"/>
      <c r="H18" s="67"/>
      <c r="I18" s="67"/>
      <c r="J18" s="69">
        <f t="shared" si="3"/>
        <v>0</v>
      </c>
      <c r="K18" s="32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15" customFormat="1" ht="24.95" hidden="1" customHeight="1" x14ac:dyDescent="0.25">
      <c r="A19" s="13"/>
      <c r="B19" s="31"/>
      <c r="C19" s="168"/>
      <c r="D19" s="70"/>
      <c r="E19" s="31"/>
      <c r="F19" s="31"/>
      <c r="G19" s="67"/>
      <c r="H19" s="67"/>
      <c r="I19" s="67"/>
      <c r="J19" s="99">
        <f t="shared" si="3"/>
        <v>0</v>
      </c>
      <c r="K19" s="32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15" customFormat="1" ht="24.95" hidden="1" customHeight="1" x14ac:dyDescent="0.25">
      <c r="A20" s="13"/>
      <c r="B20" s="31"/>
      <c r="C20" s="168"/>
      <c r="D20" s="70"/>
      <c r="E20" s="31"/>
      <c r="F20" s="31"/>
      <c r="G20" s="13"/>
      <c r="H20" s="67"/>
      <c r="I20" s="13"/>
      <c r="J20" s="99">
        <f t="shared" si="3"/>
        <v>0</v>
      </c>
      <c r="K20" s="32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15" customFormat="1" ht="24.95" hidden="1" customHeight="1" x14ac:dyDescent="0.25">
      <c r="A21" s="13"/>
      <c r="B21" s="31"/>
      <c r="C21" s="168"/>
      <c r="D21" s="70"/>
      <c r="E21" s="31"/>
      <c r="F21" s="31"/>
      <c r="G21" s="13"/>
      <c r="H21" s="67"/>
      <c r="I21" s="13"/>
      <c r="J21" s="99">
        <f t="shared" ref="J21:J25" si="4">SUM(G21:I21)</f>
        <v>0</v>
      </c>
      <c r="K21" s="32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15" customFormat="1" ht="24.95" hidden="1" customHeight="1" x14ac:dyDescent="0.25">
      <c r="A22" s="13"/>
      <c r="B22" s="31"/>
      <c r="C22" s="168"/>
      <c r="D22" s="70"/>
      <c r="E22" s="31"/>
      <c r="F22" s="31"/>
      <c r="G22" s="13"/>
      <c r="H22" s="67"/>
      <c r="I22" s="13"/>
      <c r="J22" s="99">
        <f t="shared" si="4"/>
        <v>0</v>
      </c>
      <c r="K22" s="32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15" customFormat="1" ht="24.95" hidden="1" customHeight="1" x14ac:dyDescent="0.25">
      <c r="A23" s="13"/>
      <c r="B23" s="31"/>
      <c r="C23" s="168"/>
      <c r="D23" s="70"/>
      <c r="E23" s="31"/>
      <c r="F23" s="31"/>
      <c r="G23" s="13"/>
      <c r="H23" s="67"/>
      <c r="I23" s="13"/>
      <c r="J23" s="99">
        <f t="shared" si="4"/>
        <v>0</v>
      </c>
      <c r="K23" s="32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15" customFormat="1" ht="24.95" hidden="1" customHeight="1" x14ac:dyDescent="0.25">
      <c r="A24" s="13"/>
      <c r="B24" s="31"/>
      <c r="C24" s="168"/>
      <c r="D24" s="70"/>
      <c r="E24" s="31"/>
      <c r="F24" s="31"/>
      <c r="G24" s="13"/>
      <c r="H24" s="67"/>
      <c r="I24" s="13"/>
      <c r="J24" s="99">
        <f t="shared" ref="J24" si="5">SUM(G24:I24)</f>
        <v>0</v>
      </c>
      <c r="K24" s="32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15" customFormat="1" ht="24.95" hidden="1" customHeight="1" x14ac:dyDescent="0.25">
      <c r="A25" s="13"/>
      <c r="B25" s="31"/>
      <c r="C25" s="168"/>
      <c r="D25" s="70"/>
      <c r="E25" s="31"/>
      <c r="F25" s="31"/>
      <c r="G25" s="13"/>
      <c r="H25" s="67"/>
      <c r="I25" s="13"/>
      <c r="J25" s="99">
        <f t="shared" si="4"/>
        <v>0</v>
      </c>
      <c r="K25" s="32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15" customFormat="1" ht="24.95" hidden="1" customHeight="1" x14ac:dyDescent="0.25">
      <c r="A26" s="13"/>
      <c r="B26" s="31"/>
      <c r="C26" s="168"/>
      <c r="D26" s="70"/>
      <c r="E26" s="31"/>
      <c r="F26" s="31"/>
      <c r="G26" s="67"/>
      <c r="H26" s="67"/>
      <c r="I26" s="67"/>
      <c r="J26" s="99">
        <f t="shared" ref="J26" si="6">SUM(G26:I26)</f>
        <v>0</v>
      </c>
      <c r="K26" s="32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15" customFormat="1" ht="24.95" hidden="1" customHeight="1" x14ac:dyDescent="0.25">
      <c r="A27" s="13"/>
      <c r="B27" s="31"/>
      <c r="C27" s="168"/>
      <c r="D27" s="70"/>
      <c r="E27" s="31"/>
      <c r="F27" s="31"/>
      <c r="G27" s="67"/>
      <c r="H27" s="67"/>
      <c r="I27" s="67"/>
      <c r="J27" s="99">
        <f t="shared" si="3"/>
        <v>0</v>
      </c>
      <c r="K27" s="32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15" customFormat="1" ht="24.95" hidden="1" customHeight="1" x14ac:dyDescent="0.25">
      <c r="A28" s="13"/>
      <c r="B28" s="31"/>
      <c r="C28" s="168"/>
      <c r="D28" s="70"/>
      <c r="E28" s="31"/>
      <c r="F28" s="31"/>
      <c r="G28" s="67"/>
      <c r="H28" s="67"/>
      <c r="I28" s="67"/>
      <c r="J28" s="99">
        <f t="shared" si="3"/>
        <v>0</v>
      </c>
      <c r="K28" s="32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129" customFormat="1" ht="24.95" hidden="1" customHeight="1" x14ac:dyDescent="0.25">
      <c r="A29" s="176"/>
      <c r="B29" s="31"/>
      <c r="C29" s="168"/>
      <c r="D29" s="70"/>
      <c r="E29" s="31"/>
      <c r="F29" s="31"/>
      <c r="G29" s="67"/>
      <c r="H29" s="67"/>
      <c r="I29" s="67"/>
      <c r="J29" s="99">
        <f t="shared" si="3"/>
        <v>0</v>
      </c>
      <c r="K29" s="32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</row>
    <row r="30" spans="1:22" ht="16.5" thickBot="1" x14ac:dyDescent="0.3">
      <c r="A30" s="172"/>
      <c r="B30" s="144"/>
      <c r="C30" s="144"/>
      <c r="D30" s="144"/>
      <c r="E30" s="181"/>
      <c r="F30" s="232"/>
      <c r="G30" s="128">
        <f>SUM(G8:G29)</f>
        <v>0</v>
      </c>
      <c r="H30" s="128">
        <f>SUM(H8:H29)</f>
        <v>23749852</v>
      </c>
      <c r="I30" s="128">
        <f>SUM(I8:I29)</f>
        <v>11877400</v>
      </c>
      <c r="J30" s="128">
        <f t="shared" si="3"/>
        <v>35627252</v>
      </c>
      <c r="K30" s="87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</row>
    <row r="31" spans="1:22" ht="15.75" x14ac:dyDescent="0.25">
      <c r="A31" s="229"/>
      <c r="B31" s="121" t="s">
        <v>29</v>
      </c>
      <c r="C31" s="230"/>
      <c r="D31" s="116"/>
      <c r="E31" s="345"/>
      <c r="F31" s="233" t="s">
        <v>30</v>
      </c>
      <c r="G31" s="117"/>
      <c r="H31" s="234"/>
      <c r="I31" s="235"/>
      <c r="J31" s="236"/>
      <c r="K31" s="117"/>
      <c r="L31" s="2"/>
      <c r="M31" s="172"/>
      <c r="N31" s="172"/>
      <c r="O31" s="172"/>
      <c r="P31" s="172"/>
      <c r="Q31" s="172"/>
      <c r="R31" s="172"/>
      <c r="S31" s="172"/>
      <c r="T31" s="172"/>
      <c r="U31" s="172"/>
      <c r="V31" s="172"/>
    </row>
    <row r="32" spans="1:22" ht="15.75" x14ac:dyDescent="0.25">
      <c r="A32" s="229"/>
      <c r="B32" s="122"/>
      <c r="C32" s="91"/>
      <c r="D32" s="23"/>
      <c r="E32" s="341"/>
      <c r="F32" s="122"/>
      <c r="G32" s="71"/>
      <c r="H32" s="188"/>
      <c r="I32" s="189"/>
      <c r="J32" s="237"/>
      <c r="K32" s="71"/>
      <c r="L32" s="2"/>
      <c r="M32" s="172"/>
      <c r="N32" s="172"/>
      <c r="O32" s="172"/>
      <c r="P32" s="172"/>
      <c r="Q32" s="172"/>
      <c r="R32" s="172"/>
      <c r="S32" s="172"/>
      <c r="T32" s="172"/>
      <c r="U32" s="172"/>
      <c r="V32" s="172"/>
    </row>
    <row r="33" spans="1:22" ht="15.75" x14ac:dyDescent="0.25">
      <c r="A33" s="229"/>
      <c r="B33" s="90"/>
      <c r="C33" s="23"/>
      <c r="D33" s="23"/>
      <c r="E33" s="341"/>
      <c r="F33" s="90"/>
      <c r="G33" s="71"/>
      <c r="H33" s="188"/>
      <c r="I33" s="189"/>
      <c r="J33" s="237"/>
      <c r="K33" s="71"/>
      <c r="L33" s="2"/>
      <c r="M33" s="172"/>
      <c r="N33" s="172"/>
      <c r="O33" s="172"/>
      <c r="P33" s="172"/>
      <c r="Q33" s="172"/>
      <c r="R33" s="172"/>
      <c r="S33" s="172"/>
      <c r="T33" s="172"/>
      <c r="U33" s="172"/>
      <c r="V33" s="172"/>
    </row>
    <row r="34" spans="1:22" ht="16.5" thickBot="1" x14ac:dyDescent="0.3">
      <c r="A34" s="229"/>
      <c r="B34" s="148" t="s">
        <v>31</v>
      </c>
      <c r="C34" s="231"/>
      <c r="D34" s="72"/>
      <c r="E34" s="346"/>
      <c r="F34" s="148" t="s">
        <v>31</v>
      </c>
      <c r="G34" s="73"/>
      <c r="H34" s="238" t="s">
        <v>86</v>
      </c>
      <c r="I34" s="190"/>
      <c r="J34" s="239"/>
      <c r="K34" s="73"/>
      <c r="L34" s="2"/>
      <c r="M34" s="172"/>
      <c r="N34" s="172"/>
      <c r="O34" s="172"/>
      <c r="P34" s="172"/>
      <c r="Q34" s="172"/>
      <c r="R34" s="172"/>
      <c r="S34" s="172"/>
      <c r="T34" s="172"/>
      <c r="U34" s="172"/>
      <c r="V34" s="172"/>
    </row>
  </sheetData>
  <customSheetViews>
    <customSheetView guid="{7F74549F-66D6-44EC-B0B4-1EAD2C5C3CFB}">
      <selection activeCell="B29" sqref="B29:J31"/>
      <pageMargins left="0" right="0" top="0" bottom="0" header="0" footer="0"/>
      <printOptions horizontalCentered="1" verticalCentered="1"/>
      <pageSetup paperSize="5" scale="90" orientation="landscape" verticalDpi="0" r:id="rId1"/>
    </customSheetView>
  </customSheetViews>
  <mergeCells count="7">
    <mergeCell ref="E31:E34"/>
    <mergeCell ref="B2:J2"/>
    <mergeCell ref="B3:J3"/>
    <mergeCell ref="G6:I6"/>
    <mergeCell ref="E5:F5"/>
    <mergeCell ref="C4:V4"/>
    <mergeCell ref="H5:J5"/>
  </mergeCells>
  <phoneticPr fontId="26" type="noConversion"/>
  <printOptions horizontalCentered="1" verticalCentered="1"/>
  <pageMargins left="0.23622047244094491" right="0.23622047244094491" top="0.15748031496062992" bottom="0.15748031496062992" header="0.15748031496062992" footer="0.15748031496062992"/>
  <pageSetup paperSize="14" scale="59" fitToHeight="0" orientation="landscape" r:id="rId2"/>
  <colBreaks count="1" manualBreakCount="1">
    <brk id="11" max="1048575" man="1"/>
  </colBreak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-0.249977111117893"/>
    <pageSetUpPr fitToPage="1"/>
  </sheetPr>
  <dimension ref="B2:H23"/>
  <sheetViews>
    <sheetView view="pageBreakPreview" zoomScale="90" zoomScaleNormal="80" zoomScaleSheetLayoutView="90" workbookViewId="0">
      <selection activeCell="C9" sqref="C9"/>
    </sheetView>
  </sheetViews>
  <sheetFormatPr baseColWidth="10" defaultColWidth="11.42578125" defaultRowHeight="15" x14ac:dyDescent="0.25"/>
  <cols>
    <col min="1" max="1" width="3.5703125" customWidth="1"/>
    <col min="2" max="2" width="12.42578125" customWidth="1"/>
    <col min="3" max="3" width="49" customWidth="1"/>
    <col min="4" max="4" width="25.85546875" customWidth="1"/>
    <col min="5" max="5" width="20.42578125" customWidth="1"/>
    <col min="6" max="6" width="27.140625" customWidth="1"/>
    <col min="7" max="7" width="36.28515625" bestFit="1" customWidth="1"/>
    <col min="8" max="8" width="49.5703125" customWidth="1"/>
  </cols>
  <sheetData>
    <row r="2" spans="2:8" ht="18.75" x14ac:dyDescent="0.3">
      <c r="B2" s="321" t="s">
        <v>32</v>
      </c>
      <c r="C2" s="321"/>
      <c r="D2" s="321"/>
      <c r="E2" s="321"/>
      <c r="F2" s="321"/>
      <c r="G2" s="321"/>
    </row>
    <row r="3" spans="2:8" ht="18.75" x14ac:dyDescent="0.3">
      <c r="B3" s="322" t="s">
        <v>466</v>
      </c>
      <c r="C3" s="323"/>
      <c r="D3" s="323"/>
      <c r="E3" s="323"/>
      <c r="F3" s="323"/>
      <c r="G3" s="324"/>
    </row>
    <row r="4" spans="2:8" ht="15.75" x14ac:dyDescent="0.25">
      <c r="B4" s="28" t="s">
        <v>45</v>
      </c>
      <c r="C4" s="377" t="s">
        <v>172</v>
      </c>
      <c r="D4" s="378"/>
      <c r="E4" s="378"/>
      <c r="F4" s="378"/>
      <c r="G4" s="379"/>
    </row>
    <row r="5" spans="2:8" s="15" customFormat="1" ht="30" x14ac:dyDescent="0.2">
      <c r="B5" s="137" t="s">
        <v>37</v>
      </c>
      <c r="C5" s="102" t="s">
        <v>3</v>
      </c>
      <c r="D5" s="385"/>
      <c r="E5" s="386"/>
      <c r="F5" s="298" t="s">
        <v>4</v>
      </c>
      <c r="G5" s="299"/>
      <c r="H5" s="23"/>
    </row>
    <row r="6" spans="2:8" x14ac:dyDescent="0.25">
      <c r="B6" s="7"/>
      <c r="C6" s="8"/>
      <c r="D6" s="9"/>
      <c r="E6" s="9"/>
      <c r="F6" s="375" t="s">
        <v>65</v>
      </c>
      <c r="G6" s="376"/>
    </row>
    <row r="7" spans="2:8" s="68" customFormat="1" x14ac:dyDescent="0.25">
      <c r="B7" s="103" t="s">
        <v>5</v>
      </c>
      <c r="C7" s="104" t="s">
        <v>48</v>
      </c>
      <c r="D7" s="104" t="s">
        <v>62</v>
      </c>
      <c r="E7" s="104" t="s">
        <v>50</v>
      </c>
      <c r="F7" s="104" t="s">
        <v>200</v>
      </c>
      <c r="G7" s="104" t="s">
        <v>197</v>
      </c>
      <c r="H7" s="105" t="s">
        <v>51</v>
      </c>
    </row>
    <row r="8" spans="2:8" s="68" customFormat="1" ht="22.5" customHeight="1" x14ac:dyDescent="0.25">
      <c r="B8" s="119"/>
      <c r="C8" s="54"/>
      <c r="D8" s="54"/>
      <c r="E8" s="54"/>
      <c r="F8" s="98"/>
      <c r="G8" s="98"/>
      <c r="H8" s="70"/>
    </row>
    <row r="9" spans="2:8" s="68" customFormat="1" ht="22.5" customHeight="1" x14ac:dyDescent="0.25">
      <c r="B9" s="119">
        <v>2</v>
      </c>
      <c r="C9" s="54"/>
      <c r="D9" s="54"/>
      <c r="E9" s="54"/>
      <c r="F9" s="98"/>
      <c r="G9" s="98">
        <f>SUM(F9)</f>
        <v>0</v>
      </c>
      <c r="H9" s="70"/>
    </row>
    <row r="10" spans="2:8" s="68" customFormat="1" ht="24.95" hidden="1" customHeight="1" x14ac:dyDescent="0.25">
      <c r="B10" s="119"/>
      <c r="C10" s="54"/>
      <c r="D10" s="54"/>
      <c r="E10" s="54"/>
      <c r="F10" s="98"/>
      <c r="G10" s="98"/>
      <c r="H10" s="70"/>
    </row>
    <row r="11" spans="2:8" s="68" customFormat="1" ht="24.95" hidden="1" customHeight="1" x14ac:dyDescent="0.25">
      <c r="B11" s="119"/>
      <c r="C11" s="54"/>
      <c r="D11" s="54"/>
      <c r="E11" s="54"/>
      <c r="F11" s="98"/>
      <c r="G11" s="98"/>
      <c r="H11" s="70"/>
    </row>
    <row r="12" spans="2:8" s="68" customFormat="1" ht="24.95" hidden="1" customHeight="1" x14ac:dyDescent="0.25">
      <c r="B12" s="119"/>
      <c r="C12" s="54"/>
      <c r="D12" s="54"/>
      <c r="E12" s="54"/>
      <c r="F12" s="98"/>
      <c r="G12" s="98"/>
      <c r="H12" s="70"/>
    </row>
    <row r="13" spans="2:8" ht="24.95" hidden="1" customHeight="1" x14ac:dyDescent="0.25">
      <c r="B13" s="119"/>
      <c r="C13" s="19"/>
      <c r="D13" s="118"/>
      <c r="E13" s="54"/>
      <c r="F13" s="101"/>
      <c r="G13" s="101"/>
      <c r="H13" s="70"/>
    </row>
    <row r="14" spans="2:8" ht="24.95" hidden="1" customHeight="1" x14ac:dyDescent="0.25">
      <c r="B14" s="119"/>
      <c r="C14" s="19"/>
      <c r="D14" s="118"/>
      <c r="E14" s="34"/>
      <c r="F14" s="101"/>
      <c r="G14" s="101"/>
      <c r="H14" s="18"/>
    </row>
    <row r="15" spans="2:8" ht="24.95" hidden="1" customHeight="1" x14ac:dyDescent="0.25">
      <c r="B15" s="119"/>
      <c r="C15" s="19"/>
      <c r="D15" s="118"/>
      <c r="E15" s="34"/>
      <c r="F15" s="101"/>
      <c r="G15" s="101"/>
      <c r="H15" s="18"/>
    </row>
    <row r="16" spans="2:8" ht="24.95" hidden="1" customHeight="1" x14ac:dyDescent="0.25">
      <c r="B16" s="119"/>
      <c r="C16" s="19"/>
      <c r="D16" s="118"/>
      <c r="E16" s="34"/>
      <c r="F16" s="101"/>
      <c r="G16" s="101"/>
      <c r="H16" s="18"/>
    </row>
    <row r="17" spans="2:8" ht="24.95" hidden="1" customHeight="1" x14ac:dyDescent="0.25">
      <c r="B17" s="119"/>
      <c r="C17" s="19"/>
      <c r="D17" s="118"/>
      <c r="E17" s="34"/>
      <c r="F17" s="101"/>
      <c r="G17" s="101"/>
      <c r="H17" s="18"/>
    </row>
    <row r="18" spans="2:8" ht="24.95" hidden="1" customHeight="1" x14ac:dyDescent="0.25">
      <c r="B18" s="119"/>
      <c r="C18" s="19"/>
      <c r="D18" s="118"/>
      <c r="E18" s="34"/>
      <c r="F18" s="101"/>
      <c r="G18" s="101"/>
      <c r="H18" s="18"/>
    </row>
    <row r="19" spans="2:8" ht="20.100000000000001" customHeight="1" thickBot="1" x14ac:dyDescent="0.3">
      <c r="B19" s="149"/>
      <c r="C19" s="149" t="s">
        <v>66</v>
      </c>
      <c r="D19" s="149"/>
      <c r="E19" s="149"/>
      <c r="F19" s="154">
        <f>SUM(F8:F18)</f>
        <v>0</v>
      </c>
      <c r="G19" s="154">
        <f>SUM(G8:G18)</f>
        <v>0</v>
      </c>
      <c r="H19" s="20"/>
    </row>
    <row r="20" spans="2:8" x14ac:dyDescent="0.25">
      <c r="B20" s="150" t="s">
        <v>29</v>
      </c>
      <c r="C20" s="240"/>
      <c r="D20" s="382"/>
      <c r="E20" s="150" t="s">
        <v>30</v>
      </c>
      <c r="F20" s="151"/>
      <c r="G20" s="150"/>
      <c r="H20" s="151" t="s">
        <v>67</v>
      </c>
    </row>
    <row r="21" spans="2:8" ht="15.75" x14ac:dyDescent="0.25">
      <c r="B21" s="122"/>
      <c r="D21" s="383"/>
      <c r="E21" s="122"/>
      <c r="F21" s="152"/>
      <c r="G21" s="200"/>
      <c r="H21" s="152"/>
    </row>
    <row r="22" spans="2:8" ht="15.75" x14ac:dyDescent="0.25">
      <c r="B22" s="380"/>
      <c r="C22" s="381"/>
      <c r="D22" s="383"/>
      <c r="E22" s="90"/>
      <c r="F22" s="152"/>
      <c r="G22" s="200"/>
      <c r="H22" s="152"/>
    </row>
    <row r="23" spans="2:8" ht="16.5" thickBot="1" x14ac:dyDescent="0.3">
      <c r="B23" s="147"/>
      <c r="C23" s="231"/>
      <c r="D23" s="384"/>
      <c r="E23" s="148" t="s">
        <v>31</v>
      </c>
      <c r="F23" s="153"/>
      <c r="G23" s="199" t="s">
        <v>86</v>
      </c>
      <c r="H23" s="153"/>
    </row>
  </sheetData>
  <mergeCells count="7">
    <mergeCell ref="F6:G6"/>
    <mergeCell ref="B2:G2"/>
    <mergeCell ref="B3:G3"/>
    <mergeCell ref="C4:G4"/>
    <mergeCell ref="B22:C22"/>
    <mergeCell ref="D20:D23"/>
    <mergeCell ref="D5:E5"/>
  </mergeCells>
  <printOptions horizontalCentered="1" verticalCentered="1"/>
  <pageMargins left="0.25" right="0.25" top="0.75" bottom="0.75" header="0.3" footer="0.3"/>
  <pageSetup paperSize="14" scale="7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-0.249977111117893"/>
  </sheetPr>
  <dimension ref="A2:J21"/>
  <sheetViews>
    <sheetView topLeftCell="C1" zoomScaleNormal="100" zoomScaleSheetLayoutView="80" workbookViewId="0">
      <selection activeCell="I8" sqref="I8"/>
    </sheetView>
  </sheetViews>
  <sheetFormatPr baseColWidth="10" defaultColWidth="11.42578125" defaultRowHeight="15" x14ac:dyDescent="0.25"/>
  <cols>
    <col min="1" max="1" width="3.7109375" customWidth="1"/>
    <col min="2" max="2" width="12.5703125" bestFit="1" customWidth="1"/>
    <col min="3" max="3" width="13.85546875" bestFit="1" customWidth="1"/>
    <col min="4" max="4" width="25.5703125" customWidth="1"/>
    <col min="5" max="5" width="23.140625" customWidth="1"/>
    <col min="6" max="6" width="15.85546875" customWidth="1"/>
    <col min="7" max="7" width="27.140625" customWidth="1"/>
    <col min="8" max="8" width="37.7109375" bestFit="1" customWidth="1"/>
    <col min="9" max="9" width="41.5703125" customWidth="1"/>
    <col min="10" max="10" width="43" customWidth="1"/>
    <col min="12" max="12" width="11.42578125" customWidth="1"/>
  </cols>
  <sheetData>
    <row r="2" spans="1:10" ht="15.75" x14ac:dyDescent="0.25">
      <c r="A2" s="366" t="s">
        <v>32</v>
      </c>
      <c r="B2" s="366"/>
      <c r="C2" s="366"/>
      <c r="D2" s="366"/>
      <c r="E2" s="366"/>
      <c r="F2" s="366"/>
      <c r="G2" s="366"/>
      <c r="H2" s="366"/>
      <c r="I2" s="366"/>
      <c r="J2" s="23"/>
    </row>
    <row r="3" spans="1:10" ht="15.75" x14ac:dyDescent="0.25">
      <c r="A3" s="392" t="s">
        <v>467</v>
      </c>
      <c r="B3" s="393"/>
      <c r="C3" s="393"/>
      <c r="D3" s="393"/>
      <c r="E3" s="393"/>
      <c r="F3" s="393"/>
      <c r="G3" s="393"/>
      <c r="H3" s="393"/>
      <c r="I3" s="394"/>
      <c r="J3" s="23"/>
    </row>
    <row r="4" spans="1:10" ht="15.75" x14ac:dyDescent="0.25">
      <c r="A4" s="28" t="s">
        <v>45</v>
      </c>
      <c r="B4" s="29"/>
      <c r="C4" s="395" t="s">
        <v>131</v>
      </c>
      <c r="D4" s="396"/>
      <c r="E4" s="396"/>
      <c r="F4" s="396"/>
      <c r="G4" s="396"/>
      <c r="H4" s="396"/>
      <c r="I4" s="397"/>
      <c r="J4" s="23"/>
    </row>
    <row r="5" spans="1:10" ht="15.75" x14ac:dyDescent="0.25">
      <c r="A5" s="142" t="s">
        <v>37</v>
      </c>
      <c r="B5" s="141"/>
      <c r="C5" s="141"/>
      <c r="D5" s="106" t="s">
        <v>3</v>
      </c>
      <c r="E5" s="402" t="s">
        <v>473</v>
      </c>
      <c r="F5" s="403"/>
      <c r="G5" s="106" t="s">
        <v>4</v>
      </c>
      <c r="H5" s="402" t="s">
        <v>474</v>
      </c>
      <c r="I5" s="403"/>
      <c r="J5" s="23"/>
    </row>
    <row r="6" spans="1:10" ht="15.75" x14ac:dyDescent="0.25">
      <c r="A6" s="392"/>
      <c r="B6" s="393"/>
      <c r="C6" s="393"/>
      <c r="D6" s="393"/>
      <c r="E6" s="394"/>
      <c r="F6" s="66"/>
      <c r="G6" s="398" t="s">
        <v>68</v>
      </c>
      <c r="H6" s="399"/>
      <c r="I6" s="30"/>
      <c r="J6" s="23"/>
    </row>
    <row r="7" spans="1:10" ht="54.75" customHeight="1" x14ac:dyDescent="0.25">
      <c r="A7" s="35" t="s">
        <v>5</v>
      </c>
      <c r="B7" s="35" t="s">
        <v>69</v>
      </c>
      <c r="C7" s="35" t="s">
        <v>70</v>
      </c>
      <c r="D7" s="35" t="s">
        <v>48</v>
      </c>
      <c r="E7" s="35" t="s">
        <v>62</v>
      </c>
      <c r="F7" s="35" t="s">
        <v>50</v>
      </c>
      <c r="G7" s="35" t="s">
        <v>124</v>
      </c>
      <c r="H7" s="35" t="s">
        <v>125</v>
      </c>
      <c r="I7" s="35" t="s">
        <v>71</v>
      </c>
      <c r="J7" s="36" t="s">
        <v>51</v>
      </c>
    </row>
    <row r="8" spans="1:10" s="443" customFormat="1" ht="75" x14ac:dyDescent="0.25">
      <c r="A8" s="438">
        <v>1</v>
      </c>
      <c r="B8" s="438"/>
      <c r="C8" s="440"/>
      <c r="D8" s="421" t="s">
        <v>183</v>
      </c>
      <c r="E8" s="447" t="s">
        <v>184</v>
      </c>
      <c r="F8" s="438"/>
      <c r="G8" s="448"/>
      <c r="H8" s="449" t="s">
        <v>185</v>
      </c>
      <c r="I8" s="77">
        <v>183699595</v>
      </c>
      <c r="J8" s="450"/>
    </row>
    <row r="9" spans="1:10" s="443" customFormat="1" ht="45" x14ac:dyDescent="0.25">
      <c r="A9" s="438">
        <v>2</v>
      </c>
      <c r="B9" s="438"/>
      <c r="C9" s="440"/>
      <c r="D9" s="421" t="s">
        <v>188</v>
      </c>
      <c r="E9" s="447" t="s">
        <v>189</v>
      </c>
      <c r="F9" s="438"/>
      <c r="G9" s="448"/>
      <c r="H9" s="449" t="s">
        <v>185</v>
      </c>
      <c r="I9" s="77">
        <v>89408852</v>
      </c>
      <c r="J9" s="450"/>
    </row>
    <row r="10" spans="1:10" s="425" customFormat="1" ht="15.75" x14ac:dyDescent="0.25">
      <c r="A10" s="438">
        <v>3</v>
      </c>
      <c r="B10" s="438"/>
      <c r="C10" s="451"/>
      <c r="D10" s="421"/>
      <c r="E10" s="447"/>
      <c r="F10" s="438"/>
      <c r="G10" s="452"/>
      <c r="H10" s="449"/>
      <c r="I10" s="77"/>
      <c r="J10" s="453"/>
    </row>
    <row r="11" spans="1:10" ht="15.75" x14ac:dyDescent="0.25">
      <c r="A11" s="31">
        <v>4</v>
      </c>
      <c r="B11" s="31"/>
      <c r="C11" s="18"/>
      <c r="D11" s="32"/>
      <c r="E11" s="33"/>
      <c r="F11" s="31"/>
      <c r="G11" s="107"/>
      <c r="H11" s="241"/>
      <c r="I11" s="77"/>
      <c r="J11" s="50"/>
    </row>
    <row r="12" spans="1:10" ht="15.75" x14ac:dyDescent="0.25">
      <c r="A12" s="18"/>
      <c r="B12" s="18"/>
      <c r="C12" s="18"/>
      <c r="D12" s="32"/>
      <c r="E12" s="33"/>
      <c r="F12" s="31"/>
      <c r="G12" s="107"/>
      <c r="H12" s="55"/>
      <c r="I12" s="77"/>
      <c r="J12" s="50"/>
    </row>
    <row r="13" spans="1:10" ht="15.75" hidden="1" x14ac:dyDescent="0.25">
      <c r="A13" s="18"/>
      <c r="B13" s="18"/>
      <c r="C13" s="18"/>
      <c r="D13" s="19"/>
      <c r="E13" s="34"/>
      <c r="F13" s="34"/>
      <c r="G13" s="107"/>
      <c r="H13" s="55"/>
      <c r="I13" s="77"/>
      <c r="J13" s="18"/>
    </row>
    <row r="14" spans="1:10" ht="15.75" hidden="1" x14ac:dyDescent="0.25">
      <c r="A14" s="18"/>
      <c r="B14" s="18"/>
      <c r="C14" s="18"/>
      <c r="D14" s="19"/>
      <c r="E14" s="34"/>
      <c r="F14" s="34"/>
      <c r="G14" s="107"/>
      <c r="H14" s="55"/>
      <c r="I14" s="77"/>
      <c r="J14" s="18"/>
    </row>
    <row r="15" spans="1:10" ht="15.75" hidden="1" x14ac:dyDescent="0.25">
      <c r="A15" s="18"/>
      <c r="B15" s="18"/>
      <c r="C15" s="18"/>
      <c r="D15" s="19"/>
      <c r="E15" s="34"/>
      <c r="F15" s="34"/>
      <c r="G15" s="107"/>
      <c r="H15" s="55"/>
      <c r="I15" s="77"/>
      <c r="J15" s="18"/>
    </row>
    <row r="16" spans="1:10" ht="15.75" hidden="1" x14ac:dyDescent="0.25">
      <c r="A16" s="18"/>
      <c r="B16" s="18"/>
      <c r="C16" s="18"/>
      <c r="D16" s="19"/>
      <c r="E16" s="34"/>
      <c r="F16" s="34"/>
      <c r="G16" s="107"/>
      <c r="H16" s="55"/>
      <c r="I16" s="77"/>
      <c r="J16" s="18"/>
    </row>
    <row r="17" spans="1:10" ht="16.5" thickBot="1" x14ac:dyDescent="0.3">
      <c r="A17" s="155"/>
      <c r="B17" s="155"/>
      <c r="C17" s="155"/>
      <c r="D17" s="149" t="s">
        <v>66</v>
      </c>
      <c r="E17" s="149"/>
      <c r="F17" s="149"/>
      <c r="G17" s="154">
        <f>SUM(G8:G16)</f>
        <v>0</v>
      </c>
      <c r="H17" s="92">
        <f>SUM(H8:H16)</f>
        <v>0</v>
      </c>
      <c r="I17" s="92">
        <f>SUM(I8:I16)</f>
        <v>273108447</v>
      </c>
      <c r="J17" s="18"/>
    </row>
    <row r="18" spans="1:10" ht="30" x14ac:dyDescent="0.25">
      <c r="A18" s="244" t="s">
        <v>29</v>
      </c>
      <c r="B18" s="245"/>
      <c r="C18" s="245"/>
      <c r="D18" s="245"/>
      <c r="E18" s="389"/>
      <c r="F18" s="244" t="s">
        <v>30</v>
      </c>
      <c r="G18" s="246"/>
      <c r="H18" s="247"/>
      <c r="I18" s="248" t="s">
        <v>67</v>
      </c>
      <c r="J18" s="249"/>
    </row>
    <row r="19" spans="1:10" x14ac:dyDescent="0.25">
      <c r="A19" s="400"/>
      <c r="B19" s="401"/>
      <c r="C19" s="401"/>
      <c r="D19" s="401"/>
      <c r="E19" s="390"/>
      <c r="F19" s="250"/>
      <c r="G19" s="251"/>
      <c r="H19" s="252"/>
      <c r="I19" s="253"/>
      <c r="J19" s="254"/>
    </row>
    <row r="20" spans="1:10" ht="15.75" x14ac:dyDescent="0.25">
      <c r="A20" s="387"/>
      <c r="B20" s="388"/>
      <c r="C20" s="388"/>
      <c r="D20" s="388"/>
      <c r="E20" s="390"/>
      <c r="F20" s="255"/>
      <c r="G20" s="251"/>
      <c r="H20" s="252"/>
      <c r="I20" s="256"/>
      <c r="J20" s="254"/>
    </row>
    <row r="21" spans="1:10" ht="15.75" thickBot="1" x14ac:dyDescent="0.3">
      <c r="A21" s="257" t="s">
        <v>52</v>
      </c>
      <c r="B21" s="258"/>
      <c r="C21" s="258"/>
      <c r="D21" s="258"/>
      <c r="E21" s="391"/>
      <c r="F21" s="257" t="s">
        <v>31</v>
      </c>
      <c r="G21" s="259"/>
      <c r="H21" s="260" t="s">
        <v>86</v>
      </c>
      <c r="I21" s="261"/>
      <c r="J21" s="262"/>
    </row>
  </sheetData>
  <customSheetViews>
    <customSheetView guid="{7F74549F-66D6-44EC-B0B4-1EAD2C5C3CFB}">
      <selection activeCell="B29" sqref="B29:J31"/>
      <pageMargins left="0" right="0" top="0" bottom="0" header="0" footer="0"/>
      <printOptions horizontalCentered="1" verticalCentered="1"/>
      <pageSetup paperSize="5" scale="90" orientation="landscape" r:id="rId1"/>
    </customSheetView>
  </customSheetViews>
  <mergeCells count="10">
    <mergeCell ref="A20:D20"/>
    <mergeCell ref="E18:E21"/>
    <mergeCell ref="A2:I2"/>
    <mergeCell ref="A3:I3"/>
    <mergeCell ref="C4:I4"/>
    <mergeCell ref="G6:H6"/>
    <mergeCell ref="A19:D19"/>
    <mergeCell ref="A6:E6"/>
    <mergeCell ref="E5:F5"/>
    <mergeCell ref="H5:I5"/>
  </mergeCells>
  <printOptions horizontalCentered="1" verticalCentered="1"/>
  <pageMargins left="0.23622047244094491" right="0.15748031496062992" top="0.15748031496062992" bottom="0.15748031496062992" header="0.15748031496062992" footer="0.15748031496062992"/>
  <pageSetup paperSize="14" scale="64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249977111117893"/>
    <pageSetUpPr fitToPage="1"/>
  </sheetPr>
  <dimension ref="B2:P109"/>
  <sheetViews>
    <sheetView topLeftCell="A10" zoomScale="60" zoomScaleNormal="60" workbookViewId="0">
      <selection activeCell="I60" sqref="I60"/>
    </sheetView>
  </sheetViews>
  <sheetFormatPr baseColWidth="10" defaultColWidth="11.42578125" defaultRowHeight="15" x14ac:dyDescent="0.25"/>
  <cols>
    <col min="1" max="1" width="0.5703125" customWidth="1"/>
    <col min="2" max="2" width="12.7109375" customWidth="1"/>
    <col min="3" max="3" width="23.7109375" customWidth="1"/>
    <col min="4" max="4" width="34" customWidth="1"/>
    <col min="5" max="5" width="23.85546875" customWidth="1"/>
    <col min="6" max="6" width="15.85546875" style="49" customWidth="1"/>
    <col min="7" max="7" width="21.28515625" style="16" bestFit="1" customWidth="1"/>
    <col min="8" max="8" width="16.42578125" style="16" customWidth="1"/>
    <col min="9" max="9" width="26.42578125" style="16" customWidth="1"/>
    <col min="10" max="10" width="14.7109375" style="16" customWidth="1"/>
    <col min="11" max="11" width="21.85546875" style="16" bestFit="1" customWidth="1"/>
    <col min="12" max="12" width="23.28515625" customWidth="1"/>
    <col min="13" max="13" width="23" bestFit="1" customWidth="1"/>
    <col min="14" max="14" width="23.42578125" bestFit="1" customWidth="1"/>
    <col min="15" max="15" width="48.85546875" customWidth="1"/>
  </cols>
  <sheetData>
    <row r="2" spans="2:16" s="15" customFormat="1" ht="21.75" customHeight="1" x14ac:dyDescent="0.25">
      <c r="B2" s="406" t="s">
        <v>32</v>
      </c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95"/>
    </row>
    <row r="3" spans="2:16" s="15" customFormat="1" ht="22.5" customHeight="1" x14ac:dyDescent="0.25">
      <c r="B3" s="407" t="s">
        <v>468</v>
      </c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9"/>
      <c r="O3" s="95"/>
    </row>
    <row r="4" spans="2:16" s="15" customFormat="1" ht="20.25" customHeight="1" x14ac:dyDescent="0.25">
      <c r="B4" s="70" t="s">
        <v>45</v>
      </c>
      <c r="C4" s="412" t="s">
        <v>172</v>
      </c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4"/>
      <c r="O4" s="95"/>
    </row>
    <row r="5" spans="2:16" s="15" customFormat="1" ht="40.5" customHeight="1" x14ac:dyDescent="0.25">
      <c r="B5" s="138" t="s">
        <v>37</v>
      </c>
      <c r="C5" s="135" t="s">
        <v>444</v>
      </c>
      <c r="D5" s="93" t="s">
        <v>3</v>
      </c>
      <c r="E5" s="410" t="s">
        <v>446</v>
      </c>
      <c r="F5" s="411"/>
      <c r="G5" s="94"/>
      <c r="H5" s="94" t="s">
        <v>4</v>
      </c>
      <c r="I5" s="410" t="s">
        <v>447</v>
      </c>
      <c r="J5" s="411"/>
      <c r="K5" s="94"/>
      <c r="L5" s="412"/>
      <c r="M5" s="413"/>
      <c r="N5" s="414"/>
      <c r="O5" s="95"/>
    </row>
    <row r="6" spans="2:16" s="15" customFormat="1" ht="23.25" customHeight="1" x14ac:dyDescent="0.25">
      <c r="B6" s="182"/>
      <c r="C6" s="183"/>
      <c r="D6" s="184"/>
      <c r="E6" s="415" t="s">
        <v>85</v>
      </c>
      <c r="F6" s="416"/>
      <c r="G6" s="416"/>
      <c r="H6" s="416"/>
      <c r="I6" s="416"/>
      <c r="J6" s="416"/>
      <c r="K6" s="416"/>
      <c r="L6" s="416"/>
      <c r="M6" s="416"/>
      <c r="N6" s="136"/>
      <c r="O6" s="95"/>
    </row>
    <row r="7" spans="2:16" s="15" customFormat="1" ht="90.75" customHeight="1" x14ac:dyDescent="0.25">
      <c r="B7" s="45" t="s">
        <v>5</v>
      </c>
      <c r="C7" s="45" t="s">
        <v>47</v>
      </c>
      <c r="D7" s="45" t="s">
        <v>48</v>
      </c>
      <c r="E7" s="45" t="s">
        <v>54</v>
      </c>
      <c r="F7" s="45" t="s">
        <v>55</v>
      </c>
      <c r="G7" s="45" t="s">
        <v>173</v>
      </c>
      <c r="H7" s="45" t="s">
        <v>479</v>
      </c>
      <c r="I7" s="45" t="s">
        <v>485</v>
      </c>
      <c r="J7" s="131" t="s">
        <v>174</v>
      </c>
      <c r="K7" s="131" t="s">
        <v>187</v>
      </c>
      <c r="L7" s="45" t="s">
        <v>175</v>
      </c>
      <c r="M7" s="45" t="s">
        <v>57</v>
      </c>
      <c r="N7" s="45" t="s">
        <v>58</v>
      </c>
      <c r="O7" s="96" t="s">
        <v>51</v>
      </c>
    </row>
    <row r="8" spans="2:16" s="425" customFormat="1" ht="33" customHeight="1" x14ac:dyDescent="0.25">
      <c r="B8" s="423"/>
      <c r="C8" s="420">
        <v>45686</v>
      </c>
      <c r="D8" s="421" t="s">
        <v>480</v>
      </c>
      <c r="E8" s="422" t="s">
        <v>481</v>
      </c>
      <c r="F8" s="423" t="s">
        <v>482</v>
      </c>
      <c r="G8" s="67">
        <v>0</v>
      </c>
      <c r="H8" s="67">
        <v>0</v>
      </c>
      <c r="I8" s="67">
        <v>0</v>
      </c>
      <c r="J8" s="67">
        <v>0</v>
      </c>
      <c r="K8" s="67">
        <v>7651800</v>
      </c>
      <c r="L8" s="67">
        <v>0</v>
      </c>
      <c r="M8" s="67">
        <v>0</v>
      </c>
      <c r="N8" s="67">
        <f t="shared" ref="N8:N59" si="0">SUM(G8:M8)</f>
        <v>7651800</v>
      </c>
      <c r="O8" s="435"/>
    </row>
    <row r="9" spans="2:16" s="425" customFormat="1" ht="45" x14ac:dyDescent="0.25">
      <c r="B9" s="423"/>
      <c r="C9" s="420">
        <v>45694</v>
      </c>
      <c r="D9" s="421" t="s">
        <v>483</v>
      </c>
      <c r="E9" s="422">
        <v>900939670</v>
      </c>
      <c r="F9" s="423" t="s">
        <v>484</v>
      </c>
      <c r="G9" s="67">
        <v>0</v>
      </c>
      <c r="H9" s="67">
        <v>0</v>
      </c>
      <c r="I9" s="67">
        <v>2856000</v>
      </c>
      <c r="J9" s="67">
        <v>0</v>
      </c>
      <c r="K9" s="67">
        <v>0</v>
      </c>
      <c r="L9" s="67">
        <v>0</v>
      </c>
      <c r="M9" s="67">
        <v>0</v>
      </c>
      <c r="N9" s="67">
        <f t="shared" si="0"/>
        <v>2856000</v>
      </c>
      <c r="O9" s="435"/>
    </row>
    <row r="10" spans="2:16" s="425" customFormat="1" ht="33" customHeight="1" x14ac:dyDescent="0.25">
      <c r="B10" s="423">
        <v>1</v>
      </c>
      <c r="C10" s="420">
        <v>45707</v>
      </c>
      <c r="D10" s="421" t="s">
        <v>456</v>
      </c>
      <c r="E10" s="422" t="s">
        <v>457</v>
      </c>
      <c r="F10" s="423">
        <v>13</v>
      </c>
      <c r="G10" s="67">
        <v>0</v>
      </c>
      <c r="H10" s="67">
        <v>53419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f t="shared" si="0"/>
        <v>53419</v>
      </c>
      <c r="O10" s="435"/>
    </row>
    <row r="11" spans="2:16" s="443" customFormat="1" ht="39" customHeight="1" x14ac:dyDescent="0.25">
      <c r="B11" s="423">
        <v>1</v>
      </c>
      <c r="C11" s="420">
        <v>45671</v>
      </c>
      <c r="D11" s="442" t="s">
        <v>176</v>
      </c>
      <c r="E11" s="97">
        <v>890399011</v>
      </c>
      <c r="F11" s="438"/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f>+estampillas!B15</f>
        <v>180894482.6778</v>
      </c>
      <c r="N11" s="67">
        <f t="shared" si="0"/>
        <v>180894482.6778</v>
      </c>
      <c r="O11" s="421"/>
      <c r="P11" s="454"/>
    </row>
    <row r="12" spans="2:16" s="425" customFormat="1" ht="33" customHeight="1" x14ac:dyDescent="0.25">
      <c r="B12" s="423"/>
      <c r="C12" s="420">
        <v>45715</v>
      </c>
      <c r="D12" s="421" t="s">
        <v>480</v>
      </c>
      <c r="E12" s="422" t="s">
        <v>481</v>
      </c>
      <c r="F12" s="423" t="s">
        <v>482</v>
      </c>
      <c r="G12" s="67">
        <v>0</v>
      </c>
      <c r="H12" s="67">
        <v>0</v>
      </c>
      <c r="I12" s="67">
        <v>0</v>
      </c>
      <c r="J12" s="67">
        <v>0</v>
      </c>
      <c r="K12" s="67">
        <v>14911200</v>
      </c>
      <c r="L12" s="67">
        <v>0</v>
      </c>
      <c r="M12" s="67">
        <v>0</v>
      </c>
      <c r="N12" s="67">
        <f t="shared" si="0"/>
        <v>14911200</v>
      </c>
      <c r="O12" s="435"/>
    </row>
    <row r="13" spans="2:16" s="443" customFormat="1" ht="39" customHeight="1" x14ac:dyDescent="0.25">
      <c r="B13" s="423">
        <v>2</v>
      </c>
      <c r="C13" s="420">
        <v>45716</v>
      </c>
      <c r="D13" s="442" t="s">
        <v>442</v>
      </c>
      <c r="E13" s="97" t="s">
        <v>443</v>
      </c>
      <c r="F13" s="438"/>
      <c r="G13" s="98">
        <v>4690600</v>
      </c>
      <c r="H13" s="98">
        <v>0</v>
      </c>
      <c r="I13" s="98">
        <v>0</v>
      </c>
      <c r="J13" s="98">
        <v>0</v>
      </c>
      <c r="K13" s="98">
        <v>0</v>
      </c>
      <c r="L13" s="98">
        <v>0</v>
      </c>
      <c r="M13" s="98">
        <v>0</v>
      </c>
      <c r="N13" s="67">
        <f t="shared" si="0"/>
        <v>4690600</v>
      </c>
      <c r="O13" s="421"/>
      <c r="P13" s="454"/>
    </row>
    <row r="14" spans="2:16" s="443" customFormat="1" ht="38.25" customHeight="1" x14ac:dyDescent="0.25">
      <c r="B14" s="423">
        <f>+B13+1</f>
        <v>3</v>
      </c>
      <c r="C14" s="420"/>
      <c r="D14" s="442"/>
      <c r="E14" s="97"/>
      <c r="F14" s="438"/>
      <c r="G14" s="98"/>
      <c r="H14" s="98"/>
      <c r="I14" s="98"/>
      <c r="J14" s="98"/>
      <c r="K14" s="98"/>
      <c r="L14" s="67"/>
      <c r="M14" s="67"/>
      <c r="N14" s="67">
        <f t="shared" si="0"/>
        <v>0</v>
      </c>
      <c r="O14" s="421"/>
      <c r="P14" s="454"/>
    </row>
    <row r="15" spans="2:16" s="15" customFormat="1" ht="25.5" customHeight="1" x14ac:dyDescent="0.25">
      <c r="B15" s="54">
        <f>+B14+1</f>
        <v>4</v>
      </c>
      <c r="C15" s="167"/>
      <c r="D15" s="70"/>
      <c r="E15" s="31"/>
      <c r="F15" s="31"/>
      <c r="G15" s="98"/>
      <c r="H15" s="98"/>
      <c r="I15" s="98"/>
      <c r="J15" s="98"/>
      <c r="K15" s="98"/>
      <c r="L15" s="98"/>
      <c r="M15" s="98"/>
      <c r="N15" s="67">
        <f t="shared" si="0"/>
        <v>0</v>
      </c>
      <c r="O15" s="32"/>
      <c r="P15" s="432"/>
    </row>
    <row r="16" spans="2:16" s="15" customFormat="1" ht="25.5" customHeight="1" x14ac:dyDescent="0.25">
      <c r="B16" s="54">
        <f t="shared" ref="B16:B25" si="1">+B15+1</f>
        <v>5</v>
      </c>
      <c r="C16" s="167"/>
      <c r="D16" s="70"/>
      <c r="E16" s="31"/>
      <c r="F16" s="31"/>
      <c r="G16" s="98"/>
      <c r="H16" s="98"/>
      <c r="I16" s="98"/>
      <c r="J16" s="98"/>
      <c r="K16" s="67"/>
      <c r="L16" s="98"/>
      <c r="M16" s="98"/>
      <c r="N16" s="67">
        <f t="shared" si="0"/>
        <v>0</v>
      </c>
      <c r="O16" s="32"/>
    </row>
    <row r="17" spans="2:15" s="15" customFormat="1" ht="25.5" customHeight="1" x14ac:dyDescent="0.25">
      <c r="B17" s="54">
        <f t="shared" si="1"/>
        <v>6</v>
      </c>
      <c r="C17" s="167"/>
      <c r="D17" s="70"/>
      <c r="E17" s="31"/>
      <c r="F17" s="31"/>
      <c r="G17" s="98"/>
      <c r="H17" s="98"/>
      <c r="I17" s="98"/>
      <c r="J17" s="98"/>
      <c r="K17" s="67"/>
      <c r="L17" s="98"/>
      <c r="M17" s="98"/>
      <c r="N17" s="67">
        <f t="shared" si="0"/>
        <v>0</v>
      </c>
      <c r="O17" s="32"/>
    </row>
    <row r="18" spans="2:15" s="15" customFormat="1" ht="25.5" customHeight="1" x14ac:dyDescent="0.25">
      <c r="B18" s="54">
        <f t="shared" si="1"/>
        <v>7</v>
      </c>
      <c r="C18" s="167"/>
      <c r="D18" s="70"/>
      <c r="E18" s="31"/>
      <c r="F18" s="31"/>
      <c r="G18" s="98"/>
      <c r="H18" s="98"/>
      <c r="I18" s="98"/>
      <c r="J18" s="98"/>
      <c r="K18" s="67"/>
      <c r="L18" s="98"/>
      <c r="M18" s="98"/>
      <c r="N18" s="67">
        <f t="shared" si="0"/>
        <v>0</v>
      </c>
      <c r="O18" s="32"/>
    </row>
    <row r="19" spans="2:15" s="15" customFormat="1" ht="25.5" customHeight="1" x14ac:dyDescent="0.25">
      <c r="B19" s="54">
        <f t="shared" si="1"/>
        <v>8</v>
      </c>
      <c r="C19" s="167"/>
      <c r="D19" s="70"/>
      <c r="E19" s="31"/>
      <c r="F19" s="31"/>
      <c r="G19" s="98"/>
      <c r="H19" s="98"/>
      <c r="I19" s="98"/>
      <c r="J19" s="98"/>
      <c r="K19" s="67"/>
      <c r="L19" s="98"/>
      <c r="M19" s="98"/>
      <c r="N19" s="67">
        <f t="shared" si="0"/>
        <v>0</v>
      </c>
      <c r="O19" s="32"/>
    </row>
    <row r="20" spans="2:15" s="15" customFormat="1" ht="25.5" customHeight="1" x14ac:dyDescent="0.25">
      <c r="B20" s="54">
        <f t="shared" si="1"/>
        <v>9</v>
      </c>
      <c r="C20" s="168"/>
      <c r="D20" s="70"/>
      <c r="E20" s="31"/>
      <c r="F20" s="54"/>
      <c r="G20" s="67"/>
      <c r="H20" s="67"/>
      <c r="I20" s="67"/>
      <c r="J20" s="98"/>
      <c r="K20" s="67"/>
      <c r="L20" s="98"/>
      <c r="M20" s="98"/>
      <c r="N20" s="67">
        <f t="shared" si="0"/>
        <v>0</v>
      </c>
      <c r="O20" s="32"/>
    </row>
    <row r="21" spans="2:15" s="15" customFormat="1" ht="25.5" customHeight="1" x14ac:dyDescent="0.25">
      <c r="B21" s="54">
        <f t="shared" si="1"/>
        <v>10</v>
      </c>
      <c r="C21" s="168"/>
      <c r="D21" s="70"/>
      <c r="E21" s="31"/>
      <c r="F21" s="54"/>
      <c r="G21" s="67"/>
      <c r="H21" s="67"/>
      <c r="I21" s="67"/>
      <c r="J21" s="98"/>
      <c r="K21" s="67"/>
      <c r="L21" s="98"/>
      <c r="M21" s="98"/>
      <c r="N21" s="67">
        <f t="shared" si="0"/>
        <v>0</v>
      </c>
      <c r="O21" s="32"/>
    </row>
    <row r="22" spans="2:15" s="15" customFormat="1" ht="25.5" customHeight="1" x14ac:dyDescent="0.25">
      <c r="B22" s="54">
        <f t="shared" si="1"/>
        <v>11</v>
      </c>
      <c r="C22" s="168"/>
      <c r="D22" s="70"/>
      <c r="E22" s="31"/>
      <c r="F22" s="54"/>
      <c r="G22" s="67"/>
      <c r="H22" s="67"/>
      <c r="I22" s="67"/>
      <c r="J22" s="98"/>
      <c r="K22" s="67"/>
      <c r="L22" s="98"/>
      <c r="M22" s="98"/>
      <c r="N22" s="67">
        <f t="shared" si="0"/>
        <v>0</v>
      </c>
      <c r="O22" s="32"/>
    </row>
    <row r="23" spans="2:15" s="15" customFormat="1" ht="25.5" customHeight="1" x14ac:dyDescent="0.25">
      <c r="B23" s="54">
        <f t="shared" si="1"/>
        <v>12</v>
      </c>
      <c r="C23" s="167"/>
      <c r="D23" s="70"/>
      <c r="E23" s="31"/>
      <c r="F23" s="31"/>
      <c r="G23" s="67"/>
      <c r="H23" s="98"/>
      <c r="I23" s="98"/>
      <c r="J23" s="98"/>
      <c r="K23" s="98"/>
      <c r="L23" s="67"/>
      <c r="M23" s="67"/>
      <c r="N23" s="67">
        <f t="shared" si="0"/>
        <v>0</v>
      </c>
      <c r="O23" s="32"/>
    </row>
    <row r="24" spans="2:15" s="15" customFormat="1" ht="25.5" customHeight="1" x14ac:dyDescent="0.25">
      <c r="B24" s="54">
        <f t="shared" si="1"/>
        <v>13</v>
      </c>
      <c r="C24" s="167"/>
      <c r="D24" s="56"/>
      <c r="E24" s="97"/>
      <c r="F24" s="31"/>
      <c r="G24" s="67"/>
      <c r="H24" s="67"/>
      <c r="I24" s="110"/>
      <c r="J24" s="98"/>
      <c r="K24" s="110"/>
      <c r="L24" s="67"/>
      <c r="M24" s="67"/>
      <c r="N24" s="67">
        <f t="shared" si="0"/>
        <v>0</v>
      </c>
      <c r="O24" s="70"/>
    </row>
    <row r="25" spans="2:15" s="15" customFormat="1" ht="25.5" customHeight="1" x14ac:dyDescent="0.25">
      <c r="B25" s="54">
        <f t="shared" si="1"/>
        <v>14</v>
      </c>
      <c r="C25" s="167"/>
      <c r="D25" s="56"/>
      <c r="E25" s="97"/>
      <c r="F25" s="31"/>
      <c r="G25" s="67"/>
      <c r="H25" s="98"/>
      <c r="I25" s="98"/>
      <c r="J25" s="98"/>
      <c r="K25" s="98"/>
      <c r="L25" s="67"/>
      <c r="M25" s="67"/>
      <c r="N25" s="67">
        <f t="shared" si="0"/>
        <v>0</v>
      </c>
      <c r="O25" s="70"/>
    </row>
    <row r="26" spans="2:15" s="15" customFormat="1" ht="33" hidden="1" customHeight="1" x14ac:dyDescent="0.25">
      <c r="B26" s="54">
        <f t="shared" ref="B26:B59" si="2">+B25+1</f>
        <v>15</v>
      </c>
      <c r="C26" s="167"/>
      <c r="D26" s="56"/>
      <c r="E26" s="97"/>
      <c r="F26" s="31"/>
      <c r="G26" s="67"/>
      <c r="H26" s="67"/>
      <c r="I26" s="110"/>
      <c r="J26" s="98"/>
      <c r="K26" s="110"/>
      <c r="L26" s="67"/>
      <c r="M26" s="67"/>
      <c r="N26" s="67">
        <f t="shared" si="0"/>
        <v>0</v>
      </c>
      <c r="O26" s="70"/>
    </row>
    <row r="27" spans="2:15" s="15" customFormat="1" ht="33" hidden="1" customHeight="1" thickBot="1" x14ac:dyDescent="0.3">
      <c r="B27" s="54">
        <f t="shared" si="2"/>
        <v>16</v>
      </c>
      <c r="C27" s="54"/>
      <c r="D27" s="56" t="s">
        <v>59</v>
      </c>
      <c r="E27" s="97"/>
      <c r="F27" s="31"/>
      <c r="G27" s="67"/>
      <c r="H27" s="98"/>
      <c r="I27" s="98"/>
      <c r="J27" s="98"/>
      <c r="K27" s="98"/>
      <c r="L27" s="67"/>
      <c r="M27" s="67"/>
      <c r="N27" s="67">
        <f t="shared" si="0"/>
        <v>0</v>
      </c>
      <c r="O27" s="70"/>
    </row>
    <row r="28" spans="2:15" s="15" customFormat="1" ht="33" hidden="1" customHeight="1" thickBot="1" x14ac:dyDescent="0.3">
      <c r="B28" s="54">
        <f t="shared" si="2"/>
        <v>17</v>
      </c>
      <c r="C28" s="54" t="s">
        <v>60</v>
      </c>
      <c r="D28" s="56"/>
      <c r="E28" s="97"/>
      <c r="F28" s="31"/>
      <c r="G28" s="67"/>
      <c r="H28" s="98"/>
      <c r="I28" s="98"/>
      <c r="J28" s="98"/>
      <c r="K28" s="98"/>
      <c r="L28" s="67"/>
      <c r="M28" s="67"/>
      <c r="N28" s="67">
        <f t="shared" si="0"/>
        <v>0</v>
      </c>
      <c r="O28" s="70"/>
    </row>
    <row r="29" spans="2:15" s="15" customFormat="1" ht="33" hidden="1" customHeight="1" thickBot="1" x14ac:dyDescent="0.3">
      <c r="B29" s="54">
        <f t="shared" si="2"/>
        <v>18</v>
      </c>
      <c r="C29" s="54" t="s">
        <v>60</v>
      </c>
      <c r="D29" s="56"/>
      <c r="E29" s="97"/>
      <c r="F29" s="31"/>
      <c r="G29" s="67"/>
      <c r="H29" s="98"/>
      <c r="I29" s="98"/>
      <c r="J29" s="98"/>
      <c r="K29" s="98"/>
      <c r="L29" s="67"/>
      <c r="M29" s="67"/>
      <c r="N29" s="67">
        <f t="shared" si="0"/>
        <v>0</v>
      </c>
      <c r="O29" s="70"/>
    </row>
    <row r="30" spans="2:15" s="15" customFormat="1" ht="33.75" hidden="1" customHeight="1" thickBot="1" x14ac:dyDescent="0.3">
      <c r="B30" s="54">
        <f t="shared" si="2"/>
        <v>19</v>
      </c>
      <c r="C30" s="54" t="s">
        <v>60</v>
      </c>
      <c r="D30" s="56"/>
      <c r="E30" s="97"/>
      <c r="F30" s="31"/>
      <c r="G30" s="67"/>
      <c r="H30" s="98"/>
      <c r="I30" s="98"/>
      <c r="J30" s="98"/>
      <c r="K30" s="98"/>
      <c r="L30" s="67"/>
      <c r="M30" s="67"/>
      <c r="N30" s="67">
        <f t="shared" si="0"/>
        <v>0</v>
      </c>
      <c r="O30" s="56"/>
    </row>
    <row r="31" spans="2:15" s="15" customFormat="1" ht="33" hidden="1" customHeight="1" thickBot="1" x14ac:dyDescent="0.3">
      <c r="B31" s="54">
        <f t="shared" si="2"/>
        <v>20</v>
      </c>
      <c r="C31" s="54" t="s">
        <v>60</v>
      </c>
      <c r="D31" s="56"/>
      <c r="E31" s="97"/>
      <c r="F31" s="31"/>
      <c r="G31" s="67"/>
      <c r="H31" s="98"/>
      <c r="I31" s="98"/>
      <c r="J31" s="98"/>
      <c r="K31" s="98"/>
      <c r="L31" s="67"/>
      <c r="M31" s="67"/>
      <c r="N31" s="67">
        <f t="shared" si="0"/>
        <v>0</v>
      </c>
      <c r="O31" s="70"/>
    </row>
    <row r="32" spans="2:15" s="15" customFormat="1" ht="33" hidden="1" customHeight="1" thickBot="1" x14ac:dyDescent="0.3">
      <c r="B32" s="54">
        <f t="shared" si="2"/>
        <v>21</v>
      </c>
      <c r="C32" s="54" t="s">
        <v>60</v>
      </c>
      <c r="D32" s="56"/>
      <c r="E32" s="97"/>
      <c r="F32" s="31"/>
      <c r="G32" s="67"/>
      <c r="H32" s="98"/>
      <c r="I32" s="98"/>
      <c r="J32" s="98"/>
      <c r="K32" s="98"/>
      <c r="L32" s="67"/>
      <c r="M32" s="67"/>
      <c r="N32" s="67">
        <f t="shared" si="0"/>
        <v>0</v>
      </c>
      <c r="O32" s="70"/>
    </row>
    <row r="33" spans="2:15" s="15" customFormat="1" ht="33" hidden="1" customHeight="1" thickBot="1" x14ac:dyDescent="0.3">
      <c r="B33" s="54">
        <f t="shared" si="2"/>
        <v>22</v>
      </c>
      <c r="C33" s="54" t="s">
        <v>60</v>
      </c>
      <c r="D33" s="56"/>
      <c r="E33" s="97"/>
      <c r="F33" s="31"/>
      <c r="G33" s="67"/>
      <c r="H33" s="67"/>
      <c r="I33" s="67"/>
      <c r="J33" s="67"/>
      <c r="K33" s="67"/>
      <c r="L33" s="67"/>
      <c r="M33" s="67"/>
      <c r="N33" s="67">
        <f t="shared" si="0"/>
        <v>0</v>
      </c>
      <c r="O33" s="32"/>
    </row>
    <row r="34" spans="2:15" s="15" customFormat="1" ht="33" hidden="1" customHeight="1" thickBot="1" x14ac:dyDescent="0.3">
      <c r="B34" s="54">
        <f t="shared" si="2"/>
        <v>23</v>
      </c>
      <c r="C34" s="54" t="s">
        <v>60</v>
      </c>
      <c r="D34" s="56"/>
      <c r="E34" s="97"/>
      <c r="F34" s="31"/>
      <c r="G34" s="67"/>
      <c r="H34" s="67"/>
      <c r="I34" s="67"/>
      <c r="J34" s="67"/>
      <c r="K34" s="67"/>
      <c r="L34" s="67"/>
      <c r="M34" s="67"/>
      <c r="N34" s="67">
        <f t="shared" si="0"/>
        <v>0</v>
      </c>
      <c r="O34" s="32"/>
    </row>
    <row r="35" spans="2:15" s="15" customFormat="1" ht="33" hidden="1" customHeight="1" thickBot="1" x14ac:dyDescent="0.3">
      <c r="B35" s="54">
        <f t="shared" si="2"/>
        <v>24</v>
      </c>
      <c r="C35" s="54" t="s">
        <v>60</v>
      </c>
      <c r="D35" s="56"/>
      <c r="E35" s="97"/>
      <c r="F35" s="31"/>
      <c r="G35" s="67"/>
      <c r="H35" s="67"/>
      <c r="I35" s="67"/>
      <c r="J35" s="67"/>
      <c r="K35" s="67"/>
      <c r="L35" s="67"/>
      <c r="M35" s="67"/>
      <c r="N35" s="67">
        <f t="shared" si="0"/>
        <v>0</v>
      </c>
      <c r="O35" s="32"/>
    </row>
    <row r="36" spans="2:15" s="15" customFormat="1" ht="33" hidden="1" customHeight="1" thickBot="1" x14ac:dyDescent="0.3">
      <c r="B36" s="54">
        <f t="shared" si="2"/>
        <v>25</v>
      </c>
      <c r="C36" s="54" t="s">
        <v>60</v>
      </c>
      <c r="D36" s="56"/>
      <c r="E36" s="97"/>
      <c r="F36" s="31"/>
      <c r="G36" s="67"/>
      <c r="H36" s="98"/>
      <c r="I36" s="98"/>
      <c r="J36" s="98"/>
      <c r="K36" s="98"/>
      <c r="L36" s="67"/>
      <c r="M36" s="67"/>
      <c r="N36" s="67">
        <f t="shared" si="0"/>
        <v>0</v>
      </c>
      <c r="O36" s="32"/>
    </row>
    <row r="37" spans="2:15" s="15" customFormat="1" ht="33" hidden="1" customHeight="1" thickBot="1" x14ac:dyDescent="0.3">
      <c r="B37" s="54">
        <f t="shared" si="2"/>
        <v>26</v>
      </c>
      <c r="C37" s="54" t="s">
        <v>60</v>
      </c>
      <c r="D37" s="56"/>
      <c r="E37" s="97"/>
      <c r="F37" s="31"/>
      <c r="G37" s="67"/>
      <c r="H37" s="98"/>
      <c r="I37" s="98"/>
      <c r="J37" s="98"/>
      <c r="K37" s="98"/>
      <c r="L37" s="67"/>
      <c r="M37" s="67"/>
      <c r="N37" s="67">
        <f t="shared" si="0"/>
        <v>0</v>
      </c>
      <c r="O37" s="32"/>
    </row>
    <row r="38" spans="2:15" s="15" customFormat="1" ht="33" hidden="1" customHeight="1" thickBot="1" x14ac:dyDescent="0.3">
      <c r="B38" s="54">
        <f t="shared" si="2"/>
        <v>27</v>
      </c>
      <c r="C38" s="54" t="s">
        <v>60</v>
      </c>
      <c r="D38" s="56"/>
      <c r="E38" s="97"/>
      <c r="F38" s="31"/>
      <c r="G38" s="67"/>
      <c r="H38" s="98"/>
      <c r="I38" s="98"/>
      <c r="J38" s="98"/>
      <c r="K38" s="98"/>
      <c r="L38" s="67"/>
      <c r="M38" s="67"/>
      <c r="N38" s="67">
        <f t="shared" si="0"/>
        <v>0</v>
      </c>
      <c r="O38" s="32"/>
    </row>
    <row r="39" spans="2:15" s="15" customFormat="1" ht="33" hidden="1" customHeight="1" thickBot="1" x14ac:dyDescent="0.3">
      <c r="B39" s="54">
        <f t="shared" si="2"/>
        <v>28</v>
      </c>
      <c r="C39" s="54" t="s">
        <v>60</v>
      </c>
      <c r="D39" s="56"/>
      <c r="E39" s="97"/>
      <c r="F39" s="31"/>
      <c r="G39" s="67"/>
      <c r="H39" s="67"/>
      <c r="I39" s="67"/>
      <c r="J39" s="67"/>
      <c r="K39" s="67"/>
      <c r="L39" s="67"/>
      <c r="M39" s="67"/>
      <c r="N39" s="67">
        <f t="shared" si="0"/>
        <v>0</v>
      </c>
      <c r="O39" s="32"/>
    </row>
    <row r="40" spans="2:15" s="15" customFormat="1" ht="33" hidden="1" customHeight="1" thickBot="1" x14ac:dyDescent="0.3">
      <c r="B40" s="54">
        <f t="shared" si="2"/>
        <v>29</v>
      </c>
      <c r="C40" s="54" t="s">
        <v>60</v>
      </c>
      <c r="D40" s="56"/>
      <c r="E40" s="97"/>
      <c r="F40" s="31"/>
      <c r="G40" s="67"/>
      <c r="H40" s="98"/>
      <c r="I40" s="98"/>
      <c r="J40" s="98"/>
      <c r="K40" s="98"/>
      <c r="L40" s="67"/>
      <c r="M40" s="67"/>
      <c r="N40" s="67">
        <f t="shared" si="0"/>
        <v>0</v>
      </c>
      <c r="O40" s="32"/>
    </row>
    <row r="41" spans="2:15" s="15" customFormat="1" ht="33" hidden="1" customHeight="1" thickBot="1" x14ac:dyDescent="0.3">
      <c r="B41" s="54">
        <f t="shared" si="2"/>
        <v>30</v>
      </c>
      <c r="C41" s="54" t="s">
        <v>60</v>
      </c>
      <c r="D41" s="56"/>
      <c r="E41" s="97"/>
      <c r="F41" s="31"/>
      <c r="G41" s="67"/>
      <c r="H41" s="98"/>
      <c r="I41" s="98"/>
      <c r="J41" s="98"/>
      <c r="K41" s="98"/>
      <c r="L41" s="67"/>
      <c r="M41" s="67"/>
      <c r="N41" s="67">
        <f t="shared" si="0"/>
        <v>0</v>
      </c>
      <c r="O41" s="32"/>
    </row>
    <row r="42" spans="2:15" s="15" customFormat="1" ht="33" hidden="1" customHeight="1" thickBot="1" x14ac:dyDescent="0.3">
      <c r="B42" s="54">
        <f t="shared" si="2"/>
        <v>31</v>
      </c>
      <c r="C42" s="54" t="s">
        <v>60</v>
      </c>
      <c r="D42" s="56"/>
      <c r="E42" s="97"/>
      <c r="F42" s="31"/>
      <c r="G42" s="67"/>
      <c r="H42" s="98"/>
      <c r="I42" s="98"/>
      <c r="J42" s="98"/>
      <c r="K42" s="98"/>
      <c r="L42" s="67"/>
      <c r="M42" s="67"/>
      <c r="N42" s="67">
        <f t="shared" si="0"/>
        <v>0</v>
      </c>
      <c r="O42" s="32"/>
    </row>
    <row r="43" spans="2:15" s="15" customFormat="1" ht="33" hidden="1" customHeight="1" thickBot="1" x14ac:dyDescent="0.3">
      <c r="B43" s="54">
        <f t="shared" si="2"/>
        <v>32</v>
      </c>
      <c r="C43" s="54" t="s">
        <v>60</v>
      </c>
      <c r="D43" s="56"/>
      <c r="E43" s="97"/>
      <c r="F43" s="31"/>
      <c r="G43" s="67"/>
      <c r="H43" s="98"/>
      <c r="I43" s="98"/>
      <c r="J43" s="98"/>
      <c r="K43" s="98"/>
      <c r="L43" s="67"/>
      <c r="M43" s="67"/>
      <c r="N43" s="67">
        <f t="shared" si="0"/>
        <v>0</v>
      </c>
      <c r="O43" s="32"/>
    </row>
    <row r="44" spans="2:15" s="15" customFormat="1" ht="33" hidden="1" customHeight="1" thickBot="1" x14ac:dyDescent="0.3">
      <c r="B44" s="54">
        <f t="shared" si="2"/>
        <v>33</v>
      </c>
      <c r="C44" s="54" t="s">
        <v>60</v>
      </c>
      <c r="D44" s="56"/>
      <c r="E44" s="97"/>
      <c r="F44" s="31"/>
      <c r="G44" s="67"/>
      <c r="H44" s="98"/>
      <c r="I44" s="98"/>
      <c r="J44" s="98"/>
      <c r="K44" s="98"/>
      <c r="L44" s="67"/>
      <c r="M44" s="67"/>
      <c r="N44" s="67">
        <f t="shared" si="0"/>
        <v>0</v>
      </c>
      <c r="O44" s="32"/>
    </row>
    <row r="45" spans="2:15" s="15" customFormat="1" ht="33" hidden="1" customHeight="1" thickBot="1" x14ac:dyDescent="0.3">
      <c r="B45" s="54">
        <f t="shared" si="2"/>
        <v>34</v>
      </c>
      <c r="C45" s="54" t="s">
        <v>60</v>
      </c>
      <c r="D45" s="56"/>
      <c r="E45" s="97"/>
      <c r="F45" s="31"/>
      <c r="G45" s="67"/>
      <c r="H45" s="98"/>
      <c r="I45" s="98"/>
      <c r="J45" s="98"/>
      <c r="K45" s="98"/>
      <c r="L45" s="67"/>
      <c r="M45" s="67"/>
      <c r="N45" s="67">
        <f t="shared" si="0"/>
        <v>0</v>
      </c>
      <c r="O45" s="32"/>
    </row>
    <row r="46" spans="2:15" s="15" customFormat="1" ht="33" hidden="1" customHeight="1" thickBot="1" x14ac:dyDescent="0.3">
      <c r="B46" s="54">
        <f t="shared" si="2"/>
        <v>35</v>
      </c>
      <c r="C46" s="54" t="s">
        <v>60</v>
      </c>
      <c r="D46" s="56"/>
      <c r="E46" s="97"/>
      <c r="F46" s="31"/>
      <c r="G46" s="67"/>
      <c r="H46" s="98"/>
      <c r="I46" s="98"/>
      <c r="J46" s="98"/>
      <c r="K46" s="98"/>
      <c r="L46" s="67"/>
      <c r="M46" s="67"/>
      <c r="N46" s="67">
        <f t="shared" si="0"/>
        <v>0</v>
      </c>
      <c r="O46" s="32"/>
    </row>
    <row r="47" spans="2:15" s="15" customFormat="1" ht="33" hidden="1" customHeight="1" thickBot="1" x14ac:dyDescent="0.3">
      <c r="B47" s="54">
        <f t="shared" si="2"/>
        <v>36</v>
      </c>
      <c r="C47" s="54" t="s">
        <v>60</v>
      </c>
      <c r="D47" s="56"/>
      <c r="E47" s="97"/>
      <c r="F47" s="31"/>
      <c r="G47" s="67"/>
      <c r="H47" s="98"/>
      <c r="I47" s="98"/>
      <c r="J47" s="98"/>
      <c r="K47" s="98"/>
      <c r="L47" s="67"/>
      <c r="M47" s="67"/>
      <c r="N47" s="67">
        <f t="shared" si="0"/>
        <v>0</v>
      </c>
      <c r="O47" s="32"/>
    </row>
    <row r="48" spans="2:15" s="15" customFormat="1" ht="33" hidden="1" customHeight="1" thickBot="1" x14ac:dyDescent="0.3">
      <c r="B48" s="54">
        <f t="shared" si="2"/>
        <v>37</v>
      </c>
      <c r="C48" s="54" t="s">
        <v>60</v>
      </c>
      <c r="D48" s="56"/>
      <c r="E48" s="97"/>
      <c r="F48" s="31"/>
      <c r="G48" s="67"/>
      <c r="H48" s="98"/>
      <c r="I48" s="98"/>
      <c r="J48" s="98"/>
      <c r="K48" s="98"/>
      <c r="L48" s="67"/>
      <c r="M48" s="67"/>
      <c r="N48" s="67">
        <f t="shared" si="0"/>
        <v>0</v>
      </c>
      <c r="O48" s="32"/>
    </row>
    <row r="49" spans="2:15" s="15" customFormat="1" ht="33" hidden="1" customHeight="1" thickBot="1" x14ac:dyDescent="0.3">
      <c r="B49" s="54">
        <f t="shared" si="2"/>
        <v>38</v>
      </c>
      <c r="C49" s="54" t="s">
        <v>60</v>
      </c>
      <c r="D49" s="56"/>
      <c r="E49" s="97"/>
      <c r="F49" s="31"/>
      <c r="G49" s="67"/>
      <c r="H49" s="98"/>
      <c r="I49" s="98"/>
      <c r="J49" s="98"/>
      <c r="K49" s="98"/>
      <c r="L49" s="67"/>
      <c r="M49" s="67"/>
      <c r="N49" s="67">
        <f t="shared" si="0"/>
        <v>0</v>
      </c>
      <c r="O49" s="32"/>
    </row>
    <row r="50" spans="2:15" s="15" customFormat="1" ht="33" hidden="1" customHeight="1" thickBot="1" x14ac:dyDescent="0.3">
      <c r="B50" s="54">
        <f t="shared" si="2"/>
        <v>39</v>
      </c>
      <c r="C50" s="54" t="s">
        <v>60</v>
      </c>
      <c r="D50" s="56"/>
      <c r="E50" s="97"/>
      <c r="F50" s="31"/>
      <c r="G50" s="67"/>
      <c r="H50" s="98"/>
      <c r="I50" s="98"/>
      <c r="J50" s="98"/>
      <c r="K50" s="98"/>
      <c r="L50" s="67"/>
      <c r="M50" s="67"/>
      <c r="N50" s="67">
        <f t="shared" si="0"/>
        <v>0</v>
      </c>
      <c r="O50" s="32"/>
    </row>
    <row r="51" spans="2:15" s="15" customFormat="1" ht="33" hidden="1" customHeight="1" thickBot="1" x14ac:dyDescent="0.3">
      <c r="B51" s="54">
        <f t="shared" si="2"/>
        <v>40</v>
      </c>
      <c r="C51" s="54" t="s">
        <v>60</v>
      </c>
      <c r="D51" s="56"/>
      <c r="E51" s="97"/>
      <c r="F51" s="31"/>
      <c r="G51" s="67"/>
      <c r="H51" s="98"/>
      <c r="I51" s="98"/>
      <c r="J51" s="98"/>
      <c r="K51" s="98"/>
      <c r="L51" s="67"/>
      <c r="M51" s="67"/>
      <c r="N51" s="67">
        <f t="shared" si="0"/>
        <v>0</v>
      </c>
      <c r="O51" s="32"/>
    </row>
    <row r="52" spans="2:15" s="15" customFormat="1" ht="33" hidden="1" customHeight="1" thickBot="1" x14ac:dyDescent="0.3">
      <c r="B52" s="54">
        <f t="shared" si="2"/>
        <v>41</v>
      </c>
      <c r="C52" s="54" t="s">
        <v>60</v>
      </c>
      <c r="D52" s="56"/>
      <c r="E52" s="97"/>
      <c r="F52" s="31"/>
      <c r="G52" s="67"/>
      <c r="H52" s="98"/>
      <c r="I52" s="98"/>
      <c r="J52" s="98"/>
      <c r="K52" s="98"/>
      <c r="L52" s="67"/>
      <c r="M52" s="67"/>
      <c r="N52" s="67">
        <f t="shared" si="0"/>
        <v>0</v>
      </c>
      <c r="O52" s="32"/>
    </row>
    <row r="53" spans="2:15" s="15" customFormat="1" ht="33" hidden="1" customHeight="1" thickBot="1" x14ac:dyDescent="0.3">
      <c r="B53" s="54">
        <f t="shared" si="2"/>
        <v>42</v>
      </c>
      <c r="C53" s="54" t="s">
        <v>60</v>
      </c>
      <c r="D53" s="56"/>
      <c r="E53" s="97"/>
      <c r="F53" s="31"/>
      <c r="G53" s="67"/>
      <c r="H53" s="67"/>
      <c r="I53" s="67"/>
      <c r="J53" s="67"/>
      <c r="K53" s="67"/>
      <c r="L53" s="67"/>
      <c r="M53" s="67"/>
      <c r="N53" s="67">
        <f t="shared" si="0"/>
        <v>0</v>
      </c>
      <c r="O53" s="32"/>
    </row>
    <row r="54" spans="2:15" s="15" customFormat="1" ht="33" hidden="1" customHeight="1" thickBot="1" x14ac:dyDescent="0.3">
      <c r="B54" s="54">
        <f t="shared" si="2"/>
        <v>43</v>
      </c>
      <c r="C54" s="54" t="s">
        <v>60</v>
      </c>
      <c r="D54" s="56"/>
      <c r="E54" s="97"/>
      <c r="F54" s="31"/>
      <c r="G54" s="67"/>
      <c r="H54" s="67"/>
      <c r="I54" s="67"/>
      <c r="J54" s="67"/>
      <c r="K54" s="67"/>
      <c r="L54" s="67"/>
      <c r="M54" s="67"/>
      <c r="N54" s="67">
        <f t="shared" si="0"/>
        <v>0</v>
      </c>
      <c r="O54" s="32"/>
    </row>
    <row r="55" spans="2:15" s="15" customFormat="1" ht="33" hidden="1" customHeight="1" thickBot="1" x14ac:dyDescent="0.3">
      <c r="B55" s="54">
        <f t="shared" si="2"/>
        <v>44</v>
      </c>
      <c r="C55" s="54" t="s">
        <v>60</v>
      </c>
      <c r="D55" s="56"/>
      <c r="E55" s="97"/>
      <c r="F55" s="31"/>
      <c r="G55" s="67"/>
      <c r="H55" s="67"/>
      <c r="I55" s="67"/>
      <c r="J55" s="67"/>
      <c r="K55" s="67"/>
      <c r="L55" s="67"/>
      <c r="M55" s="67"/>
      <c r="N55" s="67">
        <f t="shared" si="0"/>
        <v>0</v>
      </c>
      <c r="O55" s="32"/>
    </row>
    <row r="56" spans="2:15" s="15" customFormat="1" ht="33" hidden="1" customHeight="1" thickBot="1" x14ac:dyDescent="0.3">
      <c r="B56" s="54">
        <f t="shared" si="2"/>
        <v>45</v>
      </c>
      <c r="C56" s="54" t="s">
        <v>60</v>
      </c>
      <c r="D56" s="56"/>
      <c r="E56" s="97"/>
      <c r="F56" s="31"/>
      <c r="G56" s="67"/>
      <c r="H56" s="67"/>
      <c r="I56" s="67"/>
      <c r="J56" s="67"/>
      <c r="K56" s="67"/>
      <c r="L56" s="67"/>
      <c r="M56" s="67"/>
      <c r="N56" s="67">
        <f t="shared" si="0"/>
        <v>0</v>
      </c>
      <c r="O56" s="32"/>
    </row>
    <row r="57" spans="2:15" s="15" customFormat="1" ht="33" hidden="1" customHeight="1" thickBot="1" x14ac:dyDescent="0.3">
      <c r="B57" s="54">
        <f t="shared" si="2"/>
        <v>46</v>
      </c>
      <c r="C57" s="54" t="s">
        <v>60</v>
      </c>
      <c r="D57" s="56"/>
      <c r="E57" s="97"/>
      <c r="F57" s="31"/>
      <c r="G57" s="67"/>
      <c r="H57" s="67"/>
      <c r="I57" s="67"/>
      <c r="J57" s="67"/>
      <c r="K57" s="67"/>
      <c r="L57" s="67"/>
      <c r="M57" s="67"/>
      <c r="N57" s="67">
        <f t="shared" si="0"/>
        <v>0</v>
      </c>
      <c r="O57" s="32"/>
    </row>
    <row r="58" spans="2:15" s="15" customFormat="1" ht="33" hidden="1" customHeight="1" thickBot="1" x14ac:dyDescent="0.3">
      <c r="B58" s="54">
        <f t="shared" si="2"/>
        <v>47</v>
      </c>
      <c r="C58" s="54" t="s">
        <v>60</v>
      </c>
      <c r="D58" s="56"/>
      <c r="E58" s="97"/>
      <c r="F58" s="31"/>
      <c r="G58" s="67"/>
      <c r="H58" s="67"/>
      <c r="I58" s="67"/>
      <c r="J58" s="67"/>
      <c r="K58" s="67"/>
      <c r="L58" s="67"/>
      <c r="M58" s="67"/>
      <c r="N58" s="67">
        <f t="shared" si="0"/>
        <v>0</v>
      </c>
      <c r="O58" s="32"/>
    </row>
    <row r="59" spans="2:15" s="15" customFormat="1" ht="33" hidden="1" customHeight="1" thickBot="1" x14ac:dyDescent="0.3">
      <c r="B59" s="54">
        <f t="shared" si="2"/>
        <v>48</v>
      </c>
      <c r="C59" s="54" t="s">
        <v>60</v>
      </c>
      <c r="D59" s="56"/>
      <c r="E59" s="33"/>
      <c r="F59" s="31"/>
      <c r="G59" s="67"/>
      <c r="H59" s="67"/>
      <c r="I59" s="67"/>
      <c r="J59" s="67"/>
      <c r="K59" s="67"/>
      <c r="L59" s="67"/>
      <c r="M59" s="67"/>
      <c r="N59" s="67">
        <f t="shared" si="0"/>
        <v>0</v>
      </c>
      <c r="O59" s="70"/>
    </row>
    <row r="60" spans="2:15" s="15" customFormat="1" ht="33" customHeight="1" x14ac:dyDescent="0.25">
      <c r="B60" s="296"/>
      <c r="C60" s="296"/>
      <c r="D60" s="294"/>
      <c r="E60" s="294"/>
      <c r="F60" s="436"/>
      <c r="G60" s="69">
        <f>SUM(G8:G59)</f>
        <v>4690600</v>
      </c>
      <c r="H60" s="69">
        <f t="shared" ref="H60:N60" si="3">SUM(H8:H59)</f>
        <v>53419</v>
      </c>
      <c r="I60" s="69">
        <f t="shared" si="3"/>
        <v>2856000</v>
      </c>
      <c r="J60" s="69">
        <f t="shared" si="3"/>
        <v>0</v>
      </c>
      <c r="K60" s="69">
        <f t="shared" si="3"/>
        <v>22563000</v>
      </c>
      <c r="L60" s="69">
        <f t="shared" si="3"/>
        <v>0</v>
      </c>
      <c r="M60" s="69">
        <f t="shared" si="3"/>
        <v>180894482.6778</v>
      </c>
      <c r="N60" s="69">
        <f t="shared" si="3"/>
        <v>211057501.6778</v>
      </c>
      <c r="O60" s="70"/>
    </row>
    <row r="61" spans="2:15" ht="15.75" x14ac:dyDescent="0.25">
      <c r="B61" s="122" t="s">
        <v>29</v>
      </c>
      <c r="C61" s="433"/>
      <c r="D61" s="433"/>
      <c r="E61" s="434"/>
      <c r="F61" s="434"/>
      <c r="G61" s="145"/>
      <c r="H61" s="122" t="s">
        <v>30</v>
      </c>
      <c r="I61" s="145"/>
      <c r="J61" s="191"/>
      <c r="K61" s="192"/>
      <c r="L61" s="192"/>
      <c r="M61" s="192"/>
      <c r="N61" s="23"/>
      <c r="O61" s="24"/>
    </row>
    <row r="62" spans="2:15" ht="15.75" x14ac:dyDescent="0.25">
      <c r="B62" s="122"/>
      <c r="C62" s="23"/>
      <c r="D62" s="23"/>
      <c r="E62" s="304"/>
      <c r="F62" s="304"/>
      <c r="G62" s="145"/>
      <c r="H62" s="122"/>
      <c r="I62" s="145"/>
      <c r="J62" s="191"/>
      <c r="K62" s="192"/>
      <c r="L62" s="192"/>
      <c r="M62" s="192"/>
      <c r="N62" s="23"/>
      <c r="O62" s="24"/>
    </row>
    <row r="63" spans="2:15" ht="15.75" x14ac:dyDescent="0.25">
      <c r="B63" s="90"/>
      <c r="C63" s="91"/>
      <c r="D63" s="23"/>
      <c r="E63" s="304"/>
      <c r="F63" s="304"/>
      <c r="G63" s="145"/>
      <c r="H63" s="90"/>
      <c r="I63" s="145"/>
      <c r="J63" s="191"/>
      <c r="K63" s="192"/>
      <c r="L63" s="192"/>
      <c r="M63" s="192"/>
      <c r="N63" s="52"/>
      <c r="O63" s="24"/>
    </row>
    <row r="64" spans="2:15" ht="15.75" x14ac:dyDescent="0.25">
      <c r="B64" s="90"/>
      <c r="C64" s="91"/>
      <c r="D64" s="23"/>
      <c r="E64" s="304"/>
      <c r="F64" s="304"/>
      <c r="G64" s="145"/>
      <c r="H64" s="90"/>
      <c r="I64" s="145"/>
      <c r="J64" s="191"/>
      <c r="K64" s="192"/>
      <c r="L64" s="192"/>
      <c r="M64" s="192"/>
      <c r="N64" s="52"/>
      <c r="O64" s="24"/>
    </row>
    <row r="65" spans="2:15" ht="16.5" thickBot="1" x14ac:dyDescent="0.3">
      <c r="B65" s="123" t="s">
        <v>31</v>
      </c>
      <c r="C65" s="72"/>
      <c r="D65" s="72"/>
      <c r="E65" s="405"/>
      <c r="F65" s="405"/>
      <c r="G65" s="146"/>
      <c r="H65" s="123" t="s">
        <v>31</v>
      </c>
      <c r="I65" s="146"/>
      <c r="J65" s="199" t="s">
        <v>86</v>
      </c>
      <c r="K65" s="193"/>
      <c r="L65" s="193"/>
      <c r="M65" s="193"/>
      <c r="N65" s="25"/>
      <c r="O65" s="26"/>
    </row>
    <row r="66" spans="2:15" ht="15.75" x14ac:dyDescent="0.25">
      <c r="B66" s="23"/>
      <c r="C66" s="23"/>
      <c r="D66" s="23"/>
      <c r="E66" s="23"/>
      <c r="F66" s="47"/>
      <c r="G66" s="100"/>
      <c r="H66" s="100"/>
      <c r="I66" s="100"/>
      <c r="J66" s="100"/>
      <c r="K66" s="100"/>
      <c r="L66" s="23"/>
      <c r="M66" s="23"/>
      <c r="N66" s="23"/>
      <c r="O66" s="23"/>
    </row>
    <row r="68" spans="2:15" x14ac:dyDescent="0.25">
      <c r="G68" s="58"/>
      <c r="H68" s="58"/>
      <c r="I68" s="58"/>
      <c r="J68" s="58"/>
      <c r="K68" s="58"/>
      <c r="N68" s="59"/>
    </row>
    <row r="69" spans="2:15" x14ac:dyDescent="0.25">
      <c r="G69" s="58"/>
      <c r="H69" s="58"/>
      <c r="I69" s="58"/>
      <c r="J69" s="58"/>
      <c r="K69" s="58"/>
      <c r="O69" s="89"/>
    </row>
    <row r="70" spans="2:15" x14ac:dyDescent="0.25">
      <c r="G70" s="58"/>
      <c r="H70" s="58"/>
      <c r="I70" s="58"/>
      <c r="J70" s="58"/>
      <c r="K70" s="58"/>
    </row>
    <row r="71" spans="2:15" x14ac:dyDescent="0.25">
      <c r="G71" s="58"/>
      <c r="H71" s="58"/>
      <c r="I71" s="58"/>
      <c r="J71" s="58"/>
      <c r="K71" s="58"/>
    </row>
    <row r="72" spans="2:15" x14ac:dyDescent="0.25">
      <c r="G72" s="58"/>
      <c r="H72" s="58"/>
      <c r="I72" s="58"/>
      <c r="J72" s="58"/>
      <c r="K72" s="58"/>
    </row>
    <row r="73" spans="2:15" x14ac:dyDescent="0.25">
      <c r="G73" s="58"/>
      <c r="H73" s="58"/>
      <c r="I73" s="58"/>
      <c r="J73" s="58"/>
      <c r="K73" s="58"/>
    </row>
    <row r="74" spans="2:15" x14ac:dyDescent="0.25">
      <c r="E74" s="194"/>
      <c r="F74" s="195"/>
      <c r="G74" s="196"/>
      <c r="H74" s="197"/>
      <c r="I74" s="198"/>
      <c r="J74" s="198"/>
      <c r="K74" s="198"/>
      <c r="L74" s="198"/>
      <c r="M74" s="194"/>
    </row>
    <row r="75" spans="2:15" x14ac:dyDescent="0.25">
      <c r="G75" s="58"/>
      <c r="H75" s="58"/>
      <c r="I75" s="58"/>
      <c r="J75" s="58"/>
      <c r="K75" s="58"/>
    </row>
    <row r="76" spans="2:15" x14ac:dyDescent="0.25">
      <c r="G76" s="58"/>
      <c r="H76" s="58"/>
      <c r="I76" s="58"/>
      <c r="J76" s="58"/>
      <c r="K76" s="58"/>
    </row>
    <row r="77" spans="2:15" x14ac:dyDescent="0.25">
      <c r="G77" s="58"/>
      <c r="H77" s="58"/>
      <c r="I77" s="58"/>
      <c r="J77" s="58"/>
      <c r="K77" s="58"/>
    </row>
    <row r="78" spans="2:15" x14ac:dyDescent="0.25">
      <c r="G78" s="58"/>
      <c r="H78" s="58"/>
      <c r="I78" s="58"/>
      <c r="J78" s="58"/>
      <c r="K78" s="58"/>
    </row>
    <row r="79" spans="2:15" x14ac:dyDescent="0.25">
      <c r="G79" s="58"/>
      <c r="H79" s="58"/>
      <c r="I79" s="58"/>
      <c r="J79" s="58"/>
      <c r="K79" s="58"/>
    </row>
    <row r="80" spans="2:15" x14ac:dyDescent="0.25">
      <c r="G80" s="58"/>
      <c r="H80" s="58"/>
      <c r="I80" s="58"/>
      <c r="J80" s="58"/>
      <c r="K80" s="58"/>
      <c r="L80" s="60"/>
      <c r="M80" s="60"/>
    </row>
    <row r="81" spans="6:13" ht="15.75" x14ac:dyDescent="0.25">
      <c r="F81" s="47"/>
      <c r="G81" s="23"/>
      <c r="H81" s="23"/>
      <c r="I81" s="23"/>
      <c r="J81" s="23"/>
      <c r="K81" s="23"/>
      <c r="L81" s="52"/>
      <c r="M81" s="52"/>
    </row>
    <row r="82" spans="6:13" ht="15.75" x14ac:dyDescent="0.25">
      <c r="F82" s="47"/>
      <c r="G82" s="23"/>
      <c r="H82" s="23"/>
      <c r="I82" s="23"/>
      <c r="J82" s="23"/>
      <c r="K82" s="23"/>
      <c r="L82" s="61"/>
      <c r="M82" s="61"/>
    </row>
    <row r="83" spans="6:13" ht="15.75" x14ac:dyDescent="0.25">
      <c r="F83" s="47"/>
      <c r="G83" s="23"/>
      <c r="H83" s="23"/>
      <c r="I83" s="23"/>
      <c r="J83" s="23"/>
      <c r="K83" s="23"/>
      <c r="L83" s="61"/>
      <c r="M83" s="61"/>
    </row>
    <row r="84" spans="6:13" ht="15.75" x14ac:dyDescent="0.25">
      <c r="F84" s="47"/>
      <c r="G84" s="23"/>
      <c r="H84" s="23"/>
      <c r="I84" s="23"/>
      <c r="J84" s="23"/>
      <c r="K84" s="23"/>
      <c r="L84" s="61"/>
      <c r="M84" s="61"/>
    </row>
    <row r="85" spans="6:13" ht="15.75" x14ac:dyDescent="0.25">
      <c r="F85" s="47"/>
      <c r="G85" s="23"/>
      <c r="H85" s="23"/>
      <c r="I85" s="23"/>
      <c r="J85" s="23"/>
      <c r="K85" s="23"/>
      <c r="L85" s="61"/>
      <c r="M85" s="61"/>
    </row>
    <row r="86" spans="6:13" ht="15.75" x14ac:dyDescent="0.25">
      <c r="F86" s="47"/>
      <c r="G86" s="23"/>
      <c r="H86" s="23"/>
      <c r="I86" s="23"/>
      <c r="J86" s="23"/>
      <c r="K86" s="23"/>
      <c r="L86" s="61"/>
      <c r="M86" s="61"/>
    </row>
    <row r="87" spans="6:13" ht="15.75" x14ac:dyDescent="0.25">
      <c r="F87" s="47"/>
      <c r="G87" s="23"/>
      <c r="H87" s="23"/>
      <c r="I87" s="23"/>
      <c r="J87" s="23"/>
      <c r="K87" s="23"/>
      <c r="L87" s="61"/>
      <c r="M87" s="61"/>
    </row>
    <row r="88" spans="6:13" ht="15.75" x14ac:dyDescent="0.25">
      <c r="F88" s="47"/>
      <c r="G88" s="23"/>
      <c r="H88" s="23"/>
      <c r="I88" s="23"/>
      <c r="J88" s="23"/>
      <c r="K88" s="23"/>
      <c r="L88" s="61"/>
      <c r="M88" s="61"/>
    </row>
    <row r="89" spans="6:13" ht="15.75" x14ac:dyDescent="0.25">
      <c r="F89" s="47"/>
      <c r="G89" s="23"/>
      <c r="H89" s="23"/>
      <c r="I89" s="23"/>
      <c r="J89" s="23"/>
      <c r="K89" s="23"/>
      <c r="L89" s="52"/>
      <c r="M89" s="52"/>
    </row>
    <row r="90" spans="6:13" ht="15.75" x14ac:dyDescent="0.25">
      <c r="F90" s="47"/>
      <c r="G90" s="23"/>
      <c r="H90" s="23"/>
      <c r="I90" s="23"/>
      <c r="J90" s="23"/>
      <c r="K90" s="23"/>
      <c r="L90" s="52"/>
      <c r="M90" s="52"/>
    </row>
    <row r="91" spans="6:13" ht="15.75" x14ac:dyDescent="0.25">
      <c r="F91" s="47"/>
      <c r="G91" s="23"/>
      <c r="H91" s="23"/>
      <c r="I91" s="23"/>
      <c r="J91" s="23"/>
      <c r="K91" s="23"/>
    </row>
    <row r="92" spans="6:13" ht="15.75" x14ac:dyDescent="0.25">
      <c r="F92" s="47"/>
      <c r="G92" s="23"/>
      <c r="H92" s="23"/>
      <c r="I92" s="23"/>
      <c r="J92" s="23"/>
      <c r="K92" s="23"/>
      <c r="L92" s="52"/>
      <c r="M92" s="52"/>
    </row>
    <row r="93" spans="6:13" ht="15.75" x14ac:dyDescent="0.25">
      <c r="F93" s="47"/>
      <c r="G93" s="23"/>
      <c r="H93" s="23"/>
      <c r="I93" s="23"/>
      <c r="J93" s="23"/>
      <c r="K93" s="23"/>
      <c r="L93" s="52"/>
      <c r="M93" s="52"/>
    </row>
    <row r="94" spans="6:13" ht="15.75" x14ac:dyDescent="0.25">
      <c r="F94" s="47"/>
      <c r="G94" s="23"/>
      <c r="H94" s="23"/>
      <c r="I94" s="23"/>
      <c r="J94" s="23"/>
      <c r="K94" s="23"/>
      <c r="L94" s="52"/>
      <c r="M94" s="52"/>
    </row>
    <row r="95" spans="6:13" ht="15.75" x14ac:dyDescent="0.25">
      <c r="F95" s="47"/>
      <c r="G95" s="23"/>
      <c r="H95" s="23"/>
      <c r="I95" s="23"/>
      <c r="J95" s="23"/>
      <c r="K95" s="23"/>
      <c r="L95" s="52"/>
      <c r="M95" s="52"/>
    </row>
    <row r="96" spans="6:13" ht="15.75" x14ac:dyDescent="0.25">
      <c r="F96" s="47"/>
      <c r="G96" s="23"/>
      <c r="H96" s="23"/>
      <c r="I96" s="23"/>
      <c r="J96" s="23"/>
      <c r="K96" s="23"/>
      <c r="L96" s="52"/>
      <c r="M96" s="52"/>
    </row>
    <row r="97" spans="6:13" ht="15.75" x14ac:dyDescent="0.25">
      <c r="F97" s="47"/>
      <c r="G97" s="23"/>
      <c r="H97" s="23"/>
      <c r="I97" s="23"/>
      <c r="J97" s="23"/>
      <c r="K97" s="23"/>
      <c r="L97" s="52"/>
      <c r="M97" s="52"/>
    </row>
    <row r="98" spans="6:13" ht="15.75" x14ac:dyDescent="0.25">
      <c r="F98" s="47"/>
      <c r="G98" s="23"/>
      <c r="H98" s="23"/>
      <c r="I98" s="23"/>
      <c r="J98" s="23"/>
      <c r="K98" s="23"/>
      <c r="L98" s="52"/>
      <c r="M98" s="52"/>
    </row>
    <row r="99" spans="6:13" ht="15.75" x14ac:dyDescent="0.25">
      <c r="F99" s="47"/>
      <c r="G99" s="23"/>
      <c r="H99" s="23"/>
      <c r="I99" s="23"/>
      <c r="J99" s="23"/>
      <c r="K99" s="23"/>
      <c r="L99" s="52"/>
      <c r="M99" s="52"/>
    </row>
    <row r="100" spans="6:13" ht="15.75" x14ac:dyDescent="0.25">
      <c r="F100" s="47"/>
      <c r="G100" s="23"/>
      <c r="H100" s="23"/>
      <c r="I100" s="23"/>
      <c r="J100" s="23"/>
      <c r="K100" s="23"/>
      <c r="L100" s="52"/>
      <c r="M100" s="52"/>
    </row>
    <row r="101" spans="6:13" ht="15.75" x14ac:dyDescent="0.25">
      <c r="F101" s="47"/>
      <c r="G101" s="23"/>
      <c r="H101" s="23"/>
      <c r="I101" s="23"/>
      <c r="J101" s="23"/>
      <c r="K101" s="23"/>
      <c r="L101" s="52"/>
      <c r="M101" s="52"/>
    </row>
    <row r="102" spans="6:13" ht="15.75" x14ac:dyDescent="0.25">
      <c r="F102" s="47"/>
      <c r="G102" s="23"/>
      <c r="H102" s="23"/>
      <c r="I102" s="23"/>
      <c r="J102" s="23"/>
      <c r="K102" s="23"/>
      <c r="L102" s="52"/>
      <c r="M102" s="52"/>
    </row>
    <row r="104" spans="6:13" x14ac:dyDescent="0.25">
      <c r="F104"/>
      <c r="G104"/>
      <c r="H104"/>
      <c r="I104"/>
      <c r="J104"/>
      <c r="K104"/>
    </row>
    <row r="105" spans="6:13" x14ac:dyDescent="0.25">
      <c r="F105"/>
      <c r="G105"/>
      <c r="H105"/>
      <c r="I105"/>
      <c r="J105"/>
      <c r="K105"/>
    </row>
    <row r="106" spans="6:13" x14ac:dyDescent="0.25">
      <c r="F106"/>
      <c r="G106"/>
      <c r="H106"/>
      <c r="I106"/>
      <c r="J106"/>
      <c r="K106"/>
    </row>
    <row r="107" spans="6:13" x14ac:dyDescent="0.25">
      <c r="F107"/>
      <c r="G107"/>
      <c r="H107"/>
      <c r="I107"/>
      <c r="J107"/>
      <c r="K107"/>
    </row>
    <row r="108" spans="6:13" x14ac:dyDescent="0.25">
      <c r="F108"/>
      <c r="G108"/>
      <c r="H108"/>
      <c r="I108"/>
      <c r="J108"/>
      <c r="K108"/>
    </row>
    <row r="109" spans="6:13" x14ac:dyDescent="0.25">
      <c r="F109"/>
      <c r="G109"/>
      <c r="H109"/>
      <c r="I109"/>
      <c r="J109"/>
      <c r="K109"/>
    </row>
  </sheetData>
  <customSheetViews>
    <customSheetView guid="{7F74549F-66D6-44EC-B0B4-1EAD2C5C3CFB}">
      <selection activeCell="B4" sqref="B4"/>
      <pageMargins left="0" right="0" top="0" bottom="0" header="0" footer="0"/>
      <printOptions horizontalCentered="1" verticalCentered="1"/>
      <pageSetup paperSize="5" scale="90" orientation="landscape" verticalDpi="0" r:id="rId1"/>
    </customSheetView>
  </customSheetViews>
  <mergeCells count="8">
    <mergeCell ref="E61:F65"/>
    <mergeCell ref="B2:N2"/>
    <mergeCell ref="B3:N3"/>
    <mergeCell ref="E5:F5"/>
    <mergeCell ref="C4:N4"/>
    <mergeCell ref="L5:N5"/>
    <mergeCell ref="I5:J5"/>
    <mergeCell ref="E6:M6"/>
  </mergeCells>
  <printOptions horizontalCentered="1"/>
  <pageMargins left="0.15748031496062992" right="0.15748031496062992" top="0.47244094488188981" bottom="0.74803149606299213" header="0.31496062992125984" footer="0.31496062992125984"/>
  <pageSetup paperSize="14" scale="48" fitToHeight="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-0.249977111117893"/>
  </sheetPr>
  <dimension ref="A1:AM25"/>
  <sheetViews>
    <sheetView topLeftCell="C3" zoomScale="70" zoomScaleNormal="70" workbookViewId="0">
      <selection activeCell="D8" sqref="D8"/>
    </sheetView>
  </sheetViews>
  <sheetFormatPr baseColWidth="10" defaultColWidth="11.42578125" defaultRowHeight="15" x14ac:dyDescent="0.25"/>
  <cols>
    <col min="1" max="1" width="2.28515625" customWidth="1"/>
    <col min="2" max="2" width="15.5703125" customWidth="1"/>
    <col min="3" max="3" width="14.28515625" customWidth="1"/>
    <col min="4" max="4" width="45.28515625" customWidth="1"/>
    <col min="5" max="5" width="18.7109375" customWidth="1"/>
    <col min="6" max="6" width="14.28515625" customWidth="1"/>
    <col min="7" max="7" width="19" customWidth="1"/>
    <col min="8" max="8" width="27.140625" customWidth="1"/>
    <col min="9" max="9" width="17.5703125" customWidth="1"/>
    <col min="10" max="10" width="19.140625" customWidth="1"/>
    <col min="11" max="11" width="24.85546875" customWidth="1"/>
    <col min="12" max="12" width="59.85546875" bestFit="1" customWidth="1"/>
    <col min="13" max="13" width="12" bestFit="1" customWidth="1"/>
  </cols>
  <sheetData>
    <row r="1" spans="1:39" x14ac:dyDescent="0.25">
      <c r="D1" s="17"/>
      <c r="I1" s="133"/>
    </row>
    <row r="2" spans="1:39" s="95" customFormat="1" ht="19.5" customHeight="1" x14ac:dyDescent="0.25">
      <c r="B2" s="406" t="s">
        <v>32</v>
      </c>
      <c r="C2" s="406"/>
      <c r="D2" s="406"/>
      <c r="E2" s="406"/>
      <c r="F2" s="406"/>
      <c r="G2" s="406"/>
      <c r="H2" s="406"/>
      <c r="I2" s="313"/>
      <c r="J2" s="406"/>
      <c r="K2" s="406"/>
    </row>
    <row r="3" spans="1:39" s="95" customFormat="1" ht="18" customHeight="1" x14ac:dyDescent="0.25">
      <c r="B3" s="407" t="s">
        <v>454</v>
      </c>
      <c r="C3" s="408"/>
      <c r="D3" s="408"/>
      <c r="E3" s="408"/>
      <c r="F3" s="408"/>
      <c r="G3" s="408"/>
      <c r="H3" s="408"/>
      <c r="I3" s="408"/>
      <c r="J3" s="408"/>
      <c r="K3" s="409"/>
    </row>
    <row r="4" spans="1:39" s="95" customFormat="1" ht="25.5" customHeight="1" x14ac:dyDescent="0.25">
      <c r="B4" s="78" t="s">
        <v>45</v>
      </c>
      <c r="C4" s="412" t="s">
        <v>131</v>
      </c>
      <c r="D4" s="413"/>
      <c r="E4" s="413"/>
      <c r="F4" s="413"/>
      <c r="G4" s="413"/>
      <c r="H4" s="413"/>
      <c r="I4" s="413"/>
      <c r="J4" s="413"/>
      <c r="K4" s="414"/>
    </row>
    <row r="5" spans="1:39" s="95" customFormat="1" ht="35.25" customHeight="1" x14ac:dyDescent="0.25">
      <c r="B5" s="138" t="s">
        <v>37</v>
      </c>
      <c r="C5" s="135" t="s">
        <v>469</v>
      </c>
      <c r="D5" s="134" t="s">
        <v>3</v>
      </c>
      <c r="E5" s="410" t="s">
        <v>473</v>
      </c>
      <c r="F5" s="417"/>
      <c r="G5" s="411"/>
      <c r="H5" s="93" t="s">
        <v>4</v>
      </c>
      <c r="I5" s="410" t="s">
        <v>486</v>
      </c>
      <c r="J5" s="417"/>
      <c r="K5" s="411"/>
    </row>
    <row r="6" spans="1:39" s="91" customFormat="1" ht="21" customHeight="1" x14ac:dyDescent="0.25">
      <c r="B6" s="185"/>
      <c r="C6" s="186"/>
      <c r="D6" s="187"/>
      <c r="E6" s="187"/>
      <c r="F6" s="28"/>
      <c r="G6" s="407" t="s">
        <v>72</v>
      </c>
      <c r="H6" s="408"/>
      <c r="I6" s="408"/>
      <c r="J6" s="408"/>
      <c r="K6" s="409"/>
    </row>
    <row r="7" spans="1:39" s="23" customFormat="1" ht="54" customHeight="1" x14ac:dyDescent="0.2">
      <c r="B7" s="45" t="s">
        <v>5</v>
      </c>
      <c r="C7" s="45" t="s">
        <v>73</v>
      </c>
      <c r="D7" s="45" t="s">
        <v>48</v>
      </c>
      <c r="E7" s="45" t="s">
        <v>62</v>
      </c>
      <c r="F7" s="45" t="s">
        <v>50</v>
      </c>
      <c r="G7" s="45" t="s">
        <v>186</v>
      </c>
      <c r="H7" s="45" t="s">
        <v>199</v>
      </c>
      <c r="I7" s="45"/>
      <c r="J7" s="45"/>
      <c r="K7" s="45" t="s">
        <v>74</v>
      </c>
      <c r="L7" s="96" t="s">
        <v>51</v>
      </c>
    </row>
    <row r="8" spans="1:39" s="132" customFormat="1" ht="31.5" customHeight="1" x14ac:dyDescent="0.25">
      <c r="A8" s="95"/>
      <c r="B8" s="31">
        <v>1</v>
      </c>
      <c r="C8" s="168">
        <v>45716</v>
      </c>
      <c r="D8" s="70" t="s">
        <v>190</v>
      </c>
      <c r="E8" s="31">
        <v>1002946453</v>
      </c>
      <c r="F8" s="54">
        <v>2</v>
      </c>
      <c r="G8" s="77">
        <v>5225000</v>
      </c>
      <c r="H8" s="67">
        <v>0</v>
      </c>
      <c r="I8" s="67">
        <v>0</v>
      </c>
      <c r="J8" s="67">
        <v>0</v>
      </c>
      <c r="K8" s="67">
        <f>SUM(G8:J8)</f>
        <v>5225000</v>
      </c>
      <c r="L8" s="70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</row>
    <row r="9" spans="1:39" s="132" customFormat="1" ht="31.5" customHeight="1" x14ac:dyDescent="0.25">
      <c r="A9" s="95"/>
      <c r="B9" s="31">
        <f>+B8+1</f>
        <v>2</v>
      </c>
      <c r="C9" s="168"/>
      <c r="D9" s="56"/>
      <c r="E9" s="124"/>
      <c r="F9" s="54"/>
      <c r="G9" s="67"/>
      <c r="H9" s="67"/>
      <c r="I9" s="67"/>
      <c r="J9" s="67"/>
      <c r="K9" s="67">
        <v>0</v>
      </c>
      <c r="L9" s="70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</row>
    <row r="10" spans="1:39" s="132" customFormat="1" ht="31.5" customHeight="1" x14ac:dyDescent="0.25">
      <c r="A10" s="95"/>
      <c r="B10" s="31">
        <v>3</v>
      </c>
      <c r="C10" s="168"/>
      <c r="D10" s="56"/>
      <c r="E10" s="124"/>
      <c r="F10" s="54"/>
      <c r="G10" s="77"/>
      <c r="H10" s="67"/>
      <c r="I10" s="67"/>
      <c r="J10" s="67"/>
      <c r="K10" s="67">
        <v>0</v>
      </c>
      <c r="L10" s="70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</row>
    <row r="11" spans="1:39" s="132" customFormat="1" ht="31.5" customHeight="1" x14ac:dyDescent="0.25">
      <c r="A11" s="95"/>
      <c r="B11" s="31">
        <f t="shared" ref="B11" si="0">+B10+1</f>
        <v>4</v>
      </c>
      <c r="C11" s="168"/>
      <c r="D11" s="56"/>
      <c r="E11" s="124"/>
      <c r="F11" s="54"/>
      <c r="G11" s="77"/>
      <c r="H11" s="67"/>
      <c r="I11" s="67"/>
      <c r="J11" s="67"/>
      <c r="K11" s="67">
        <f t="shared" ref="K11:K16" si="1">SUM(G11:J11)</f>
        <v>0</v>
      </c>
      <c r="L11" s="70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</row>
    <row r="12" spans="1:39" s="132" customFormat="1" ht="31.5" customHeight="1" x14ac:dyDescent="0.25">
      <c r="A12" s="95"/>
      <c r="B12" s="31">
        <v>5</v>
      </c>
      <c r="C12" s="168"/>
      <c r="D12" s="56"/>
      <c r="E12" s="124"/>
      <c r="F12" s="54"/>
      <c r="G12" s="77"/>
      <c r="H12" s="67"/>
      <c r="I12" s="67"/>
      <c r="J12" s="67"/>
      <c r="K12" s="67">
        <f t="shared" si="1"/>
        <v>0</v>
      </c>
      <c r="L12" s="70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</row>
    <row r="13" spans="1:39" s="132" customFormat="1" ht="31.5" customHeight="1" x14ac:dyDescent="0.25">
      <c r="A13" s="95"/>
      <c r="B13" s="31">
        <f t="shared" ref="B13" si="2">+B12+1</f>
        <v>6</v>
      </c>
      <c r="C13" s="168"/>
      <c r="D13" s="56"/>
      <c r="E13" s="124"/>
      <c r="F13" s="54"/>
      <c r="G13" s="77"/>
      <c r="H13" s="67"/>
      <c r="I13" s="67"/>
      <c r="J13" s="67"/>
      <c r="K13" s="67">
        <f t="shared" si="1"/>
        <v>0</v>
      </c>
      <c r="L13" s="70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</row>
    <row r="14" spans="1:39" s="132" customFormat="1" ht="31.5" customHeight="1" x14ac:dyDescent="0.25">
      <c r="A14" s="95"/>
      <c r="B14" s="31">
        <v>7</v>
      </c>
      <c r="C14" s="168"/>
      <c r="D14" s="56"/>
      <c r="E14" s="124"/>
      <c r="F14" s="54"/>
      <c r="G14" s="77"/>
      <c r="H14" s="67"/>
      <c r="I14" s="67"/>
      <c r="J14" s="67"/>
      <c r="K14" s="67">
        <f t="shared" si="1"/>
        <v>0</v>
      </c>
      <c r="L14" s="70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</row>
    <row r="15" spans="1:39" s="132" customFormat="1" ht="31.5" customHeight="1" x14ac:dyDescent="0.25">
      <c r="A15" s="95"/>
      <c r="B15" s="31">
        <v>2</v>
      </c>
      <c r="C15" s="168"/>
      <c r="D15" s="56"/>
      <c r="E15" s="124"/>
      <c r="F15" s="54"/>
      <c r="G15" s="77"/>
      <c r="H15" s="67"/>
      <c r="I15" s="67"/>
      <c r="J15" s="67"/>
      <c r="K15" s="67">
        <f t="shared" si="1"/>
        <v>0</v>
      </c>
      <c r="L15" s="70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</row>
    <row r="16" spans="1:39" s="132" customFormat="1" ht="31.5" customHeight="1" x14ac:dyDescent="0.25">
      <c r="A16" s="95"/>
      <c r="B16" s="31">
        <v>3</v>
      </c>
      <c r="C16" s="168"/>
      <c r="D16" s="56"/>
      <c r="E16" s="124"/>
      <c r="F16" s="54"/>
      <c r="G16" s="77"/>
      <c r="H16" s="67"/>
      <c r="I16" s="67"/>
      <c r="J16" s="67"/>
      <c r="K16" s="67">
        <f t="shared" si="1"/>
        <v>0</v>
      </c>
      <c r="L16" s="70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</row>
    <row r="17" spans="1:39" s="132" customFormat="1" ht="24.95" hidden="1" customHeight="1" x14ac:dyDescent="0.25">
      <c r="A17" s="95"/>
      <c r="B17" s="31"/>
      <c r="C17" s="31"/>
      <c r="D17" s="56"/>
      <c r="E17" s="124"/>
      <c r="F17" s="54"/>
      <c r="G17" s="77"/>
      <c r="H17" s="67"/>
      <c r="I17" s="67"/>
      <c r="J17" s="67"/>
      <c r="K17" s="67">
        <f t="shared" ref="K17:K18" si="3">SUM(G17:J17)</f>
        <v>0</v>
      </c>
      <c r="L17" s="70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</row>
    <row r="18" spans="1:39" s="132" customFormat="1" ht="24.95" hidden="1" customHeight="1" x14ac:dyDescent="0.25">
      <c r="A18" s="95"/>
      <c r="B18" s="70"/>
      <c r="C18" s="70"/>
      <c r="D18" s="56"/>
      <c r="E18" s="32"/>
      <c r="F18" s="31"/>
      <c r="G18" s="77"/>
      <c r="H18" s="67"/>
      <c r="I18" s="67"/>
      <c r="J18" s="67"/>
      <c r="K18" s="67">
        <f t="shared" si="3"/>
        <v>0</v>
      </c>
      <c r="L18" s="70"/>
      <c r="M18" s="156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</row>
    <row r="19" spans="1:39" s="95" customFormat="1" ht="24.95" customHeight="1" thickBot="1" x14ac:dyDescent="0.3">
      <c r="B19" s="143"/>
      <c r="C19" s="143"/>
      <c r="D19" s="144" t="s">
        <v>66</v>
      </c>
      <c r="E19" s="144"/>
      <c r="F19" s="144"/>
      <c r="G19" s="286">
        <f>+SUM(G8:G18)</f>
        <v>5225000</v>
      </c>
      <c r="H19" s="286">
        <f>SUM(H8:H18)</f>
        <v>0</v>
      </c>
      <c r="I19" s="286">
        <f t="shared" ref="I19" si="4">SUM(I8:I18)</f>
        <v>0</v>
      </c>
      <c r="J19" s="286">
        <f>SUM(J8:J18)</f>
        <v>0</v>
      </c>
      <c r="K19" s="287">
        <f>SUM(G19:J19)</f>
        <v>5225000</v>
      </c>
      <c r="L19" s="70"/>
    </row>
    <row r="20" spans="1:39" s="23" customFormat="1" ht="20.100000000000001" customHeight="1" x14ac:dyDescent="0.2">
      <c r="B20" s="121" t="s">
        <v>29</v>
      </c>
      <c r="C20" s="116"/>
      <c r="D20" s="116"/>
      <c r="E20" s="404"/>
      <c r="F20" s="345"/>
      <c r="G20" s="121" t="s">
        <v>30</v>
      </c>
      <c r="H20" s="117"/>
      <c r="I20" s="121"/>
      <c r="J20" s="117"/>
      <c r="K20" s="21" t="s">
        <v>67</v>
      </c>
      <c r="L20" s="22"/>
    </row>
    <row r="21" spans="1:39" s="23" customFormat="1" ht="20.100000000000001" customHeight="1" x14ac:dyDescent="0.25">
      <c r="B21" s="90"/>
      <c r="C21" s="91"/>
      <c r="E21" s="304"/>
      <c r="F21" s="341"/>
      <c r="G21" s="90"/>
      <c r="H21" s="71"/>
      <c r="I21" s="122"/>
      <c r="J21" s="71"/>
      <c r="L21" s="24"/>
    </row>
    <row r="22" spans="1:39" s="23" customFormat="1" ht="20.100000000000001" customHeight="1" x14ac:dyDescent="0.25">
      <c r="B22" s="90"/>
      <c r="C22" s="91"/>
      <c r="E22" s="304"/>
      <c r="F22" s="341"/>
      <c r="G22" s="90"/>
      <c r="H22" s="71"/>
      <c r="I22" s="122"/>
      <c r="J22" s="71"/>
      <c r="L22" s="24"/>
    </row>
    <row r="23" spans="1:39" s="23" customFormat="1" ht="20.100000000000001" customHeight="1" thickBot="1" x14ac:dyDescent="0.25">
      <c r="B23" s="123" t="s">
        <v>75</v>
      </c>
      <c r="C23" s="72"/>
      <c r="D23" s="72"/>
      <c r="E23" s="405"/>
      <c r="F23" s="346"/>
      <c r="G23" s="123" t="s">
        <v>31</v>
      </c>
      <c r="H23" s="73"/>
      <c r="I23" s="238" t="s">
        <v>86</v>
      </c>
      <c r="J23" s="73"/>
      <c r="K23" s="25"/>
      <c r="L23" s="26"/>
    </row>
    <row r="25" spans="1:39" x14ac:dyDescent="0.25">
      <c r="G25" s="62"/>
      <c r="H25" s="62"/>
      <c r="I25" s="62"/>
      <c r="J25" s="12"/>
    </row>
  </sheetData>
  <customSheetViews>
    <customSheetView guid="{7F74549F-66D6-44EC-B0B4-1EAD2C5C3CFB}" topLeftCell="B1">
      <selection activeCell="H7" sqref="H7:J7"/>
      <pageMargins left="0" right="0" top="0" bottom="0" header="0" footer="0"/>
      <printOptions horizontalCentered="1" verticalCentered="1"/>
      <pageSetup paperSize="5" scale="90" orientation="landscape" horizontalDpi="4294967292" r:id="rId1"/>
    </customSheetView>
  </customSheetViews>
  <mergeCells count="7">
    <mergeCell ref="E20:F23"/>
    <mergeCell ref="G6:K6"/>
    <mergeCell ref="B2:K2"/>
    <mergeCell ref="B3:K3"/>
    <mergeCell ref="E5:G5"/>
    <mergeCell ref="I5:K5"/>
    <mergeCell ref="C4:K4"/>
  </mergeCells>
  <printOptions horizontalCentered="1" verticalCentered="1"/>
  <pageMargins left="0.15748031496062992" right="0.15748031496062992" top="0.19685039370078741" bottom="0.74803149606299213" header="0.31496062992125984" footer="0.31496062992125984"/>
  <pageSetup paperSize="14" scale="57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G25"/>
  <sheetViews>
    <sheetView topLeftCell="A7" workbookViewId="0">
      <selection activeCell="B8" sqref="B8"/>
    </sheetView>
  </sheetViews>
  <sheetFormatPr baseColWidth="10" defaultColWidth="11.42578125" defaultRowHeight="15" x14ac:dyDescent="0.25"/>
  <cols>
    <col min="1" max="1" width="59.140625" customWidth="1"/>
    <col min="2" max="2" width="40" customWidth="1"/>
    <col min="3" max="3" width="19.42578125" bestFit="1" customWidth="1"/>
    <col min="4" max="4" width="15.140625" style="10" bestFit="1" customWidth="1"/>
    <col min="5" max="5" width="16.7109375" bestFit="1" customWidth="1"/>
    <col min="6" max="6" width="15.5703125" bestFit="1" customWidth="1"/>
  </cols>
  <sheetData>
    <row r="2" spans="1:7" x14ac:dyDescent="0.25">
      <c r="A2" s="418" t="s">
        <v>76</v>
      </c>
      <c r="B2" s="418"/>
    </row>
    <row r="4" spans="1:7" x14ac:dyDescent="0.25">
      <c r="A4" s="37" t="s">
        <v>77</v>
      </c>
      <c r="B4" s="37" t="s">
        <v>78</v>
      </c>
    </row>
    <row r="5" spans="1:7" x14ac:dyDescent="0.25">
      <c r="A5" s="38" t="s">
        <v>38</v>
      </c>
      <c r="B5" s="39">
        <f>+CANASTA!G21</f>
        <v>871413809</v>
      </c>
      <c r="C5" s="10"/>
    </row>
    <row r="6" spans="1:7" ht="25.5" x14ac:dyDescent="0.25">
      <c r="A6" s="38" t="s">
        <v>79</v>
      </c>
      <c r="B6" s="39">
        <f>+CANASTA!G24</f>
        <v>56575572</v>
      </c>
      <c r="C6" s="10"/>
    </row>
    <row r="7" spans="1:7" x14ac:dyDescent="0.25">
      <c r="A7" s="38" t="s">
        <v>39</v>
      </c>
      <c r="B7" s="39">
        <f>+'A3 GTS OPERAT. C.F.'!G60+'A3 GTS OPERAT. C.F.'!H60+'A3 GTS OPERAT. C.F.'!I60+'A3 GTS OPERAT. C.F.'!K60</f>
        <v>30163019</v>
      </c>
      <c r="C7" s="10"/>
    </row>
    <row r="8" spans="1:7" x14ac:dyDescent="0.25">
      <c r="A8" s="38" t="s">
        <v>40</v>
      </c>
      <c r="B8" s="39">
        <f>+CANASTA!G31</f>
        <v>35627252</v>
      </c>
      <c r="C8" s="10"/>
    </row>
    <row r="9" spans="1:7" x14ac:dyDescent="0.25">
      <c r="A9" s="38" t="s">
        <v>41</v>
      </c>
      <c r="B9" s="40">
        <f>+CANASTA!G32</f>
        <v>0</v>
      </c>
      <c r="C9" s="10"/>
      <c r="E9" s="1"/>
      <c r="F9" s="1"/>
      <c r="G9" s="1"/>
    </row>
    <row r="10" spans="1:7" x14ac:dyDescent="0.25">
      <c r="A10" s="38" t="s">
        <v>42</v>
      </c>
      <c r="B10" s="40">
        <v>0</v>
      </c>
      <c r="C10" s="10"/>
    </row>
    <row r="11" spans="1:7" x14ac:dyDescent="0.25">
      <c r="A11" s="38" t="s">
        <v>43</v>
      </c>
      <c r="B11" s="39">
        <f>+CANASTA!G34</f>
        <v>273108447</v>
      </c>
      <c r="C11" s="10"/>
    </row>
    <row r="12" spans="1:7" x14ac:dyDescent="0.25">
      <c r="A12" s="38" t="s">
        <v>44</v>
      </c>
      <c r="B12" s="39">
        <f>+CANASTA!G36</f>
        <v>5225000</v>
      </c>
      <c r="C12" s="10"/>
    </row>
    <row r="13" spans="1:7" x14ac:dyDescent="0.25">
      <c r="A13" s="41" t="s">
        <v>66</v>
      </c>
      <c r="B13" s="42">
        <f>SUM(B5:B12)</f>
        <v>1272113099</v>
      </c>
      <c r="C13" s="10"/>
    </row>
    <row r="14" spans="1:7" x14ac:dyDescent="0.25">
      <c r="C14" s="10"/>
      <c r="E14" s="170"/>
    </row>
    <row r="15" spans="1:7" x14ac:dyDescent="0.25">
      <c r="A15" s="43" t="s">
        <v>171</v>
      </c>
      <c r="B15" s="44">
        <f>+B13*14.22%</f>
        <v>180894482.6778</v>
      </c>
      <c r="C15" s="208"/>
    </row>
    <row r="16" spans="1:7" x14ac:dyDescent="0.25">
      <c r="C16" s="17"/>
    </row>
    <row r="17" spans="1:6" x14ac:dyDescent="0.25">
      <c r="A17" s="5" t="s">
        <v>80</v>
      </c>
      <c r="B17" s="42">
        <f>+B15+B7</f>
        <v>211057501.6778</v>
      </c>
      <c r="C17" s="17"/>
      <c r="D17" s="170"/>
      <c r="E17" s="283"/>
    </row>
    <row r="18" spans="1:6" x14ac:dyDescent="0.25">
      <c r="E18" s="17"/>
    </row>
    <row r="19" spans="1:6" s="68" customFormat="1" x14ac:dyDescent="0.25">
      <c r="A19" s="6" t="s">
        <v>81</v>
      </c>
      <c r="B19" s="108">
        <f>+B13+B15</f>
        <v>1453007581.6777999</v>
      </c>
      <c r="C19" s="207"/>
      <c r="D19" s="109"/>
      <c r="E19" s="242"/>
      <c r="F19" s="243"/>
    </row>
    <row r="20" spans="1:6" x14ac:dyDescent="0.25">
      <c r="B20" s="11"/>
      <c r="E20" s="89"/>
      <c r="F20" s="17"/>
    </row>
    <row r="21" spans="1:6" x14ac:dyDescent="0.25">
      <c r="B21" s="11"/>
    </row>
    <row r="23" spans="1:6" x14ac:dyDescent="0.25">
      <c r="A23" t="s">
        <v>82</v>
      </c>
      <c r="B23" t="s">
        <v>83</v>
      </c>
    </row>
    <row r="24" spans="1:6" x14ac:dyDescent="0.25">
      <c r="A24" s="68"/>
      <c r="B24" s="68"/>
    </row>
    <row r="25" spans="1:6" x14ac:dyDescent="0.25">
      <c r="A25" t="s">
        <v>84</v>
      </c>
      <c r="B25" t="s">
        <v>53</v>
      </c>
    </row>
  </sheetData>
  <mergeCells count="1">
    <mergeCell ref="A2:B2"/>
  </mergeCells>
  <printOptions horizontalCentered="1"/>
  <pageMargins left="0.28000000000000003" right="0.15748031496062992" top="1.299212598425197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CANASTA</vt:lpstr>
      <vt:lpstr>A1 TH </vt:lpstr>
      <vt:lpstr>A2  INFR. ARRI. SERV.P.C.F</vt:lpstr>
      <vt:lpstr>A4 DOTA CONSUMO C.V</vt:lpstr>
      <vt:lpstr>SEGUROS</vt:lpstr>
      <vt:lpstr>A6 ALIMENTACION</vt:lpstr>
      <vt:lpstr>A3 GTS OPERAT. C.F.</vt:lpstr>
      <vt:lpstr>A7 INFR.MTTO ADEC. C.V.</vt:lpstr>
      <vt:lpstr>estampillas</vt:lpstr>
      <vt:lpstr>'A1 TH '!Área_de_impresión</vt:lpstr>
      <vt:lpstr>'A3 GTS OPERAT. C.F.'!Área_de_impresión</vt:lpstr>
      <vt:lpstr>'A4 DOTA CONSUMO C.V'!Área_de_impresión</vt:lpstr>
      <vt:lpstr>'A6 ALIMENTACION'!Área_de_impresión</vt:lpstr>
      <vt:lpstr>CANASTA!Área_de_impresión</vt:lpstr>
      <vt:lpstr>'A1 TH '!Títulos_a_imprimir</vt:lpstr>
      <vt:lpstr>'A3 GTS OPERAT. C.F.'!Títulos_a_imprimir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Windows</cp:lastModifiedBy>
  <cp:revision/>
  <cp:lastPrinted>2025-03-10T15:03:17Z</cp:lastPrinted>
  <dcterms:created xsi:type="dcterms:W3CDTF">2014-05-29T15:24:27Z</dcterms:created>
  <dcterms:modified xsi:type="dcterms:W3CDTF">2025-03-10T15:03:20Z</dcterms:modified>
</cp:coreProperties>
</file>