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sebastian_bernal_gobiernobogota_gov_co/Documents/Documentos/Sebastian/Alcaldia Usme/Apoyo a la supervisión/622-2025 Indígenas/Doc Contractuales/"/>
    </mc:Choice>
  </mc:AlternateContent>
  <xr:revisionPtr revIDLastSave="107" documentId="8_{73E296E5-E9AB-454A-BAE0-923692FC92E2}" xr6:coauthVersionLast="47" xr6:coauthVersionMax="47" xr10:uidLastSave="{928F1690-E7DE-4932-9EFD-CED4C60E3D8B}"/>
  <bookViews>
    <workbookView xWindow="-93" yWindow="-93" windowWidth="25786" windowHeight="13866" xr2:uid="{00000000-000D-0000-FFFF-FFFF00000000}"/>
  </bookViews>
  <sheets>
    <sheet name="Resumen PP" sheetId="5" r:id="rId1"/>
    <sheet name="Talento Humano " sheetId="2" r:id="rId2"/>
    <sheet name="Rea Economica 7 pueblos " sheetId="1" r:id="rId3"/>
    <sheet name="Idioma propio 7 pueblos" sheetId="3" r:id="rId4"/>
    <sheet name="Medicina Ancestral 7 pueblos" sheetId="4" r:id="rId5"/>
    <sheet name="Evento de Cierre General" sheetId="6" r:id="rId6"/>
    <sheet name="Modif" sheetId="7" r:id="rId7"/>
    <sheet name="Hoja2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5" l="1"/>
  <c r="D8" i="5"/>
  <c r="F270" i="4" l="1"/>
  <c r="I17" i="8" l="1"/>
  <c r="G17" i="8"/>
  <c r="I15" i="8"/>
  <c r="G16" i="8"/>
  <c r="G15" i="8"/>
  <c r="I13" i="8"/>
  <c r="I14" i="8"/>
  <c r="G14" i="8"/>
  <c r="I12" i="8"/>
  <c r="I11" i="8"/>
  <c r="I10" i="8"/>
  <c r="G13" i="8"/>
  <c r="G12" i="8"/>
  <c r="G11" i="8"/>
  <c r="G10" i="8"/>
  <c r="I9" i="8"/>
  <c r="G9" i="8"/>
  <c r="I8" i="8"/>
  <c r="G8" i="8"/>
  <c r="I7" i="8"/>
  <c r="G7" i="8"/>
  <c r="I2" i="8"/>
  <c r="I3" i="8"/>
  <c r="I4" i="8"/>
  <c r="I5" i="8"/>
  <c r="I6" i="8"/>
  <c r="G6" i="8"/>
  <c r="G5" i="8"/>
  <c r="G4" i="8"/>
  <c r="G3" i="8"/>
  <c r="G2" i="8"/>
  <c r="L54" i="7"/>
  <c r="K54" i="7"/>
  <c r="L53" i="7"/>
  <c r="K53" i="7"/>
  <c r="L52" i="7"/>
  <c r="K52" i="7"/>
  <c r="L51" i="7"/>
  <c r="K51" i="7"/>
  <c r="L50" i="7"/>
  <c r="K50" i="7"/>
  <c r="G54" i="7"/>
  <c r="G53" i="7"/>
  <c r="G52" i="7"/>
  <c r="G51" i="7"/>
  <c r="G50" i="7"/>
  <c r="K49" i="7"/>
  <c r="L49" i="7" s="1"/>
  <c r="K48" i="7"/>
  <c r="L48" i="7" s="1"/>
  <c r="K47" i="7"/>
  <c r="L47" i="7" s="1"/>
  <c r="G49" i="7"/>
  <c r="G48" i="7"/>
  <c r="G47" i="7"/>
  <c r="J46" i="7"/>
  <c r="K46" i="7" s="1"/>
  <c r="L46" i="7" s="1"/>
  <c r="G46" i="7"/>
  <c r="K45" i="7"/>
  <c r="L45" i="7" s="1"/>
  <c r="K44" i="7"/>
  <c r="L44" i="7" s="1"/>
  <c r="K43" i="7"/>
  <c r="L43" i="7" s="1"/>
  <c r="K42" i="7"/>
  <c r="L42" i="7" s="1"/>
  <c r="K41" i="7"/>
  <c r="L41" i="7" s="1"/>
  <c r="K40" i="7"/>
  <c r="L40" i="7" s="1"/>
  <c r="K39" i="7"/>
  <c r="L39" i="7" s="1"/>
  <c r="G45" i="7"/>
  <c r="G44" i="7"/>
  <c r="G43" i="7"/>
  <c r="G42" i="7"/>
  <c r="G41" i="7"/>
  <c r="G40" i="7"/>
  <c r="G39" i="7"/>
  <c r="K38" i="7"/>
  <c r="L38" i="7" s="1"/>
  <c r="J37" i="7"/>
  <c r="K37" i="7" s="1"/>
  <c r="L37" i="7" s="1"/>
  <c r="G38" i="7"/>
  <c r="K36" i="7"/>
  <c r="L36" i="7" s="1"/>
  <c r="G36" i="7"/>
  <c r="G37" i="7"/>
  <c r="K11" i="7"/>
  <c r="L11" i="7" s="1"/>
  <c r="K12" i="7"/>
  <c r="L12" i="7" s="1"/>
  <c r="K13" i="7"/>
  <c r="L13" i="7" s="1"/>
  <c r="K14" i="7"/>
  <c r="L14" i="7" s="1"/>
  <c r="K15" i="7"/>
  <c r="L15" i="7" s="1"/>
  <c r="K16" i="7"/>
  <c r="L16" i="7" s="1"/>
  <c r="K17" i="7"/>
  <c r="L17" i="7" s="1"/>
  <c r="K18" i="7"/>
  <c r="L18" i="7" s="1"/>
  <c r="K19" i="7"/>
  <c r="L19" i="7" s="1"/>
  <c r="K20" i="7"/>
  <c r="L20" i="7" s="1"/>
  <c r="K21" i="7"/>
  <c r="L21" i="7" s="1"/>
  <c r="K22" i="7"/>
  <c r="L22" i="7" s="1"/>
  <c r="K23" i="7"/>
  <c r="L23" i="7" s="1"/>
  <c r="K24" i="7"/>
  <c r="L24" i="7" s="1"/>
  <c r="K25" i="7"/>
  <c r="L25" i="7" s="1"/>
  <c r="K26" i="7"/>
  <c r="L26" i="7" s="1"/>
  <c r="K27" i="7"/>
  <c r="L27" i="7" s="1"/>
  <c r="K28" i="7"/>
  <c r="L28" i="7" s="1"/>
  <c r="K29" i="7"/>
  <c r="L29" i="7" s="1"/>
  <c r="K30" i="7"/>
  <c r="L30" i="7" s="1"/>
  <c r="K31" i="7"/>
  <c r="L31" i="7" s="1"/>
  <c r="K32" i="7"/>
  <c r="L32" i="7" s="1"/>
  <c r="K33" i="7"/>
  <c r="L33" i="7" s="1"/>
  <c r="K34" i="7"/>
  <c r="L34" i="7" s="1"/>
  <c r="K35" i="7"/>
  <c r="L35" i="7" s="1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K6" i="7"/>
  <c r="L6" i="7" s="1"/>
  <c r="K7" i="7"/>
  <c r="L7" i="7" s="1"/>
  <c r="K8" i="7"/>
  <c r="L8" i="7" s="1"/>
  <c r="K9" i="7"/>
  <c r="L9" i="7" s="1"/>
  <c r="K10" i="7"/>
  <c r="L10" i="7" s="1"/>
  <c r="K3" i="7"/>
  <c r="L3" i="7" s="1"/>
  <c r="K4" i="7"/>
  <c r="L4" i="7" s="1"/>
  <c r="K5" i="7"/>
  <c r="L5" i="7" s="1"/>
  <c r="K2" i="7"/>
  <c r="L2" i="7" s="1"/>
  <c r="G10" i="7"/>
  <c r="G9" i="7"/>
  <c r="G8" i="7"/>
  <c r="G7" i="7"/>
  <c r="G6" i="7"/>
  <c r="G5" i="7"/>
  <c r="G4" i="7"/>
  <c r="G3" i="7"/>
  <c r="G2" i="7"/>
  <c r="F152" i="4" l="1"/>
  <c r="F97" i="3"/>
  <c r="F101" i="1"/>
  <c r="F12" i="6"/>
  <c r="F217" i="3" l="1"/>
  <c r="I9" i="2" l="1"/>
  <c r="F166" i="1"/>
  <c r="F7" i="6"/>
  <c r="F11" i="6"/>
  <c r="F10" i="6" l="1"/>
  <c r="F9" i="6"/>
  <c r="F8" i="6"/>
  <c r="F6" i="6"/>
  <c r="F5" i="6"/>
  <c r="F4" i="6"/>
  <c r="F3" i="6"/>
  <c r="F2" i="6"/>
  <c r="F123" i="1"/>
  <c r="F122" i="1"/>
  <c r="F222" i="3"/>
  <c r="F221" i="3"/>
  <c r="F220" i="3"/>
  <c r="F219" i="3"/>
  <c r="F218" i="3"/>
  <c r="F216" i="3"/>
  <c r="F215" i="3"/>
  <c r="F214" i="3"/>
  <c r="F213" i="3"/>
  <c r="F212" i="3"/>
  <c r="F203" i="3"/>
  <c r="F202" i="3"/>
  <c r="F201" i="3"/>
  <c r="F200" i="3"/>
  <c r="F199" i="3"/>
  <c r="F198" i="3"/>
  <c r="F197" i="3"/>
  <c r="F136" i="3"/>
  <c r="F135" i="3"/>
  <c r="F134" i="3"/>
  <c r="F133" i="3"/>
  <c r="F132" i="3"/>
  <c r="F131" i="3"/>
  <c r="F130" i="3"/>
  <c r="F129" i="3"/>
  <c r="F152" i="3"/>
  <c r="F151" i="3"/>
  <c r="F150" i="3"/>
  <c r="F149" i="3"/>
  <c r="F148" i="3"/>
  <c r="F147" i="3"/>
  <c r="F146" i="3"/>
  <c r="F145" i="3"/>
  <c r="F243" i="1"/>
  <c r="F244" i="1"/>
  <c r="F242" i="1"/>
  <c r="F241" i="1"/>
  <c r="F240" i="1"/>
  <c r="F239" i="1"/>
  <c r="F238" i="1"/>
  <c r="F237" i="1"/>
  <c r="F236" i="1"/>
  <c r="F235" i="1"/>
  <c r="F234" i="1"/>
  <c r="F233" i="1"/>
  <c r="F232" i="1"/>
  <c r="F229" i="1"/>
  <c r="F214" i="1"/>
  <c r="F213" i="1"/>
  <c r="F212" i="1"/>
  <c r="F211" i="1"/>
  <c r="F210" i="1"/>
  <c r="F209" i="1"/>
  <c r="F208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38" i="1"/>
  <c r="F137" i="1"/>
  <c r="F136" i="1"/>
  <c r="F135" i="1"/>
  <c r="F134" i="1"/>
  <c r="F133" i="1"/>
  <c r="F132" i="1"/>
  <c r="F131" i="1"/>
  <c r="F194" i="4"/>
  <c r="F193" i="4"/>
  <c r="F192" i="4"/>
  <c r="F167" i="4"/>
  <c r="F168" i="4"/>
  <c r="F73" i="4"/>
  <c r="F286" i="4"/>
  <c r="F298" i="4"/>
  <c r="F299" i="4"/>
  <c r="F285" i="4"/>
  <c r="F284" i="4"/>
  <c r="F283" i="4"/>
  <c r="F282" i="4"/>
  <c r="F281" i="4"/>
  <c r="F280" i="4"/>
  <c r="F279" i="4"/>
  <c r="F13" i="6" l="1"/>
  <c r="D7" i="5" s="1"/>
  <c r="F223" i="3"/>
  <c r="F139" i="1"/>
  <c r="F167" i="1"/>
  <c r="F204" i="3"/>
  <c r="F137" i="3"/>
  <c r="F153" i="3"/>
  <c r="F215" i="1"/>
  <c r="F287" i="4"/>
  <c r="F228" i="4" l="1"/>
  <c r="F227" i="4"/>
  <c r="F226" i="4"/>
  <c r="F225" i="4"/>
  <c r="F224" i="4"/>
  <c r="F223" i="4"/>
  <c r="F222" i="4"/>
  <c r="F221" i="4"/>
  <c r="F220" i="4"/>
  <c r="F219" i="4"/>
  <c r="F218" i="4"/>
  <c r="F209" i="4"/>
  <c r="F208" i="4"/>
  <c r="F207" i="4"/>
  <c r="F206" i="4"/>
  <c r="F205" i="4"/>
  <c r="F204" i="4"/>
  <c r="F203" i="4"/>
  <c r="F202" i="4"/>
  <c r="F229" i="4" l="1"/>
  <c r="F210" i="4"/>
  <c r="F87" i="4" l="1"/>
  <c r="F86" i="4"/>
  <c r="F85" i="4"/>
  <c r="F84" i="4"/>
  <c r="F83" i="4"/>
  <c r="F82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150" i="4"/>
  <c r="F151" i="4"/>
  <c r="F153" i="4"/>
  <c r="F154" i="4"/>
  <c r="F155" i="4"/>
  <c r="F88" i="4" l="1"/>
  <c r="F143" i="4"/>
  <c r="F68" i="4" l="1"/>
  <c r="F121" i="3" l="1"/>
  <c r="F252" i="4" l="1"/>
  <c r="F215" i="4"/>
  <c r="F164" i="4"/>
  <c r="F93" i="4"/>
  <c r="F48" i="4"/>
  <c r="F17" i="4"/>
  <c r="F208" i="3"/>
  <c r="F207" i="3"/>
  <c r="F206" i="3"/>
  <c r="F175" i="3"/>
  <c r="F142" i="3"/>
  <c r="F109" i="3"/>
  <c r="F82" i="3"/>
  <c r="F51" i="3"/>
  <c r="F17" i="3"/>
  <c r="F220" i="1"/>
  <c r="F219" i="1"/>
  <c r="F218" i="1"/>
  <c r="F217" i="1"/>
  <c r="F189" i="1"/>
  <c r="F144" i="1"/>
  <c r="F113" i="1"/>
  <c r="F83" i="1"/>
  <c r="F51" i="1"/>
  <c r="F17" i="1"/>
  <c r="F221" i="1" l="1"/>
  <c r="I18" i="2"/>
  <c r="I17" i="2"/>
  <c r="I14" i="2"/>
  <c r="I13" i="2"/>
  <c r="I10" i="2"/>
  <c r="I11" i="2" s="1"/>
  <c r="I6" i="2"/>
  <c r="I5" i="2"/>
  <c r="I4" i="2"/>
  <c r="I7" i="2" l="1"/>
  <c r="I19" i="2"/>
  <c r="I15" i="2"/>
  <c r="F271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1" i="4"/>
  <c r="F250" i="4"/>
  <c r="F249" i="4"/>
  <c r="F246" i="4"/>
  <c r="F245" i="4"/>
  <c r="F244" i="4"/>
  <c r="F243" i="4"/>
  <c r="F242" i="4"/>
  <c r="F241" i="4"/>
  <c r="F240" i="4"/>
  <c r="F239" i="4"/>
  <c r="F238" i="4"/>
  <c r="F237" i="4"/>
  <c r="F236" i="4"/>
  <c r="F189" i="3"/>
  <c r="F188" i="3"/>
  <c r="F187" i="3"/>
  <c r="F186" i="3"/>
  <c r="F185" i="3"/>
  <c r="F184" i="3"/>
  <c r="F183" i="3"/>
  <c r="F182" i="3"/>
  <c r="F181" i="3"/>
  <c r="F180" i="3"/>
  <c r="F179" i="3"/>
  <c r="F178" i="3"/>
  <c r="F174" i="3"/>
  <c r="F173" i="3"/>
  <c r="F172" i="3"/>
  <c r="F160" i="3"/>
  <c r="F169" i="3"/>
  <c r="F168" i="3"/>
  <c r="F167" i="3"/>
  <c r="F166" i="3"/>
  <c r="F165" i="3"/>
  <c r="F164" i="3"/>
  <c r="F163" i="3"/>
  <c r="F162" i="3"/>
  <c r="F161" i="3"/>
  <c r="I20" i="2" l="1"/>
  <c r="D3" i="5"/>
  <c r="F176" i="3"/>
  <c r="F253" i="4"/>
  <c r="F272" i="4"/>
  <c r="F190" i="3"/>
  <c r="F247" i="4"/>
  <c r="F170" i="3"/>
  <c r="F200" i="1"/>
  <c r="F199" i="1"/>
  <c r="F198" i="1"/>
  <c r="F197" i="1"/>
  <c r="F196" i="1"/>
  <c r="F195" i="1"/>
  <c r="F194" i="1"/>
  <c r="F193" i="1"/>
  <c r="F192" i="1"/>
  <c r="F188" i="1"/>
  <c r="F187" i="1"/>
  <c r="F186" i="1"/>
  <c r="F183" i="1"/>
  <c r="F182" i="1"/>
  <c r="F181" i="1"/>
  <c r="F180" i="1"/>
  <c r="F179" i="1"/>
  <c r="F178" i="1"/>
  <c r="F177" i="1"/>
  <c r="F176" i="1"/>
  <c r="F175" i="1"/>
  <c r="F174" i="1"/>
  <c r="F273" i="4" l="1"/>
  <c r="F191" i="3"/>
  <c r="F184" i="1"/>
  <c r="F190" i="1"/>
  <c r="F201" i="1"/>
  <c r="F202" i="1" l="1"/>
  <c r="F214" i="4"/>
  <c r="F213" i="4"/>
  <c r="F212" i="4"/>
  <c r="F163" i="4"/>
  <c r="F162" i="4"/>
  <c r="F161" i="4"/>
  <c r="F158" i="4"/>
  <c r="F157" i="4"/>
  <c r="F156" i="4"/>
  <c r="F92" i="4"/>
  <c r="F91" i="4"/>
  <c r="F90" i="4"/>
  <c r="F47" i="4"/>
  <c r="F46" i="4"/>
  <c r="F45" i="4"/>
  <c r="F42" i="4"/>
  <c r="F41" i="4"/>
  <c r="F40" i="4"/>
  <c r="F39" i="4"/>
  <c r="F38" i="4"/>
  <c r="F37" i="4"/>
  <c r="F36" i="4"/>
  <c r="F35" i="4"/>
  <c r="F21" i="4"/>
  <c r="F22" i="4"/>
  <c r="F23" i="4"/>
  <c r="F24" i="4"/>
  <c r="F25" i="4"/>
  <c r="F26" i="4"/>
  <c r="F27" i="4"/>
  <c r="F20" i="4"/>
  <c r="F11" i="4"/>
  <c r="F10" i="4"/>
  <c r="F9" i="4"/>
  <c r="F8" i="4"/>
  <c r="F7" i="4"/>
  <c r="F6" i="4"/>
  <c r="F5" i="4"/>
  <c r="F103" i="3"/>
  <c r="F102" i="3"/>
  <c r="F101" i="3"/>
  <c r="F100" i="3"/>
  <c r="F99" i="3"/>
  <c r="F98" i="3"/>
  <c r="F96" i="3"/>
  <c r="F95" i="3"/>
  <c r="F76" i="3"/>
  <c r="F75" i="3"/>
  <c r="F74" i="3"/>
  <c r="F73" i="3"/>
  <c r="F72" i="3"/>
  <c r="F71" i="3"/>
  <c r="F55" i="3"/>
  <c r="F56" i="3"/>
  <c r="F57" i="3"/>
  <c r="F58" i="3"/>
  <c r="F59" i="3"/>
  <c r="F60" i="3"/>
  <c r="F61" i="3"/>
  <c r="F62" i="3"/>
  <c r="F63" i="3"/>
  <c r="F54" i="3"/>
  <c r="F45" i="3"/>
  <c r="F44" i="3"/>
  <c r="F43" i="3"/>
  <c r="F42" i="3"/>
  <c r="F41" i="3"/>
  <c r="F40" i="3"/>
  <c r="F39" i="3"/>
  <c r="F38" i="3"/>
  <c r="F11" i="3"/>
  <c r="F10" i="3"/>
  <c r="F9" i="3"/>
  <c r="F8" i="3"/>
  <c r="F7" i="3"/>
  <c r="F6" i="3"/>
  <c r="F5" i="3"/>
  <c r="F87" i="1"/>
  <c r="F86" i="1"/>
  <c r="F72" i="1"/>
  <c r="F58" i="1"/>
  <c r="F29" i="1"/>
  <c r="F27" i="1"/>
  <c r="F26" i="1"/>
  <c r="F24" i="1"/>
  <c r="F23" i="1"/>
  <c r="F209" i="3"/>
  <c r="F210" i="3" s="1"/>
  <c r="F224" i="3" s="1"/>
  <c r="F139" i="3"/>
  <c r="F140" i="3"/>
  <c r="F141" i="3"/>
  <c r="F224" i="1"/>
  <c r="F225" i="1"/>
  <c r="F226" i="1"/>
  <c r="F227" i="1"/>
  <c r="F228" i="1"/>
  <c r="F230" i="1"/>
  <c r="F231" i="1"/>
  <c r="F223" i="1"/>
  <c r="F142" i="1"/>
  <c r="F143" i="1"/>
  <c r="F141" i="1"/>
  <c r="F106" i="3"/>
  <c r="F107" i="3"/>
  <c r="F108" i="3"/>
  <c r="F289" i="4"/>
  <c r="F290" i="4"/>
  <c r="F291" i="4"/>
  <c r="F292" i="4"/>
  <c r="F295" i="4"/>
  <c r="F296" i="4"/>
  <c r="F297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9" i="4"/>
  <c r="F70" i="4"/>
  <c r="F71" i="4"/>
  <c r="F72" i="4"/>
  <c r="F74" i="4"/>
  <c r="F50" i="3"/>
  <c r="F49" i="3"/>
  <c r="F48" i="3"/>
  <c r="F64" i="1"/>
  <c r="F63" i="1"/>
  <c r="F62" i="1"/>
  <c r="F61" i="1"/>
  <c r="F60" i="1"/>
  <c r="F55" i="1"/>
  <c r="F56" i="1"/>
  <c r="F57" i="1"/>
  <c r="F59" i="1"/>
  <c r="F54" i="1"/>
  <c r="F49" i="1"/>
  <c r="F50" i="1"/>
  <c r="F48" i="1"/>
  <c r="F38" i="1"/>
  <c r="F39" i="1"/>
  <c r="F40" i="1"/>
  <c r="F41" i="1"/>
  <c r="F42" i="1"/>
  <c r="F43" i="1"/>
  <c r="F44" i="1"/>
  <c r="F45" i="1"/>
  <c r="F37" i="1"/>
  <c r="F16" i="4"/>
  <c r="F15" i="4"/>
  <c r="F14" i="4"/>
  <c r="F30" i="3"/>
  <c r="F29" i="3"/>
  <c r="F12" i="3" l="1"/>
  <c r="F145" i="1"/>
  <c r="F168" i="1" s="1"/>
  <c r="F46" i="1"/>
  <c r="F245" i="1"/>
  <c r="F246" i="1" s="1"/>
  <c r="F52" i="3"/>
  <c r="F52" i="1"/>
  <c r="F300" i="4"/>
  <c r="F216" i="4"/>
  <c r="F230" i="4" s="1"/>
  <c r="F94" i="4"/>
  <c r="F144" i="4" s="1"/>
  <c r="F293" i="4"/>
  <c r="F165" i="4"/>
  <c r="F49" i="4"/>
  <c r="F18" i="4"/>
  <c r="F143" i="3"/>
  <c r="F154" i="3" s="1"/>
  <c r="F110" i="3"/>
  <c r="F75" i="4"/>
  <c r="F159" i="4"/>
  <c r="F28" i="4"/>
  <c r="F43" i="4"/>
  <c r="F12" i="4"/>
  <c r="F104" i="3"/>
  <c r="F64" i="3"/>
  <c r="F77" i="3"/>
  <c r="F46" i="3"/>
  <c r="F65" i="3" s="1"/>
  <c r="F65" i="1"/>
  <c r="F21" i="3"/>
  <c r="F22" i="3"/>
  <c r="F23" i="3"/>
  <c r="F24" i="3"/>
  <c r="F25" i="3"/>
  <c r="F26" i="3"/>
  <c r="F27" i="3"/>
  <c r="F28" i="3"/>
  <c r="F20" i="3"/>
  <c r="F16" i="3"/>
  <c r="F15" i="3"/>
  <c r="F14" i="3"/>
  <c r="F21" i="1"/>
  <c r="F22" i="1"/>
  <c r="F25" i="1"/>
  <c r="F28" i="1"/>
  <c r="F20" i="1"/>
  <c r="F15" i="1"/>
  <c r="F16" i="1"/>
  <c r="F14" i="1"/>
  <c r="F6" i="1"/>
  <c r="F7" i="1"/>
  <c r="F8" i="1"/>
  <c r="F9" i="1"/>
  <c r="F10" i="1"/>
  <c r="F11" i="1"/>
  <c r="F5" i="1"/>
  <c r="F86" i="3"/>
  <c r="F87" i="3"/>
  <c r="F85" i="3"/>
  <c r="F81" i="3"/>
  <c r="F80" i="3"/>
  <c r="F79" i="3"/>
  <c r="F91" i="1"/>
  <c r="F88" i="1"/>
  <c r="F89" i="1"/>
  <c r="F90" i="1"/>
  <c r="F191" i="4"/>
  <c r="F189" i="4"/>
  <c r="F190" i="4"/>
  <c r="F188" i="4"/>
  <c r="F178" i="4"/>
  <c r="F179" i="4"/>
  <c r="F180" i="4"/>
  <c r="F181" i="4"/>
  <c r="F170" i="4"/>
  <c r="F171" i="4"/>
  <c r="F172" i="4"/>
  <c r="F173" i="4"/>
  <c r="F174" i="4"/>
  <c r="F175" i="4"/>
  <c r="F176" i="4"/>
  <c r="F177" i="4"/>
  <c r="F182" i="4"/>
  <c r="F183" i="4"/>
  <c r="F184" i="4"/>
  <c r="F185" i="4"/>
  <c r="F186" i="4"/>
  <c r="F187" i="4"/>
  <c r="F169" i="4"/>
  <c r="F120" i="3"/>
  <c r="F113" i="3"/>
  <c r="F114" i="3"/>
  <c r="F115" i="3"/>
  <c r="F116" i="3"/>
  <c r="F117" i="3"/>
  <c r="F118" i="3"/>
  <c r="F119" i="3"/>
  <c r="F112" i="3"/>
  <c r="F117" i="1"/>
  <c r="F118" i="1"/>
  <c r="F119" i="1"/>
  <c r="F120" i="1"/>
  <c r="F121" i="1"/>
  <c r="F116" i="1"/>
  <c r="F111" i="1"/>
  <c r="F112" i="1"/>
  <c r="F110" i="1"/>
  <c r="F114" i="1" s="1"/>
  <c r="F105" i="1"/>
  <c r="F106" i="1"/>
  <c r="F107" i="1"/>
  <c r="F100" i="1"/>
  <c r="F102" i="1"/>
  <c r="F103" i="1"/>
  <c r="F104" i="1"/>
  <c r="F99" i="1"/>
  <c r="F81" i="1"/>
  <c r="F82" i="1"/>
  <c r="F80" i="1"/>
  <c r="F73" i="1"/>
  <c r="F74" i="1"/>
  <c r="F75" i="1"/>
  <c r="F76" i="1"/>
  <c r="F77" i="1"/>
  <c r="F301" i="4" l="1"/>
  <c r="F29" i="4"/>
  <c r="F76" i="4"/>
  <c r="F18" i="3"/>
  <c r="F83" i="3"/>
  <c r="F92" i="1"/>
  <c r="F78" i="1"/>
  <c r="F84" i="1"/>
  <c r="F66" i="1"/>
  <c r="F18" i="1"/>
  <c r="F12" i="1"/>
  <c r="F30" i="1"/>
  <c r="F124" i="1"/>
  <c r="F195" i="4"/>
  <c r="F122" i="3"/>
  <c r="F123" i="3" s="1"/>
  <c r="F31" i="3"/>
  <c r="F108" i="1"/>
  <c r="F88" i="3"/>
  <c r="F196" i="4" l="1"/>
  <c r="F302" i="4" s="1"/>
  <c r="D6" i="5" s="1"/>
  <c r="F32" i="3"/>
  <c r="F89" i="3"/>
  <c r="F125" i="1"/>
  <c r="F93" i="1"/>
  <c r="F31" i="1"/>
  <c r="F247" i="1" l="1"/>
  <c r="D4" i="5" s="1"/>
  <c r="F225" i="3"/>
  <c r="D5" i="5" s="1"/>
  <c r="D10" i="5" l="1"/>
</calcChain>
</file>

<file path=xl/sharedStrings.xml><?xml version="1.0" encoding="utf-8"?>
<sst xmlns="http://schemas.openxmlformats.org/spreadsheetml/2006/main" count="2428" uniqueCount="781">
  <si>
    <t>CARACTERISTICAS TECNICAS</t>
  </si>
  <si>
    <t>PUEBLO INDIGENA INGA</t>
  </si>
  <si>
    <t>PUEBLO INDIGENA NASA</t>
  </si>
  <si>
    <t>PUEBLO INDIGENA PASTO</t>
  </si>
  <si>
    <t>PUEBLO INDIGENA PIJAO</t>
  </si>
  <si>
    <t>PUEBLO INDIGENA UITOTO</t>
  </si>
  <si>
    <t>Insumos pueblo indigena Andoque</t>
  </si>
  <si>
    <t>PUEBLO INDIGENA ANDOQUE</t>
  </si>
  <si>
    <t>ÍTEM</t>
  </si>
  <si>
    <t>CANTIDAD</t>
  </si>
  <si>
    <t>UNIDAD DE MEDIDA</t>
  </si>
  <si>
    <t>Mambe</t>
  </si>
  <si>
    <t>Ambil</t>
  </si>
  <si>
    <t>Almidon de yuca</t>
  </si>
  <si>
    <t>Incienso natural</t>
  </si>
  <si>
    <t>Albahaca</t>
  </si>
  <si>
    <t>Hoja de coca tostada y pulverizada</t>
  </si>
  <si>
    <t>Elemento que se procesa del tabaco, se mezcla con sal de monte y baba natural para obtener una mezcla homogénea chiclosa para contribuir a la concentración.</t>
  </si>
  <si>
    <t>Polvo fino natural obtenido de la molienda de la yuca, mezclado con plantas naturales</t>
  </si>
  <si>
    <t>Mezcla de resinas vegetales y aceites esenciales que se quema para desprender un humo con aroma</t>
  </si>
  <si>
    <t>Carbón medicinal</t>
  </si>
  <si>
    <t>Roca sedimentaria combistible</t>
  </si>
  <si>
    <t>Planta aromática</t>
  </si>
  <si>
    <t>INSUMOS PARA LA ARMONIZACIÓN</t>
  </si>
  <si>
    <t>Sal de monte</t>
  </si>
  <si>
    <t>Sal purificada para curaciones</t>
  </si>
  <si>
    <t>ALIMENTACIÓN</t>
  </si>
  <si>
    <t>Alimento propio Andoque</t>
  </si>
  <si>
    <t>Pescado en caldo de piaa, Cazabe, Caguana</t>
  </si>
  <si>
    <t>Pescado asado embuelto de yuca, jugo caramgucgo</t>
  </si>
  <si>
    <t>INSUMOS PARA LOS TALLERES</t>
  </si>
  <si>
    <t>Kilos</t>
  </si>
  <si>
    <t>Unidad</t>
  </si>
  <si>
    <t>Juego</t>
  </si>
  <si>
    <t>Arroba</t>
  </si>
  <si>
    <t>Insumos pueblo indigena Inga</t>
  </si>
  <si>
    <t>Chondur</t>
  </si>
  <si>
    <t>Pájaro Mancua</t>
  </si>
  <si>
    <t>Kullankilla</t>
  </si>
  <si>
    <t>7 Esencias De Los Andes</t>
  </si>
  <si>
    <t>Palo Santo</t>
  </si>
  <si>
    <t>Copal</t>
  </si>
  <si>
    <t>Semilla natural para preparar perfumes y sahumerios</t>
  </si>
  <si>
    <t>Loción preparada con diferentes esencias para ungir</t>
  </si>
  <si>
    <t>Madera sagrada y espiritual</t>
  </si>
  <si>
    <t>Resina natural</t>
  </si>
  <si>
    <t>Libra</t>
  </si>
  <si>
    <t>Atado</t>
  </si>
  <si>
    <t>Botella</t>
  </si>
  <si>
    <t>Alimento propio Inga</t>
  </si>
  <si>
    <t>Gallina mute papa y jugo de mora</t>
  </si>
  <si>
    <t>Sopa de maíz, espinazo de cerdo, jugo de lulo</t>
  </si>
  <si>
    <t>Cerdo frito con maiz tostao y jugo de chicha</t>
  </si>
  <si>
    <t>Mirina</t>
  </si>
  <si>
    <t>Insumos pueblo indigena Nasa</t>
  </si>
  <si>
    <t>Chirrincho</t>
  </si>
  <si>
    <t>Planta Fresca</t>
  </si>
  <si>
    <t>Planta Dulce</t>
  </si>
  <si>
    <t>Plantas Amargas</t>
  </si>
  <si>
    <t>Caneca</t>
  </si>
  <si>
    <t>Alimento propio Nasa</t>
  </si>
  <si>
    <t>Mute De Gallina Bebida Chicha De Maiz</t>
  </si>
  <si>
    <t>Sancocho De Gallina Bebida Chaguasgua</t>
  </si>
  <si>
    <t>Sopa De Maíz Bebida Agua De Panela Con Hierva Buena</t>
  </si>
  <si>
    <t>Rollo</t>
  </si>
  <si>
    <t>Insumos pueblo indigena Pasto</t>
  </si>
  <si>
    <t>Sahumerio</t>
  </si>
  <si>
    <t>Plantas Medicinales</t>
  </si>
  <si>
    <t>Frutas De Cosecha</t>
  </si>
  <si>
    <t>Pétalos De Flores</t>
  </si>
  <si>
    <t>Curado</t>
  </si>
  <si>
    <t>Carboncillo</t>
  </si>
  <si>
    <t>Sándalo</t>
  </si>
  <si>
    <t>Inciensos naturales a base de diferentes hierbas, raíces o cortezas.</t>
  </si>
  <si>
    <t>Variedad de frutas manzana, mandarina, banano, piña, tomate de árbol</t>
  </si>
  <si>
    <t>Esencia de plantas sagradas</t>
  </si>
  <si>
    <t>Alimento propio Pasto</t>
  </si>
  <si>
    <t>Sancocho de gallina arros y aguacate bebida chicha</t>
  </si>
  <si>
    <t>Fritada, arroz, papa, ensalada, bebida jugo de tomate</t>
  </si>
  <si>
    <t>Truchas, tortilla de papa con queso, ensalada, bedida jugo de mora</t>
  </si>
  <si>
    <t>Insumos pueblo indigena Pijao</t>
  </si>
  <si>
    <t>Tapetuza</t>
  </si>
  <si>
    <t>tapetuza elaborado por los medicos ancestrales propios de la comunidad indígena Ambika Pijao</t>
  </si>
  <si>
    <t>Noni</t>
  </si>
  <si>
    <t>Noni elaborado por los médicos ancestrales propios de la comunidad indigena Ambika Pijao</t>
  </si>
  <si>
    <t>Tabaco</t>
  </si>
  <si>
    <t>Limpia</t>
  </si>
  <si>
    <t>Frutas</t>
  </si>
  <si>
    <t>Plantas medicinales</t>
  </si>
  <si>
    <t>Palo santo</t>
  </si>
  <si>
    <t>Veladora Blanca</t>
  </si>
  <si>
    <t>Paca de tabacos armonizados por el medico ancestral de la comunidad.</t>
  </si>
  <si>
    <t>Limpia elaborada por los medicos ancestrales propios de la comunidad indigena Ambika Pijao.</t>
  </si>
  <si>
    <t>Velones blancos grandes elaborados en parafina artesanal hecha a mano Dimensiones aproximadas: 7 cm x 18 cm</t>
  </si>
  <si>
    <t>unidades de frutas como banano, naranja, mandarina, limones, manzana, pera, carambolo</t>
  </si>
  <si>
    <t>monojo de plantas como mastranto, limonaria, manzanilla, viravira, abrecaminos, ruda, hoja de tabaco</t>
  </si>
  <si>
    <t>Paca</t>
  </si>
  <si>
    <t>Manojo</t>
  </si>
  <si>
    <t>Paquete</t>
  </si>
  <si>
    <t>Alimento propio Pijao</t>
  </si>
  <si>
    <t>Gallina dorada, arroz, yuca, platano</t>
  </si>
  <si>
    <t>Pescado mojarra asada, arroz, yuca, plátano, limonada</t>
  </si>
  <si>
    <t>Cuchuco de espinazo de marrano, arroz, limonada</t>
  </si>
  <si>
    <t>Sobrebarriga dorada, arroz, yuca, platano</t>
  </si>
  <si>
    <t>Viudo Bocachico, Arroz, Yuca, Plátano, limonada</t>
  </si>
  <si>
    <t>Gallina sancocho, arroz, limonada</t>
  </si>
  <si>
    <t>Peto, carne asada, limonada</t>
  </si>
  <si>
    <t>Sopa de Yotas, Arros, limonada</t>
  </si>
  <si>
    <t>Sobrebarriga sudada, arroz, yuca, plátano, limonada</t>
  </si>
  <si>
    <t>Maiz peto</t>
  </si>
  <si>
    <t>Cuajada</t>
  </si>
  <si>
    <t>Mantequilla</t>
  </si>
  <si>
    <t>Huevos</t>
  </si>
  <si>
    <t>Sal</t>
  </si>
  <si>
    <t>Bandeja</t>
  </si>
  <si>
    <t>Cilindro de gas</t>
  </si>
  <si>
    <t>Para la elaboracion de los productos</t>
  </si>
  <si>
    <t>de leche fresca traida del territorio</t>
  </si>
  <si>
    <t>Mantequilla de cocina</t>
  </si>
  <si>
    <t>Bandejas de panaderia 40 x 60 aluminio</t>
  </si>
  <si>
    <t>Compra de cilindro de gas de 40 a 100 libras</t>
  </si>
  <si>
    <t>Horno</t>
  </si>
  <si>
    <t>Batea de madera</t>
  </si>
  <si>
    <t>Tina plástica</t>
  </si>
  <si>
    <t>Molino</t>
  </si>
  <si>
    <t>Balay</t>
  </si>
  <si>
    <t>Zuzungos</t>
  </si>
  <si>
    <t>Maíz</t>
  </si>
  <si>
    <t>Olla en aluminio</t>
  </si>
  <si>
    <t>Remillón</t>
  </si>
  <si>
    <t>Elaborada en madera de igua de manera ancestral</t>
  </si>
  <si>
    <t>Tina plástica grande</t>
  </si>
  <si>
    <t>Tina plástica Mediana</t>
  </si>
  <si>
    <t>Tejido a mano en palmicha por los mayores en el territorio</t>
  </si>
  <si>
    <t>Elaborados en totumos por los mayores en el territorio</t>
  </si>
  <si>
    <t>Traido del territorio de origen</t>
  </si>
  <si>
    <t>Elaboradas en barro cocido por los mayores en el territorio</t>
  </si>
  <si>
    <t>Elaborado en aluminio de 40 litros</t>
  </si>
  <si>
    <t>Cada Panelon de 2 kilogramos</t>
  </si>
  <si>
    <t>Elaborados en madera por los mayores del territorio</t>
  </si>
  <si>
    <t>½</t>
  </si>
  <si>
    <t>Insumos pueblo indigena Kamëntsa Biyá</t>
  </si>
  <si>
    <t>PUEBLO INDIGENA KAMËNTSÁ BIYÁ</t>
  </si>
  <si>
    <t>Sahumerio natural</t>
  </si>
  <si>
    <t>Chontaduro</t>
  </si>
  <si>
    <t>Esencias</t>
  </si>
  <si>
    <t>Liquido Ancestral</t>
  </si>
  <si>
    <t>Cardón natural</t>
  </si>
  <si>
    <t>Flautilla</t>
  </si>
  <si>
    <t>Recipiente</t>
  </si>
  <si>
    <t>Yagé</t>
  </si>
  <si>
    <t>Frasco de 250 mls – líquido a base de bejuco natural.</t>
  </si>
  <si>
    <t>Recipiente natural – para la preparación del sahumerio.</t>
  </si>
  <si>
    <t>Manojo – Hojas naturales</t>
  </si>
  <si>
    <t>Paquete mediano – roca sedimentaria.</t>
  </si>
  <si>
    <t>Frasco de 500 mls – base de plantas.</t>
  </si>
  <si>
    <t>Frasco de 200 mls - aceite</t>
  </si>
  <si>
    <t>Paquete mediano – madera espiritual.</t>
  </si>
  <si>
    <t>Libra de sahumerio – inciensos naturales a base de diferentes hierbas, raíces o cortezas.</t>
  </si>
  <si>
    <t>Libra de chonduro - semilla</t>
  </si>
  <si>
    <t>Frasco</t>
  </si>
  <si>
    <t>Alimento propio Kamëntšá Biyá</t>
  </si>
  <si>
    <t>Colada de lulo: Refrigerio a base de lulo, maíz, panela, canela y mazorca.</t>
  </si>
  <si>
    <t>Mute con gallina: Almuerzos a base de mute, gallina, frijol y huevo</t>
  </si>
  <si>
    <t>Sancocho de gallina: Almuerzo a base de plátanos, gallina, papas, mazorca, yuca y demás ingredientes.</t>
  </si>
  <si>
    <t>Chaquira checa N° 10</t>
  </si>
  <si>
    <t>Paños de aguja</t>
  </si>
  <si>
    <t>Tablas en madera</t>
  </si>
  <si>
    <t>Puntillas medianas en acero</t>
  </si>
  <si>
    <t>Recipientes en plástico</t>
  </si>
  <si>
    <t>Ganchitos – ojos de pescado</t>
  </si>
  <si>
    <t>Brikets</t>
  </si>
  <si>
    <t>Libras en diferentes colores</t>
  </si>
  <si>
    <t>De 20 x 50 cms</t>
  </si>
  <si>
    <t>Medianos para almacenar la chaquira</t>
  </si>
  <si>
    <t>Ganchitos para los aretes</t>
  </si>
  <si>
    <t>Para rematar o realizar un acabado</t>
  </si>
  <si>
    <t>Insumos pueblo indigena Uitoto</t>
  </si>
  <si>
    <t>Kilo</t>
  </si>
  <si>
    <t>Alimento propio Uitoto</t>
  </si>
  <si>
    <t xml:space="preserve">Pescado Asado Concasabe Fariña Bebida Caguana De Asain Carama </t>
  </si>
  <si>
    <t xml:space="preserve">Gallina Criolla Yuca Jugo De Piña Casarama Y Fariña </t>
  </si>
  <si>
    <t xml:space="preserve">Pescado En Caldo Casabe Cazaran </t>
  </si>
  <si>
    <t xml:space="preserve">Aguaca De Lulo </t>
  </si>
  <si>
    <t>Pintura Tradicional</t>
  </si>
  <si>
    <t>Telas lienzo</t>
  </si>
  <si>
    <t>Metro</t>
  </si>
  <si>
    <t>Paño</t>
  </si>
  <si>
    <t>Sayo</t>
  </si>
  <si>
    <t>Baitas</t>
  </si>
  <si>
    <t>Siñidor</t>
  </si>
  <si>
    <t>Chumbes</t>
  </si>
  <si>
    <t>Kusmas</t>
  </si>
  <si>
    <t>Pacha</t>
  </si>
  <si>
    <t>Tupulles</t>
  </si>
  <si>
    <t>Ualkas</t>
  </si>
  <si>
    <t>Aretes</t>
  </si>
  <si>
    <t>Pañolin</t>
  </si>
  <si>
    <t>Capisayos</t>
  </si>
  <si>
    <t>Folleras</t>
  </si>
  <si>
    <t>Par</t>
  </si>
  <si>
    <t>Pistolas de Silicona</t>
  </si>
  <si>
    <t>Tamaño de acuerdo con la referencia de la pistola</t>
  </si>
  <si>
    <t>Tablero mediano</t>
  </si>
  <si>
    <t>Marcadores borrables</t>
  </si>
  <si>
    <t>Marcadores permanentes</t>
  </si>
  <si>
    <t>Borrador</t>
  </si>
  <si>
    <t>Paquete de papel periódico</t>
  </si>
  <si>
    <t>Alquiler de espacio</t>
  </si>
  <si>
    <t>Paño (tela) negro</t>
  </si>
  <si>
    <t>Fajas tejidas con simbologías propias</t>
  </si>
  <si>
    <t>Ceñidores o fajas blancas</t>
  </si>
  <si>
    <t>Paño (tela) rojo</t>
  </si>
  <si>
    <t>Facilita la escritura a los aprendices</t>
  </si>
  <si>
    <t>Cajas X 12</t>
  </si>
  <si>
    <t>Para el tablero</t>
  </si>
  <si>
    <t>Para elaboración de cartelera.</t>
  </si>
  <si>
    <t>Para la realización de las sesiones</t>
  </si>
  <si>
    <t>Metros para la elaboración de la manta para la mujer y la cusma para el hombre.</t>
  </si>
  <si>
    <t>De 5 metros de largo para la utilización de las mujeres</t>
  </si>
  <si>
    <t>De 2.5 metros de largo para la utilización de los hombres</t>
  </si>
  <si>
    <t>Metros para la elaboración de la blusa o reboso para las mujeres</t>
  </si>
  <si>
    <t>Dia</t>
  </si>
  <si>
    <t>Paños (tela) en diferentes colores vivos</t>
  </si>
  <si>
    <t>Metros para la elaboración y bordados que utilizarán las mujeres</t>
  </si>
  <si>
    <t>Capizayos (ruana)</t>
  </si>
  <si>
    <t>Unidades; elaboradas en hilo por los artesanos (as) de su comunidad.</t>
  </si>
  <si>
    <t>Eucalipto</t>
  </si>
  <si>
    <t>Aceite de oliva</t>
  </si>
  <si>
    <t>Lienzo</t>
  </si>
  <si>
    <t>Alcohol</t>
  </si>
  <si>
    <t>Hoja de coca</t>
  </si>
  <si>
    <t>Clavo de olor</t>
  </si>
  <si>
    <t>Galón</t>
  </si>
  <si>
    <t>Litro</t>
  </si>
  <si>
    <t>Romero de tierra caliente traida de territorio</t>
  </si>
  <si>
    <t xml:space="preserve">Aceite de almendras </t>
  </si>
  <si>
    <t>Recipientes en vidrio</t>
  </si>
  <si>
    <t>Manojo de planta medicinal propia para elaboración de medicina</t>
  </si>
  <si>
    <t>Litro de aceite para elaboración de medicina</t>
  </si>
  <si>
    <t>Hojas secas de diferentes plantas</t>
  </si>
  <si>
    <t>Cera de abeja</t>
  </si>
  <si>
    <t>Vaselina</t>
  </si>
  <si>
    <t>Parafina</t>
  </si>
  <si>
    <t>Recipientes en aluminio</t>
  </si>
  <si>
    <t>Cucharones medianos</t>
  </si>
  <si>
    <t>Frascos capoteros</t>
  </si>
  <si>
    <t>Embudos plásticos</t>
  </si>
  <si>
    <t>Limpiones</t>
  </si>
  <si>
    <t>Recipientes</t>
  </si>
  <si>
    <t>Coladores metálicos</t>
  </si>
  <si>
    <t>Libras</t>
  </si>
  <si>
    <t>libras</t>
  </si>
  <si>
    <t>De Cinco litros</t>
  </si>
  <si>
    <t>De madera</t>
  </si>
  <si>
    <t>De 1.30 mls</t>
  </si>
  <si>
    <t>Medianos</t>
  </si>
  <si>
    <t>Pequeños</t>
  </si>
  <si>
    <t>Medianos para almacenar</t>
  </si>
  <si>
    <t>Para los Tres (3) sesiones</t>
  </si>
  <si>
    <t>libra</t>
  </si>
  <si>
    <t>RECURSO HUMANO</t>
  </si>
  <si>
    <t>Nombre del perfil</t>
  </si>
  <si>
    <t>Cantidad</t>
  </si>
  <si>
    <t>Formación académica</t>
  </si>
  <si>
    <t>Experiencia</t>
  </si>
  <si>
    <t>Tiempo</t>
  </si>
  <si>
    <t>PERSONAL TRANSVERSAL</t>
  </si>
  <si>
    <t>Coordinador (Persona Sabedora o Sabedor con identidad cultural indígena)</t>
  </si>
  <si>
    <t>Profesional titulado en áreas como Ciencias Sociales, Antropología, Trabajo Social, Educación, Medicina Tradicional, Gestión Cultural o afines, y acreditar pertenencia a un pueblo indígena de la localidad de Usme</t>
  </si>
  <si>
    <t>Mínimo dos (2) años de experiencia en la coordinación de proyectos sociales o comunitarios, preferiblemente con enfoque étnico, que incluyan componentes de fortalecimiento cultural, medicina ancestral o revitalización de la lengua. Se valorará experiencia previa en articulación con autoridades indígenas y entidades públicas o privadas</t>
  </si>
  <si>
    <t>3 meses
100%</t>
  </si>
  <si>
    <t>Profesional titulado en Administración de Empresas, Contaduría, Economía, Gestión Pública, Finanzas o carreras afines</t>
  </si>
  <si>
    <t>Mínimo dos (2) años de experiencia en apoyo administrativo y financiero de proyectos sociales o comunitarios</t>
  </si>
  <si>
    <t>COMPONENTE 1. REACTIVACIÓN ECONÓMICA</t>
  </si>
  <si>
    <t>Sabedor o tallerista</t>
  </si>
  <si>
    <t>Relator</t>
  </si>
  <si>
    <t>No requiere estudios de formación</t>
  </si>
  <si>
    <t>Técnico o tecnólogo en áreas relacionadas con proyectos sociales o comunitarios, como Gestión de Proyectos, Gestión Administrativa, Sistemas, Gestión Documental, Comunicación Social o carreras afines</t>
  </si>
  <si>
    <t>Requiere experiencia práctica mínima de 2 años en procesos de formación, preferiblemente en procesos de fortalecimiento económico, recuperación de saberes productivos o proyectos comunitarios</t>
  </si>
  <si>
    <t>Mínimo un (1) año de experiencia en la elaboración de relatorías, sistematización de actividades, registro de memorias y manejo de herramientas ofimáticas (Word, Excel, PowerPoint)</t>
  </si>
  <si>
    <t>30 horas
100%</t>
  </si>
  <si>
    <t>COMPONENTE 2. FORTALECIMIENTO DE USOS Y COSTUMBRES</t>
  </si>
  <si>
    <t>Requiere experiencia práctica mínima de 2 años en procesos de formación</t>
  </si>
  <si>
    <t>Requiere experiencia práctica</t>
  </si>
  <si>
    <t>COMPONENTE 3. MEDICINA ANCESTRAL</t>
  </si>
  <si>
    <t>Medico ancestral</t>
  </si>
  <si>
    <t>Equipo de Sabedoras y Sabedores (proporcional a cada pueblo étnico), Parteras y parteros (proporcionales a cada pueblo étnico), Sobanderos y sobanderas, Comadronas, Médicos y Médicas ancestrales.</t>
  </si>
  <si>
    <t>Experiencia general mínimo de dos (2) años, la cual deberá ser certificada por los(as) Gobernadores(as), Consultivo(a) o Representante Legal de la Comunidad a la que representen.</t>
  </si>
  <si>
    <t xml:space="preserve">VALOR UNITARIO </t>
  </si>
  <si>
    <t xml:space="preserve">VALOR TOTAL </t>
  </si>
  <si>
    <t xml:space="preserve">Libra </t>
  </si>
  <si>
    <t>Chapil</t>
  </si>
  <si>
    <t>Gallina Moqueoo, Cazabe Chucula</t>
  </si>
  <si>
    <t xml:space="preserve">INSUMOS PARA LOS TALLERES / tejido de canasta </t>
  </si>
  <si>
    <t xml:space="preserve">planta tradicional territorio </t>
  </si>
  <si>
    <t>undiad</t>
  </si>
  <si>
    <t>Cola de caballo</t>
  </si>
  <si>
    <t>Bira Bira</t>
  </si>
  <si>
    <t>Alcachofa</t>
  </si>
  <si>
    <t>Zarzaparrilla</t>
  </si>
  <si>
    <t>Sangrinol</t>
  </si>
  <si>
    <t>Valeriana</t>
  </si>
  <si>
    <t>Chuchuguaza</t>
  </si>
  <si>
    <t>Uaco</t>
  </si>
  <si>
    <t>Cáscara de sagrada</t>
  </si>
  <si>
    <t>Zen Molido</t>
  </si>
  <si>
    <t>Ruibarbo</t>
  </si>
  <si>
    <t>Tierra de san Pablo</t>
  </si>
  <si>
    <t>Guayabilla</t>
  </si>
  <si>
    <t>Granicillo</t>
  </si>
  <si>
    <t>Manzanilla</t>
  </si>
  <si>
    <t>Pionia molida</t>
  </si>
  <si>
    <t>Chichaja</t>
  </si>
  <si>
    <t>Frascos de vidrio</t>
  </si>
  <si>
    <t>Bolsa de papel</t>
  </si>
  <si>
    <t>Molino industrial</t>
  </si>
  <si>
    <t>Planta medicinal tradicional</t>
  </si>
  <si>
    <t>Polvo de Planta medicinal tradicional</t>
  </si>
  <si>
    <t>Planta medicinal</t>
  </si>
  <si>
    <t>Frasco de vidiro de 600ml con tapa</t>
  </si>
  <si>
    <t>Bolsa de papel de 2 Onzas</t>
  </si>
  <si>
    <t>Bulto</t>
  </si>
  <si>
    <t>Molino eléctrico para granos. Con motor de 1 hp de fuerza, 1730 rpm.
110 voltios.
Con chumaceras.
Molino marca Corona.
Estructura en hierro calibre 19, pintados con pintura electrostática martillada horneada.
Tolva en acero inoxidable.
Tiene 2 bandejas plásticas. (colores surtidos, verde, rojo, azul)
Capacidad de 30 a 40 kilos por hora</t>
  </si>
  <si>
    <t>Olla</t>
  </si>
  <si>
    <t>Olla para capacidad de 40 litros</t>
  </si>
  <si>
    <t>Hoja tostada traída del territorio</t>
  </si>
  <si>
    <t>Bebida tradicional del pueblo Nasa</t>
  </si>
  <si>
    <t>Bolsa de plantas frescas para armonizar los espíritus</t>
  </si>
  <si>
    <t>Bolsa de plantas dulces para armonizar los espíritus</t>
  </si>
  <si>
    <t>Bolsa de plantas amargas para armonizar los espíritus</t>
  </si>
  <si>
    <t>Maíz traído del territorio utilizado para remedio en la armonización</t>
  </si>
  <si>
    <t>Maíz Blanco</t>
  </si>
  <si>
    <t>Planta medicinal de territorio</t>
  </si>
  <si>
    <t>Cuchara de territorio</t>
  </si>
  <si>
    <t>Plato de territorio</t>
  </si>
  <si>
    <t>Olla de barro de territorio</t>
  </si>
  <si>
    <t>Paila en cobre de territorio</t>
  </si>
  <si>
    <t>Litro de glicerina, es un líquido incoloro, inodoro y viscoso, con un sabor dulce</t>
  </si>
  <si>
    <t>Estas grasas se formulan en base a criterios técnicos tales como contenidos en humedad, impurezas e insaponificables, ácidos grasos libres, insaturación</t>
  </si>
  <si>
    <t>Tela que se utiliza para colar</t>
  </si>
  <si>
    <t>Galón de alcohol industrial</t>
  </si>
  <si>
    <t>Bebida tradicional de territorio</t>
  </si>
  <si>
    <t>40cm x 40cm</t>
  </si>
  <si>
    <t>Uaira</t>
  </si>
  <si>
    <t>Es una 'bolita' sintética con un agujero en el centro con diámetro aproximado de un milímetro que se utiliza en la fabricación, especialmente, de joyas y bisutería</t>
  </si>
  <si>
    <t>hilo de nailon de alta resistencia, conocido por su durabilidad y resistencia a la abrasión</t>
  </si>
  <si>
    <t>Un gancho pescador para aretes es un tipo de cierre o herraje utilizado en bisutería para sujetar los aretes al lóbulo de la oreja</t>
  </si>
  <si>
    <t>La pinza de curva redondeada te permite agarre, doblar, trabajar con argollas y adicional puedes llegar a las áreas un poco más difíciles</t>
  </si>
  <si>
    <t>330 Milímetros con divisores</t>
  </si>
  <si>
    <t>Aguja No. 10</t>
  </si>
  <si>
    <t>Metro de tela de lienzo</t>
  </si>
  <si>
    <t>Cono, el hilo grueso suele estar compuesto por un 30% de lana y un 70% de acrílico</t>
  </si>
  <si>
    <t>Paño de aguja para coser No. 14</t>
  </si>
  <si>
    <t>Las hilazas, hilos de fibras cortas entrelazadas, se caracterizan por su composición, grosor, resistencia, textura y uso</t>
  </si>
  <si>
    <t>Juego de pinceles de 10 unidades, pincel plano con ángulo de varios los tamaños</t>
  </si>
  <si>
    <t>Tijeras de 17cm gran calidad, fabricadas en acero inoxidable; Asas ergonómicas; Afilado especial</t>
  </si>
  <si>
    <t>Juego De 24 Colores De Pintura De Tela Acrílica Permanente, Botellas</t>
  </si>
  <si>
    <t>Bejuco de planta territorial</t>
  </si>
  <si>
    <t>Semillas nativas</t>
  </si>
  <si>
    <t>Cremallera para ropa gruesa</t>
  </si>
  <si>
    <t>Rollo de elástico de 40mm blanco</t>
  </si>
  <si>
    <t>Bejuco Cumare</t>
  </si>
  <si>
    <t>Ruana tradicional</t>
  </si>
  <si>
    <t>Chal tradicional</t>
  </si>
  <si>
    <t>Faja para hombre tradicional</t>
  </si>
  <si>
    <t>Faja para mujer tradicional</t>
  </si>
  <si>
    <t>Bata para hombre tradicional</t>
  </si>
  <si>
    <t xml:space="preserve">Falda para mujer tradicional </t>
  </si>
  <si>
    <t>Camisa para mujer tradicional</t>
  </si>
  <si>
    <t>Collar tradicional</t>
  </si>
  <si>
    <t>Accesorio tradicional</t>
  </si>
  <si>
    <t xml:space="preserve">TOTAL </t>
  </si>
  <si>
    <t>Bejuco Yaré 1 mt</t>
  </si>
  <si>
    <t>Bejuco natural de un metro de territorio</t>
  </si>
  <si>
    <t>Bejuco Yaré 2 mt</t>
  </si>
  <si>
    <t>Bejuco natural de dos metros de territorio</t>
  </si>
  <si>
    <t>Bejuco natural de cinco metros de territorio</t>
  </si>
  <si>
    <t>Bejuco Yaré 5 mt</t>
  </si>
  <si>
    <t xml:space="preserve">Fibra de Gurumo </t>
  </si>
  <si>
    <t xml:space="preserve">Fibra natural de terrtorio de 2 metros </t>
  </si>
  <si>
    <t xml:space="preserve">Bejuco Jalapatras </t>
  </si>
  <si>
    <t>Bejuco natural de territorio de 4 metros</t>
  </si>
  <si>
    <t xml:space="preserve">Arroba </t>
  </si>
  <si>
    <t>Bejuco Gu+oo</t>
  </si>
  <si>
    <t xml:space="preserve">Bejuco natural de territorio de 5 metros </t>
  </si>
  <si>
    <t xml:space="preserve">Bejuco natural de territorio de 2 metros </t>
  </si>
  <si>
    <t xml:space="preserve">Cortesa de Arbol </t>
  </si>
  <si>
    <t xml:space="preserve">Carguero de Corteza de Arbol Balso natural </t>
  </si>
  <si>
    <t>Fibra de Cumare</t>
  </si>
  <si>
    <t xml:space="preserve">Fibra natural de terrtorio de palma de Cumare  </t>
  </si>
  <si>
    <t xml:space="preserve">Pintura Natural </t>
  </si>
  <si>
    <t xml:space="preserve">Pintura Natural de corteza de arboles </t>
  </si>
  <si>
    <t xml:space="preserve">Galon </t>
  </si>
  <si>
    <t>kilo</t>
  </si>
  <si>
    <t xml:space="preserve">Platos servidos </t>
  </si>
  <si>
    <t>Frutas De Cosecha Surtidas</t>
  </si>
  <si>
    <t>Binan</t>
  </si>
  <si>
    <t>Nido de especie tradicional de territorio</t>
  </si>
  <si>
    <t>Chaquira No. 10</t>
  </si>
  <si>
    <t>Chaquira color surtido No. 10</t>
  </si>
  <si>
    <t>Chaquira No. 8</t>
  </si>
  <si>
    <t>Chaquira color negro y rojo No. 8</t>
  </si>
  <si>
    <t>Rollo de Hilo lana para azabache</t>
  </si>
  <si>
    <t>Azabache</t>
  </si>
  <si>
    <t>Azabache mano negra y mano roja</t>
  </si>
  <si>
    <t>Azabache corazón negro y corazón rojo</t>
  </si>
  <si>
    <t>Paño de Aguja</t>
  </si>
  <si>
    <t>Paño de aguja surtida, grande y pequeña</t>
  </si>
  <si>
    <t>Ambiaku</t>
  </si>
  <si>
    <t>Docena de jarabe de cholagogue indio</t>
  </si>
  <si>
    <t>Purgante tradicional</t>
  </si>
  <si>
    <t>Docena de purgante tradicional</t>
  </si>
  <si>
    <t>Iaku Kullankilla</t>
  </si>
  <si>
    <t>Docena de esencias tradicionales</t>
  </si>
  <si>
    <t>Jarabe Zarzaparrilla</t>
  </si>
  <si>
    <t>Docena de jarabe tradicional</t>
  </si>
  <si>
    <t>Jarabe 7 raíces</t>
  </si>
  <si>
    <t>Cono</t>
  </si>
  <si>
    <t xml:space="preserve">Docena </t>
  </si>
  <si>
    <t xml:space="preserve">Macramé </t>
  </si>
  <si>
    <t>Hilo es una fibra acrílica ideal para realizar diferentes manualidades a Crochet.</t>
  </si>
  <si>
    <t>Agujas para bisutería</t>
  </si>
  <si>
    <t xml:space="preserve">Tijeras </t>
  </si>
  <si>
    <t>Bricket</t>
  </si>
  <si>
    <t>Encendedor bricket de cocina</t>
  </si>
  <si>
    <t>Mostacilla Checa No. 6</t>
  </si>
  <si>
    <t>Hilo aptta</t>
  </si>
  <si>
    <t>Hilo de nailon de alta resistencia, conocido por su durabilidad y resistencia a la abrasión</t>
  </si>
  <si>
    <t>Plantas medicinales surtidas</t>
  </si>
  <si>
    <t>variedad de frutas manzana, mandarina, banano, piña, tomate de árbol</t>
  </si>
  <si>
    <t>variedad de flores amarillas, rojas, blancas, etc.</t>
  </si>
  <si>
    <t>Madera sagrada y espiritual.</t>
  </si>
  <si>
    <t>Ruedas elaboradas a base de plantas medicinales</t>
  </si>
  <si>
    <t>Brisas de madera que vienen con aroma</t>
  </si>
  <si>
    <t>Gancho pescador para aretes</t>
  </si>
  <si>
    <t>Pinza para bisutería</t>
  </si>
  <si>
    <t>Cajas organizadoras</t>
  </si>
  <si>
    <t xml:space="preserve">Pescado En Caldo Casabe Cazaran Y Aguaca De Lulo </t>
  </si>
  <si>
    <t xml:space="preserve">Hilos de costura </t>
  </si>
  <si>
    <t>Aguja No. 14</t>
  </si>
  <si>
    <t xml:space="preserve">Hilazas </t>
  </si>
  <si>
    <t xml:space="preserve">Juego de Pinceles </t>
  </si>
  <si>
    <t xml:space="preserve">Juego de Pinturas para tela </t>
  </si>
  <si>
    <t xml:space="preserve">Frutos silvestres  </t>
  </si>
  <si>
    <t xml:space="preserve">Cremalleras </t>
  </si>
  <si>
    <t>Elástico para costura</t>
  </si>
  <si>
    <t>Ruana tradicional del Pueblo Nasa</t>
  </si>
  <si>
    <t xml:space="preserve">Sombreros </t>
  </si>
  <si>
    <t>Sombrero fabricado en territorio</t>
  </si>
  <si>
    <t>Cinta para sombrero</t>
  </si>
  <si>
    <t>Pieza primaria hecha en croché elaborada</t>
  </si>
  <si>
    <t xml:space="preserve">Follones </t>
  </si>
  <si>
    <t>Falda hecha en paño elaborado</t>
  </si>
  <si>
    <t xml:space="preserve">Pañolones </t>
  </si>
  <si>
    <t>Pieza bordada elaborada</t>
  </si>
  <si>
    <t xml:space="preserve">Camisola </t>
  </si>
  <si>
    <t>Blusa blanca bordada a mano</t>
  </si>
  <si>
    <t xml:space="preserve"> Alpargatas </t>
  </si>
  <si>
    <t>Calzado tradicional</t>
  </si>
  <si>
    <t xml:space="preserve">Aretes </t>
  </si>
  <si>
    <t>De uso propio</t>
  </si>
  <si>
    <t xml:space="preserve"> Collares </t>
  </si>
  <si>
    <t xml:space="preserve"> Coje pelos </t>
  </si>
  <si>
    <t>Chumbe o faja</t>
  </si>
  <si>
    <t>De uso propio para protección</t>
  </si>
  <si>
    <t>Terciopelo</t>
  </si>
  <si>
    <t>De uso propio para decoración</t>
  </si>
  <si>
    <t xml:space="preserve">Gorras </t>
  </si>
  <si>
    <t>Decoracion de Gorras</t>
  </si>
  <si>
    <t>Kit</t>
  </si>
  <si>
    <t xml:space="preserve">Alpargatas </t>
  </si>
  <si>
    <t>Decoracion de Alpargatas</t>
  </si>
  <si>
    <t xml:space="preserve">Silicona </t>
  </si>
  <si>
    <t>Gorras y sombreros elaborados en trenza de palma por los mayores del pueblo</t>
  </si>
  <si>
    <t xml:space="preserve">Diferentes elementos como flores y semillas  </t>
  </si>
  <si>
    <t xml:space="preserve">Elaboradas en fique por sabedoras del territorio </t>
  </si>
  <si>
    <t>Pistolas de referencia grande o gruesa</t>
  </si>
  <si>
    <t xml:space="preserve">Confeccionados por sabedoras del territorio </t>
  </si>
  <si>
    <t xml:space="preserve">Hojas de Tabaco Verde Prensado </t>
  </si>
  <si>
    <t xml:space="preserve">Sal Natural del Monte </t>
  </si>
  <si>
    <t>Yuca</t>
  </si>
  <si>
    <t>Almidos de Yuca</t>
  </si>
  <si>
    <t>Estufa</t>
  </si>
  <si>
    <t xml:space="preserve">Estufa en parrilla Industrial 4 puestos doble calibre 22 de acero inoxidable </t>
  </si>
  <si>
    <t xml:space="preserve">Olla </t>
  </si>
  <si>
    <t xml:space="preserve">Olla de aluminio de 120 litros </t>
  </si>
  <si>
    <t xml:space="preserve">Olla de aluminio de 60 litros </t>
  </si>
  <si>
    <t>Tanques</t>
  </si>
  <si>
    <t xml:space="preserve">Cilindro </t>
  </si>
  <si>
    <t xml:space="preserve">Pipeta de Gas de 100 libras </t>
  </si>
  <si>
    <t xml:space="preserve">PUEBLO INDIGENA NASA </t>
  </si>
  <si>
    <t xml:space="preserve">Morteros </t>
  </si>
  <si>
    <t xml:space="preserve">Ruda </t>
  </si>
  <si>
    <t>Malba olorosa</t>
  </si>
  <si>
    <t xml:space="preserve">Toronjil </t>
  </si>
  <si>
    <t xml:space="preserve">Mastuerso </t>
  </si>
  <si>
    <t xml:space="preserve">Escancel </t>
  </si>
  <si>
    <t xml:space="preserve">Marku </t>
  </si>
  <si>
    <t xml:space="preserve">Salvia </t>
  </si>
  <si>
    <t xml:space="preserve">Cuchara de palo </t>
  </si>
  <si>
    <t xml:space="preserve">Platos en palo </t>
  </si>
  <si>
    <t xml:space="preserve">Ollas de barro </t>
  </si>
  <si>
    <t>Paila en cobre</t>
  </si>
  <si>
    <t xml:space="preserve">Glicerina </t>
  </si>
  <si>
    <t xml:space="preserve">Grasa animal </t>
  </si>
  <si>
    <t xml:space="preserve">Caléndula </t>
  </si>
  <si>
    <t>El aceite de oliva virgen extra está destinado para uso alimentario, y especialmente recomendado para su consumo en crudo en botella de vidrio</t>
  </si>
  <si>
    <t xml:space="preserve">Frascos </t>
  </si>
  <si>
    <t xml:space="preserve">Alcohol </t>
  </si>
  <si>
    <t xml:space="preserve">Hoja de marihuana </t>
  </si>
  <si>
    <t xml:space="preserve">Clavo de olor </t>
  </si>
  <si>
    <t>Toallas microfibra</t>
  </si>
  <si>
    <t>Chaquira Gruesa N° 3</t>
  </si>
  <si>
    <t>Unidades</t>
  </si>
  <si>
    <t>Metros</t>
  </si>
  <si>
    <t>Mlts</t>
  </si>
  <si>
    <t>Paquetes</t>
  </si>
  <si>
    <t>Galones</t>
  </si>
  <si>
    <t xml:space="preserve">Unidad de medida </t>
  </si>
  <si>
    <t xml:space="preserve">Cantidad </t>
  </si>
  <si>
    <t xml:space="preserve">Valor Unitario </t>
  </si>
  <si>
    <t xml:space="preserve">Valor  Total </t>
  </si>
  <si>
    <t xml:space="preserve">Mes </t>
  </si>
  <si>
    <t xml:space="preserve">Profesional de apoyo </t>
  </si>
  <si>
    <t xml:space="preserve">Comunicador Social </t>
  </si>
  <si>
    <t>Sesiones</t>
  </si>
  <si>
    <t xml:space="preserve">Total Talento Humano </t>
  </si>
  <si>
    <t xml:space="preserve">ITEM </t>
  </si>
  <si>
    <t xml:space="preserve">DETALLE </t>
  </si>
  <si>
    <t xml:space="preserve">VALOR </t>
  </si>
  <si>
    <t xml:space="preserve">Reactivacion Economica </t>
  </si>
  <si>
    <t xml:space="preserve">GRAN TOTAL </t>
  </si>
  <si>
    <t xml:space="preserve">Idioma Propio </t>
  </si>
  <si>
    <t xml:space="preserve">Medicina Tradicional </t>
  </si>
  <si>
    <t>Gallina Moqueoo Y caguna de Piña</t>
  </si>
  <si>
    <t>Pares</t>
  </si>
  <si>
    <t>Frascos</t>
  </si>
  <si>
    <t>Planta fresca</t>
  </si>
  <si>
    <t>Planta dulce</t>
  </si>
  <si>
    <t>Plantas calientes</t>
  </si>
  <si>
    <t>Tabaco para limpieza espiritual</t>
  </si>
  <si>
    <t>Curibano para limpieza espiritual</t>
  </si>
  <si>
    <t>Pepa de miscliyo para limpieza espiritual</t>
  </si>
  <si>
    <t>Yacuma negra para limpieza espiritual</t>
  </si>
  <si>
    <t>Chandur de loma para limpieza espiritual</t>
  </si>
  <si>
    <t>Chandur de barro para limpieza espiritual</t>
  </si>
  <si>
    <t>Chandur castilla para limpieza espiritual</t>
  </si>
  <si>
    <t>Bejuco de  saragoza para limpieza espiritual</t>
  </si>
  <si>
    <t>Plantas amargas</t>
  </si>
  <si>
    <t>Canela de para curación de enfermedades propias</t>
  </si>
  <si>
    <t>Hoja de paño para curación de enfermedades propias</t>
  </si>
  <si>
    <t>Cascaras de gualandai para curación de enfermedades propias</t>
  </si>
  <si>
    <t>Nevera</t>
  </si>
  <si>
    <t>Ollas</t>
  </si>
  <si>
    <t>Cocción de plantas para la elaboración de cremas y jarabes ancestrales</t>
  </si>
  <si>
    <t>100 litros c/u</t>
  </si>
  <si>
    <t>Manteca de coco</t>
  </si>
  <si>
    <t>Vitamina E</t>
  </si>
  <si>
    <t>Litros</t>
  </si>
  <si>
    <t>Docenas</t>
  </si>
  <si>
    <t>Caja de 100 uds</t>
  </si>
  <si>
    <t>Tela dacron</t>
  </si>
  <si>
    <t>Cucharones de madera</t>
  </si>
  <si>
    <t>Revolver plantas medicinales</t>
  </si>
  <si>
    <t>Embudos</t>
  </si>
  <si>
    <t>Ruana</t>
  </si>
  <si>
    <t>Limpieza espiritual en la medicina ancestral</t>
  </si>
  <si>
    <t>Flor de manzanilla</t>
  </si>
  <si>
    <t>Banquetas</t>
  </si>
  <si>
    <t xml:space="preserve">elaboradas en madera de guasimo </t>
  </si>
  <si>
    <t>unidad</t>
  </si>
  <si>
    <t xml:space="preserve">Esteras </t>
  </si>
  <si>
    <t>Material curado con ritual Pijao. Elaboradas por las mamas o papas, señores del Pueblo Pijao en el tejido tradicional Pijao. Tamaño de 1.50 cm x 100 cm.</t>
  </si>
  <si>
    <t>Semillas</t>
  </si>
  <si>
    <t>Semillas traidas del territorio de Pionia, guasimo, choco.</t>
  </si>
  <si>
    <t>kilos</t>
  </si>
  <si>
    <t>Chuchos</t>
  </si>
  <si>
    <t>Instrumento de percucion elaborado guadua con pequeños palillos cruzados en los extremos según la tradición Pijao. Afinada con sonido característico  de la música ancestral Pijao. Tamaño: 25 cm de largo.</t>
  </si>
  <si>
    <t>tambora grande</t>
  </si>
  <si>
    <t>Elaborada en cuero de chivo, montada en cilindros de madera de Igua, fabricadas de 50 cm de diámetro, se amarra o decora con lazo de fique color natural, el cuero y la madera deben ser curados al elaborarlos y decorados con simbología Pijao</t>
  </si>
  <si>
    <t>Mesedores</t>
  </si>
  <si>
    <t>mesedores elaborados de guasimo</t>
  </si>
  <si>
    <t>Ollas esmaltadas</t>
  </si>
  <si>
    <t>esmaltado no transfiere olores ni sabores</t>
  </si>
  <si>
    <t xml:space="preserve">Pescado sudado, casabe y Aguaca De Lulo </t>
  </si>
  <si>
    <t>olla caldero N60 para mermar el ambil</t>
  </si>
  <si>
    <t>olla fondo  numero 60 para cocina el tabaco</t>
  </si>
  <si>
    <t xml:space="preserve">Unidad </t>
  </si>
  <si>
    <t xml:space="preserve">Ceniza de Yarumo </t>
  </si>
  <si>
    <t xml:space="preserve">Planta Tradicional </t>
  </si>
  <si>
    <t>Pilon  tardicional con su maserador</t>
  </si>
  <si>
    <t>Hoja de coca tostado</t>
  </si>
  <si>
    <t xml:space="preserve">Gas Propano </t>
  </si>
  <si>
    <t xml:space="preserve">Cilindro de gas de 100 Libras </t>
  </si>
  <si>
    <t xml:space="preserve">Esencia para aromas </t>
  </si>
  <si>
    <t>Molino  eléctrico</t>
  </si>
  <si>
    <t xml:space="preserve">arrobas </t>
  </si>
  <si>
    <t xml:space="preserve">Bejuco Yare Natuarl </t>
  </si>
  <si>
    <t>Cumare</t>
  </si>
  <si>
    <t>Fibra de Palma</t>
  </si>
  <si>
    <t>Motor Tull</t>
  </si>
  <si>
    <t xml:space="preserve">Bejuco Natural GU+O </t>
  </si>
  <si>
    <t xml:space="preserve">Bejuco Natiral 1 metro </t>
  </si>
  <si>
    <t xml:space="preserve">Bisuterias </t>
  </si>
  <si>
    <t>Chaquiras</t>
  </si>
  <si>
    <t xml:space="preserve">Machete </t>
  </si>
  <si>
    <t xml:space="preserve">Totumos </t>
  </si>
  <si>
    <t xml:space="preserve">Recipiento Tradicional </t>
  </si>
  <si>
    <t xml:space="preserve">Bejuco Natural 2 Metros </t>
  </si>
  <si>
    <t xml:space="preserve">Maquina de Cocer </t>
  </si>
  <si>
    <t xml:space="preserve">Maquina Industrial Filetiadora </t>
  </si>
  <si>
    <t>Corteza de Arbol</t>
  </si>
  <si>
    <t xml:space="preserve">Carguero </t>
  </si>
  <si>
    <t xml:space="preserve">Elementos para Coronas </t>
  </si>
  <si>
    <t>Amarres</t>
  </si>
  <si>
    <t xml:space="preserve">Bejuco Natural 5 metros </t>
  </si>
  <si>
    <t xml:space="preserve">Fibra de Guarumo </t>
  </si>
  <si>
    <t xml:space="preserve">Semillas Naturales del territorio </t>
  </si>
  <si>
    <t>Docena</t>
  </si>
  <si>
    <t xml:space="preserve">Licuadora Industrial </t>
  </si>
  <si>
    <t>Ollas Freidoras</t>
  </si>
  <si>
    <t>Arco y Flecha</t>
  </si>
  <si>
    <t>Elaborado en Guacimo</t>
  </si>
  <si>
    <t xml:space="preserve">Trajes Tradicionales </t>
  </si>
  <si>
    <t xml:space="preserve">Evento de cierre General Proyecto </t>
  </si>
  <si>
    <t xml:space="preserve">Mesas </t>
  </si>
  <si>
    <t xml:space="preserve">Sillas </t>
  </si>
  <si>
    <t>CARPA 4X4</t>
  </si>
  <si>
    <t>Carpa 4x4 Para Eventos Tipo Kiosko Lona Pvc 100% Impermeable</t>
  </si>
  <si>
    <t xml:space="preserve">Mesa Plegable </t>
  </si>
  <si>
    <t>Metal/Polietileno Blanco 180x75x74 Cm</t>
  </si>
  <si>
    <t>Silla Plástica con brazos</t>
  </si>
  <si>
    <t>ESFERO ECOLÓGICO</t>
  </si>
  <si>
    <t>MONTAJE SONIDO 200  300 PERSONAS</t>
  </si>
  <si>
    <t>TARIMA-CARPA 12x6</t>
  </si>
  <si>
    <t>Alquiler Tarima de 12 x 6 mts con carpa estructural, escalera a la altura requerida (1,5 mts) y faldones. Estructura certificada, debe tener extintor multiproposito 20 libras. Incluye transporte, montaje y desmontaje</t>
  </si>
  <si>
    <t>PRESENTADOR(A) O MAESTRA(O) DE CEREMONIAS</t>
  </si>
  <si>
    <t xml:space="preserve">Ofrenda Tradicional </t>
  </si>
  <si>
    <t>Agenda personalizada con Logo de la Mesa Local Indigena de usme</t>
  </si>
  <si>
    <t xml:space="preserve">Agenda </t>
  </si>
  <si>
    <t>Esfero Ecológico personalizado con Logo de la Mesa Local Indigena de usme</t>
  </si>
  <si>
    <t xml:space="preserve">Presentador o maestro de ceremonia con experiencia en presentación y manejo de eventos culturales populares. Jornada por 5-8 horas
</t>
  </si>
  <si>
    <t xml:space="preserve">• Servicio de montaje con las siguientes características: sonido: 1 Consola de 6 a 8 canales para micrófono y/o línea, 2 canales estéreo independientes, ecualizador paramétrico mínimo de 3 vías por canal, outputs XLR balanceados, phantom power para los micrófonos de condensador, dos (2) cables conversores RCA plug de 1/8 estéreo. 
• 1 Rack o mesa o soporte similar para ubicar la consola y demás elementos componentes del servicio 
• Micrófono inalámbrico de diadema con frecuencia seleccionable de UHF o Digital, Diversificado con Doble Antena, condensador con patrón polar cardiode, con una respuesta en frecuencia de 50Hz-20kHz como mínimo, con sus respectivas baterías y pilas de repuesto. 
• (Marcas Profesionalmente Reconocidas) 
• 2 Micrófono Formato: de mano. Cable de 4.57m. 
• Conector/es de salida: 3-pin xlrm. 
• Frecuencia máxima: 15000Hz.Frecuencia mínima: 70Hz Impedancia 600Ω.
• bases de micrófonos. con sus respectivos elementos para su correcto y óptimo funcionamiento. Batería nueva al momento del préstamo del servicio. (Marcas Profesionalmente Reconocidas) 
• Altavoz de sonido auto amplificado o con sistema de etapa de amplificación (Marcas Profesionalmente Reconocidas para garantizar una mejor prestación de servicio evitando que lleven sonidos obsoletos o de baja garantía.) 
• Cables de energía y señal para su perfecto funcionamiento. 
• El equipo debe cumplir con una cobertura mínima de 90 db de presión de sonido constante sin distorsión en exteriores y a una distancia al menos de 30 mts.  
• Debe cumplir con las siguientes características: Caja mínimo a dos (2) vías. (+- 600 watts RMS) - Driver de 100watts para frecuencias altas de 1.5” (+-100w) - Sub-bajo acorde de mínimo 15” (+-500w) Respuesta en frecuencia mínima de 30hz a 2.5Khz - Dos (2) sistemas para el montaje de parlantes (trípode o estructura en aluminio) debe garantizar estabilidad y seguridad, deben estar en perfecto estado. 
</t>
  </si>
  <si>
    <t xml:space="preserve">Talento humano Transversal </t>
  </si>
  <si>
    <t>Gastos Adminsitrativos 10%</t>
  </si>
  <si>
    <t xml:space="preserve">Bolso Ecologico </t>
  </si>
  <si>
    <t xml:space="preserve">Bolsa en material ecologico estampado logo de la Mesa local indigena de Usme </t>
  </si>
  <si>
    <t xml:space="preserve">Huevos criollos </t>
  </si>
  <si>
    <t xml:space="preserve">Bejuco tradicional </t>
  </si>
  <si>
    <t>Tintura tradiiconal del pueblo Uitoto</t>
  </si>
  <si>
    <t xml:space="preserve">Tres caneles </t>
  </si>
  <si>
    <t xml:space="preserve">Material para decoracion de elementos naturales </t>
  </si>
  <si>
    <t xml:space="preserve"> 1 Olla 16 cm con tapa de vidrio + 1 Olla 20 cm con tapa de vidrio + 1 Olla 24 cm con tapa de vidrio + 1 Olla profesional 22 cm con tapa de vidrio + 1 Perol 16 cm + 1 Sarten 24 cm + 1 Sarten 28 cm</t>
  </si>
  <si>
    <t xml:space="preserve">Juego de Ollas </t>
  </si>
  <si>
    <t>Olla Multifuncional 4 Litros 12 Funciones</t>
  </si>
  <si>
    <t xml:space="preserve">Corona Tradicional del territorio sagrado </t>
  </si>
  <si>
    <t xml:space="preserve">Pescado asado, Fariña o casabe, Agi negro, Jugo de Caguana de almidón piña y panela </t>
  </si>
  <si>
    <t>Pescado, arroz, yuca, plátano, guacamole y limonad</t>
  </si>
  <si>
    <t xml:space="preserve">Carne de oveja, Molo de chaucha,
Ollocos, Ensalada, Ají de tomate de árbol, Bebida chicha </t>
  </si>
  <si>
    <t>Sancocho de gallina: 
- yuca 
- papa
- gallina
- arracacha
- mute
- arroz 
- bedida jugo de piña</t>
  </si>
  <si>
    <t>Gallina mote papá y frijol ají de maní y jugo de mora</t>
  </si>
  <si>
    <t xml:space="preserve">Caldo de Cachama, Jugo de Azai </t>
  </si>
  <si>
    <t xml:space="preserve">Mute de Mazorca, frijol verde, papa, huevos, carne de Boruga. </t>
  </si>
  <si>
    <t>TOTAL RECURSO HUMANO</t>
  </si>
  <si>
    <t>TOTAL COMPONENTE 1. REACTIVACIÓN ECONÓMICA</t>
  </si>
  <si>
    <t>TOTAL COMPONENTE 2. FORTALECIMIENTO DE USOS Y COSTUMBRES</t>
  </si>
  <si>
    <t>TOTAL COMPONENTE 3. MEDICINA ANCESTRAL</t>
  </si>
  <si>
    <t>4 meses
100%</t>
  </si>
  <si>
    <t>Profesional titulado en comunicación social o afines</t>
  </si>
  <si>
    <t>Mínimo de un (1) año de experiencia en trabajo con comunidades indígenas</t>
  </si>
  <si>
    <t>TOTAL PUEBLO INDIGENA ANDOQUE</t>
  </si>
  <si>
    <t>TOTAL INSUMOS PARA LOS TALLERES</t>
  </si>
  <si>
    <t>TOTAL ALIMENTACIÓN</t>
  </si>
  <si>
    <t>TOTAL ARMONIZACIÓN</t>
  </si>
  <si>
    <t>TOTAL PUEBLO INDIGENA INGA</t>
  </si>
  <si>
    <t>TOTAL PUEBLO INDIGENA NASA</t>
  </si>
  <si>
    <t>TOTAL PUEBLO INDIGENA PASTO</t>
  </si>
  <si>
    <t xml:space="preserve">Sillas plasticas con brazos </t>
  </si>
  <si>
    <t>TOTAL PUEBLO INDIGENA PIJAO</t>
  </si>
  <si>
    <t>Panelon</t>
  </si>
  <si>
    <t>TOTAL PUEBLO INDIGENA KAMËNTSÁ BIYÁ</t>
  </si>
  <si>
    <t>Mesa Plegable rectangular de madera con base metálica</t>
  </si>
  <si>
    <t>Paños de aguja pequeña</t>
  </si>
  <si>
    <t>TOTAL PUEBLO INDIGENA UITOTO</t>
  </si>
  <si>
    <t>TOTAL COMPONENTE REACTIVACIÓN ECONÓMICA</t>
  </si>
  <si>
    <t>TOTAL COMPONENTE LENGUA MATERNA</t>
  </si>
  <si>
    <t>TOTAL COMPONENTE MEDICINA ANCESTRAL</t>
  </si>
  <si>
    <t>Bejuco Yare Natural</t>
  </si>
  <si>
    <t xml:space="preserve">Tanques Plasticos de 160 litros </t>
  </si>
  <si>
    <t>Paquete de conos x 10</t>
  </si>
  <si>
    <t>Compra de horno industrial de 2 puestos</t>
  </si>
  <si>
    <t>Tinajas</t>
  </si>
  <si>
    <t>Plumaje corona ancestral</t>
  </si>
  <si>
    <t>Corona de plumas</t>
  </si>
  <si>
    <t xml:space="preserve">Implementos de Taller Ancestral </t>
  </si>
  <si>
    <t>Elementos propios para elaboracion de artesanias</t>
  </si>
  <si>
    <t>Licuadora Industrial Licuadora Para Batidos Cocina Zalamero</t>
  </si>
  <si>
    <t>Utensilios tradicionales para preparación de alimentos</t>
  </si>
  <si>
    <t>Elementos para preparacion de alimentos tradicionales</t>
  </si>
  <si>
    <t>Paquete x 20</t>
  </si>
  <si>
    <t>Grupos artísticos</t>
  </si>
  <si>
    <t>Agrupación artística que pertenece a los pueblos indígenas, presentación entre 45-60 minutos.</t>
  </si>
  <si>
    <t>manojo de plantas como mastranto, limonaria, manzanilla, viravira, abrecaminos, ruda, hoja de tabaco</t>
  </si>
  <si>
    <t>Motor Tool  Pulidora ¼'' Motortool Neumatica</t>
  </si>
  <si>
    <t xml:space="preserve">Cabuya tradicional </t>
  </si>
  <si>
    <t>Libra de chontaduro - semilla</t>
  </si>
  <si>
    <t>Roca sedimentaria combustible</t>
  </si>
  <si>
    <t>Musgo de paramo para refrescamiento de espíritus</t>
  </si>
  <si>
    <t>Maíz de paramo para refrescamiento de los espíritus</t>
  </si>
  <si>
    <t>Chaiutse para refrescamiento de los espíritus</t>
  </si>
  <si>
    <t>Orejuela para refrescamiento de los espíritus</t>
  </si>
  <si>
    <t>Amanzaguapo para refrescamiento de los espíritus</t>
  </si>
  <si>
    <t>Homormiga para refrescamiento de los espíritus</t>
  </si>
  <si>
    <t>Abrecamino para refrescamiento de los espíritus</t>
  </si>
  <si>
    <t>Siete esencias para refrescamiento de los espíritus</t>
  </si>
  <si>
    <t>Ruda para refrescamiento de los espíritus</t>
  </si>
  <si>
    <t>Rosa blanca para refrescamiento de los espíritus</t>
  </si>
  <si>
    <t>Yacuma blanca para potencializar los espíritus</t>
  </si>
  <si>
    <t>Estevia  para potencializar los espíritus</t>
  </si>
  <si>
    <t>Alegron  para potencializar los espíritus</t>
  </si>
  <si>
    <t>Flor de pensamiento  para potencializar los espíritus</t>
  </si>
  <si>
    <t>Capio  para potencializar los espíritus</t>
  </si>
  <si>
    <t>Jengibre para curación de enfermedades propias</t>
  </si>
  <si>
    <t>Nevera No Frost Congelador Superior 313 Litros Grafito para Conservación de la medicina ancestral</t>
  </si>
  <si>
    <t>Estufa en parrilla Industrial 4 puestos doble calibre 22 de acero inoxidable</t>
  </si>
  <si>
    <t>Flor de caléndula</t>
  </si>
  <si>
    <t>Para preparación de cremas para la piel</t>
  </si>
  <si>
    <t>Envase plástico para crema</t>
  </si>
  <si>
    <t>Para envasar el producto medicina</t>
  </si>
  <si>
    <t>Frasco de plástico para jarabe</t>
  </si>
  <si>
    <t>Para colar el producto medicinal</t>
  </si>
  <si>
    <t>Cucharitas de madera</t>
  </si>
  <si>
    <t>Para envasar las cremas  medicinales</t>
  </si>
  <si>
    <t>Para envasar jarabes medicinales</t>
  </si>
  <si>
    <t>Jarrón</t>
  </si>
  <si>
    <t>Para envasar el producto a los envases</t>
  </si>
  <si>
    <t>Palo santo Ambika</t>
  </si>
  <si>
    <t>Tabaco Ambika</t>
  </si>
  <si>
    <t>Palo santo - Kamentsa</t>
  </si>
  <si>
    <t>Tabaco  Prensado</t>
  </si>
  <si>
    <t>Tabaco (Planta)</t>
  </si>
  <si>
    <t>Madera sagrada y espiritual propia del pueblo Pastos</t>
  </si>
  <si>
    <t>Paquete de Palo santo para uso de purificar el ambiente</t>
  </si>
  <si>
    <t>Paquete de Palo santo para uso de purificar el ambiente, propio del pueblo Pijao</t>
  </si>
  <si>
    <t xml:space="preserve">Copal </t>
  </si>
  <si>
    <t>Paquete de Copal - Resina natural</t>
  </si>
  <si>
    <t>Kilo de copal – Resina natural</t>
  </si>
  <si>
    <t>Frasco en vidrio de 350ml con tapa</t>
  </si>
  <si>
    <t>Frascos con tapa de 500 ml</t>
  </si>
  <si>
    <t>ANDOQUE</t>
  </si>
  <si>
    <t>INGA</t>
  </si>
  <si>
    <t>Envase x 120 ml</t>
  </si>
  <si>
    <t>NASA</t>
  </si>
  <si>
    <t>atao</t>
  </si>
  <si>
    <t>PASTOS</t>
  </si>
  <si>
    <t>PIJAO</t>
  </si>
  <si>
    <t>paquete</t>
  </si>
  <si>
    <t>UITOTO</t>
  </si>
  <si>
    <t>Error de digitación</t>
  </si>
  <si>
    <t>VALOR CTO 1224-2024</t>
  </si>
  <si>
    <t>UNIDAD DE MEDIDA CTO 1224-2024</t>
  </si>
  <si>
    <t>VALOR UNITARIO MODIFICADO</t>
  </si>
  <si>
    <t>VALOR TOTAL MODIFICADO</t>
  </si>
  <si>
    <t>VALOR UNITARIO MODIFICADO (VALOR CTO 1224-2024 + IPC 2025 - 5,30%)</t>
  </si>
  <si>
    <t>PUEBLO INDÍGENA</t>
  </si>
  <si>
    <t>CONVERSIÓN UNIDAD DE MEDIDA</t>
  </si>
  <si>
    <t>KAMENTSA</t>
  </si>
  <si>
    <t>LOGISTICA</t>
  </si>
  <si>
    <t>OBSERVACIÓN</t>
  </si>
  <si>
    <t>Se identifica el mismo elemento con un menor valor en el pueblo Andoque</t>
  </si>
  <si>
    <t>Se identifica el mismo elemento con un menor valor en el pueblo Uitoto</t>
  </si>
  <si>
    <t>Por error de digitación en la unidad de medida el kilo es a $100.000</t>
  </si>
  <si>
    <t>Se identifica el mismo elemento con un menor valor en el pueblo Kamentsa</t>
  </si>
  <si>
    <t>Se identifica el mismo elemento con un menor valor en el pueblo Nasa</t>
  </si>
  <si>
    <t>Se modifica la unidad de medida ya que no es por unidad sino paquete x 20 unidades</t>
  </si>
  <si>
    <t>Se modifica el valor y la unidad de medida para dar claridad son 3 sesiones a $60.000</t>
  </si>
  <si>
    <t>Se identifica el mismo elemento con un menor valor en el componente de idioma propio</t>
  </si>
  <si>
    <t>Sesión</t>
  </si>
  <si>
    <t>Paquete x 20 unidades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</si>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</sst>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7" formatCode="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44" fontId="4" fillId="0" borderId="0" applyFont="0" applyFill="0" applyBorder="0" applyAlignment="0" applyProtection="0"/>
  </cellStyleXfs>
  <cellXfs count="10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Border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/>
    </xf>
    <xf numFmtId="0" fontId="1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 wrapText="1"/>
    </xf>
    <xf numFmtId="9" fontId="0" fillId="0" borderId="0" xfId="0" applyNumberFormat="1"/>
    <xf numFmtId="0" fontId="5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vertical="center"/>
    </xf>
    <xf numFmtId="164" fontId="1" fillId="7" borderId="1" xfId="0" applyNumberFormat="1" applyFont="1" applyFill="1" applyBorder="1"/>
    <xf numFmtId="44" fontId="0" fillId="0" borderId="0" xfId="2" applyFont="1"/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0" fillId="0" borderId="0" xfId="0" applyNumberFormat="1"/>
    <xf numFmtId="0" fontId="0" fillId="0" borderId="1" xfId="0" applyBorder="1" applyAlignment="1">
      <alignment wrapText="1"/>
    </xf>
    <xf numFmtId="44" fontId="1" fillId="0" borderId="0" xfId="2" applyFont="1"/>
    <xf numFmtId="0" fontId="1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5" borderId="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0" fontId="0" fillId="0" borderId="0" xfId="0" applyNumberFormat="1"/>
    <xf numFmtId="164" fontId="0" fillId="0" borderId="2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67" fontId="0" fillId="0" borderId="1" xfId="0" applyNumberFormat="1" applyFill="1" applyBorder="1" applyAlignment="1">
      <alignment horizontal="center" vertical="center"/>
    </xf>
    <xf numFmtId="167" fontId="1" fillId="10" borderId="1" xfId="0" applyNumberFormat="1" applyFont="1" applyFill="1" applyBorder="1" applyAlignment="1">
      <alignment horizontal="center" vertical="center"/>
    </xf>
    <xf numFmtId="167" fontId="0" fillId="0" borderId="10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3">
    <cellStyle name="Moneda" xfId="2" builtinId="4"/>
    <cellStyle name="Normal" xfId="0" builtinId="0"/>
    <cellStyle name="Normal 6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33"/>
  <sheetViews>
    <sheetView tabSelected="1" workbookViewId="0">
      <selection activeCell="D29" sqref="D29"/>
    </sheetView>
  </sheetViews>
  <sheetFormatPr baseColWidth="10" defaultRowHeight="14.35" x14ac:dyDescent="0.5"/>
  <cols>
    <col min="2" max="2" width="15.8203125" bestFit="1" customWidth="1"/>
    <col min="3" max="3" width="29.5859375" bestFit="1" customWidth="1"/>
    <col min="4" max="4" width="20.1171875" style="12" customWidth="1"/>
    <col min="5" max="5" width="16.703125" bestFit="1" customWidth="1"/>
    <col min="6" max="6" width="15.5859375" bestFit="1" customWidth="1"/>
  </cols>
  <sheetData>
    <row r="2" spans="2:6" x14ac:dyDescent="0.5">
      <c r="B2" s="2" t="s">
        <v>528</v>
      </c>
      <c r="C2" s="2" t="s">
        <v>529</v>
      </c>
      <c r="D2" s="16" t="s">
        <v>530</v>
      </c>
    </row>
    <row r="3" spans="2:6" x14ac:dyDescent="0.5">
      <c r="B3" s="1">
        <v>1</v>
      </c>
      <c r="C3" s="1" t="s">
        <v>644</v>
      </c>
      <c r="D3" s="15">
        <f>'Talento Humano '!I20</f>
        <v>118500000</v>
      </c>
    </row>
    <row r="4" spans="2:6" x14ac:dyDescent="0.5">
      <c r="B4" s="1">
        <v>2</v>
      </c>
      <c r="C4" s="1" t="s">
        <v>531</v>
      </c>
      <c r="D4" s="15">
        <f>+'Rea Economica 7 pueblos '!F247</f>
        <v>353585951</v>
      </c>
      <c r="E4" s="36"/>
    </row>
    <row r="5" spans="2:6" x14ac:dyDescent="0.5">
      <c r="B5" s="1">
        <v>3</v>
      </c>
      <c r="C5" s="1" t="s">
        <v>533</v>
      </c>
      <c r="D5" s="15">
        <f>+'Idioma propio 7 pueblos'!F225</f>
        <v>121461180</v>
      </c>
      <c r="E5" s="36"/>
    </row>
    <row r="6" spans="2:6" x14ac:dyDescent="0.5">
      <c r="B6" s="1">
        <v>4</v>
      </c>
      <c r="C6" s="1" t="s">
        <v>534</v>
      </c>
      <c r="D6" s="15">
        <f>+'Medicina Ancestral 7 pueblos'!F302</f>
        <v>174377744</v>
      </c>
      <c r="E6" s="36"/>
    </row>
    <row r="7" spans="2:6" x14ac:dyDescent="0.5">
      <c r="B7" s="1">
        <v>5</v>
      </c>
      <c r="C7" s="1" t="s">
        <v>625</v>
      </c>
      <c r="D7" s="15">
        <f>'Evento de Cierre General'!F13</f>
        <v>38128464.799999997</v>
      </c>
      <c r="E7" s="36"/>
    </row>
    <row r="8" spans="2:6" x14ac:dyDescent="0.5">
      <c r="B8" s="101" t="s">
        <v>780</v>
      </c>
      <c r="C8" s="102"/>
      <c r="D8" s="15">
        <f>SUM(D3:D7)</f>
        <v>806053339.79999995</v>
      </c>
      <c r="E8" s="36"/>
    </row>
    <row r="9" spans="2:6" x14ac:dyDescent="0.5">
      <c r="B9" s="1">
        <v>6</v>
      </c>
      <c r="C9" s="1" t="s">
        <v>645</v>
      </c>
      <c r="D9" s="15">
        <f>+D8*0.1</f>
        <v>80605333.980000004</v>
      </c>
      <c r="E9" s="36"/>
    </row>
    <row r="10" spans="2:6" x14ac:dyDescent="0.5">
      <c r="B10" s="49" t="s">
        <v>372</v>
      </c>
      <c r="C10" s="49"/>
      <c r="D10" s="17">
        <f>D3+D4+D5+D6+D7+D9</f>
        <v>886658673.77999997</v>
      </c>
      <c r="E10" s="46"/>
    </row>
    <row r="11" spans="2:6" x14ac:dyDescent="0.5">
      <c r="E11" s="12"/>
    </row>
    <row r="12" spans="2:6" x14ac:dyDescent="0.5">
      <c r="E12" s="12"/>
      <c r="F12" s="30"/>
    </row>
    <row r="13" spans="2:6" x14ac:dyDescent="0.5">
      <c r="E13" s="12"/>
      <c r="F13" s="30"/>
    </row>
    <row r="14" spans="2:6" x14ac:dyDescent="0.5">
      <c r="E14" s="12"/>
    </row>
    <row r="16" spans="2:6" x14ac:dyDescent="0.5">
      <c r="E16" s="12"/>
    </row>
    <row r="18" spans="2:6" x14ac:dyDescent="0.5">
      <c r="E18" s="12"/>
    </row>
    <row r="19" spans="2:6" x14ac:dyDescent="0.5">
      <c r="B19" s="12"/>
      <c r="C19" s="36"/>
      <c r="D19" s="36"/>
      <c r="E19" s="36"/>
      <c r="F19" s="46"/>
    </row>
    <row r="20" spans="2:6" x14ac:dyDescent="0.5">
      <c r="C20" s="36"/>
      <c r="D20" s="36"/>
      <c r="E20" s="36"/>
      <c r="F20" s="46"/>
    </row>
    <row r="21" spans="2:6" x14ac:dyDescent="0.5">
      <c r="C21" s="36"/>
      <c r="D21" s="36"/>
      <c r="E21" s="36"/>
      <c r="F21" s="46"/>
    </row>
    <row r="22" spans="2:6" x14ac:dyDescent="0.5">
      <c r="C22" s="36"/>
      <c r="D22" s="36"/>
      <c r="E22" s="36"/>
      <c r="F22" s="46"/>
    </row>
    <row r="23" spans="2:6" x14ac:dyDescent="0.5">
      <c r="C23" s="36"/>
      <c r="D23" s="36"/>
      <c r="E23" s="36"/>
      <c r="F23" s="46"/>
    </row>
    <row r="24" spans="2:6" x14ac:dyDescent="0.5">
      <c r="C24" s="36"/>
      <c r="D24" s="36"/>
      <c r="E24" s="36"/>
      <c r="F24" s="46"/>
    </row>
    <row r="25" spans="2:6" x14ac:dyDescent="0.5">
      <c r="C25" s="48"/>
      <c r="D25" s="36"/>
      <c r="E25" s="36"/>
      <c r="F25" s="46"/>
    </row>
    <row r="26" spans="2:6" x14ac:dyDescent="0.5">
      <c r="C26" s="36"/>
      <c r="D26" s="36"/>
      <c r="E26" s="36"/>
      <c r="F26" s="46"/>
    </row>
    <row r="27" spans="2:6" x14ac:dyDescent="0.5">
      <c r="F27" s="46"/>
    </row>
    <row r="28" spans="2:6" x14ac:dyDescent="0.5">
      <c r="F28" s="46"/>
    </row>
    <row r="30" spans="2:6" x14ac:dyDescent="0.5">
      <c r="B30" s="36"/>
    </row>
    <row r="31" spans="2:6" x14ac:dyDescent="0.5">
      <c r="B31" s="36"/>
    </row>
    <row r="32" spans="2:6" x14ac:dyDescent="0.5">
      <c r="B32" s="36"/>
    </row>
    <row r="33" spans="2:2" x14ac:dyDescent="0.5">
      <c r="B33" s="46"/>
    </row>
  </sheetData>
  <mergeCells count="2">
    <mergeCell ref="B10:C10"/>
    <mergeCell ref="B8:C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opLeftCell="A8" zoomScale="83" workbookViewId="0">
      <selection activeCell="C35" sqref="C35"/>
    </sheetView>
  </sheetViews>
  <sheetFormatPr baseColWidth="10" defaultRowHeight="14.35" x14ac:dyDescent="0.5"/>
  <cols>
    <col min="1" max="1" width="25.1171875" customWidth="1"/>
    <col min="2" max="2" width="16.1171875" customWidth="1"/>
    <col min="3" max="3" width="39.5859375" customWidth="1"/>
    <col min="4" max="4" width="42.703125" customWidth="1"/>
    <col min="6" max="6" width="17" bestFit="1" customWidth="1"/>
    <col min="7" max="7" width="9" bestFit="1" customWidth="1"/>
    <col min="8" max="8" width="13.87890625" bestFit="1" customWidth="1"/>
    <col min="9" max="9" width="15.5859375" bestFit="1" customWidth="1"/>
  </cols>
  <sheetData>
    <row r="1" spans="1:9" x14ac:dyDescent="0.5">
      <c r="A1" s="52" t="s">
        <v>261</v>
      </c>
      <c r="B1" s="53"/>
      <c r="C1" s="53"/>
      <c r="D1" s="53"/>
      <c r="E1" s="53"/>
      <c r="F1" s="53"/>
      <c r="G1" s="53"/>
      <c r="H1" s="53"/>
      <c r="I1" s="53"/>
    </row>
    <row r="2" spans="1:9" x14ac:dyDescent="0.5">
      <c r="A2" s="10" t="s">
        <v>262</v>
      </c>
      <c r="B2" s="11" t="s">
        <v>263</v>
      </c>
      <c r="C2" s="11" t="s">
        <v>264</v>
      </c>
      <c r="D2" s="10" t="s">
        <v>265</v>
      </c>
      <c r="E2" s="23" t="s">
        <v>266</v>
      </c>
      <c r="F2" s="11" t="s">
        <v>519</v>
      </c>
      <c r="G2" s="11" t="s">
        <v>520</v>
      </c>
      <c r="H2" s="11" t="s">
        <v>521</v>
      </c>
      <c r="I2" s="11" t="s">
        <v>522</v>
      </c>
    </row>
    <row r="3" spans="1:9" x14ac:dyDescent="0.5">
      <c r="A3" s="54" t="s">
        <v>267</v>
      </c>
      <c r="B3" s="55"/>
      <c r="C3" s="55"/>
      <c r="D3" s="55"/>
      <c r="E3" s="55"/>
      <c r="F3" s="55"/>
      <c r="G3" s="55"/>
      <c r="H3" s="55"/>
      <c r="I3" s="56"/>
    </row>
    <row r="4" spans="1:9" ht="100.35" x14ac:dyDescent="0.5">
      <c r="A4" s="5" t="s">
        <v>268</v>
      </c>
      <c r="B4" s="5">
        <v>1</v>
      </c>
      <c r="C4" s="5" t="s">
        <v>269</v>
      </c>
      <c r="D4" s="5" t="s">
        <v>270</v>
      </c>
      <c r="E4" s="18" t="s">
        <v>668</v>
      </c>
      <c r="F4" s="5" t="s">
        <v>523</v>
      </c>
      <c r="G4" s="4">
        <v>4</v>
      </c>
      <c r="H4" s="33">
        <v>6000000</v>
      </c>
      <c r="I4" s="33">
        <f>G4*H4</f>
        <v>24000000</v>
      </c>
    </row>
    <row r="5" spans="1:9" ht="75" customHeight="1" x14ac:dyDescent="0.5">
      <c r="A5" s="4" t="s">
        <v>524</v>
      </c>
      <c r="B5" s="5">
        <v>1</v>
      </c>
      <c r="C5" s="5" t="s">
        <v>272</v>
      </c>
      <c r="D5" s="5" t="s">
        <v>273</v>
      </c>
      <c r="E5" s="18" t="s">
        <v>668</v>
      </c>
      <c r="F5" s="5" t="s">
        <v>523</v>
      </c>
      <c r="G5" s="4">
        <v>4</v>
      </c>
      <c r="H5" s="33">
        <v>3500000</v>
      </c>
      <c r="I5" s="33">
        <f t="shared" ref="I5:I6" si="0">G5*H5</f>
        <v>14000000</v>
      </c>
    </row>
    <row r="6" spans="1:9" ht="28.7" x14ac:dyDescent="0.5">
      <c r="A6" s="4" t="s">
        <v>525</v>
      </c>
      <c r="B6" s="5">
        <v>1</v>
      </c>
      <c r="C6" s="5" t="s">
        <v>669</v>
      </c>
      <c r="D6" s="5" t="s">
        <v>670</v>
      </c>
      <c r="E6" s="18" t="s">
        <v>271</v>
      </c>
      <c r="F6" s="4" t="s">
        <v>523</v>
      </c>
      <c r="G6" s="4">
        <v>3</v>
      </c>
      <c r="H6" s="34">
        <v>3500000</v>
      </c>
      <c r="I6" s="34">
        <f t="shared" si="0"/>
        <v>10500000</v>
      </c>
    </row>
    <row r="7" spans="1:9" x14ac:dyDescent="0.5">
      <c r="A7" s="57" t="s">
        <v>664</v>
      </c>
      <c r="B7" s="58"/>
      <c r="C7" s="58"/>
      <c r="D7" s="58"/>
      <c r="E7" s="58"/>
      <c r="F7" s="58"/>
      <c r="G7" s="58"/>
      <c r="H7" s="59"/>
      <c r="I7" s="17">
        <f>I4+I5+I6</f>
        <v>48500000</v>
      </c>
    </row>
    <row r="8" spans="1:9" x14ac:dyDescent="0.5">
      <c r="A8" s="54" t="s">
        <v>274</v>
      </c>
      <c r="B8" s="55"/>
      <c r="C8" s="55"/>
      <c r="D8" s="55"/>
      <c r="E8" s="55"/>
      <c r="F8" s="55"/>
      <c r="G8" s="55"/>
      <c r="H8" s="55"/>
      <c r="I8" s="56"/>
    </row>
    <row r="9" spans="1:9" ht="71.7" x14ac:dyDescent="0.5">
      <c r="A9" s="6" t="s">
        <v>275</v>
      </c>
      <c r="B9" s="4">
        <v>7</v>
      </c>
      <c r="C9" s="4" t="s">
        <v>277</v>
      </c>
      <c r="D9" s="7" t="s">
        <v>279</v>
      </c>
      <c r="E9" s="18" t="s">
        <v>281</v>
      </c>
      <c r="F9" s="4" t="s">
        <v>526</v>
      </c>
      <c r="G9" s="4">
        <v>28</v>
      </c>
      <c r="H9" s="33">
        <v>600000</v>
      </c>
      <c r="I9" s="33">
        <f>G9*H9</f>
        <v>16800000</v>
      </c>
    </row>
    <row r="10" spans="1:9" ht="71.7" x14ac:dyDescent="0.5">
      <c r="A10" s="4" t="s">
        <v>276</v>
      </c>
      <c r="B10" s="4">
        <v>7</v>
      </c>
      <c r="C10" s="7" t="s">
        <v>278</v>
      </c>
      <c r="D10" s="5" t="s">
        <v>280</v>
      </c>
      <c r="E10" s="18" t="s">
        <v>281</v>
      </c>
      <c r="F10" s="4" t="s">
        <v>526</v>
      </c>
      <c r="G10" s="4">
        <v>28</v>
      </c>
      <c r="H10" s="33">
        <v>400000</v>
      </c>
      <c r="I10" s="33">
        <f t="shared" ref="I10" si="1">G10*H10</f>
        <v>11200000</v>
      </c>
    </row>
    <row r="11" spans="1:9" x14ac:dyDescent="0.5">
      <c r="A11" s="57" t="s">
        <v>665</v>
      </c>
      <c r="B11" s="58"/>
      <c r="C11" s="58"/>
      <c r="D11" s="58"/>
      <c r="E11" s="58"/>
      <c r="F11" s="58"/>
      <c r="G11" s="58"/>
      <c r="H11" s="59"/>
      <c r="I11" s="17">
        <f>I9+I10</f>
        <v>28000000</v>
      </c>
    </row>
    <row r="12" spans="1:9" x14ac:dyDescent="0.5">
      <c r="A12" s="54" t="s">
        <v>282</v>
      </c>
      <c r="B12" s="55"/>
      <c r="C12" s="55"/>
      <c r="D12" s="55"/>
      <c r="E12" s="55"/>
      <c r="F12" s="55"/>
      <c r="G12" s="55"/>
      <c r="H12" s="55"/>
      <c r="I12" s="56"/>
    </row>
    <row r="13" spans="1:9" ht="28.7" x14ac:dyDescent="0.5">
      <c r="A13" s="5" t="s">
        <v>275</v>
      </c>
      <c r="B13" s="5">
        <v>7</v>
      </c>
      <c r="C13" s="5" t="s">
        <v>277</v>
      </c>
      <c r="D13" s="5" t="s">
        <v>283</v>
      </c>
      <c r="E13" s="18" t="s">
        <v>281</v>
      </c>
      <c r="F13" s="4" t="s">
        <v>526</v>
      </c>
      <c r="G13" s="4">
        <v>21</v>
      </c>
      <c r="H13" s="32">
        <v>600000</v>
      </c>
      <c r="I13" s="32">
        <f>G13*H13</f>
        <v>12600000</v>
      </c>
    </row>
    <row r="14" spans="1:9" ht="28.7" x14ac:dyDescent="0.5">
      <c r="A14" s="5" t="s">
        <v>276</v>
      </c>
      <c r="B14" s="5">
        <v>7</v>
      </c>
      <c r="C14" s="5" t="s">
        <v>277</v>
      </c>
      <c r="D14" s="5" t="s">
        <v>284</v>
      </c>
      <c r="E14" s="18" t="s">
        <v>281</v>
      </c>
      <c r="F14" s="4" t="s">
        <v>526</v>
      </c>
      <c r="G14" s="4">
        <v>21</v>
      </c>
      <c r="H14" s="32">
        <v>400000</v>
      </c>
      <c r="I14" s="32">
        <f t="shared" ref="I14" si="2">G14*H14</f>
        <v>8400000</v>
      </c>
    </row>
    <row r="15" spans="1:9" x14ac:dyDescent="0.5">
      <c r="A15" s="57" t="s">
        <v>666</v>
      </c>
      <c r="B15" s="58"/>
      <c r="C15" s="58"/>
      <c r="D15" s="58"/>
      <c r="E15" s="58"/>
      <c r="F15" s="58"/>
      <c r="G15" s="58"/>
      <c r="H15" s="59"/>
      <c r="I15" s="17">
        <f>I13+I14</f>
        <v>21000000</v>
      </c>
    </row>
    <row r="16" spans="1:9" x14ac:dyDescent="0.5">
      <c r="A16" s="60" t="s">
        <v>285</v>
      </c>
      <c r="B16" s="61"/>
      <c r="C16" s="61"/>
      <c r="D16" s="61"/>
      <c r="E16" s="61"/>
      <c r="F16" s="61"/>
      <c r="G16" s="61"/>
      <c r="H16" s="61"/>
      <c r="I16" s="62"/>
    </row>
    <row r="17" spans="1:9" ht="71.7" x14ac:dyDescent="0.5">
      <c r="A17" s="5" t="s">
        <v>286</v>
      </c>
      <c r="B17" s="5">
        <v>7</v>
      </c>
      <c r="C17" s="7" t="s">
        <v>287</v>
      </c>
      <c r="D17" s="7" t="s">
        <v>288</v>
      </c>
      <c r="E17" s="18" t="s">
        <v>281</v>
      </c>
      <c r="F17" s="4" t="s">
        <v>526</v>
      </c>
      <c r="G17" s="4">
        <v>21</v>
      </c>
      <c r="H17" s="33">
        <v>600000</v>
      </c>
      <c r="I17" s="33">
        <f>G17*H17</f>
        <v>12600000</v>
      </c>
    </row>
    <row r="18" spans="1:9" ht="28.7" x14ac:dyDescent="0.5">
      <c r="A18" s="5" t="s">
        <v>276</v>
      </c>
      <c r="B18" s="5">
        <v>7</v>
      </c>
      <c r="C18" s="5" t="s">
        <v>277</v>
      </c>
      <c r="D18" s="5" t="s">
        <v>284</v>
      </c>
      <c r="E18" s="18" t="s">
        <v>281</v>
      </c>
      <c r="F18" s="4" t="s">
        <v>526</v>
      </c>
      <c r="G18" s="4">
        <v>21</v>
      </c>
      <c r="H18" s="33">
        <v>400000</v>
      </c>
      <c r="I18" s="33">
        <f t="shared" ref="I18" si="3">G18*H18</f>
        <v>8400000</v>
      </c>
    </row>
    <row r="19" spans="1:9" x14ac:dyDescent="0.5">
      <c r="A19" s="57" t="s">
        <v>667</v>
      </c>
      <c r="B19" s="58"/>
      <c r="C19" s="58"/>
      <c r="D19" s="58"/>
      <c r="E19" s="58"/>
      <c r="F19" s="58"/>
      <c r="G19" s="58"/>
      <c r="H19" s="59"/>
      <c r="I19" s="17">
        <f>I17+I18</f>
        <v>21000000</v>
      </c>
    </row>
    <row r="20" spans="1:9" x14ac:dyDescent="0.5">
      <c r="A20" s="50" t="s">
        <v>527</v>
      </c>
      <c r="B20" s="50"/>
      <c r="C20" s="50"/>
      <c r="D20" s="50"/>
      <c r="E20" s="50"/>
      <c r="F20" s="50"/>
      <c r="G20" s="50"/>
      <c r="H20" s="50"/>
      <c r="I20" s="35">
        <f>I19+I15+I7+I11</f>
        <v>118500000</v>
      </c>
    </row>
    <row r="21" spans="1:9" x14ac:dyDescent="0.5">
      <c r="A21" s="51"/>
      <c r="B21" s="51"/>
      <c r="C21" s="51"/>
      <c r="D21" s="51"/>
      <c r="E21" s="51"/>
      <c r="H21" s="12"/>
    </row>
  </sheetData>
  <mergeCells count="11">
    <mergeCell ref="A20:H20"/>
    <mergeCell ref="A21:E21"/>
    <mergeCell ref="A1:I1"/>
    <mergeCell ref="A3:I3"/>
    <mergeCell ref="A8:I8"/>
    <mergeCell ref="A7:H7"/>
    <mergeCell ref="A11:H11"/>
    <mergeCell ref="A12:I12"/>
    <mergeCell ref="A15:H15"/>
    <mergeCell ref="A16:I16"/>
    <mergeCell ref="A19:H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7"/>
  <sheetViews>
    <sheetView topLeftCell="A231" zoomScale="85" zoomScaleNormal="85" workbookViewId="0">
      <selection activeCell="A223" sqref="A223:F244"/>
    </sheetView>
  </sheetViews>
  <sheetFormatPr baseColWidth="10" defaultColWidth="10.87890625" defaultRowHeight="14.35" x14ac:dyDescent="0.5"/>
  <cols>
    <col min="1" max="1" width="35" style="6" customWidth="1"/>
    <col min="2" max="2" width="32.29296875" style="6" customWidth="1"/>
    <col min="3" max="3" width="20.87890625" style="6" customWidth="1"/>
    <col min="4" max="4" width="15.41015625" style="6" bestFit="1" customWidth="1"/>
    <col min="5" max="5" width="17" style="13" bestFit="1" customWidth="1"/>
    <col min="6" max="6" width="19.703125" style="13" bestFit="1" customWidth="1"/>
    <col min="7" max="16384" width="10.87890625" style="6"/>
  </cols>
  <sheetData>
    <row r="1" spans="1:6" x14ac:dyDescent="0.5">
      <c r="A1" s="76" t="s">
        <v>6</v>
      </c>
      <c r="B1" s="77"/>
      <c r="C1" s="77"/>
      <c r="D1" s="77"/>
      <c r="E1" s="77"/>
      <c r="F1" s="78"/>
    </row>
    <row r="2" spans="1:6" x14ac:dyDescent="0.5">
      <c r="A2" s="67" t="s">
        <v>7</v>
      </c>
      <c r="B2" s="68"/>
      <c r="C2" s="68"/>
      <c r="D2" s="68"/>
      <c r="E2" s="68"/>
      <c r="F2" s="69"/>
    </row>
    <row r="3" spans="1:6" ht="28.7" x14ac:dyDescent="0.5">
      <c r="A3" s="11" t="s">
        <v>8</v>
      </c>
      <c r="B3" s="11" t="s">
        <v>0</v>
      </c>
      <c r="C3" s="11" t="s">
        <v>9</v>
      </c>
      <c r="D3" s="10" t="s">
        <v>10</v>
      </c>
      <c r="E3" s="20" t="s">
        <v>289</v>
      </c>
      <c r="F3" s="20" t="s">
        <v>290</v>
      </c>
    </row>
    <row r="4" spans="1:6" x14ac:dyDescent="0.5">
      <c r="A4" s="70" t="s">
        <v>23</v>
      </c>
      <c r="B4" s="70"/>
      <c r="C4" s="70"/>
      <c r="D4" s="70"/>
      <c r="E4" s="70"/>
      <c r="F4" s="70"/>
    </row>
    <row r="5" spans="1:6" x14ac:dyDescent="0.5">
      <c r="A5" s="90" t="s">
        <v>11</v>
      </c>
      <c r="B5" s="90" t="s">
        <v>16</v>
      </c>
      <c r="C5" s="90">
        <v>10</v>
      </c>
      <c r="D5" s="90" t="s">
        <v>394</v>
      </c>
      <c r="E5" s="92">
        <v>100000</v>
      </c>
      <c r="F5" s="92">
        <f>C5*E5</f>
        <v>1000000</v>
      </c>
    </row>
    <row r="6" spans="1:6" ht="71.7" x14ac:dyDescent="0.5">
      <c r="A6" s="90" t="s">
        <v>12</v>
      </c>
      <c r="B6" s="91" t="s">
        <v>17</v>
      </c>
      <c r="C6" s="90">
        <v>2</v>
      </c>
      <c r="D6" s="90" t="s">
        <v>394</v>
      </c>
      <c r="E6" s="92">
        <v>142155</v>
      </c>
      <c r="F6" s="92">
        <f t="shared" ref="F6:F11" si="0">C6*E6</f>
        <v>284310</v>
      </c>
    </row>
    <row r="7" spans="1:6" ht="43" x14ac:dyDescent="0.5">
      <c r="A7" s="90" t="s">
        <v>13</v>
      </c>
      <c r="B7" s="91" t="s">
        <v>18</v>
      </c>
      <c r="C7" s="90">
        <v>12</v>
      </c>
      <c r="D7" s="90" t="s">
        <v>260</v>
      </c>
      <c r="E7" s="92">
        <v>15000</v>
      </c>
      <c r="F7" s="92">
        <f t="shared" si="0"/>
        <v>180000</v>
      </c>
    </row>
    <row r="8" spans="1:6" ht="43" x14ac:dyDescent="0.5">
      <c r="A8" s="90" t="s">
        <v>14</v>
      </c>
      <c r="B8" s="91" t="s">
        <v>19</v>
      </c>
      <c r="C8" s="90">
        <v>6</v>
      </c>
      <c r="D8" s="90" t="s">
        <v>394</v>
      </c>
      <c r="E8" s="92">
        <v>18954</v>
      </c>
      <c r="F8" s="92">
        <f t="shared" si="0"/>
        <v>113724</v>
      </c>
    </row>
    <row r="9" spans="1:6" x14ac:dyDescent="0.5">
      <c r="A9" s="90" t="s">
        <v>20</v>
      </c>
      <c r="B9" s="90" t="s">
        <v>21</v>
      </c>
      <c r="C9" s="90">
        <v>2</v>
      </c>
      <c r="D9" s="90" t="s">
        <v>394</v>
      </c>
      <c r="E9" s="92">
        <v>40000</v>
      </c>
      <c r="F9" s="92">
        <f t="shared" si="0"/>
        <v>80000</v>
      </c>
    </row>
    <row r="10" spans="1:6" x14ac:dyDescent="0.5">
      <c r="A10" s="90" t="s">
        <v>15</v>
      </c>
      <c r="B10" s="90" t="s">
        <v>22</v>
      </c>
      <c r="C10" s="90">
        <v>6</v>
      </c>
      <c r="D10" s="90" t="s">
        <v>394</v>
      </c>
      <c r="E10" s="92">
        <v>8424</v>
      </c>
      <c r="F10" s="92">
        <f t="shared" si="0"/>
        <v>50544</v>
      </c>
    </row>
    <row r="11" spans="1:6" x14ac:dyDescent="0.5">
      <c r="A11" s="90" t="s">
        <v>24</v>
      </c>
      <c r="B11" s="90" t="s">
        <v>25</v>
      </c>
      <c r="C11" s="90">
        <v>2</v>
      </c>
      <c r="D11" s="90" t="s">
        <v>394</v>
      </c>
      <c r="E11" s="92">
        <v>273780</v>
      </c>
      <c r="F11" s="92">
        <f t="shared" si="0"/>
        <v>547560</v>
      </c>
    </row>
    <row r="12" spans="1:6" x14ac:dyDescent="0.5">
      <c r="A12" s="79" t="s">
        <v>674</v>
      </c>
      <c r="B12" s="79"/>
      <c r="C12" s="79"/>
      <c r="D12" s="79"/>
      <c r="E12" s="79"/>
      <c r="F12" s="37">
        <f>SUM(F5:F11)</f>
        <v>2256138</v>
      </c>
    </row>
    <row r="13" spans="1:6" x14ac:dyDescent="0.5">
      <c r="A13" s="70" t="s">
        <v>26</v>
      </c>
      <c r="B13" s="70"/>
      <c r="C13" s="70"/>
      <c r="D13" s="70"/>
      <c r="E13" s="70"/>
      <c r="F13" s="70"/>
    </row>
    <row r="14" spans="1:6" ht="28.7" x14ac:dyDescent="0.5">
      <c r="A14" s="5" t="s">
        <v>27</v>
      </c>
      <c r="B14" s="5" t="s">
        <v>28</v>
      </c>
      <c r="C14" s="5">
        <v>15</v>
      </c>
      <c r="D14" s="5" t="s">
        <v>395</v>
      </c>
      <c r="E14" s="32">
        <v>35000</v>
      </c>
      <c r="F14" s="32">
        <f>C14*E14</f>
        <v>525000</v>
      </c>
    </row>
    <row r="15" spans="1:6" x14ac:dyDescent="0.5">
      <c r="A15" s="5" t="s">
        <v>27</v>
      </c>
      <c r="B15" s="5" t="s">
        <v>293</v>
      </c>
      <c r="C15" s="5">
        <v>15</v>
      </c>
      <c r="D15" s="5" t="s">
        <v>395</v>
      </c>
      <c r="E15" s="32">
        <v>35000</v>
      </c>
      <c r="F15" s="32">
        <f t="shared" ref="F15:F16" si="1">C15*E15</f>
        <v>525000</v>
      </c>
    </row>
    <row r="16" spans="1:6" ht="28.7" x14ac:dyDescent="0.5">
      <c r="A16" s="5" t="s">
        <v>27</v>
      </c>
      <c r="B16" s="5" t="s">
        <v>29</v>
      </c>
      <c r="C16" s="5">
        <v>15</v>
      </c>
      <c r="D16" s="5" t="s">
        <v>395</v>
      </c>
      <c r="E16" s="32">
        <v>35000</v>
      </c>
      <c r="F16" s="32">
        <f t="shared" si="1"/>
        <v>525000</v>
      </c>
    </row>
    <row r="17" spans="1:6" x14ac:dyDescent="0.5">
      <c r="A17" s="5" t="s">
        <v>27</v>
      </c>
      <c r="B17" s="5" t="s">
        <v>662</v>
      </c>
      <c r="C17" s="5">
        <v>15</v>
      </c>
      <c r="D17" s="5" t="s">
        <v>395</v>
      </c>
      <c r="E17" s="32">
        <v>35000</v>
      </c>
      <c r="F17" s="32">
        <f t="shared" ref="F17" si="2">C17*E17</f>
        <v>525000</v>
      </c>
    </row>
    <row r="18" spans="1:6" x14ac:dyDescent="0.5">
      <c r="A18" s="80" t="s">
        <v>673</v>
      </c>
      <c r="B18" s="80"/>
      <c r="C18" s="80"/>
      <c r="D18" s="80"/>
      <c r="E18" s="80"/>
      <c r="F18" s="37">
        <f>SUM(F14:F17)</f>
        <v>2100000</v>
      </c>
    </row>
    <row r="19" spans="1:6" ht="15" customHeight="1" x14ac:dyDescent="0.5">
      <c r="A19" s="63" t="s">
        <v>294</v>
      </c>
      <c r="B19" s="63"/>
      <c r="C19" s="63"/>
      <c r="D19" s="63"/>
      <c r="E19" s="63"/>
      <c r="F19" s="63"/>
    </row>
    <row r="20" spans="1:6" ht="28.7" x14ac:dyDescent="0.5">
      <c r="A20" s="91" t="s">
        <v>373</v>
      </c>
      <c r="B20" s="95" t="s">
        <v>374</v>
      </c>
      <c r="C20" s="91">
        <v>15</v>
      </c>
      <c r="D20" s="91" t="s">
        <v>34</v>
      </c>
      <c r="E20" s="92">
        <v>250000</v>
      </c>
      <c r="F20" s="92">
        <f>C20*E20</f>
        <v>3750000</v>
      </c>
    </row>
    <row r="21" spans="1:6" ht="28.7" x14ac:dyDescent="0.5">
      <c r="A21" s="91" t="s">
        <v>375</v>
      </c>
      <c r="B21" s="95" t="s">
        <v>376</v>
      </c>
      <c r="C21" s="91">
        <v>25</v>
      </c>
      <c r="D21" s="91" t="s">
        <v>34</v>
      </c>
      <c r="E21" s="92">
        <v>350000</v>
      </c>
      <c r="F21" s="92">
        <f t="shared" ref="F21:F29" si="3">C21*E21</f>
        <v>8750000</v>
      </c>
    </row>
    <row r="22" spans="1:6" ht="28.7" x14ac:dyDescent="0.5">
      <c r="A22" s="91" t="s">
        <v>378</v>
      </c>
      <c r="B22" s="95" t="s">
        <v>377</v>
      </c>
      <c r="C22" s="90">
        <v>6</v>
      </c>
      <c r="D22" s="91" t="s">
        <v>34</v>
      </c>
      <c r="E22" s="92">
        <v>450000</v>
      </c>
      <c r="F22" s="92">
        <f t="shared" si="3"/>
        <v>2700000</v>
      </c>
    </row>
    <row r="23" spans="1:6" x14ac:dyDescent="0.5">
      <c r="A23" s="91" t="s">
        <v>379</v>
      </c>
      <c r="B23" s="95" t="s">
        <v>380</v>
      </c>
      <c r="C23" s="90">
        <v>15</v>
      </c>
      <c r="D23" s="91" t="s">
        <v>34</v>
      </c>
      <c r="E23" s="92">
        <v>350000</v>
      </c>
      <c r="F23" s="92">
        <f t="shared" si="3"/>
        <v>5250000</v>
      </c>
    </row>
    <row r="24" spans="1:6" ht="39" customHeight="1" x14ac:dyDescent="0.5">
      <c r="A24" s="91" t="s">
        <v>381</v>
      </c>
      <c r="B24" s="95" t="s">
        <v>382</v>
      </c>
      <c r="C24" s="90">
        <v>10</v>
      </c>
      <c r="D24" s="91" t="s">
        <v>34</v>
      </c>
      <c r="E24" s="92">
        <v>500000</v>
      </c>
      <c r="F24" s="92">
        <f t="shared" si="3"/>
        <v>5000000</v>
      </c>
    </row>
    <row r="25" spans="1:6" ht="29.45" customHeight="1" x14ac:dyDescent="0.5">
      <c r="A25" s="91" t="s">
        <v>384</v>
      </c>
      <c r="B25" s="95" t="s">
        <v>386</v>
      </c>
      <c r="C25" s="91">
        <v>24</v>
      </c>
      <c r="D25" s="91" t="s">
        <v>34</v>
      </c>
      <c r="E25" s="92">
        <v>250000</v>
      </c>
      <c r="F25" s="92">
        <f t="shared" si="3"/>
        <v>6000000</v>
      </c>
    </row>
    <row r="26" spans="1:6" ht="29.45" customHeight="1" x14ac:dyDescent="0.5">
      <c r="A26" s="91" t="s">
        <v>384</v>
      </c>
      <c r="B26" s="95" t="s">
        <v>385</v>
      </c>
      <c r="C26" s="91">
        <v>10</v>
      </c>
      <c r="D26" s="91" t="s">
        <v>34</v>
      </c>
      <c r="E26" s="92">
        <v>250000</v>
      </c>
      <c r="F26" s="92">
        <f t="shared" ref="F26:F27" si="4">C26*E26</f>
        <v>2500000</v>
      </c>
    </row>
    <row r="27" spans="1:6" ht="29.45" customHeight="1" x14ac:dyDescent="0.5">
      <c r="A27" s="91" t="s">
        <v>387</v>
      </c>
      <c r="B27" s="95" t="s">
        <v>388</v>
      </c>
      <c r="C27" s="91">
        <v>10</v>
      </c>
      <c r="D27" s="91" t="s">
        <v>383</v>
      </c>
      <c r="E27" s="92">
        <v>250000</v>
      </c>
      <c r="F27" s="92">
        <f t="shared" si="4"/>
        <v>2500000</v>
      </c>
    </row>
    <row r="28" spans="1:6" ht="28.7" x14ac:dyDescent="0.5">
      <c r="A28" s="91" t="s">
        <v>389</v>
      </c>
      <c r="B28" s="95" t="s">
        <v>390</v>
      </c>
      <c r="C28" s="91">
        <v>5</v>
      </c>
      <c r="D28" s="91" t="s">
        <v>34</v>
      </c>
      <c r="E28" s="92">
        <v>750000</v>
      </c>
      <c r="F28" s="92">
        <f t="shared" si="3"/>
        <v>3750000</v>
      </c>
    </row>
    <row r="29" spans="1:6" x14ac:dyDescent="0.5">
      <c r="A29" s="91" t="s">
        <v>391</v>
      </c>
      <c r="B29" s="95" t="s">
        <v>392</v>
      </c>
      <c r="C29" s="91">
        <v>9</v>
      </c>
      <c r="D29" s="91" t="s">
        <v>393</v>
      </c>
      <c r="E29" s="92">
        <v>25000</v>
      </c>
      <c r="F29" s="92">
        <f t="shared" si="3"/>
        <v>225000</v>
      </c>
    </row>
    <row r="30" spans="1:6" x14ac:dyDescent="0.5">
      <c r="A30" s="80" t="s">
        <v>672</v>
      </c>
      <c r="B30" s="80"/>
      <c r="C30" s="80"/>
      <c r="D30" s="80"/>
      <c r="E30" s="80"/>
      <c r="F30" s="37">
        <f>SUM(F20:F29)</f>
        <v>40425000</v>
      </c>
    </row>
    <row r="31" spans="1:6" x14ac:dyDescent="0.5">
      <c r="A31" s="63" t="s">
        <v>671</v>
      </c>
      <c r="B31" s="63"/>
      <c r="C31" s="63"/>
      <c r="D31" s="63"/>
      <c r="E31" s="63"/>
      <c r="F31" s="40">
        <f>+F12+F18+F30</f>
        <v>44781138</v>
      </c>
    </row>
    <row r="32" spans="1:6" x14ac:dyDescent="0.5">
      <c r="A32" s="7"/>
      <c r="C32" s="7"/>
      <c r="D32" s="7"/>
    </row>
    <row r="33" spans="1:6" x14ac:dyDescent="0.5">
      <c r="A33" s="64" t="s">
        <v>35</v>
      </c>
      <c r="B33" s="65"/>
      <c r="C33" s="65"/>
      <c r="D33" s="65"/>
      <c r="E33" s="65"/>
      <c r="F33" s="66"/>
    </row>
    <row r="34" spans="1:6" x14ac:dyDescent="0.5">
      <c r="A34" s="67" t="s">
        <v>1</v>
      </c>
      <c r="B34" s="68"/>
      <c r="C34" s="68"/>
      <c r="D34" s="68"/>
      <c r="E34" s="68"/>
      <c r="F34" s="69"/>
    </row>
    <row r="35" spans="1:6" ht="28.7" x14ac:dyDescent="0.5">
      <c r="A35" s="11" t="s">
        <v>8</v>
      </c>
      <c r="B35" s="11" t="s">
        <v>0</v>
      </c>
      <c r="C35" s="11" t="s">
        <v>9</v>
      </c>
      <c r="D35" s="10" t="s">
        <v>10</v>
      </c>
      <c r="E35" s="20" t="s">
        <v>289</v>
      </c>
      <c r="F35" s="20" t="s">
        <v>290</v>
      </c>
    </row>
    <row r="36" spans="1:6" x14ac:dyDescent="0.5">
      <c r="A36" s="71" t="s">
        <v>23</v>
      </c>
      <c r="B36" s="71"/>
      <c r="C36" s="70"/>
      <c r="D36" s="70"/>
      <c r="E36" s="70"/>
      <c r="F36" s="70"/>
    </row>
    <row r="37" spans="1:6" ht="43" x14ac:dyDescent="0.5">
      <c r="A37" s="21" t="s">
        <v>396</v>
      </c>
      <c r="B37" s="21" t="s">
        <v>74</v>
      </c>
      <c r="C37" s="24">
        <v>10</v>
      </c>
      <c r="D37" s="8" t="s">
        <v>260</v>
      </c>
      <c r="E37" s="32">
        <v>20000</v>
      </c>
      <c r="F37" s="32">
        <f>C37*E37</f>
        <v>200000</v>
      </c>
    </row>
    <row r="38" spans="1:6" x14ac:dyDescent="0.5">
      <c r="A38" s="21" t="s">
        <v>397</v>
      </c>
      <c r="B38" s="21" t="s">
        <v>342</v>
      </c>
      <c r="C38" s="24">
        <v>2</v>
      </c>
      <c r="D38" s="4" t="s">
        <v>48</v>
      </c>
      <c r="E38" s="32">
        <v>200000</v>
      </c>
      <c r="F38" s="32">
        <f t="shared" ref="F38:F45" si="5">C38*E38</f>
        <v>400000</v>
      </c>
    </row>
    <row r="39" spans="1:6" ht="28.7" x14ac:dyDescent="0.5">
      <c r="A39" s="21" t="s">
        <v>36</v>
      </c>
      <c r="B39" s="21" t="s">
        <v>42</v>
      </c>
      <c r="C39" s="24">
        <v>2</v>
      </c>
      <c r="D39" s="4" t="s">
        <v>46</v>
      </c>
      <c r="E39" s="32">
        <v>80000</v>
      </c>
      <c r="F39" s="32">
        <f t="shared" si="5"/>
        <v>160000</v>
      </c>
    </row>
    <row r="40" spans="1:6" x14ac:dyDescent="0.5">
      <c r="A40" s="21" t="s">
        <v>37</v>
      </c>
      <c r="B40" s="21" t="s">
        <v>398</v>
      </c>
      <c r="C40" s="24">
        <v>1</v>
      </c>
      <c r="D40" s="4" t="s">
        <v>47</v>
      </c>
      <c r="E40" s="32">
        <v>180000</v>
      </c>
      <c r="F40" s="32">
        <f t="shared" si="5"/>
        <v>180000</v>
      </c>
    </row>
    <row r="41" spans="1:6" x14ac:dyDescent="0.5">
      <c r="A41" s="25" t="s">
        <v>38</v>
      </c>
      <c r="B41" s="25" t="s">
        <v>295</v>
      </c>
      <c r="C41" s="4">
        <v>1</v>
      </c>
      <c r="D41" s="4" t="s">
        <v>47</v>
      </c>
      <c r="E41" s="32">
        <v>200000</v>
      </c>
      <c r="F41" s="32">
        <f t="shared" si="5"/>
        <v>200000</v>
      </c>
    </row>
    <row r="42" spans="1:6" x14ac:dyDescent="0.5">
      <c r="A42" s="4" t="s">
        <v>344</v>
      </c>
      <c r="B42" s="4" t="s">
        <v>295</v>
      </c>
      <c r="C42" s="4">
        <v>3</v>
      </c>
      <c r="D42" s="4" t="s">
        <v>32</v>
      </c>
      <c r="E42" s="32">
        <v>45000</v>
      </c>
      <c r="F42" s="32">
        <f t="shared" si="5"/>
        <v>135000</v>
      </c>
    </row>
    <row r="43" spans="1:6" ht="28.7" x14ac:dyDescent="0.5">
      <c r="A43" s="4" t="s">
        <v>39</v>
      </c>
      <c r="B43" s="5" t="s">
        <v>43</v>
      </c>
      <c r="C43" s="4">
        <v>9</v>
      </c>
      <c r="D43" s="4" t="s">
        <v>48</v>
      </c>
      <c r="E43" s="32">
        <v>45000</v>
      </c>
      <c r="F43" s="32">
        <f t="shared" si="5"/>
        <v>405000</v>
      </c>
    </row>
    <row r="44" spans="1:6" x14ac:dyDescent="0.5">
      <c r="A44" s="4" t="s">
        <v>40</v>
      </c>
      <c r="B44" s="4" t="s">
        <v>44</v>
      </c>
      <c r="C44" s="4">
        <v>1</v>
      </c>
      <c r="D44" s="4" t="s">
        <v>322</v>
      </c>
      <c r="E44" s="32">
        <v>135000</v>
      </c>
      <c r="F44" s="32">
        <f t="shared" si="5"/>
        <v>135000</v>
      </c>
    </row>
    <row r="45" spans="1:6" x14ac:dyDescent="0.5">
      <c r="A45" s="4" t="s">
        <v>745</v>
      </c>
      <c r="B45" s="4" t="s">
        <v>746</v>
      </c>
      <c r="C45" s="4">
        <v>5</v>
      </c>
      <c r="D45" s="4" t="s">
        <v>98</v>
      </c>
      <c r="E45" s="32">
        <v>40000</v>
      </c>
      <c r="F45" s="32">
        <f t="shared" si="5"/>
        <v>200000</v>
      </c>
    </row>
    <row r="46" spans="1:6" x14ac:dyDescent="0.5">
      <c r="A46" s="57" t="s">
        <v>674</v>
      </c>
      <c r="B46" s="58"/>
      <c r="C46" s="58"/>
      <c r="D46" s="58"/>
      <c r="E46" s="59"/>
      <c r="F46" s="37">
        <f>SUM(F37:F45)</f>
        <v>2015000</v>
      </c>
    </row>
    <row r="47" spans="1:6" x14ac:dyDescent="0.5">
      <c r="A47" s="70" t="s">
        <v>26</v>
      </c>
      <c r="B47" s="70"/>
      <c r="C47" s="70"/>
      <c r="D47" s="70"/>
      <c r="E47" s="70"/>
      <c r="F47" s="70"/>
    </row>
    <row r="48" spans="1:6" x14ac:dyDescent="0.5">
      <c r="A48" s="5" t="s">
        <v>49</v>
      </c>
      <c r="B48" s="5" t="s">
        <v>50</v>
      </c>
      <c r="C48" s="5">
        <v>15</v>
      </c>
      <c r="D48" s="9" t="s">
        <v>32</v>
      </c>
      <c r="E48" s="32">
        <v>35000</v>
      </c>
      <c r="F48" s="32">
        <f>C48*E48</f>
        <v>525000</v>
      </c>
    </row>
    <row r="49" spans="1:6" ht="28.7" x14ac:dyDescent="0.5">
      <c r="A49" s="5" t="s">
        <v>49</v>
      </c>
      <c r="B49" s="5" t="s">
        <v>51</v>
      </c>
      <c r="C49" s="5">
        <v>15</v>
      </c>
      <c r="D49" s="5" t="s">
        <v>32</v>
      </c>
      <c r="E49" s="32">
        <v>35000</v>
      </c>
      <c r="F49" s="32">
        <f t="shared" ref="F49:F50" si="6">C49*E49</f>
        <v>525000</v>
      </c>
    </row>
    <row r="50" spans="1:6" ht="28.7" x14ac:dyDescent="0.5">
      <c r="A50" s="5" t="s">
        <v>49</v>
      </c>
      <c r="B50" s="5" t="s">
        <v>52</v>
      </c>
      <c r="C50" s="5">
        <v>15</v>
      </c>
      <c r="D50" s="5" t="s">
        <v>32</v>
      </c>
      <c r="E50" s="32">
        <v>35000</v>
      </c>
      <c r="F50" s="32">
        <f t="shared" si="6"/>
        <v>525000</v>
      </c>
    </row>
    <row r="51" spans="1:6" ht="28.7" x14ac:dyDescent="0.5">
      <c r="A51" s="5" t="s">
        <v>49</v>
      </c>
      <c r="B51" s="5" t="s">
        <v>661</v>
      </c>
      <c r="C51" s="5">
        <v>15</v>
      </c>
      <c r="D51" s="5" t="s">
        <v>32</v>
      </c>
      <c r="E51" s="32">
        <v>35000</v>
      </c>
      <c r="F51" s="32">
        <f t="shared" ref="F51" si="7">C51*E51</f>
        <v>525000</v>
      </c>
    </row>
    <row r="52" spans="1:6" x14ac:dyDescent="0.5">
      <c r="A52" s="73" t="s">
        <v>673</v>
      </c>
      <c r="B52" s="74"/>
      <c r="C52" s="74"/>
      <c r="D52" s="74"/>
      <c r="E52" s="75"/>
      <c r="F52" s="37">
        <f>SUM(F48:F51)</f>
        <v>2100000</v>
      </c>
    </row>
    <row r="53" spans="1:6" x14ac:dyDescent="0.5">
      <c r="A53" s="72" t="s">
        <v>30</v>
      </c>
      <c r="B53" s="72"/>
      <c r="C53" s="63"/>
      <c r="D53" s="63"/>
      <c r="E53" s="63"/>
      <c r="F53" s="63"/>
    </row>
    <row r="54" spans="1:6" x14ac:dyDescent="0.5">
      <c r="A54" s="91" t="s">
        <v>399</v>
      </c>
      <c r="B54" s="95" t="s">
        <v>400</v>
      </c>
      <c r="C54" s="100">
        <v>42</v>
      </c>
      <c r="D54" s="91" t="s">
        <v>291</v>
      </c>
      <c r="E54" s="92">
        <v>80000</v>
      </c>
      <c r="F54" s="92">
        <f>C54*E54</f>
        <v>3360000</v>
      </c>
    </row>
    <row r="55" spans="1:6" x14ac:dyDescent="0.5">
      <c r="A55" s="5" t="s">
        <v>401</v>
      </c>
      <c r="B55" s="21" t="s">
        <v>402</v>
      </c>
      <c r="C55" s="26">
        <v>42</v>
      </c>
      <c r="D55" s="5" t="s">
        <v>291</v>
      </c>
      <c r="E55" s="32">
        <v>93000</v>
      </c>
      <c r="F55" s="32">
        <f>C55*E55</f>
        <v>3906000</v>
      </c>
    </row>
    <row r="56" spans="1:6" x14ac:dyDescent="0.5">
      <c r="A56" s="5" t="s">
        <v>53</v>
      </c>
      <c r="B56" s="21" t="s">
        <v>403</v>
      </c>
      <c r="C56" s="26">
        <v>45</v>
      </c>
      <c r="D56" s="5" t="s">
        <v>64</v>
      </c>
      <c r="E56" s="32">
        <v>18000</v>
      </c>
      <c r="F56" s="32">
        <f t="shared" ref="F56:F61" si="8">C56*E56</f>
        <v>810000</v>
      </c>
    </row>
    <row r="57" spans="1:6" x14ac:dyDescent="0.5">
      <c r="A57" s="5" t="s">
        <v>404</v>
      </c>
      <c r="B57" s="21" t="s">
        <v>405</v>
      </c>
      <c r="C57" s="26">
        <v>42</v>
      </c>
      <c r="D57" s="5" t="s">
        <v>46</v>
      </c>
      <c r="E57" s="32">
        <v>95000</v>
      </c>
      <c r="F57" s="32">
        <f t="shared" si="8"/>
        <v>3990000</v>
      </c>
    </row>
    <row r="58" spans="1:6" x14ac:dyDescent="0.5">
      <c r="A58" s="5" t="s">
        <v>404</v>
      </c>
      <c r="B58" s="21" t="s">
        <v>406</v>
      </c>
      <c r="C58" s="26">
        <v>42</v>
      </c>
      <c r="D58" s="5" t="s">
        <v>291</v>
      </c>
      <c r="E58" s="32">
        <v>95000</v>
      </c>
      <c r="F58" s="32">
        <f t="shared" si="8"/>
        <v>3990000</v>
      </c>
    </row>
    <row r="59" spans="1:6" ht="28.7" x14ac:dyDescent="0.5">
      <c r="A59" s="5" t="s">
        <v>407</v>
      </c>
      <c r="B59" s="21" t="s">
        <v>408</v>
      </c>
      <c r="C59" s="26">
        <v>45</v>
      </c>
      <c r="D59" s="5" t="s">
        <v>187</v>
      </c>
      <c r="E59" s="32">
        <v>15000</v>
      </c>
      <c r="F59" s="32">
        <f t="shared" si="8"/>
        <v>675000</v>
      </c>
    </row>
    <row r="60" spans="1:6" x14ac:dyDescent="0.5">
      <c r="A60" s="5" t="s">
        <v>409</v>
      </c>
      <c r="B60" s="21" t="s">
        <v>410</v>
      </c>
      <c r="C60" s="26">
        <v>33</v>
      </c>
      <c r="D60" s="5" t="s">
        <v>419</v>
      </c>
      <c r="E60" s="32">
        <v>180000</v>
      </c>
      <c r="F60" s="32">
        <f t="shared" si="8"/>
        <v>5940000</v>
      </c>
    </row>
    <row r="61" spans="1:6" x14ac:dyDescent="0.5">
      <c r="A61" s="5" t="s">
        <v>411</v>
      </c>
      <c r="B61" s="21" t="s">
        <v>412</v>
      </c>
      <c r="C61" s="26">
        <v>33</v>
      </c>
      <c r="D61" s="5" t="s">
        <v>419</v>
      </c>
      <c r="E61" s="32">
        <v>180000</v>
      </c>
      <c r="F61" s="32">
        <f t="shared" si="8"/>
        <v>5940000</v>
      </c>
    </row>
    <row r="62" spans="1:6" x14ac:dyDescent="0.5">
      <c r="A62" s="5" t="s">
        <v>413</v>
      </c>
      <c r="B62" s="21" t="s">
        <v>414</v>
      </c>
      <c r="C62" s="26">
        <v>33</v>
      </c>
      <c r="D62" s="5" t="s">
        <v>419</v>
      </c>
      <c r="E62" s="32">
        <v>240000</v>
      </c>
      <c r="F62" s="32">
        <f>C62*E62</f>
        <v>7920000</v>
      </c>
    </row>
    <row r="63" spans="1:6" x14ac:dyDescent="0.5">
      <c r="A63" s="5" t="s">
        <v>415</v>
      </c>
      <c r="B63" s="21" t="s">
        <v>416</v>
      </c>
      <c r="C63" s="26">
        <v>33</v>
      </c>
      <c r="D63" s="5" t="s">
        <v>419</v>
      </c>
      <c r="E63" s="32">
        <v>180000</v>
      </c>
      <c r="F63" s="32">
        <f>C63*E63</f>
        <v>5940000</v>
      </c>
    </row>
    <row r="64" spans="1:6" x14ac:dyDescent="0.5">
      <c r="A64" s="5" t="s">
        <v>417</v>
      </c>
      <c r="B64" s="21" t="s">
        <v>416</v>
      </c>
      <c r="C64" s="26">
        <v>33</v>
      </c>
      <c r="D64" s="5" t="s">
        <v>419</v>
      </c>
      <c r="E64" s="32">
        <v>180000</v>
      </c>
      <c r="F64" s="32">
        <f>C64*E64</f>
        <v>5940000</v>
      </c>
    </row>
    <row r="65" spans="1:6" x14ac:dyDescent="0.5">
      <c r="A65" s="57" t="s">
        <v>672</v>
      </c>
      <c r="B65" s="58"/>
      <c r="C65" s="58"/>
      <c r="D65" s="58"/>
      <c r="E65" s="59"/>
      <c r="F65" s="37">
        <f>SUM(F54:F64)</f>
        <v>48411000</v>
      </c>
    </row>
    <row r="66" spans="1:6" x14ac:dyDescent="0.5">
      <c r="A66" s="63" t="s">
        <v>675</v>
      </c>
      <c r="B66" s="63"/>
      <c r="C66" s="63"/>
      <c r="D66" s="63"/>
      <c r="E66" s="63"/>
      <c r="F66" s="40">
        <f>+F46+F52+F65</f>
        <v>52526000</v>
      </c>
    </row>
    <row r="67" spans="1:6" x14ac:dyDescent="0.5">
      <c r="A67" s="41"/>
      <c r="B67" s="41"/>
      <c r="C67" s="42"/>
    </row>
    <row r="68" spans="1:6" x14ac:dyDescent="0.5">
      <c r="A68" s="64" t="s">
        <v>54</v>
      </c>
      <c r="B68" s="65"/>
      <c r="C68" s="65"/>
      <c r="D68" s="65"/>
      <c r="E68" s="65"/>
      <c r="F68" s="66"/>
    </row>
    <row r="69" spans="1:6" x14ac:dyDescent="0.5">
      <c r="A69" s="67" t="s">
        <v>2</v>
      </c>
      <c r="B69" s="68"/>
      <c r="C69" s="68"/>
      <c r="D69" s="68"/>
      <c r="E69" s="68"/>
      <c r="F69" s="69"/>
    </row>
    <row r="70" spans="1:6" ht="28.7" x14ac:dyDescent="0.5">
      <c r="A70" s="11" t="s">
        <v>8</v>
      </c>
      <c r="B70" s="11" t="s">
        <v>0</v>
      </c>
      <c r="C70" s="11" t="s">
        <v>9</v>
      </c>
      <c r="D70" s="10" t="s">
        <v>10</v>
      </c>
      <c r="E70" s="20" t="s">
        <v>289</v>
      </c>
      <c r="F70" s="20" t="s">
        <v>290</v>
      </c>
    </row>
    <row r="71" spans="1:6" x14ac:dyDescent="0.5">
      <c r="A71" s="71" t="s">
        <v>23</v>
      </c>
      <c r="B71" s="71"/>
      <c r="C71" s="71"/>
      <c r="D71" s="71"/>
      <c r="E71" s="70"/>
      <c r="F71" s="70"/>
    </row>
    <row r="72" spans="1:6" x14ac:dyDescent="0.5">
      <c r="A72" s="91" t="s">
        <v>231</v>
      </c>
      <c r="B72" s="91" t="s">
        <v>326</v>
      </c>
      <c r="C72" s="91">
        <v>1</v>
      </c>
      <c r="D72" s="91" t="s">
        <v>178</v>
      </c>
      <c r="E72" s="94">
        <v>10530</v>
      </c>
      <c r="F72" s="92">
        <f>C72*E72</f>
        <v>10530</v>
      </c>
    </row>
    <row r="73" spans="1:6" x14ac:dyDescent="0.5">
      <c r="A73" s="91" t="s">
        <v>55</v>
      </c>
      <c r="B73" s="91" t="s">
        <v>327</v>
      </c>
      <c r="C73" s="91">
        <v>15</v>
      </c>
      <c r="D73" s="91" t="s">
        <v>59</v>
      </c>
      <c r="E73" s="94">
        <v>15000</v>
      </c>
      <c r="F73" s="92">
        <f t="shared" ref="F73:F77" si="9">C73*E73</f>
        <v>225000</v>
      </c>
    </row>
    <row r="74" spans="1:6" ht="28.7" x14ac:dyDescent="0.5">
      <c r="A74" s="91" t="s">
        <v>56</v>
      </c>
      <c r="B74" s="91" t="s">
        <v>328</v>
      </c>
      <c r="C74" s="91">
        <v>1</v>
      </c>
      <c r="D74" s="91" t="s">
        <v>46</v>
      </c>
      <c r="E74" s="94">
        <v>26325</v>
      </c>
      <c r="F74" s="92">
        <f t="shared" si="9"/>
        <v>26325</v>
      </c>
    </row>
    <row r="75" spans="1:6" ht="28.7" x14ac:dyDescent="0.5">
      <c r="A75" s="91" t="s">
        <v>57</v>
      </c>
      <c r="B75" s="91" t="s">
        <v>329</v>
      </c>
      <c r="C75" s="91">
        <v>1</v>
      </c>
      <c r="D75" s="91" t="s">
        <v>46</v>
      </c>
      <c r="E75" s="94">
        <v>26325</v>
      </c>
      <c r="F75" s="92">
        <f t="shared" si="9"/>
        <v>26325</v>
      </c>
    </row>
    <row r="76" spans="1:6" ht="28.7" x14ac:dyDescent="0.5">
      <c r="A76" s="91" t="s">
        <v>58</v>
      </c>
      <c r="B76" s="91" t="s">
        <v>330</v>
      </c>
      <c r="C76" s="91">
        <v>1</v>
      </c>
      <c r="D76" s="91" t="s">
        <v>46</v>
      </c>
      <c r="E76" s="94">
        <v>26325</v>
      </c>
      <c r="F76" s="92">
        <f t="shared" si="9"/>
        <v>26325</v>
      </c>
    </row>
    <row r="77" spans="1:6" ht="28.7" x14ac:dyDescent="0.5">
      <c r="A77" s="91" t="s">
        <v>332</v>
      </c>
      <c r="B77" s="91" t="s">
        <v>331</v>
      </c>
      <c r="C77" s="91">
        <v>1</v>
      </c>
      <c r="D77" s="91" t="s">
        <v>46</v>
      </c>
      <c r="E77" s="94">
        <v>26325</v>
      </c>
      <c r="F77" s="92">
        <f t="shared" si="9"/>
        <v>26325</v>
      </c>
    </row>
    <row r="78" spans="1:6" x14ac:dyDescent="0.5">
      <c r="A78" s="57" t="s">
        <v>674</v>
      </c>
      <c r="B78" s="58"/>
      <c r="C78" s="58"/>
      <c r="D78" s="58"/>
      <c r="E78" s="59"/>
      <c r="F78" s="37">
        <f>SUM(F72:F77)</f>
        <v>340830</v>
      </c>
    </row>
    <row r="79" spans="1:6" x14ac:dyDescent="0.5">
      <c r="A79" s="70" t="s">
        <v>26</v>
      </c>
      <c r="B79" s="70"/>
      <c r="C79" s="70"/>
      <c r="D79" s="70"/>
      <c r="E79" s="70"/>
      <c r="F79" s="70"/>
    </row>
    <row r="80" spans="1:6" x14ac:dyDescent="0.5">
      <c r="A80" s="5" t="s">
        <v>60</v>
      </c>
      <c r="B80" s="5" t="s">
        <v>61</v>
      </c>
      <c r="C80" s="5">
        <v>15</v>
      </c>
      <c r="D80" s="5" t="s">
        <v>32</v>
      </c>
      <c r="E80" s="32">
        <v>35000</v>
      </c>
      <c r="F80" s="32">
        <f t="shared" ref="F80:F82" si="10">C80*E80</f>
        <v>525000</v>
      </c>
    </row>
    <row r="81" spans="1:6" ht="28.7" x14ac:dyDescent="0.5">
      <c r="A81" s="5" t="s">
        <v>60</v>
      </c>
      <c r="B81" s="5" t="s">
        <v>62</v>
      </c>
      <c r="C81" s="5">
        <v>15</v>
      </c>
      <c r="D81" s="5" t="s">
        <v>32</v>
      </c>
      <c r="E81" s="32">
        <v>35000</v>
      </c>
      <c r="F81" s="32">
        <f t="shared" si="10"/>
        <v>525000</v>
      </c>
    </row>
    <row r="82" spans="1:6" ht="28.7" x14ac:dyDescent="0.5">
      <c r="A82" s="5" t="s">
        <v>60</v>
      </c>
      <c r="B82" s="5" t="s">
        <v>63</v>
      </c>
      <c r="C82" s="5">
        <v>15</v>
      </c>
      <c r="D82" s="5" t="s">
        <v>32</v>
      </c>
      <c r="E82" s="32">
        <v>35000</v>
      </c>
      <c r="F82" s="32">
        <f t="shared" si="10"/>
        <v>525000</v>
      </c>
    </row>
    <row r="83" spans="1:6" ht="114.7" x14ac:dyDescent="0.5">
      <c r="A83" s="5" t="s">
        <v>60</v>
      </c>
      <c r="B83" s="5" t="s">
        <v>660</v>
      </c>
      <c r="C83" s="5">
        <v>15</v>
      </c>
      <c r="D83" s="5" t="s">
        <v>32</v>
      </c>
      <c r="E83" s="32">
        <v>35000</v>
      </c>
      <c r="F83" s="32">
        <f t="shared" ref="F83" si="11">C83*E83</f>
        <v>525000</v>
      </c>
    </row>
    <row r="84" spans="1:6" x14ac:dyDescent="0.5">
      <c r="A84" s="73" t="s">
        <v>673</v>
      </c>
      <c r="B84" s="74"/>
      <c r="C84" s="74"/>
      <c r="D84" s="74"/>
      <c r="E84" s="75"/>
      <c r="F84" s="37">
        <f>SUM(F80:F83)</f>
        <v>2100000</v>
      </c>
    </row>
    <row r="85" spans="1:6" x14ac:dyDescent="0.5">
      <c r="A85" s="72" t="s">
        <v>30</v>
      </c>
      <c r="B85" s="72"/>
      <c r="C85" s="72"/>
      <c r="D85" s="72"/>
      <c r="E85" s="63"/>
      <c r="F85" s="63"/>
    </row>
    <row r="86" spans="1:6" ht="43" x14ac:dyDescent="0.5">
      <c r="A86" s="21" t="s">
        <v>420</v>
      </c>
      <c r="B86" s="21" t="s">
        <v>421</v>
      </c>
      <c r="C86" s="5">
        <v>560</v>
      </c>
      <c r="D86" s="5" t="s">
        <v>31</v>
      </c>
      <c r="E86" s="43">
        <v>80000</v>
      </c>
      <c r="F86" s="32">
        <f>C86*E86</f>
        <v>44800000</v>
      </c>
    </row>
    <row r="87" spans="1:6" x14ac:dyDescent="0.5">
      <c r="A87" s="21" t="s">
        <v>422</v>
      </c>
      <c r="B87" s="21" t="s">
        <v>350</v>
      </c>
      <c r="C87" s="5">
        <v>30</v>
      </c>
      <c r="D87" s="5" t="s">
        <v>187</v>
      </c>
      <c r="E87" s="43">
        <v>3500</v>
      </c>
      <c r="F87" s="32">
        <f>C87*E87</f>
        <v>105000</v>
      </c>
    </row>
    <row r="88" spans="1:6" ht="43" x14ac:dyDescent="0.5">
      <c r="A88" s="21" t="s">
        <v>423</v>
      </c>
      <c r="B88" s="21" t="s">
        <v>356</v>
      </c>
      <c r="C88" s="5">
        <v>30</v>
      </c>
      <c r="D88" s="5" t="s">
        <v>32</v>
      </c>
      <c r="E88" s="43">
        <v>5000</v>
      </c>
      <c r="F88" s="32">
        <f t="shared" ref="F88:F90" si="12">C88*E88</f>
        <v>150000</v>
      </c>
    </row>
    <row r="89" spans="1:6" x14ac:dyDescent="0.5">
      <c r="A89" s="45" t="s">
        <v>424</v>
      </c>
      <c r="B89" s="45" t="s">
        <v>425</v>
      </c>
      <c r="C89" s="5">
        <v>30</v>
      </c>
      <c r="D89" s="5" t="s">
        <v>32</v>
      </c>
      <c r="E89" s="43">
        <v>3000</v>
      </c>
      <c r="F89" s="32">
        <f t="shared" si="12"/>
        <v>90000</v>
      </c>
    </row>
    <row r="90" spans="1:6" ht="71.7" x14ac:dyDescent="0.5">
      <c r="A90" s="21" t="s">
        <v>426</v>
      </c>
      <c r="B90" s="21" t="s">
        <v>345</v>
      </c>
      <c r="C90" s="5">
        <v>46</v>
      </c>
      <c r="D90" s="5" t="s">
        <v>46</v>
      </c>
      <c r="E90" s="43">
        <v>93000</v>
      </c>
      <c r="F90" s="32">
        <f t="shared" si="12"/>
        <v>4278000</v>
      </c>
    </row>
    <row r="91" spans="1:6" ht="43" x14ac:dyDescent="0.5">
      <c r="A91" s="45" t="s">
        <v>427</v>
      </c>
      <c r="B91" s="45" t="s">
        <v>428</v>
      </c>
      <c r="C91" s="5">
        <v>30</v>
      </c>
      <c r="D91" s="5" t="s">
        <v>418</v>
      </c>
      <c r="E91" s="43">
        <v>7000</v>
      </c>
      <c r="F91" s="32">
        <f>C91*E91</f>
        <v>210000</v>
      </c>
    </row>
    <row r="92" spans="1:6" x14ac:dyDescent="0.5">
      <c r="A92" s="57" t="s">
        <v>672</v>
      </c>
      <c r="B92" s="58"/>
      <c r="C92" s="58"/>
      <c r="D92" s="58"/>
      <c r="E92" s="59"/>
      <c r="F92" s="37">
        <f>SUM(F86:F91)</f>
        <v>49633000</v>
      </c>
    </row>
    <row r="93" spans="1:6" x14ac:dyDescent="0.5">
      <c r="A93" s="63" t="s">
        <v>676</v>
      </c>
      <c r="B93" s="63"/>
      <c r="C93" s="63"/>
      <c r="D93" s="63"/>
      <c r="E93" s="63"/>
      <c r="F93" s="40">
        <f>+F78+F84+F92</f>
        <v>52073830</v>
      </c>
    </row>
    <row r="94" spans="1:6" x14ac:dyDescent="0.5">
      <c r="A94" s="7"/>
      <c r="B94" s="7"/>
      <c r="C94" s="7"/>
      <c r="D94" s="7"/>
      <c r="F94" s="38"/>
    </row>
    <row r="95" spans="1:6" x14ac:dyDescent="0.5">
      <c r="A95" s="64" t="s">
        <v>65</v>
      </c>
      <c r="B95" s="65"/>
      <c r="C95" s="65"/>
      <c r="D95" s="65"/>
      <c r="E95" s="65"/>
      <c r="F95" s="66"/>
    </row>
    <row r="96" spans="1:6" x14ac:dyDescent="0.5">
      <c r="A96" s="67" t="s">
        <v>3</v>
      </c>
      <c r="B96" s="68"/>
      <c r="C96" s="68"/>
      <c r="D96" s="68"/>
      <c r="E96" s="68"/>
      <c r="F96" s="69"/>
    </row>
    <row r="97" spans="1:6" ht="28.7" x14ac:dyDescent="0.5">
      <c r="A97" s="11" t="s">
        <v>8</v>
      </c>
      <c r="B97" s="11" t="s">
        <v>0</v>
      </c>
      <c r="C97" s="11" t="s">
        <v>9</v>
      </c>
      <c r="D97" s="10" t="s">
        <v>10</v>
      </c>
      <c r="E97" s="20" t="s">
        <v>289</v>
      </c>
      <c r="F97" s="20" t="s">
        <v>290</v>
      </c>
    </row>
    <row r="98" spans="1:6" x14ac:dyDescent="0.5">
      <c r="A98" s="71" t="s">
        <v>23</v>
      </c>
      <c r="B98" s="71"/>
      <c r="C98" s="71"/>
      <c r="D98" s="71"/>
      <c r="E98" s="70"/>
      <c r="F98" s="70"/>
    </row>
    <row r="99" spans="1:6" ht="28.7" x14ac:dyDescent="0.5">
      <c r="A99" s="91" t="s">
        <v>66</v>
      </c>
      <c r="B99" s="91" t="s">
        <v>73</v>
      </c>
      <c r="C99" s="96">
        <v>1</v>
      </c>
      <c r="D99" s="91" t="s">
        <v>178</v>
      </c>
      <c r="E99" s="94">
        <v>70000</v>
      </c>
      <c r="F99" s="92">
        <f>C99*E99</f>
        <v>70000</v>
      </c>
    </row>
    <row r="100" spans="1:6" x14ac:dyDescent="0.5">
      <c r="A100" s="91" t="s">
        <v>67</v>
      </c>
      <c r="B100" s="91" t="s">
        <v>429</v>
      </c>
      <c r="C100" s="96">
        <v>15</v>
      </c>
      <c r="D100" s="91" t="s">
        <v>322</v>
      </c>
      <c r="E100" s="94">
        <v>150000</v>
      </c>
      <c r="F100" s="92">
        <f t="shared" ref="F100:F107" si="13">C100*E100</f>
        <v>2250000</v>
      </c>
    </row>
    <row r="101" spans="1:6" ht="43" x14ac:dyDescent="0.5">
      <c r="A101" s="91" t="s">
        <v>68</v>
      </c>
      <c r="B101" s="91" t="s">
        <v>430</v>
      </c>
      <c r="C101" s="96">
        <v>12</v>
      </c>
      <c r="D101" s="91" t="s">
        <v>46</v>
      </c>
      <c r="E101" s="94">
        <v>20000</v>
      </c>
      <c r="F101" s="92">
        <f>+C101*E101</f>
        <v>240000</v>
      </c>
    </row>
    <row r="102" spans="1:6" ht="28.7" x14ac:dyDescent="0.5">
      <c r="A102" s="91" t="s">
        <v>69</v>
      </c>
      <c r="B102" s="91" t="s">
        <v>431</v>
      </c>
      <c r="C102" s="96">
        <v>2</v>
      </c>
      <c r="D102" s="91" t="s">
        <v>47</v>
      </c>
      <c r="E102" s="94">
        <v>30000</v>
      </c>
      <c r="F102" s="92">
        <f t="shared" si="13"/>
        <v>60000</v>
      </c>
    </row>
    <row r="103" spans="1:6" x14ac:dyDescent="0.5">
      <c r="A103" s="91" t="s">
        <v>70</v>
      </c>
      <c r="B103" s="91" t="s">
        <v>75</v>
      </c>
      <c r="C103" s="96">
        <v>1</v>
      </c>
      <c r="D103" s="91" t="s">
        <v>48</v>
      </c>
      <c r="E103" s="94">
        <v>60000</v>
      </c>
      <c r="F103" s="92">
        <f t="shared" si="13"/>
        <v>60000</v>
      </c>
    </row>
    <row r="104" spans="1:6" ht="28.7" x14ac:dyDescent="0.5">
      <c r="A104" s="91" t="s">
        <v>40</v>
      </c>
      <c r="B104" s="91" t="s">
        <v>742</v>
      </c>
      <c r="C104" s="96">
        <v>2</v>
      </c>
      <c r="D104" s="91" t="s">
        <v>46</v>
      </c>
      <c r="E104" s="94">
        <v>18427.5</v>
      </c>
      <c r="F104" s="92">
        <f t="shared" si="13"/>
        <v>36855</v>
      </c>
    </row>
    <row r="105" spans="1:6" ht="28.7" x14ac:dyDescent="0.5">
      <c r="A105" s="91" t="s">
        <v>71</v>
      </c>
      <c r="B105" s="91" t="s">
        <v>433</v>
      </c>
      <c r="C105" s="96">
        <v>1</v>
      </c>
      <c r="D105" s="91" t="s">
        <v>98</v>
      </c>
      <c r="E105" s="94">
        <v>30000</v>
      </c>
      <c r="F105" s="92">
        <f t="shared" si="13"/>
        <v>30000</v>
      </c>
    </row>
    <row r="106" spans="1:6" x14ac:dyDescent="0.5">
      <c r="A106" s="91" t="s">
        <v>41</v>
      </c>
      <c r="B106" s="91" t="s">
        <v>45</v>
      </c>
      <c r="C106" s="96">
        <v>2</v>
      </c>
      <c r="D106" s="91" t="s">
        <v>46</v>
      </c>
      <c r="E106" s="94">
        <v>35000</v>
      </c>
      <c r="F106" s="92">
        <f t="shared" si="13"/>
        <v>70000</v>
      </c>
    </row>
    <row r="107" spans="1:6" x14ac:dyDescent="0.5">
      <c r="A107" s="91" t="s">
        <v>72</v>
      </c>
      <c r="B107" s="91" t="s">
        <v>434</v>
      </c>
      <c r="C107" s="96">
        <v>1</v>
      </c>
      <c r="D107" s="91" t="s">
        <v>46</v>
      </c>
      <c r="E107" s="94">
        <v>45000</v>
      </c>
      <c r="F107" s="92">
        <f t="shared" si="13"/>
        <v>45000</v>
      </c>
    </row>
    <row r="108" spans="1:6" x14ac:dyDescent="0.5">
      <c r="A108" s="57" t="s">
        <v>674</v>
      </c>
      <c r="B108" s="58"/>
      <c r="C108" s="58"/>
      <c r="D108" s="58"/>
      <c r="E108" s="59"/>
      <c r="F108" s="37">
        <f>SUM(F99:F107)</f>
        <v>2861855</v>
      </c>
    </row>
    <row r="109" spans="1:6" x14ac:dyDescent="0.5">
      <c r="A109" s="70" t="s">
        <v>26</v>
      </c>
      <c r="B109" s="70"/>
      <c r="C109" s="70"/>
      <c r="D109" s="70"/>
      <c r="E109" s="70"/>
      <c r="F109" s="70"/>
    </row>
    <row r="110" spans="1:6" ht="28.7" x14ac:dyDescent="0.5">
      <c r="A110" s="5" t="s">
        <v>76</v>
      </c>
      <c r="B110" s="5" t="s">
        <v>77</v>
      </c>
      <c r="C110" s="5">
        <v>15</v>
      </c>
      <c r="D110" s="5" t="s">
        <v>32</v>
      </c>
      <c r="E110" s="32">
        <v>35000</v>
      </c>
      <c r="F110" s="32">
        <f>E110*C110</f>
        <v>525000</v>
      </c>
    </row>
    <row r="111" spans="1:6" ht="28.7" x14ac:dyDescent="0.5">
      <c r="A111" s="5" t="s">
        <v>76</v>
      </c>
      <c r="B111" s="5" t="s">
        <v>78</v>
      </c>
      <c r="C111" s="5">
        <v>15</v>
      </c>
      <c r="D111" s="5" t="s">
        <v>32</v>
      </c>
      <c r="E111" s="32">
        <v>35000</v>
      </c>
      <c r="F111" s="32">
        <f t="shared" ref="F111:F112" si="14">E111*C111</f>
        <v>525000</v>
      </c>
    </row>
    <row r="112" spans="1:6" ht="28.7" x14ac:dyDescent="0.5">
      <c r="A112" s="5" t="s">
        <v>76</v>
      </c>
      <c r="B112" s="5" t="s">
        <v>79</v>
      </c>
      <c r="C112" s="5">
        <v>15</v>
      </c>
      <c r="D112" s="5" t="s">
        <v>32</v>
      </c>
      <c r="E112" s="32">
        <v>35000</v>
      </c>
      <c r="F112" s="32">
        <f t="shared" si="14"/>
        <v>525000</v>
      </c>
    </row>
    <row r="113" spans="1:6" ht="43" x14ac:dyDescent="0.5">
      <c r="A113" s="5" t="s">
        <v>76</v>
      </c>
      <c r="B113" s="19" t="s">
        <v>659</v>
      </c>
      <c r="C113" s="5">
        <v>15</v>
      </c>
      <c r="D113" s="5" t="s">
        <v>32</v>
      </c>
      <c r="E113" s="32">
        <v>35000</v>
      </c>
      <c r="F113" s="32">
        <f t="shared" ref="F113" si="15">E113*C113</f>
        <v>525000</v>
      </c>
    </row>
    <row r="114" spans="1:6" x14ac:dyDescent="0.5">
      <c r="A114" s="73" t="s">
        <v>673</v>
      </c>
      <c r="B114" s="74"/>
      <c r="C114" s="74"/>
      <c r="D114" s="74"/>
      <c r="E114" s="75"/>
      <c r="F114" s="37">
        <f>F110+F111+F112+F113</f>
        <v>2100000</v>
      </c>
    </row>
    <row r="115" spans="1:6" x14ac:dyDescent="0.5">
      <c r="A115" s="72" t="s">
        <v>30</v>
      </c>
      <c r="B115" s="72"/>
      <c r="C115" s="72"/>
      <c r="D115" s="72"/>
      <c r="E115" s="63"/>
      <c r="F115" s="63"/>
    </row>
    <row r="116" spans="1:6" ht="71.7" x14ac:dyDescent="0.5">
      <c r="A116" s="91" t="s">
        <v>426</v>
      </c>
      <c r="B116" s="91" t="s">
        <v>345</v>
      </c>
      <c r="C116" s="91">
        <v>273</v>
      </c>
      <c r="D116" s="91" t="s">
        <v>46</v>
      </c>
      <c r="E116" s="94">
        <v>93000</v>
      </c>
      <c r="F116" s="92">
        <f>C116*E116</f>
        <v>25389000</v>
      </c>
    </row>
    <row r="117" spans="1:6" ht="43" x14ac:dyDescent="0.5">
      <c r="A117" s="91" t="s">
        <v>427</v>
      </c>
      <c r="B117" s="91" t="s">
        <v>346</v>
      </c>
      <c r="C117" s="91">
        <v>90</v>
      </c>
      <c r="D117" s="91" t="s">
        <v>690</v>
      </c>
      <c r="E117" s="94">
        <v>70000</v>
      </c>
      <c r="F117" s="92">
        <f t="shared" ref="F117:F123" si="16">C117*E117</f>
        <v>6300000</v>
      </c>
    </row>
    <row r="118" spans="1:6" ht="57.35" x14ac:dyDescent="0.5">
      <c r="A118" s="91" t="s">
        <v>435</v>
      </c>
      <c r="B118" s="91" t="s">
        <v>347</v>
      </c>
      <c r="C118" s="91">
        <v>5</v>
      </c>
      <c r="D118" s="91" t="s">
        <v>178</v>
      </c>
      <c r="E118" s="94">
        <v>100000</v>
      </c>
      <c r="F118" s="92">
        <f t="shared" si="16"/>
        <v>500000</v>
      </c>
    </row>
    <row r="119" spans="1:6" ht="57.35" x14ac:dyDescent="0.5">
      <c r="A119" s="91" t="s">
        <v>436</v>
      </c>
      <c r="B119" s="91" t="s">
        <v>348</v>
      </c>
      <c r="C119" s="91">
        <v>120</v>
      </c>
      <c r="D119" s="91" t="s">
        <v>32</v>
      </c>
      <c r="E119" s="94">
        <v>15000</v>
      </c>
      <c r="F119" s="92">
        <f t="shared" si="16"/>
        <v>1800000</v>
      </c>
    </row>
    <row r="120" spans="1:6" x14ac:dyDescent="0.5">
      <c r="A120" s="91" t="s">
        <v>437</v>
      </c>
      <c r="B120" s="91" t="s">
        <v>349</v>
      </c>
      <c r="C120" s="91">
        <v>60</v>
      </c>
      <c r="D120" s="91" t="s">
        <v>32</v>
      </c>
      <c r="E120" s="92">
        <v>14000</v>
      </c>
      <c r="F120" s="92">
        <f t="shared" si="16"/>
        <v>840000</v>
      </c>
    </row>
    <row r="121" spans="1:6" x14ac:dyDescent="0.5">
      <c r="A121" s="91" t="s">
        <v>422</v>
      </c>
      <c r="B121" s="91" t="s">
        <v>350</v>
      </c>
      <c r="C121" s="91">
        <v>60</v>
      </c>
      <c r="D121" s="91" t="s">
        <v>187</v>
      </c>
      <c r="E121" s="92">
        <v>35000</v>
      </c>
      <c r="F121" s="92">
        <f t="shared" si="16"/>
        <v>2100000</v>
      </c>
    </row>
    <row r="122" spans="1:6" ht="28.7" x14ac:dyDescent="0.5">
      <c r="A122" s="91" t="s">
        <v>626</v>
      </c>
      <c r="B122" s="91" t="s">
        <v>682</v>
      </c>
      <c r="C122" s="91">
        <v>30</v>
      </c>
      <c r="D122" s="91" t="s">
        <v>32</v>
      </c>
      <c r="E122" s="92">
        <v>250000</v>
      </c>
      <c r="F122" s="92">
        <f t="shared" si="16"/>
        <v>7500000</v>
      </c>
    </row>
    <row r="123" spans="1:6" x14ac:dyDescent="0.5">
      <c r="A123" s="91" t="s">
        <v>627</v>
      </c>
      <c r="B123" s="91" t="s">
        <v>678</v>
      </c>
      <c r="C123" s="91">
        <v>90</v>
      </c>
      <c r="D123" s="91" t="s">
        <v>32</v>
      </c>
      <c r="E123" s="92">
        <v>30000</v>
      </c>
      <c r="F123" s="92">
        <f t="shared" si="16"/>
        <v>2700000</v>
      </c>
    </row>
    <row r="124" spans="1:6" x14ac:dyDescent="0.5">
      <c r="A124" s="57" t="s">
        <v>672</v>
      </c>
      <c r="B124" s="58"/>
      <c r="C124" s="58"/>
      <c r="D124" s="58"/>
      <c r="E124" s="59"/>
      <c r="F124" s="37">
        <f>SUM(F116:F123)</f>
        <v>47129000</v>
      </c>
    </row>
    <row r="125" spans="1:6" x14ac:dyDescent="0.5">
      <c r="A125" s="63" t="s">
        <v>677</v>
      </c>
      <c r="B125" s="63"/>
      <c r="C125" s="63"/>
      <c r="D125" s="63"/>
      <c r="E125" s="63"/>
      <c r="F125" s="40">
        <f>+F108+F114+F124</f>
        <v>52090855</v>
      </c>
    </row>
    <row r="126" spans="1:6" x14ac:dyDescent="0.5">
      <c r="A126" s="7"/>
      <c r="B126" s="7"/>
      <c r="C126" s="7"/>
      <c r="D126" s="7"/>
      <c r="F126" s="38"/>
    </row>
    <row r="127" spans="1:6" x14ac:dyDescent="0.5">
      <c r="A127" s="64" t="s">
        <v>80</v>
      </c>
      <c r="B127" s="65"/>
      <c r="C127" s="65"/>
      <c r="D127" s="65"/>
      <c r="E127" s="65"/>
      <c r="F127" s="66"/>
    </row>
    <row r="128" spans="1:6" x14ac:dyDescent="0.5">
      <c r="A128" s="67" t="s">
        <v>4</v>
      </c>
      <c r="B128" s="68"/>
      <c r="C128" s="68"/>
      <c r="D128" s="68"/>
      <c r="E128" s="68"/>
      <c r="F128" s="69"/>
    </row>
    <row r="129" spans="1:6" ht="28.7" x14ac:dyDescent="0.5">
      <c r="A129" s="11" t="s">
        <v>8</v>
      </c>
      <c r="B129" s="11" t="s">
        <v>0</v>
      </c>
      <c r="C129" s="11" t="s">
        <v>9</v>
      </c>
      <c r="D129" s="10" t="s">
        <v>10</v>
      </c>
      <c r="E129" s="20" t="s">
        <v>289</v>
      </c>
      <c r="F129" s="20" t="s">
        <v>290</v>
      </c>
    </row>
    <row r="130" spans="1:6" x14ac:dyDescent="0.5">
      <c r="A130" s="70" t="s">
        <v>23</v>
      </c>
      <c r="B130" s="70"/>
      <c r="C130" s="70"/>
      <c r="D130" s="70"/>
      <c r="E130" s="70"/>
      <c r="F130" s="70"/>
    </row>
    <row r="131" spans="1:6" ht="43" x14ac:dyDescent="0.5">
      <c r="A131" s="90" t="s">
        <v>81</v>
      </c>
      <c r="B131" s="91" t="s">
        <v>82</v>
      </c>
      <c r="C131" s="90">
        <v>11</v>
      </c>
      <c r="D131" s="90" t="s">
        <v>48</v>
      </c>
      <c r="E131" s="92">
        <v>157950</v>
      </c>
      <c r="F131" s="92">
        <f>E131*C131</f>
        <v>1737450</v>
      </c>
    </row>
    <row r="132" spans="1:6" ht="43" x14ac:dyDescent="0.5">
      <c r="A132" s="90" t="s">
        <v>83</v>
      </c>
      <c r="B132" s="91" t="s">
        <v>84</v>
      </c>
      <c r="C132" s="90">
        <v>8</v>
      </c>
      <c r="D132" s="90" t="s">
        <v>48</v>
      </c>
      <c r="E132" s="92">
        <v>84240</v>
      </c>
      <c r="F132" s="92">
        <f t="shared" ref="F132:F138" si="17">E132*C132</f>
        <v>673920</v>
      </c>
    </row>
    <row r="133" spans="1:6" ht="28.7" x14ac:dyDescent="0.5">
      <c r="A133" s="90" t="s">
        <v>738</v>
      </c>
      <c r="B133" s="91" t="s">
        <v>91</v>
      </c>
      <c r="C133" s="90">
        <v>6</v>
      </c>
      <c r="D133" s="90" t="s">
        <v>96</v>
      </c>
      <c r="E133" s="92">
        <v>21060</v>
      </c>
      <c r="F133" s="92">
        <f t="shared" si="17"/>
        <v>126360</v>
      </c>
    </row>
    <row r="134" spans="1:6" ht="43" x14ac:dyDescent="0.5">
      <c r="A134" s="90" t="s">
        <v>86</v>
      </c>
      <c r="B134" s="91" t="s">
        <v>92</v>
      </c>
      <c r="C134" s="90">
        <v>6</v>
      </c>
      <c r="D134" s="90" t="s">
        <v>48</v>
      </c>
      <c r="E134" s="92">
        <v>52650</v>
      </c>
      <c r="F134" s="92">
        <f t="shared" si="17"/>
        <v>315900</v>
      </c>
    </row>
    <row r="135" spans="1:6" ht="57.35" x14ac:dyDescent="0.5">
      <c r="A135" s="90" t="s">
        <v>90</v>
      </c>
      <c r="B135" s="91" t="s">
        <v>93</v>
      </c>
      <c r="C135" s="90">
        <v>7</v>
      </c>
      <c r="D135" s="90" t="s">
        <v>32</v>
      </c>
      <c r="E135" s="92">
        <v>21060</v>
      </c>
      <c r="F135" s="92">
        <f t="shared" si="17"/>
        <v>147420</v>
      </c>
    </row>
    <row r="136" spans="1:6" ht="43" x14ac:dyDescent="0.5">
      <c r="A136" s="90" t="s">
        <v>87</v>
      </c>
      <c r="B136" s="91" t="s">
        <v>94</v>
      </c>
      <c r="C136" s="90">
        <v>5</v>
      </c>
      <c r="D136" s="90" t="s">
        <v>46</v>
      </c>
      <c r="E136" s="92">
        <v>2106</v>
      </c>
      <c r="F136" s="92">
        <f t="shared" si="17"/>
        <v>10530</v>
      </c>
    </row>
    <row r="137" spans="1:6" ht="43" x14ac:dyDescent="0.5">
      <c r="A137" s="90" t="s">
        <v>88</v>
      </c>
      <c r="B137" s="91" t="s">
        <v>703</v>
      </c>
      <c r="C137" s="90">
        <v>70</v>
      </c>
      <c r="D137" s="90" t="s">
        <v>97</v>
      </c>
      <c r="E137" s="92">
        <v>5265</v>
      </c>
      <c r="F137" s="92">
        <f t="shared" si="17"/>
        <v>368550</v>
      </c>
    </row>
    <row r="138" spans="1:6" ht="43" x14ac:dyDescent="0.5">
      <c r="A138" s="90" t="s">
        <v>737</v>
      </c>
      <c r="B138" s="91" t="s">
        <v>744</v>
      </c>
      <c r="C138" s="90">
        <v>15</v>
      </c>
      <c r="D138" s="90" t="s">
        <v>98</v>
      </c>
      <c r="E138" s="92">
        <v>20000</v>
      </c>
      <c r="F138" s="92">
        <f t="shared" si="17"/>
        <v>300000</v>
      </c>
    </row>
    <row r="139" spans="1:6" x14ac:dyDescent="0.5">
      <c r="A139" s="57" t="s">
        <v>674</v>
      </c>
      <c r="B139" s="58"/>
      <c r="C139" s="58"/>
      <c r="D139" s="58"/>
      <c r="E139" s="59"/>
      <c r="F139" s="37">
        <f>SUM(F131:F138)</f>
        <v>3680130</v>
      </c>
    </row>
    <row r="140" spans="1:6" x14ac:dyDescent="0.5">
      <c r="A140" s="70" t="s">
        <v>26</v>
      </c>
      <c r="B140" s="70"/>
      <c r="C140" s="70"/>
      <c r="D140" s="70"/>
      <c r="E140" s="70"/>
      <c r="F140" s="70"/>
    </row>
    <row r="141" spans="1:6" x14ac:dyDescent="0.5">
      <c r="A141" s="5" t="s">
        <v>99</v>
      </c>
      <c r="B141" s="5" t="s">
        <v>100</v>
      </c>
      <c r="C141" s="5">
        <v>15</v>
      </c>
      <c r="D141" s="5" t="s">
        <v>32</v>
      </c>
      <c r="E141" s="32">
        <v>35000</v>
      </c>
      <c r="F141" s="32">
        <f>E141*C141</f>
        <v>525000</v>
      </c>
    </row>
    <row r="142" spans="1:6" ht="28.7" x14ac:dyDescent="0.5">
      <c r="A142" s="5" t="s">
        <v>99</v>
      </c>
      <c r="B142" s="5" t="s">
        <v>101</v>
      </c>
      <c r="C142" s="5">
        <v>15</v>
      </c>
      <c r="D142" s="5" t="s">
        <v>32</v>
      </c>
      <c r="E142" s="32">
        <v>35000</v>
      </c>
      <c r="F142" s="32">
        <f t="shared" ref="F142:F143" si="18">E142*C142</f>
        <v>525000</v>
      </c>
    </row>
    <row r="143" spans="1:6" ht="28.7" x14ac:dyDescent="0.5">
      <c r="A143" s="5" t="s">
        <v>99</v>
      </c>
      <c r="B143" s="5" t="s">
        <v>102</v>
      </c>
      <c r="C143" s="5">
        <v>15</v>
      </c>
      <c r="D143" s="5" t="s">
        <v>32</v>
      </c>
      <c r="E143" s="32">
        <v>35000</v>
      </c>
      <c r="F143" s="32">
        <f t="shared" si="18"/>
        <v>525000</v>
      </c>
    </row>
    <row r="144" spans="1:6" ht="28.7" x14ac:dyDescent="0.5">
      <c r="A144" s="5" t="s">
        <v>99</v>
      </c>
      <c r="B144" s="5" t="s">
        <v>658</v>
      </c>
      <c r="C144" s="5">
        <v>15</v>
      </c>
      <c r="D144" s="5" t="s">
        <v>32</v>
      </c>
      <c r="E144" s="32">
        <v>35000</v>
      </c>
      <c r="F144" s="32">
        <f t="shared" ref="F144" si="19">E144*C144</f>
        <v>525000</v>
      </c>
    </row>
    <row r="145" spans="1:6" x14ac:dyDescent="0.5">
      <c r="A145" s="73" t="s">
        <v>673</v>
      </c>
      <c r="B145" s="74"/>
      <c r="C145" s="74"/>
      <c r="D145" s="74"/>
      <c r="E145" s="75"/>
      <c r="F145" s="37">
        <f>SUM(F141:F144)</f>
        <v>2100000</v>
      </c>
    </row>
    <row r="146" spans="1:6" x14ac:dyDescent="0.5">
      <c r="A146" s="63" t="s">
        <v>30</v>
      </c>
      <c r="B146" s="63"/>
      <c r="C146" s="63"/>
      <c r="D146" s="63"/>
      <c r="E146" s="63"/>
      <c r="F146" s="63"/>
    </row>
    <row r="147" spans="1:6" x14ac:dyDescent="0.5">
      <c r="A147" s="91" t="s">
        <v>109</v>
      </c>
      <c r="B147" s="91" t="s">
        <v>116</v>
      </c>
      <c r="C147" s="91">
        <v>50</v>
      </c>
      <c r="D147" s="91" t="s">
        <v>46</v>
      </c>
      <c r="E147" s="92">
        <v>5000</v>
      </c>
      <c r="F147" s="92">
        <f>E147*C147</f>
        <v>250000</v>
      </c>
    </row>
    <row r="148" spans="1:6" x14ac:dyDescent="0.5">
      <c r="A148" s="91" t="s">
        <v>110</v>
      </c>
      <c r="B148" s="90" t="s">
        <v>117</v>
      </c>
      <c r="C148" s="91">
        <v>100</v>
      </c>
      <c r="D148" s="91" t="s">
        <v>46</v>
      </c>
      <c r="E148" s="92">
        <v>25000</v>
      </c>
      <c r="F148" s="92">
        <f t="shared" ref="F148:F165" si="20">E148*C148</f>
        <v>2500000</v>
      </c>
    </row>
    <row r="149" spans="1:6" x14ac:dyDescent="0.5">
      <c r="A149" s="91" t="s">
        <v>111</v>
      </c>
      <c r="B149" s="91" t="s">
        <v>118</v>
      </c>
      <c r="C149" s="91">
        <v>8</v>
      </c>
      <c r="D149" s="91" t="s">
        <v>46</v>
      </c>
      <c r="E149" s="92">
        <v>30000</v>
      </c>
      <c r="F149" s="92">
        <f t="shared" si="20"/>
        <v>240000</v>
      </c>
    </row>
    <row r="150" spans="1:6" x14ac:dyDescent="0.5">
      <c r="A150" s="91" t="s">
        <v>112</v>
      </c>
      <c r="B150" s="91" t="s">
        <v>648</v>
      </c>
      <c r="C150" s="91">
        <v>150</v>
      </c>
      <c r="D150" s="91" t="s">
        <v>32</v>
      </c>
      <c r="E150" s="92">
        <v>1500</v>
      </c>
      <c r="F150" s="92">
        <f t="shared" si="20"/>
        <v>225000</v>
      </c>
    </row>
    <row r="151" spans="1:6" x14ac:dyDescent="0.5">
      <c r="A151" s="91" t="s">
        <v>114</v>
      </c>
      <c r="B151" s="91" t="s">
        <v>119</v>
      </c>
      <c r="C151" s="91">
        <v>16</v>
      </c>
      <c r="D151" s="91" t="s">
        <v>32</v>
      </c>
      <c r="E151" s="92">
        <v>150000</v>
      </c>
      <c r="F151" s="92">
        <f t="shared" si="20"/>
        <v>2400000</v>
      </c>
    </row>
    <row r="152" spans="1:6" ht="28.7" x14ac:dyDescent="0.5">
      <c r="A152" s="91" t="s">
        <v>115</v>
      </c>
      <c r="B152" s="91" t="s">
        <v>120</v>
      </c>
      <c r="C152" s="91">
        <v>2</v>
      </c>
      <c r="D152" s="91" t="s">
        <v>32</v>
      </c>
      <c r="E152" s="92">
        <v>500000</v>
      </c>
      <c r="F152" s="92">
        <f t="shared" si="20"/>
        <v>1000000</v>
      </c>
    </row>
    <row r="153" spans="1:6" ht="28.7" x14ac:dyDescent="0.5">
      <c r="A153" s="91" t="s">
        <v>483</v>
      </c>
      <c r="B153" s="91" t="s">
        <v>484</v>
      </c>
      <c r="C153" s="91">
        <v>1</v>
      </c>
      <c r="D153" s="91" t="s">
        <v>32</v>
      </c>
      <c r="E153" s="92">
        <v>2800000</v>
      </c>
      <c r="F153" s="92">
        <f t="shared" si="20"/>
        <v>2800000</v>
      </c>
    </row>
    <row r="154" spans="1:6" ht="28.7" x14ac:dyDescent="0.5">
      <c r="A154" s="90" t="s">
        <v>121</v>
      </c>
      <c r="B154" s="91" t="s">
        <v>691</v>
      </c>
      <c r="C154" s="90">
        <v>4</v>
      </c>
      <c r="D154" s="91" t="s">
        <v>32</v>
      </c>
      <c r="E154" s="92">
        <v>2000000</v>
      </c>
      <c r="F154" s="92">
        <f t="shared" si="20"/>
        <v>8000000</v>
      </c>
    </row>
    <row r="155" spans="1:6" ht="28.7" x14ac:dyDescent="0.5">
      <c r="A155" s="90" t="s">
        <v>122</v>
      </c>
      <c r="B155" s="91" t="s">
        <v>130</v>
      </c>
      <c r="C155" s="90">
        <v>8</v>
      </c>
      <c r="D155" s="91" t="s">
        <v>32</v>
      </c>
      <c r="E155" s="92">
        <v>500000</v>
      </c>
      <c r="F155" s="92">
        <f t="shared" si="20"/>
        <v>4000000</v>
      </c>
    </row>
    <row r="156" spans="1:6" x14ac:dyDescent="0.5">
      <c r="A156" s="90" t="s">
        <v>123</v>
      </c>
      <c r="B156" s="90" t="s">
        <v>131</v>
      </c>
      <c r="C156" s="90">
        <v>22</v>
      </c>
      <c r="D156" s="91" t="s">
        <v>32</v>
      </c>
      <c r="E156" s="92">
        <v>180000</v>
      </c>
      <c r="F156" s="92">
        <f t="shared" si="20"/>
        <v>3960000</v>
      </c>
    </row>
    <row r="157" spans="1:6" x14ac:dyDescent="0.5">
      <c r="A157" s="90" t="s">
        <v>123</v>
      </c>
      <c r="B157" s="90" t="s">
        <v>132</v>
      </c>
      <c r="C157" s="90">
        <v>15</v>
      </c>
      <c r="D157" s="91" t="s">
        <v>32</v>
      </c>
      <c r="E157" s="92">
        <v>160000</v>
      </c>
      <c r="F157" s="92">
        <f t="shared" si="20"/>
        <v>2400000</v>
      </c>
    </row>
    <row r="158" spans="1:6" x14ac:dyDescent="0.5">
      <c r="A158" s="90" t="s">
        <v>124</v>
      </c>
      <c r="B158" s="91" t="s">
        <v>596</v>
      </c>
      <c r="C158" s="90">
        <v>2</v>
      </c>
      <c r="D158" s="91" t="s">
        <v>32</v>
      </c>
      <c r="E158" s="92">
        <v>1750000</v>
      </c>
      <c r="F158" s="92">
        <f t="shared" si="20"/>
        <v>3500000</v>
      </c>
    </row>
    <row r="159" spans="1:6" ht="28.7" x14ac:dyDescent="0.5">
      <c r="A159" s="90" t="s">
        <v>125</v>
      </c>
      <c r="B159" s="91" t="s">
        <v>133</v>
      </c>
      <c r="C159" s="90">
        <v>8</v>
      </c>
      <c r="D159" s="91" t="s">
        <v>32</v>
      </c>
      <c r="E159" s="92">
        <v>30000</v>
      </c>
      <c r="F159" s="92">
        <f t="shared" si="20"/>
        <v>240000</v>
      </c>
    </row>
    <row r="160" spans="1:6" ht="28.7" x14ac:dyDescent="0.5">
      <c r="A160" s="90" t="s">
        <v>126</v>
      </c>
      <c r="B160" s="91" t="s">
        <v>134</v>
      </c>
      <c r="C160" s="90">
        <v>16</v>
      </c>
      <c r="D160" s="91" t="s">
        <v>32</v>
      </c>
      <c r="E160" s="92">
        <v>35000</v>
      </c>
      <c r="F160" s="92">
        <f t="shared" si="20"/>
        <v>560000</v>
      </c>
    </row>
    <row r="161" spans="1:6" x14ac:dyDescent="0.5">
      <c r="A161" s="90" t="s">
        <v>127</v>
      </c>
      <c r="B161" s="90" t="s">
        <v>135</v>
      </c>
      <c r="C161" s="91">
        <v>4</v>
      </c>
      <c r="D161" s="91" t="s">
        <v>597</v>
      </c>
      <c r="E161" s="92">
        <v>50000</v>
      </c>
      <c r="F161" s="92">
        <f>E161*C161</f>
        <v>200000</v>
      </c>
    </row>
    <row r="162" spans="1:6" ht="28.7" x14ac:dyDescent="0.5">
      <c r="A162" s="90" t="s">
        <v>692</v>
      </c>
      <c r="B162" s="91" t="s">
        <v>136</v>
      </c>
      <c r="C162" s="90">
        <v>8</v>
      </c>
      <c r="D162" s="91" t="s">
        <v>32</v>
      </c>
      <c r="E162" s="92">
        <v>250000</v>
      </c>
      <c r="F162" s="92">
        <f t="shared" si="20"/>
        <v>2000000</v>
      </c>
    </row>
    <row r="163" spans="1:6" x14ac:dyDescent="0.5">
      <c r="A163" s="90" t="s">
        <v>128</v>
      </c>
      <c r="B163" s="91" t="s">
        <v>137</v>
      </c>
      <c r="C163" s="90">
        <v>8</v>
      </c>
      <c r="D163" s="91" t="s">
        <v>32</v>
      </c>
      <c r="E163" s="92">
        <v>200000</v>
      </c>
      <c r="F163" s="92">
        <f t="shared" si="20"/>
        <v>1600000</v>
      </c>
    </row>
    <row r="164" spans="1:6" x14ac:dyDescent="0.5">
      <c r="A164" s="90" t="s">
        <v>680</v>
      </c>
      <c r="B164" s="91" t="s">
        <v>138</v>
      </c>
      <c r="C164" s="90">
        <v>3</v>
      </c>
      <c r="D164" s="91" t="s">
        <v>322</v>
      </c>
      <c r="E164" s="92">
        <v>560000</v>
      </c>
      <c r="F164" s="92">
        <f t="shared" si="20"/>
        <v>1680000</v>
      </c>
    </row>
    <row r="165" spans="1:6" ht="28.7" x14ac:dyDescent="0.5">
      <c r="A165" s="90" t="s">
        <v>129</v>
      </c>
      <c r="B165" s="91" t="s">
        <v>139</v>
      </c>
      <c r="C165" s="90">
        <v>4</v>
      </c>
      <c r="D165" s="91" t="s">
        <v>32</v>
      </c>
      <c r="E165" s="92">
        <v>100000</v>
      </c>
      <c r="F165" s="92">
        <f t="shared" si="20"/>
        <v>400000</v>
      </c>
    </row>
    <row r="166" spans="1:6" ht="28.7" x14ac:dyDescent="0.5">
      <c r="A166" s="91" t="s">
        <v>626</v>
      </c>
      <c r="B166" s="91" t="s">
        <v>682</v>
      </c>
      <c r="C166" s="91">
        <v>14</v>
      </c>
      <c r="D166" s="91" t="s">
        <v>32</v>
      </c>
      <c r="E166" s="92">
        <v>250000</v>
      </c>
      <c r="F166" s="92">
        <f t="shared" ref="F166" si="21">C166*E166</f>
        <v>3500000</v>
      </c>
    </row>
    <row r="167" spans="1:6" x14ac:dyDescent="0.5">
      <c r="A167" s="57" t="s">
        <v>672</v>
      </c>
      <c r="B167" s="58"/>
      <c r="C167" s="58"/>
      <c r="D167" s="58"/>
      <c r="E167" s="59"/>
      <c r="F167" s="37">
        <f>SUM(F147:F166)</f>
        <v>41455000</v>
      </c>
    </row>
    <row r="168" spans="1:6" x14ac:dyDescent="0.5">
      <c r="A168" s="63" t="s">
        <v>679</v>
      </c>
      <c r="B168" s="63"/>
      <c r="C168" s="63"/>
      <c r="D168" s="63"/>
      <c r="E168" s="63"/>
      <c r="F168" s="40">
        <f>+F139+F145+F167</f>
        <v>47235130</v>
      </c>
    </row>
    <row r="170" spans="1:6" x14ac:dyDescent="0.5">
      <c r="A170" s="64" t="s">
        <v>141</v>
      </c>
      <c r="B170" s="65"/>
      <c r="C170" s="65"/>
      <c r="D170" s="65"/>
      <c r="E170" s="65"/>
      <c r="F170" s="66"/>
    </row>
    <row r="171" spans="1:6" x14ac:dyDescent="0.5">
      <c r="A171" s="67" t="s">
        <v>142</v>
      </c>
      <c r="B171" s="68"/>
      <c r="C171" s="68"/>
      <c r="D171" s="68"/>
      <c r="E171" s="68"/>
      <c r="F171" s="69"/>
    </row>
    <row r="172" spans="1:6" ht="28.7" x14ac:dyDescent="0.5">
      <c r="A172" s="11" t="s">
        <v>8</v>
      </c>
      <c r="B172" s="11" t="s">
        <v>0</v>
      </c>
      <c r="C172" s="11" t="s">
        <v>9</v>
      </c>
      <c r="D172" s="10" t="s">
        <v>10</v>
      </c>
      <c r="E172" s="20" t="s">
        <v>289</v>
      </c>
      <c r="F172" s="20" t="s">
        <v>290</v>
      </c>
    </row>
    <row r="173" spans="1:6" x14ac:dyDescent="0.5">
      <c r="A173" s="70" t="s">
        <v>23</v>
      </c>
      <c r="B173" s="70"/>
      <c r="C173" s="70"/>
      <c r="D173" s="70"/>
      <c r="E173" s="70"/>
      <c r="F173" s="70"/>
    </row>
    <row r="174" spans="1:6" x14ac:dyDescent="0.5">
      <c r="A174" s="90" t="s">
        <v>36</v>
      </c>
      <c r="B174" s="90" t="s">
        <v>159</v>
      </c>
      <c r="C174" s="90">
        <v>3</v>
      </c>
      <c r="D174" s="90" t="s">
        <v>46</v>
      </c>
      <c r="E174" s="92">
        <v>80000</v>
      </c>
      <c r="F174" s="92">
        <f>C174*E174</f>
        <v>240000</v>
      </c>
    </row>
    <row r="175" spans="1:6" x14ac:dyDescent="0.5">
      <c r="A175" s="90" t="s">
        <v>41</v>
      </c>
      <c r="B175" s="91" t="s">
        <v>747</v>
      </c>
      <c r="C175" s="90">
        <v>3</v>
      </c>
      <c r="D175" s="90" t="s">
        <v>178</v>
      </c>
      <c r="E175" s="92">
        <v>60000</v>
      </c>
      <c r="F175" s="92">
        <f t="shared" ref="F175:F183" si="22">C175*E175</f>
        <v>180000</v>
      </c>
    </row>
    <row r="176" spans="1:6" ht="43" x14ac:dyDescent="0.5">
      <c r="A176" s="90" t="s">
        <v>143</v>
      </c>
      <c r="B176" s="91" t="s">
        <v>158</v>
      </c>
      <c r="C176" s="90">
        <v>3</v>
      </c>
      <c r="D176" s="90" t="s">
        <v>46</v>
      </c>
      <c r="E176" s="92">
        <v>35000</v>
      </c>
      <c r="F176" s="92">
        <f t="shared" si="22"/>
        <v>105000</v>
      </c>
    </row>
    <row r="177" spans="1:6" x14ac:dyDescent="0.5">
      <c r="A177" s="90" t="s">
        <v>739</v>
      </c>
      <c r="B177" s="91" t="s">
        <v>157</v>
      </c>
      <c r="C177" s="90">
        <v>3</v>
      </c>
      <c r="D177" s="90" t="s">
        <v>98</v>
      </c>
      <c r="E177" s="92">
        <v>30000</v>
      </c>
      <c r="F177" s="92">
        <f t="shared" si="22"/>
        <v>90000</v>
      </c>
    </row>
    <row r="178" spans="1:6" x14ac:dyDescent="0.5">
      <c r="A178" s="90" t="s">
        <v>145</v>
      </c>
      <c r="B178" s="91" t="s">
        <v>156</v>
      </c>
      <c r="C178" s="90">
        <v>3</v>
      </c>
      <c r="D178" s="90" t="s">
        <v>160</v>
      </c>
      <c r="E178" s="92">
        <v>25000</v>
      </c>
      <c r="F178" s="92">
        <f t="shared" si="22"/>
        <v>75000</v>
      </c>
    </row>
    <row r="179" spans="1:6" x14ac:dyDescent="0.5">
      <c r="A179" s="90" t="s">
        <v>146</v>
      </c>
      <c r="B179" s="91" t="s">
        <v>155</v>
      </c>
      <c r="C179" s="90">
        <v>3</v>
      </c>
      <c r="D179" s="90" t="s">
        <v>160</v>
      </c>
      <c r="E179" s="92">
        <v>90000</v>
      </c>
      <c r="F179" s="92">
        <f t="shared" si="22"/>
        <v>270000</v>
      </c>
    </row>
    <row r="180" spans="1:6" x14ac:dyDescent="0.5">
      <c r="A180" s="90" t="s">
        <v>147</v>
      </c>
      <c r="B180" s="91" t="s">
        <v>154</v>
      </c>
      <c r="C180" s="90">
        <v>3</v>
      </c>
      <c r="D180" s="90" t="s">
        <v>98</v>
      </c>
      <c r="E180" s="92">
        <v>18000</v>
      </c>
      <c r="F180" s="92">
        <f t="shared" si="22"/>
        <v>54000</v>
      </c>
    </row>
    <row r="181" spans="1:6" x14ac:dyDescent="0.5">
      <c r="A181" s="90" t="s">
        <v>148</v>
      </c>
      <c r="B181" s="91" t="s">
        <v>153</v>
      </c>
      <c r="C181" s="90">
        <v>3</v>
      </c>
      <c r="D181" s="90" t="s">
        <v>97</v>
      </c>
      <c r="E181" s="92">
        <v>60000</v>
      </c>
      <c r="F181" s="92">
        <f t="shared" si="22"/>
        <v>180000</v>
      </c>
    </row>
    <row r="182" spans="1:6" ht="28.7" x14ac:dyDescent="0.5">
      <c r="A182" s="90" t="s">
        <v>149</v>
      </c>
      <c r="B182" s="91" t="s">
        <v>152</v>
      </c>
      <c r="C182" s="90">
        <v>1</v>
      </c>
      <c r="D182" s="90" t="s">
        <v>149</v>
      </c>
      <c r="E182" s="92">
        <v>60000</v>
      </c>
      <c r="F182" s="92">
        <f t="shared" si="22"/>
        <v>60000</v>
      </c>
    </row>
    <row r="183" spans="1:6" ht="28.7" x14ac:dyDescent="0.5">
      <c r="A183" s="90" t="s">
        <v>150</v>
      </c>
      <c r="B183" s="91" t="s">
        <v>151</v>
      </c>
      <c r="C183" s="90">
        <v>1</v>
      </c>
      <c r="D183" s="90" t="s">
        <v>160</v>
      </c>
      <c r="E183" s="92">
        <v>219375</v>
      </c>
      <c r="F183" s="92">
        <f t="shared" si="22"/>
        <v>219375</v>
      </c>
    </row>
    <row r="184" spans="1:6" x14ac:dyDescent="0.5">
      <c r="A184" s="57" t="s">
        <v>674</v>
      </c>
      <c r="B184" s="58"/>
      <c r="C184" s="58"/>
      <c r="D184" s="58"/>
      <c r="E184" s="59"/>
      <c r="F184" s="37">
        <f>SUM(F174:F183)</f>
        <v>1473375</v>
      </c>
    </row>
    <row r="185" spans="1:6" x14ac:dyDescent="0.5">
      <c r="A185" s="70" t="s">
        <v>26</v>
      </c>
      <c r="B185" s="70"/>
      <c r="C185" s="70"/>
      <c r="D185" s="70"/>
      <c r="E185" s="70"/>
      <c r="F185" s="70"/>
    </row>
    <row r="186" spans="1:6" ht="28.7" x14ac:dyDescent="0.5">
      <c r="A186" s="4" t="s">
        <v>161</v>
      </c>
      <c r="B186" s="5" t="s">
        <v>162</v>
      </c>
      <c r="C186" s="5">
        <v>15</v>
      </c>
      <c r="D186" s="5" t="s">
        <v>32</v>
      </c>
      <c r="E186" s="32">
        <v>35000</v>
      </c>
      <c r="F186" s="32">
        <f t="shared" ref="F186:F188" si="23">C186*E186</f>
        <v>525000</v>
      </c>
    </row>
    <row r="187" spans="1:6" ht="28.7" x14ac:dyDescent="0.5">
      <c r="A187" s="4" t="s">
        <v>161</v>
      </c>
      <c r="B187" s="5" t="s">
        <v>163</v>
      </c>
      <c r="C187" s="5">
        <v>15</v>
      </c>
      <c r="D187" s="5" t="s">
        <v>32</v>
      </c>
      <c r="E187" s="32">
        <v>35000</v>
      </c>
      <c r="F187" s="32">
        <f t="shared" si="23"/>
        <v>525000</v>
      </c>
    </row>
    <row r="188" spans="1:6" ht="43" x14ac:dyDescent="0.5">
      <c r="A188" s="4" t="s">
        <v>161</v>
      </c>
      <c r="B188" s="5" t="s">
        <v>164</v>
      </c>
      <c r="C188" s="5">
        <v>15</v>
      </c>
      <c r="D188" s="5" t="s">
        <v>32</v>
      </c>
      <c r="E188" s="32">
        <v>35000</v>
      </c>
      <c r="F188" s="32">
        <f t="shared" si="23"/>
        <v>525000</v>
      </c>
    </row>
    <row r="189" spans="1:6" ht="28.7" x14ac:dyDescent="0.5">
      <c r="A189" s="4" t="s">
        <v>161</v>
      </c>
      <c r="B189" s="5" t="s">
        <v>663</v>
      </c>
      <c r="C189" s="5">
        <v>15</v>
      </c>
      <c r="D189" s="5" t="s">
        <v>32</v>
      </c>
      <c r="E189" s="32">
        <v>35000</v>
      </c>
      <c r="F189" s="32">
        <f t="shared" ref="F189" si="24">C189*E189</f>
        <v>525000</v>
      </c>
    </row>
    <row r="190" spans="1:6" x14ac:dyDescent="0.5">
      <c r="A190" s="73" t="s">
        <v>673</v>
      </c>
      <c r="B190" s="74"/>
      <c r="C190" s="74"/>
      <c r="D190" s="74"/>
      <c r="E190" s="75"/>
      <c r="F190" s="37">
        <f>SUM(F186:F189)</f>
        <v>2100000</v>
      </c>
    </row>
    <row r="191" spans="1:6" x14ac:dyDescent="0.5">
      <c r="A191" s="63" t="s">
        <v>30</v>
      </c>
      <c r="B191" s="63"/>
      <c r="C191" s="63"/>
      <c r="D191" s="63"/>
      <c r="E191" s="63"/>
      <c r="F191" s="63"/>
    </row>
    <row r="192" spans="1:6" x14ac:dyDescent="0.5">
      <c r="A192" s="90" t="s">
        <v>165</v>
      </c>
      <c r="B192" s="90" t="s">
        <v>172</v>
      </c>
      <c r="C192" s="91">
        <v>380</v>
      </c>
      <c r="D192" s="91" t="s">
        <v>251</v>
      </c>
      <c r="E192" s="92">
        <v>80000</v>
      </c>
      <c r="F192" s="92">
        <f>C192*E192</f>
        <v>30400000</v>
      </c>
    </row>
    <row r="193" spans="1:6" x14ac:dyDescent="0.5">
      <c r="A193" s="90" t="s">
        <v>513</v>
      </c>
      <c r="B193" s="90" t="s">
        <v>172</v>
      </c>
      <c r="C193" s="91">
        <v>132</v>
      </c>
      <c r="D193" s="91" t="s">
        <v>251</v>
      </c>
      <c r="E193" s="92">
        <v>104000</v>
      </c>
      <c r="F193" s="92">
        <f>C193*E193</f>
        <v>13728000</v>
      </c>
    </row>
    <row r="194" spans="1:6" ht="43" x14ac:dyDescent="0.5">
      <c r="A194" s="95" t="s">
        <v>427</v>
      </c>
      <c r="B194" s="95" t="s">
        <v>428</v>
      </c>
      <c r="C194" s="91">
        <v>571</v>
      </c>
      <c r="D194" s="91" t="s">
        <v>418</v>
      </c>
      <c r="E194" s="94">
        <v>7000</v>
      </c>
      <c r="F194" s="92">
        <f t="shared" ref="F194:F200" si="25">C194*E194</f>
        <v>3997000</v>
      </c>
    </row>
    <row r="195" spans="1:6" x14ac:dyDescent="0.5">
      <c r="A195" s="5" t="s">
        <v>166</v>
      </c>
      <c r="B195" s="5" t="s">
        <v>683</v>
      </c>
      <c r="C195" s="5">
        <v>50</v>
      </c>
      <c r="D195" s="5" t="s">
        <v>514</v>
      </c>
      <c r="E195" s="32">
        <v>5000</v>
      </c>
      <c r="F195" s="32">
        <f t="shared" si="25"/>
        <v>250000</v>
      </c>
    </row>
    <row r="196" spans="1:6" x14ac:dyDescent="0.5">
      <c r="A196" s="4" t="s">
        <v>167</v>
      </c>
      <c r="B196" s="5" t="s">
        <v>173</v>
      </c>
      <c r="C196" s="5">
        <v>30</v>
      </c>
      <c r="D196" s="5" t="s">
        <v>514</v>
      </c>
      <c r="E196" s="32">
        <v>20000</v>
      </c>
      <c r="F196" s="32">
        <f t="shared" si="25"/>
        <v>600000</v>
      </c>
    </row>
    <row r="197" spans="1:6" x14ac:dyDescent="0.5">
      <c r="A197" s="4" t="s">
        <v>168</v>
      </c>
      <c r="B197" s="5" t="s">
        <v>46</v>
      </c>
      <c r="C197" s="5">
        <v>4</v>
      </c>
      <c r="D197" s="5" t="s">
        <v>251</v>
      </c>
      <c r="E197" s="32">
        <v>20000</v>
      </c>
      <c r="F197" s="32">
        <f t="shared" si="25"/>
        <v>80000</v>
      </c>
    </row>
    <row r="198" spans="1:6" x14ac:dyDescent="0.5">
      <c r="A198" s="4" t="s">
        <v>169</v>
      </c>
      <c r="B198" s="5" t="s">
        <v>174</v>
      </c>
      <c r="C198" s="5">
        <v>29</v>
      </c>
      <c r="D198" s="5" t="s">
        <v>514</v>
      </c>
      <c r="E198" s="32">
        <v>7000</v>
      </c>
      <c r="F198" s="32">
        <f t="shared" si="25"/>
        <v>203000</v>
      </c>
    </row>
    <row r="199" spans="1:6" x14ac:dyDescent="0.5">
      <c r="A199" s="4" t="s">
        <v>170</v>
      </c>
      <c r="B199" s="5" t="s">
        <v>175</v>
      </c>
      <c r="C199" s="5">
        <v>360</v>
      </c>
      <c r="D199" s="5" t="s">
        <v>514</v>
      </c>
      <c r="E199" s="32">
        <v>500</v>
      </c>
      <c r="F199" s="32">
        <f t="shared" si="25"/>
        <v>180000</v>
      </c>
    </row>
    <row r="200" spans="1:6" x14ac:dyDescent="0.5">
      <c r="A200" s="4" t="s">
        <v>171</v>
      </c>
      <c r="B200" s="5" t="s">
        <v>176</v>
      </c>
      <c r="C200" s="4">
        <v>30</v>
      </c>
      <c r="D200" s="5" t="s">
        <v>514</v>
      </c>
      <c r="E200" s="32">
        <v>3000</v>
      </c>
      <c r="F200" s="32">
        <f t="shared" si="25"/>
        <v>90000</v>
      </c>
    </row>
    <row r="201" spans="1:6" x14ac:dyDescent="0.5">
      <c r="A201" s="57" t="s">
        <v>672</v>
      </c>
      <c r="B201" s="58"/>
      <c r="C201" s="58"/>
      <c r="D201" s="58"/>
      <c r="E201" s="59"/>
      <c r="F201" s="37">
        <f>SUM(F192:F200)</f>
        <v>49528000</v>
      </c>
    </row>
    <row r="202" spans="1:6" x14ac:dyDescent="0.5">
      <c r="A202" s="63" t="s">
        <v>681</v>
      </c>
      <c r="B202" s="63"/>
      <c r="C202" s="63"/>
      <c r="D202" s="63"/>
      <c r="E202" s="63"/>
      <c r="F202" s="40">
        <f>+F184+F190+F201</f>
        <v>53101375</v>
      </c>
    </row>
    <row r="204" spans="1:6" x14ac:dyDescent="0.5">
      <c r="A204" s="64" t="s">
        <v>177</v>
      </c>
      <c r="B204" s="65"/>
      <c r="C204" s="65"/>
      <c r="D204" s="65"/>
      <c r="E204" s="65"/>
      <c r="F204" s="66"/>
    </row>
    <row r="205" spans="1:6" x14ac:dyDescent="0.5">
      <c r="A205" s="67" t="s">
        <v>5</v>
      </c>
      <c r="B205" s="68"/>
      <c r="C205" s="68"/>
      <c r="D205" s="68"/>
      <c r="E205" s="68"/>
      <c r="F205" s="69"/>
    </row>
    <row r="206" spans="1:6" ht="28.7" x14ac:dyDescent="0.5">
      <c r="A206" s="11" t="s">
        <v>8</v>
      </c>
      <c r="B206" s="11" t="s">
        <v>0</v>
      </c>
      <c r="C206" s="11" t="s">
        <v>9</v>
      </c>
      <c r="D206" s="10" t="s">
        <v>10</v>
      </c>
      <c r="E206" s="20" t="s">
        <v>289</v>
      </c>
      <c r="F206" s="20" t="s">
        <v>290</v>
      </c>
    </row>
    <row r="207" spans="1:6" x14ac:dyDescent="0.5">
      <c r="A207" s="70" t="s">
        <v>23</v>
      </c>
      <c r="B207" s="70"/>
      <c r="C207" s="70"/>
      <c r="D207" s="70"/>
      <c r="E207" s="70"/>
      <c r="F207" s="70"/>
    </row>
    <row r="208" spans="1:6" x14ac:dyDescent="0.5">
      <c r="A208" s="90" t="s">
        <v>11</v>
      </c>
      <c r="B208" s="90" t="s">
        <v>16</v>
      </c>
      <c r="C208" s="90">
        <v>2</v>
      </c>
      <c r="D208" s="90" t="s">
        <v>178</v>
      </c>
      <c r="E208" s="92">
        <v>100000</v>
      </c>
      <c r="F208" s="92">
        <f>C208*E208</f>
        <v>200000</v>
      </c>
    </row>
    <row r="209" spans="1:6" ht="71.7" x14ac:dyDescent="0.5">
      <c r="A209" s="90" t="s">
        <v>12</v>
      </c>
      <c r="B209" s="91" t="s">
        <v>17</v>
      </c>
      <c r="C209" s="90">
        <v>1</v>
      </c>
      <c r="D209" s="90" t="s">
        <v>394</v>
      </c>
      <c r="E209" s="92">
        <v>142155</v>
      </c>
      <c r="F209" s="92">
        <f t="shared" ref="F209:F214" si="26">C209*E209</f>
        <v>142155</v>
      </c>
    </row>
    <row r="210" spans="1:6" ht="43" x14ac:dyDescent="0.5">
      <c r="A210" s="90" t="s">
        <v>13</v>
      </c>
      <c r="B210" s="91" t="s">
        <v>18</v>
      </c>
      <c r="C210" s="90">
        <v>2</v>
      </c>
      <c r="D210" s="90" t="s">
        <v>260</v>
      </c>
      <c r="E210" s="92">
        <v>15000</v>
      </c>
      <c r="F210" s="92">
        <f t="shared" si="26"/>
        <v>30000</v>
      </c>
    </row>
    <row r="211" spans="1:6" ht="43" x14ac:dyDescent="0.5">
      <c r="A211" s="90" t="s">
        <v>14</v>
      </c>
      <c r="B211" s="91" t="s">
        <v>19</v>
      </c>
      <c r="C211" s="90">
        <v>2</v>
      </c>
      <c r="D211" s="90" t="s">
        <v>394</v>
      </c>
      <c r="E211" s="92">
        <v>18954</v>
      </c>
      <c r="F211" s="92">
        <f t="shared" si="26"/>
        <v>37908</v>
      </c>
    </row>
    <row r="212" spans="1:6" x14ac:dyDescent="0.5">
      <c r="A212" s="90" t="s">
        <v>20</v>
      </c>
      <c r="B212" s="90" t="s">
        <v>21</v>
      </c>
      <c r="C212" s="90">
        <v>2</v>
      </c>
      <c r="D212" s="90" t="s">
        <v>394</v>
      </c>
      <c r="E212" s="92">
        <v>40000</v>
      </c>
      <c r="F212" s="92">
        <f t="shared" si="26"/>
        <v>80000</v>
      </c>
    </row>
    <row r="213" spans="1:6" x14ac:dyDescent="0.5">
      <c r="A213" s="90" t="s">
        <v>15</v>
      </c>
      <c r="B213" s="90" t="s">
        <v>22</v>
      </c>
      <c r="C213" s="90">
        <v>2</v>
      </c>
      <c r="D213" s="90" t="s">
        <v>394</v>
      </c>
      <c r="E213" s="92">
        <v>20000</v>
      </c>
      <c r="F213" s="92">
        <f t="shared" si="26"/>
        <v>40000</v>
      </c>
    </row>
    <row r="214" spans="1:6" x14ac:dyDescent="0.5">
      <c r="A214" s="90" t="s">
        <v>24</v>
      </c>
      <c r="B214" s="90" t="s">
        <v>25</v>
      </c>
      <c r="C214" s="90">
        <v>2</v>
      </c>
      <c r="D214" s="90" t="s">
        <v>394</v>
      </c>
      <c r="E214" s="92">
        <v>273780</v>
      </c>
      <c r="F214" s="92">
        <f t="shared" si="26"/>
        <v>547560</v>
      </c>
    </row>
    <row r="215" spans="1:6" x14ac:dyDescent="0.5">
      <c r="A215" s="57" t="s">
        <v>674</v>
      </c>
      <c r="B215" s="58"/>
      <c r="C215" s="58"/>
      <c r="D215" s="58"/>
      <c r="E215" s="59"/>
      <c r="F215" s="37">
        <f>SUM(F208:F214)</f>
        <v>1077623</v>
      </c>
    </row>
    <row r="216" spans="1:6" x14ac:dyDescent="0.5">
      <c r="A216" s="70" t="s">
        <v>26</v>
      </c>
      <c r="B216" s="70"/>
      <c r="C216" s="70"/>
      <c r="D216" s="70"/>
      <c r="E216" s="70"/>
      <c r="F216" s="70"/>
    </row>
    <row r="217" spans="1:6" ht="28.7" x14ac:dyDescent="0.5">
      <c r="A217" s="4" t="s">
        <v>179</v>
      </c>
      <c r="B217" s="5" t="s">
        <v>180</v>
      </c>
      <c r="C217" s="5">
        <v>15</v>
      </c>
      <c r="D217" s="9" t="s">
        <v>32</v>
      </c>
      <c r="E217" s="32">
        <v>35000</v>
      </c>
      <c r="F217" s="32">
        <f t="shared" ref="F217:F220" si="27">C217*E217</f>
        <v>525000</v>
      </c>
    </row>
    <row r="218" spans="1:6" ht="28.7" x14ac:dyDescent="0.5">
      <c r="A218" s="4" t="s">
        <v>179</v>
      </c>
      <c r="B218" s="5" t="s">
        <v>181</v>
      </c>
      <c r="C218" s="5">
        <v>15</v>
      </c>
      <c r="D218" s="5" t="s">
        <v>32</v>
      </c>
      <c r="E218" s="32">
        <v>35000</v>
      </c>
      <c r="F218" s="32">
        <f t="shared" si="27"/>
        <v>525000</v>
      </c>
    </row>
    <row r="219" spans="1:6" ht="28.7" x14ac:dyDescent="0.5">
      <c r="A219" s="4" t="s">
        <v>179</v>
      </c>
      <c r="B219" s="5" t="s">
        <v>438</v>
      </c>
      <c r="C219" s="5">
        <v>15</v>
      </c>
      <c r="D219" s="5" t="s">
        <v>32</v>
      </c>
      <c r="E219" s="32">
        <v>35000</v>
      </c>
      <c r="F219" s="32">
        <f t="shared" si="27"/>
        <v>525000</v>
      </c>
    </row>
    <row r="220" spans="1:6" ht="43" x14ac:dyDescent="0.5">
      <c r="A220" s="4" t="s">
        <v>179</v>
      </c>
      <c r="B220" s="5" t="s">
        <v>657</v>
      </c>
      <c r="C220" s="5">
        <v>15</v>
      </c>
      <c r="D220" s="5" t="s">
        <v>32</v>
      </c>
      <c r="E220" s="32">
        <v>35000</v>
      </c>
      <c r="F220" s="32">
        <f t="shared" si="27"/>
        <v>525000</v>
      </c>
    </row>
    <row r="221" spans="1:6" x14ac:dyDescent="0.5">
      <c r="A221" s="73" t="s">
        <v>673</v>
      </c>
      <c r="B221" s="74"/>
      <c r="C221" s="74"/>
      <c r="D221" s="74"/>
      <c r="E221" s="75"/>
      <c r="F221" s="37">
        <f>SUM(F217:F220)</f>
        <v>2100000</v>
      </c>
    </row>
    <row r="222" spans="1:6" x14ac:dyDescent="0.5">
      <c r="A222" s="63" t="s">
        <v>30</v>
      </c>
      <c r="B222" s="63"/>
      <c r="C222" s="63"/>
      <c r="D222" s="63"/>
      <c r="E222" s="63"/>
      <c r="F222" s="63"/>
    </row>
    <row r="223" spans="1:6" x14ac:dyDescent="0.5">
      <c r="A223" s="90" t="s">
        <v>688</v>
      </c>
      <c r="B223" s="90" t="s">
        <v>649</v>
      </c>
      <c r="C223" s="91">
        <v>16</v>
      </c>
      <c r="D223" s="91" t="s">
        <v>34</v>
      </c>
      <c r="E223" s="92">
        <v>250000</v>
      </c>
      <c r="F223" s="92">
        <f>E223*C223</f>
        <v>4000000</v>
      </c>
    </row>
    <row r="224" spans="1:6" x14ac:dyDescent="0.5">
      <c r="A224" s="90" t="s">
        <v>599</v>
      </c>
      <c r="B224" s="90" t="s">
        <v>600</v>
      </c>
      <c r="C224" s="91">
        <v>15</v>
      </c>
      <c r="D224" s="91" t="s">
        <v>615</v>
      </c>
      <c r="E224" s="92">
        <v>35000</v>
      </c>
      <c r="F224" s="92">
        <f t="shared" ref="F224:F244" si="28">E224*C224</f>
        <v>525000</v>
      </c>
    </row>
    <row r="225" spans="1:6" x14ac:dyDescent="0.5">
      <c r="A225" s="91" t="s">
        <v>184</v>
      </c>
      <c r="B225" s="91" t="s">
        <v>650</v>
      </c>
      <c r="C225" s="91">
        <v>5</v>
      </c>
      <c r="D225" s="91" t="s">
        <v>32</v>
      </c>
      <c r="E225" s="92">
        <v>25000</v>
      </c>
      <c r="F225" s="92">
        <f t="shared" si="28"/>
        <v>125000</v>
      </c>
    </row>
    <row r="226" spans="1:6" ht="28.7" x14ac:dyDescent="0.5">
      <c r="A226" s="90" t="s">
        <v>601</v>
      </c>
      <c r="B226" s="91" t="s">
        <v>704</v>
      </c>
      <c r="C226" s="91">
        <v>2</v>
      </c>
      <c r="D226" s="91" t="s">
        <v>32</v>
      </c>
      <c r="E226" s="92">
        <v>650000</v>
      </c>
      <c r="F226" s="92">
        <f t="shared" si="28"/>
        <v>1300000</v>
      </c>
    </row>
    <row r="227" spans="1:6" x14ac:dyDescent="0.5">
      <c r="A227" s="90" t="s">
        <v>602</v>
      </c>
      <c r="B227" s="91" t="s">
        <v>616</v>
      </c>
      <c r="C227" s="91">
        <v>3</v>
      </c>
      <c r="D227" s="91" t="s">
        <v>34</v>
      </c>
      <c r="E227" s="92">
        <v>250000</v>
      </c>
      <c r="F227" s="92">
        <f t="shared" si="28"/>
        <v>750000</v>
      </c>
    </row>
    <row r="228" spans="1:6" x14ac:dyDescent="0.5">
      <c r="A228" s="90" t="s">
        <v>598</v>
      </c>
      <c r="B228" s="91" t="s">
        <v>603</v>
      </c>
      <c r="C228" s="91">
        <v>3</v>
      </c>
      <c r="D228" s="91" t="s">
        <v>34</v>
      </c>
      <c r="E228" s="92">
        <v>250000</v>
      </c>
      <c r="F228" s="92">
        <f t="shared" si="28"/>
        <v>750000</v>
      </c>
    </row>
    <row r="229" spans="1:6" x14ac:dyDescent="0.5">
      <c r="A229" s="90" t="s">
        <v>617</v>
      </c>
      <c r="B229" s="91" t="s">
        <v>705</v>
      </c>
      <c r="C229" s="91">
        <v>5</v>
      </c>
      <c r="D229" s="91" t="s">
        <v>34</v>
      </c>
      <c r="E229" s="92">
        <v>350000</v>
      </c>
      <c r="F229" s="92">
        <f t="shared" si="28"/>
        <v>1750000</v>
      </c>
    </row>
    <row r="230" spans="1:6" ht="28.7" x14ac:dyDescent="0.5">
      <c r="A230" s="90" t="s">
        <v>604</v>
      </c>
      <c r="B230" s="91" t="s">
        <v>652</v>
      </c>
      <c r="C230" s="91">
        <v>2</v>
      </c>
      <c r="D230" s="91" t="s">
        <v>32</v>
      </c>
      <c r="E230" s="92">
        <v>2200000</v>
      </c>
      <c r="F230" s="92">
        <f t="shared" si="28"/>
        <v>4400000</v>
      </c>
    </row>
    <row r="231" spans="1:6" ht="71.7" x14ac:dyDescent="0.5">
      <c r="A231" s="90" t="s">
        <v>605</v>
      </c>
      <c r="B231" s="91" t="s">
        <v>345</v>
      </c>
      <c r="C231" s="90">
        <v>20</v>
      </c>
      <c r="D231" s="91" t="s">
        <v>46</v>
      </c>
      <c r="E231" s="92">
        <v>80000</v>
      </c>
      <c r="F231" s="92">
        <f t="shared" si="28"/>
        <v>1600000</v>
      </c>
    </row>
    <row r="232" spans="1:6" x14ac:dyDescent="0.5">
      <c r="A232" s="90" t="s">
        <v>574</v>
      </c>
      <c r="B232" s="91" t="s">
        <v>618</v>
      </c>
      <c r="C232" s="90">
        <v>15</v>
      </c>
      <c r="D232" s="91" t="s">
        <v>46</v>
      </c>
      <c r="E232" s="92">
        <v>85000</v>
      </c>
      <c r="F232" s="92">
        <f t="shared" si="28"/>
        <v>1275000</v>
      </c>
    </row>
    <row r="233" spans="1:6" ht="28.7" x14ac:dyDescent="0.5">
      <c r="A233" s="90" t="s">
        <v>695</v>
      </c>
      <c r="B233" s="91" t="s">
        <v>696</v>
      </c>
      <c r="C233" s="90">
        <v>1</v>
      </c>
      <c r="D233" s="91" t="s">
        <v>32</v>
      </c>
      <c r="E233" s="92">
        <v>1000000</v>
      </c>
      <c r="F233" s="92">
        <f t="shared" si="28"/>
        <v>1000000</v>
      </c>
    </row>
    <row r="234" spans="1:6" x14ac:dyDescent="0.5">
      <c r="A234" s="90" t="s">
        <v>606</v>
      </c>
      <c r="B234" s="91" t="s">
        <v>651</v>
      </c>
      <c r="C234" s="90">
        <v>5</v>
      </c>
      <c r="D234" s="91" t="s">
        <v>32</v>
      </c>
      <c r="E234" s="92">
        <v>25000</v>
      </c>
      <c r="F234" s="92">
        <f t="shared" si="28"/>
        <v>125000</v>
      </c>
    </row>
    <row r="235" spans="1:6" x14ac:dyDescent="0.5">
      <c r="A235" s="90" t="s">
        <v>607</v>
      </c>
      <c r="B235" s="91" t="s">
        <v>608</v>
      </c>
      <c r="C235" s="90">
        <v>15</v>
      </c>
      <c r="D235" s="91" t="s">
        <v>619</v>
      </c>
      <c r="E235" s="92">
        <v>180000</v>
      </c>
      <c r="F235" s="92">
        <f t="shared" si="28"/>
        <v>2700000</v>
      </c>
    </row>
    <row r="236" spans="1:6" x14ac:dyDescent="0.5">
      <c r="A236" s="90" t="s">
        <v>602</v>
      </c>
      <c r="B236" s="91" t="s">
        <v>609</v>
      </c>
      <c r="C236" s="90">
        <v>5</v>
      </c>
      <c r="D236" s="91" t="s">
        <v>34</v>
      </c>
      <c r="E236" s="92">
        <v>250000</v>
      </c>
      <c r="F236" s="92">
        <f t="shared" si="28"/>
        <v>1250000</v>
      </c>
    </row>
    <row r="237" spans="1:6" x14ac:dyDescent="0.5">
      <c r="A237" s="90" t="s">
        <v>610</v>
      </c>
      <c r="B237" s="91" t="s">
        <v>611</v>
      </c>
      <c r="C237" s="90">
        <v>2</v>
      </c>
      <c r="D237" s="91" t="s">
        <v>32</v>
      </c>
      <c r="E237" s="92">
        <v>1500000</v>
      </c>
      <c r="F237" s="92">
        <f t="shared" si="28"/>
        <v>3000000</v>
      </c>
    </row>
    <row r="238" spans="1:6" x14ac:dyDescent="0.5">
      <c r="A238" s="90" t="s">
        <v>613</v>
      </c>
      <c r="B238" s="91" t="s">
        <v>612</v>
      </c>
      <c r="C238" s="90">
        <v>5</v>
      </c>
      <c r="D238" s="91" t="s">
        <v>34</v>
      </c>
      <c r="E238" s="92">
        <v>350000</v>
      </c>
      <c r="F238" s="92">
        <f t="shared" si="28"/>
        <v>1750000</v>
      </c>
    </row>
    <row r="239" spans="1:6" ht="28.7" x14ac:dyDescent="0.5">
      <c r="A239" s="90" t="s">
        <v>614</v>
      </c>
      <c r="B239" s="91" t="s">
        <v>656</v>
      </c>
      <c r="C239" s="90">
        <v>1</v>
      </c>
      <c r="D239" s="91" t="s">
        <v>32</v>
      </c>
      <c r="E239" s="92">
        <v>3500000</v>
      </c>
      <c r="F239" s="92">
        <f t="shared" si="28"/>
        <v>3500000</v>
      </c>
    </row>
    <row r="240" spans="1:6" ht="86" x14ac:dyDescent="0.5">
      <c r="A240" s="90" t="s">
        <v>654</v>
      </c>
      <c r="B240" s="91" t="s">
        <v>653</v>
      </c>
      <c r="C240" s="90">
        <v>3</v>
      </c>
      <c r="D240" s="91" t="s">
        <v>32</v>
      </c>
      <c r="E240" s="92">
        <v>1200000</v>
      </c>
      <c r="F240" s="92">
        <f t="shared" si="28"/>
        <v>3600000</v>
      </c>
    </row>
    <row r="241" spans="1:6" ht="28.7" x14ac:dyDescent="0.5">
      <c r="A241" s="90" t="s">
        <v>620</v>
      </c>
      <c r="B241" s="91" t="s">
        <v>697</v>
      </c>
      <c r="C241" s="90">
        <v>1</v>
      </c>
      <c r="D241" s="91" t="s">
        <v>32</v>
      </c>
      <c r="E241" s="92">
        <v>1250000</v>
      </c>
      <c r="F241" s="92">
        <f t="shared" si="28"/>
        <v>1250000</v>
      </c>
    </row>
    <row r="242" spans="1:6" ht="28.7" x14ac:dyDescent="0.5">
      <c r="A242" s="90" t="s">
        <v>621</v>
      </c>
      <c r="B242" s="91" t="s">
        <v>655</v>
      </c>
      <c r="C242" s="90">
        <v>3</v>
      </c>
      <c r="D242" s="91" t="s">
        <v>32</v>
      </c>
      <c r="E242" s="92">
        <v>600000</v>
      </c>
      <c r="F242" s="92">
        <f t="shared" si="28"/>
        <v>1800000</v>
      </c>
    </row>
    <row r="243" spans="1:6" ht="28.7" x14ac:dyDescent="0.5">
      <c r="A243" s="91" t="s">
        <v>698</v>
      </c>
      <c r="B243" s="91" t="s">
        <v>699</v>
      </c>
      <c r="C243" s="90">
        <v>1</v>
      </c>
      <c r="D243" s="91" t="s">
        <v>32</v>
      </c>
      <c r="E243" s="92">
        <v>9350000</v>
      </c>
      <c r="F243" s="92">
        <f t="shared" si="28"/>
        <v>9350000</v>
      </c>
    </row>
    <row r="244" spans="1:6" ht="28.7" x14ac:dyDescent="0.5">
      <c r="A244" s="91" t="s">
        <v>483</v>
      </c>
      <c r="B244" s="91" t="s">
        <v>484</v>
      </c>
      <c r="C244" s="91">
        <v>1</v>
      </c>
      <c r="D244" s="91" t="s">
        <v>32</v>
      </c>
      <c r="E244" s="92">
        <v>2800000</v>
      </c>
      <c r="F244" s="92">
        <f t="shared" si="28"/>
        <v>2800000</v>
      </c>
    </row>
    <row r="245" spans="1:6" x14ac:dyDescent="0.5">
      <c r="A245" s="57" t="s">
        <v>672</v>
      </c>
      <c r="B245" s="58"/>
      <c r="C245" s="58"/>
      <c r="D245" s="58"/>
      <c r="E245" s="59"/>
      <c r="F245" s="37">
        <f>SUM(F223:F244)</f>
        <v>48600000</v>
      </c>
    </row>
    <row r="246" spans="1:6" x14ac:dyDescent="0.5">
      <c r="A246" s="63" t="s">
        <v>684</v>
      </c>
      <c r="B246" s="63"/>
      <c r="C246" s="63"/>
      <c r="D246" s="63"/>
      <c r="E246" s="63"/>
      <c r="F246" s="40">
        <f>+F215+F221+F245</f>
        <v>51777623</v>
      </c>
    </row>
    <row r="247" spans="1:6" ht="18" x14ac:dyDescent="0.5">
      <c r="A247" s="81" t="s">
        <v>685</v>
      </c>
      <c r="B247" s="81"/>
      <c r="C247" s="81"/>
      <c r="D247" s="81"/>
      <c r="E247" s="81"/>
      <c r="F247" s="44">
        <f>+F31+F66+F93+F125+F168+F202+F246</f>
        <v>353585951</v>
      </c>
    </row>
  </sheetData>
  <mergeCells count="64">
    <mergeCell ref="A246:E246"/>
    <mergeCell ref="A204:F204"/>
    <mergeCell ref="A205:F205"/>
    <mergeCell ref="A247:E247"/>
    <mergeCell ref="A127:F127"/>
    <mergeCell ref="A128:F128"/>
    <mergeCell ref="A168:E168"/>
    <mergeCell ref="A170:F170"/>
    <mergeCell ref="A171:F171"/>
    <mergeCell ref="A245:E245"/>
    <mergeCell ref="A201:E201"/>
    <mergeCell ref="A190:E190"/>
    <mergeCell ref="A184:E184"/>
    <mergeCell ref="A145:E145"/>
    <mergeCell ref="A207:F207"/>
    <mergeCell ref="A216:F216"/>
    <mergeCell ref="A1:F1"/>
    <mergeCell ref="A2:F2"/>
    <mergeCell ref="A33:F33"/>
    <mergeCell ref="A34:F34"/>
    <mergeCell ref="A4:F4"/>
    <mergeCell ref="A12:E12"/>
    <mergeCell ref="A18:E18"/>
    <mergeCell ref="A30:E30"/>
    <mergeCell ref="A31:E31"/>
    <mergeCell ref="A13:F13"/>
    <mergeCell ref="A19:F19"/>
    <mergeCell ref="A222:F222"/>
    <mergeCell ref="A202:E202"/>
    <mergeCell ref="A108:E108"/>
    <mergeCell ref="A114:E114"/>
    <mergeCell ref="A124:E124"/>
    <mergeCell ref="A139:E139"/>
    <mergeCell ref="A115:F115"/>
    <mergeCell ref="A130:F130"/>
    <mergeCell ref="A221:E221"/>
    <mergeCell ref="A173:F173"/>
    <mergeCell ref="A185:F185"/>
    <mergeCell ref="A191:F191"/>
    <mergeCell ref="A167:E167"/>
    <mergeCell ref="A215:E215"/>
    <mergeCell ref="A125:E125"/>
    <mergeCell ref="A36:F36"/>
    <mergeCell ref="A47:F47"/>
    <mergeCell ref="A53:F53"/>
    <mergeCell ref="A46:E46"/>
    <mergeCell ref="A65:E65"/>
    <mergeCell ref="A52:E52"/>
    <mergeCell ref="A66:E66"/>
    <mergeCell ref="A68:F68"/>
    <mergeCell ref="A69:F69"/>
    <mergeCell ref="A140:F140"/>
    <mergeCell ref="A146:F146"/>
    <mergeCell ref="A71:F71"/>
    <mergeCell ref="A79:F79"/>
    <mergeCell ref="A85:F85"/>
    <mergeCell ref="A98:F98"/>
    <mergeCell ref="A109:F109"/>
    <mergeCell ref="A78:E78"/>
    <mergeCell ref="A84:E84"/>
    <mergeCell ref="A92:E92"/>
    <mergeCell ref="A93:E93"/>
    <mergeCell ref="A95:F95"/>
    <mergeCell ref="A96:F9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5"/>
  <sheetViews>
    <sheetView zoomScale="85" workbookViewId="0">
      <selection activeCell="B215" sqref="B215"/>
    </sheetView>
  </sheetViews>
  <sheetFormatPr baseColWidth="10" defaultColWidth="10.87890625" defaultRowHeight="14.35" x14ac:dyDescent="0.5"/>
  <cols>
    <col min="1" max="1" width="27" style="6" customWidth="1"/>
    <col min="2" max="2" width="29.5859375" style="6" customWidth="1"/>
    <col min="3" max="3" width="30.87890625" style="6" customWidth="1"/>
    <col min="4" max="4" width="10.87890625" style="6"/>
    <col min="5" max="5" width="16.87890625" style="13" bestFit="1" customWidth="1"/>
    <col min="6" max="6" width="18.703125" style="6" bestFit="1" customWidth="1"/>
    <col min="7" max="16384" width="10.87890625" style="6"/>
  </cols>
  <sheetData>
    <row r="1" spans="1:6" x14ac:dyDescent="0.5">
      <c r="A1" s="82" t="s">
        <v>6</v>
      </c>
      <c r="B1" s="83"/>
      <c r="C1" s="83"/>
      <c r="D1" s="83"/>
      <c r="E1" s="83"/>
      <c r="F1" s="84"/>
    </row>
    <row r="2" spans="1:6" x14ac:dyDescent="0.5">
      <c r="A2" s="67" t="s">
        <v>7</v>
      </c>
      <c r="B2" s="68"/>
      <c r="C2" s="68"/>
      <c r="D2" s="68"/>
      <c r="E2" s="68"/>
      <c r="F2" s="69"/>
    </row>
    <row r="3" spans="1:6" ht="28.7" x14ac:dyDescent="0.5">
      <c r="A3" s="11" t="s">
        <v>8</v>
      </c>
      <c r="B3" s="11" t="s">
        <v>0</v>
      </c>
      <c r="C3" s="11" t="s">
        <v>9</v>
      </c>
      <c r="D3" s="10" t="s">
        <v>10</v>
      </c>
      <c r="E3" s="20" t="s">
        <v>289</v>
      </c>
      <c r="F3" s="11" t="s">
        <v>290</v>
      </c>
    </row>
    <row r="4" spans="1:6" x14ac:dyDescent="0.5">
      <c r="A4" s="70" t="s">
        <v>23</v>
      </c>
      <c r="B4" s="70"/>
      <c r="C4" s="70"/>
      <c r="D4" s="70"/>
      <c r="E4" s="70"/>
      <c r="F4" s="70"/>
    </row>
    <row r="5" spans="1:6" x14ac:dyDescent="0.5">
      <c r="A5" s="4" t="s">
        <v>11</v>
      </c>
      <c r="B5" s="4" t="s">
        <v>16</v>
      </c>
      <c r="C5" s="4">
        <v>12</v>
      </c>
      <c r="D5" s="4" t="s">
        <v>178</v>
      </c>
      <c r="E5" s="32">
        <v>100000</v>
      </c>
      <c r="F5" s="32">
        <f>C5*E5</f>
        <v>1200000</v>
      </c>
    </row>
    <row r="6" spans="1:6" ht="71.7" x14ac:dyDescent="0.5">
      <c r="A6" s="4" t="s">
        <v>12</v>
      </c>
      <c r="B6" s="5" t="s">
        <v>17</v>
      </c>
      <c r="C6" s="4">
        <v>2</v>
      </c>
      <c r="D6" s="4" t="s">
        <v>394</v>
      </c>
      <c r="E6" s="32">
        <v>142155</v>
      </c>
      <c r="F6" s="32">
        <f t="shared" ref="F6:F11" si="0">C6*E6</f>
        <v>284310</v>
      </c>
    </row>
    <row r="7" spans="1:6" ht="43" x14ac:dyDescent="0.5">
      <c r="A7" s="4" t="s">
        <v>13</v>
      </c>
      <c r="B7" s="5" t="s">
        <v>18</v>
      </c>
      <c r="C7" s="4">
        <v>12</v>
      </c>
      <c r="D7" s="4" t="s">
        <v>260</v>
      </c>
      <c r="E7" s="32">
        <v>15000</v>
      </c>
      <c r="F7" s="32">
        <f t="shared" si="0"/>
        <v>180000</v>
      </c>
    </row>
    <row r="8" spans="1:6" ht="57.35" x14ac:dyDescent="0.5">
      <c r="A8" s="4" t="s">
        <v>14</v>
      </c>
      <c r="B8" s="5" t="s">
        <v>19</v>
      </c>
      <c r="C8" s="4">
        <v>6</v>
      </c>
      <c r="D8" s="4" t="s">
        <v>394</v>
      </c>
      <c r="E8" s="32">
        <v>18954</v>
      </c>
      <c r="F8" s="32">
        <f t="shared" si="0"/>
        <v>113724</v>
      </c>
    </row>
    <row r="9" spans="1:6" x14ac:dyDescent="0.5">
      <c r="A9" s="4" t="s">
        <v>20</v>
      </c>
      <c r="B9" s="4" t="s">
        <v>21</v>
      </c>
      <c r="C9" s="4">
        <v>2</v>
      </c>
      <c r="D9" s="4" t="s">
        <v>394</v>
      </c>
      <c r="E9" s="32">
        <v>40000</v>
      </c>
      <c r="F9" s="32">
        <f t="shared" si="0"/>
        <v>80000</v>
      </c>
    </row>
    <row r="10" spans="1:6" x14ac:dyDescent="0.5">
      <c r="A10" s="4" t="s">
        <v>15</v>
      </c>
      <c r="B10" s="4" t="s">
        <v>22</v>
      </c>
      <c r="C10" s="4">
        <v>6</v>
      </c>
      <c r="D10" s="4" t="s">
        <v>394</v>
      </c>
      <c r="E10" s="32">
        <v>8424</v>
      </c>
      <c r="F10" s="32">
        <f t="shared" si="0"/>
        <v>50544</v>
      </c>
    </row>
    <row r="11" spans="1:6" x14ac:dyDescent="0.5">
      <c r="A11" s="4" t="s">
        <v>24</v>
      </c>
      <c r="B11" s="4" t="s">
        <v>25</v>
      </c>
      <c r="C11" s="4">
        <v>2</v>
      </c>
      <c r="D11" s="4" t="s">
        <v>394</v>
      </c>
      <c r="E11" s="32">
        <v>273780</v>
      </c>
      <c r="F11" s="32">
        <f t="shared" si="0"/>
        <v>547560</v>
      </c>
    </row>
    <row r="12" spans="1:6" x14ac:dyDescent="0.5">
      <c r="A12" s="79" t="s">
        <v>674</v>
      </c>
      <c r="B12" s="79"/>
      <c r="C12" s="79"/>
      <c r="D12" s="79"/>
      <c r="E12" s="79"/>
      <c r="F12" s="37">
        <f>SUM(F5:F11)</f>
        <v>2456138</v>
      </c>
    </row>
    <row r="13" spans="1:6" x14ac:dyDescent="0.5">
      <c r="A13" s="70" t="s">
        <v>26</v>
      </c>
      <c r="B13" s="70"/>
      <c r="C13" s="70"/>
      <c r="D13" s="70"/>
      <c r="E13" s="70"/>
      <c r="F13" s="70"/>
    </row>
    <row r="14" spans="1:6" ht="28.7" x14ac:dyDescent="0.5">
      <c r="A14" s="5" t="s">
        <v>27</v>
      </c>
      <c r="B14" s="5" t="s">
        <v>28</v>
      </c>
      <c r="C14" s="5">
        <v>15</v>
      </c>
      <c r="D14" s="5" t="s">
        <v>32</v>
      </c>
      <c r="E14" s="32">
        <v>35000</v>
      </c>
      <c r="F14" s="32">
        <f>C14*E14</f>
        <v>525000</v>
      </c>
    </row>
    <row r="15" spans="1:6" x14ac:dyDescent="0.5">
      <c r="A15" s="5" t="s">
        <v>27</v>
      </c>
      <c r="B15" s="5" t="s">
        <v>535</v>
      </c>
      <c r="C15" s="5">
        <v>15</v>
      </c>
      <c r="D15" s="5" t="s">
        <v>32</v>
      </c>
      <c r="E15" s="32">
        <v>35000</v>
      </c>
      <c r="F15" s="32">
        <f t="shared" ref="F15:F16" si="1">C15*E15</f>
        <v>525000</v>
      </c>
    </row>
    <row r="16" spans="1:6" ht="28.7" x14ac:dyDescent="0.5">
      <c r="A16" s="5" t="s">
        <v>27</v>
      </c>
      <c r="B16" s="5" t="s">
        <v>29</v>
      </c>
      <c r="C16" s="5">
        <v>15</v>
      </c>
      <c r="D16" s="5" t="s">
        <v>32</v>
      </c>
      <c r="E16" s="32">
        <v>35000</v>
      </c>
      <c r="F16" s="32">
        <f t="shared" si="1"/>
        <v>525000</v>
      </c>
    </row>
    <row r="17" spans="1:6" x14ac:dyDescent="0.5">
      <c r="A17" s="5" t="s">
        <v>27</v>
      </c>
      <c r="B17" s="5" t="s">
        <v>535</v>
      </c>
      <c r="C17" s="5">
        <v>15</v>
      </c>
      <c r="D17" s="5" t="s">
        <v>32</v>
      </c>
      <c r="E17" s="32">
        <v>35000</v>
      </c>
      <c r="F17" s="32">
        <f t="shared" ref="F17" si="2">C17*E17</f>
        <v>525000</v>
      </c>
    </row>
    <row r="18" spans="1:6" x14ac:dyDescent="0.5">
      <c r="A18" s="80" t="s">
        <v>673</v>
      </c>
      <c r="B18" s="80"/>
      <c r="C18" s="80"/>
      <c r="D18" s="80"/>
      <c r="E18" s="80"/>
      <c r="F18" s="37">
        <f>F14+F15+F16+F17</f>
        <v>2100000</v>
      </c>
    </row>
    <row r="19" spans="1:6" ht="15" customHeight="1" x14ac:dyDescent="0.5">
      <c r="A19" s="63" t="s">
        <v>30</v>
      </c>
      <c r="B19" s="63"/>
      <c r="C19" s="63"/>
      <c r="D19" s="63"/>
      <c r="E19" s="63"/>
      <c r="F19" s="63"/>
    </row>
    <row r="20" spans="1:6" x14ac:dyDescent="0.5">
      <c r="A20" s="95" t="s">
        <v>185</v>
      </c>
      <c r="B20" s="95" t="s">
        <v>351</v>
      </c>
      <c r="C20" s="91">
        <v>40</v>
      </c>
      <c r="D20" s="91" t="s">
        <v>186</v>
      </c>
      <c r="E20" s="92">
        <v>12000</v>
      </c>
      <c r="F20" s="92">
        <f>C20*E20</f>
        <v>480000</v>
      </c>
    </row>
    <row r="21" spans="1:6" ht="43" x14ac:dyDescent="0.5">
      <c r="A21" s="95" t="s">
        <v>439</v>
      </c>
      <c r="B21" s="95" t="s">
        <v>352</v>
      </c>
      <c r="C21" s="91">
        <v>14</v>
      </c>
      <c r="D21" s="91" t="s">
        <v>418</v>
      </c>
      <c r="E21" s="92">
        <v>55000</v>
      </c>
      <c r="F21" s="92">
        <f t="shared" ref="F21:F30" si="3">C21*E21</f>
        <v>770000</v>
      </c>
    </row>
    <row r="22" spans="1:6" x14ac:dyDescent="0.5">
      <c r="A22" s="95" t="s">
        <v>440</v>
      </c>
      <c r="B22" s="95" t="s">
        <v>353</v>
      </c>
      <c r="C22" s="91">
        <v>20</v>
      </c>
      <c r="D22" s="91" t="s">
        <v>187</v>
      </c>
      <c r="E22" s="92">
        <v>5000</v>
      </c>
      <c r="F22" s="92">
        <f t="shared" si="3"/>
        <v>100000</v>
      </c>
    </row>
    <row r="23" spans="1:6" ht="57.35" x14ac:dyDescent="0.5">
      <c r="A23" s="95" t="s">
        <v>441</v>
      </c>
      <c r="B23" s="95" t="s">
        <v>354</v>
      </c>
      <c r="C23" s="91">
        <v>6</v>
      </c>
      <c r="D23" s="91" t="s">
        <v>64</v>
      </c>
      <c r="E23" s="92">
        <v>32000</v>
      </c>
      <c r="F23" s="92">
        <f t="shared" si="3"/>
        <v>192000</v>
      </c>
    </row>
    <row r="24" spans="1:6" ht="43" x14ac:dyDescent="0.5">
      <c r="A24" s="95" t="s">
        <v>442</v>
      </c>
      <c r="B24" s="95" t="s">
        <v>355</v>
      </c>
      <c r="C24" s="91">
        <v>5</v>
      </c>
      <c r="D24" s="91" t="s">
        <v>33</v>
      </c>
      <c r="E24" s="92">
        <v>12000</v>
      </c>
      <c r="F24" s="92">
        <f t="shared" si="3"/>
        <v>60000</v>
      </c>
    </row>
    <row r="25" spans="1:6" ht="43" x14ac:dyDescent="0.5">
      <c r="A25" s="95" t="s">
        <v>423</v>
      </c>
      <c r="B25" s="95" t="s">
        <v>356</v>
      </c>
      <c r="C25" s="91">
        <v>20</v>
      </c>
      <c r="D25" s="91" t="s">
        <v>32</v>
      </c>
      <c r="E25" s="92">
        <v>5000</v>
      </c>
      <c r="F25" s="92">
        <f t="shared" si="3"/>
        <v>100000</v>
      </c>
    </row>
    <row r="26" spans="1:6" ht="28.7" x14ac:dyDescent="0.5">
      <c r="A26" s="95" t="s">
        <v>443</v>
      </c>
      <c r="B26" s="95" t="s">
        <v>357</v>
      </c>
      <c r="C26" s="91">
        <v>4</v>
      </c>
      <c r="D26" s="91" t="s">
        <v>33</v>
      </c>
      <c r="E26" s="92">
        <v>250000</v>
      </c>
      <c r="F26" s="92">
        <f t="shared" si="3"/>
        <v>1000000</v>
      </c>
    </row>
    <row r="27" spans="1:6" x14ac:dyDescent="0.5">
      <c r="A27" s="95" t="s">
        <v>362</v>
      </c>
      <c r="B27" s="95" t="s">
        <v>358</v>
      </c>
      <c r="C27" s="91">
        <v>4</v>
      </c>
      <c r="D27" s="91" t="s">
        <v>34</v>
      </c>
      <c r="E27" s="92">
        <v>160000</v>
      </c>
      <c r="F27" s="92">
        <f t="shared" si="3"/>
        <v>640000</v>
      </c>
    </row>
    <row r="28" spans="1:6" x14ac:dyDescent="0.5">
      <c r="A28" s="95" t="s">
        <v>444</v>
      </c>
      <c r="B28" s="95" t="s">
        <v>359</v>
      </c>
      <c r="C28" s="91">
        <v>20</v>
      </c>
      <c r="D28" s="91" t="s">
        <v>178</v>
      </c>
      <c r="E28" s="92">
        <v>150000</v>
      </c>
      <c r="F28" s="92">
        <f t="shared" si="3"/>
        <v>3000000</v>
      </c>
    </row>
    <row r="29" spans="1:6" x14ac:dyDescent="0.5">
      <c r="A29" s="95" t="s">
        <v>445</v>
      </c>
      <c r="B29" s="95" t="s">
        <v>360</v>
      </c>
      <c r="C29" s="91">
        <v>20</v>
      </c>
      <c r="D29" s="91" t="s">
        <v>700</v>
      </c>
      <c r="E29" s="92">
        <v>200000</v>
      </c>
      <c r="F29" s="92">
        <f t="shared" si="3"/>
        <v>4000000</v>
      </c>
    </row>
    <row r="30" spans="1:6" x14ac:dyDescent="0.5">
      <c r="A30" s="95" t="s">
        <v>446</v>
      </c>
      <c r="B30" s="95" t="s">
        <v>361</v>
      </c>
      <c r="C30" s="91">
        <v>2</v>
      </c>
      <c r="D30" s="91" t="s">
        <v>64</v>
      </c>
      <c r="E30" s="92">
        <v>55000</v>
      </c>
      <c r="F30" s="92">
        <f t="shared" si="3"/>
        <v>110000</v>
      </c>
    </row>
    <row r="31" spans="1:6" x14ac:dyDescent="0.5">
      <c r="A31" s="80" t="s">
        <v>672</v>
      </c>
      <c r="B31" s="80"/>
      <c r="C31" s="80"/>
      <c r="D31" s="80"/>
      <c r="E31" s="80"/>
      <c r="F31" s="37">
        <f>SUM(F20:F30)</f>
        <v>10452000</v>
      </c>
    </row>
    <row r="32" spans="1:6" x14ac:dyDescent="0.5">
      <c r="A32" s="63" t="s">
        <v>671</v>
      </c>
      <c r="B32" s="63"/>
      <c r="C32" s="63"/>
      <c r="D32" s="63"/>
      <c r="E32" s="63"/>
      <c r="F32" s="40">
        <f>+F12+F18+F31</f>
        <v>15008138</v>
      </c>
    </row>
    <row r="33" spans="1:6" x14ac:dyDescent="0.5">
      <c r="F33" s="13"/>
    </row>
    <row r="34" spans="1:6" x14ac:dyDescent="0.5">
      <c r="A34" s="82" t="s">
        <v>35</v>
      </c>
      <c r="B34" s="83"/>
      <c r="C34" s="83"/>
      <c r="D34" s="83"/>
      <c r="E34" s="83"/>
      <c r="F34" s="84"/>
    </row>
    <row r="35" spans="1:6" x14ac:dyDescent="0.5">
      <c r="A35" s="67" t="s">
        <v>1</v>
      </c>
      <c r="B35" s="68"/>
      <c r="C35" s="68"/>
      <c r="D35" s="68"/>
      <c r="E35" s="68"/>
      <c r="F35" s="69"/>
    </row>
    <row r="36" spans="1:6" ht="28.7" x14ac:dyDescent="0.5">
      <c r="A36" s="11" t="s">
        <v>8</v>
      </c>
      <c r="B36" s="11" t="s">
        <v>0</v>
      </c>
      <c r="C36" s="11" t="s">
        <v>9</v>
      </c>
      <c r="D36" s="10" t="s">
        <v>10</v>
      </c>
      <c r="E36" s="20" t="s">
        <v>289</v>
      </c>
      <c r="F36" s="11" t="s">
        <v>290</v>
      </c>
    </row>
    <row r="37" spans="1:6" x14ac:dyDescent="0.5">
      <c r="A37" s="70" t="s">
        <v>23</v>
      </c>
      <c r="B37" s="70"/>
      <c r="C37" s="70"/>
      <c r="D37" s="70"/>
      <c r="E37" s="70"/>
      <c r="F37" s="70"/>
    </row>
    <row r="38" spans="1:6" ht="43" x14ac:dyDescent="0.5">
      <c r="A38" s="21" t="s">
        <v>396</v>
      </c>
      <c r="B38" s="21" t="s">
        <v>74</v>
      </c>
      <c r="C38" s="4">
        <v>10</v>
      </c>
      <c r="D38" s="4" t="s">
        <v>46</v>
      </c>
      <c r="E38" s="32">
        <v>20000</v>
      </c>
      <c r="F38" s="32">
        <f>C38*E38</f>
        <v>200000</v>
      </c>
    </row>
    <row r="39" spans="1:6" x14ac:dyDescent="0.5">
      <c r="A39" s="21" t="s">
        <v>397</v>
      </c>
      <c r="B39" s="21" t="s">
        <v>342</v>
      </c>
      <c r="C39" s="4">
        <v>2</v>
      </c>
      <c r="D39" s="4" t="s">
        <v>48</v>
      </c>
      <c r="E39" s="32">
        <v>200000</v>
      </c>
      <c r="F39" s="32">
        <f t="shared" ref="F39:F45" si="4">C39*E39</f>
        <v>400000</v>
      </c>
    </row>
    <row r="40" spans="1:6" ht="28.7" x14ac:dyDescent="0.5">
      <c r="A40" s="21" t="s">
        <v>36</v>
      </c>
      <c r="B40" s="21" t="s">
        <v>42</v>
      </c>
      <c r="C40" s="4">
        <v>2</v>
      </c>
      <c r="D40" s="4" t="s">
        <v>46</v>
      </c>
      <c r="E40" s="32">
        <v>80000</v>
      </c>
      <c r="F40" s="32">
        <f t="shared" si="4"/>
        <v>160000</v>
      </c>
    </row>
    <row r="41" spans="1:6" ht="28.7" x14ac:dyDescent="0.5">
      <c r="A41" s="21" t="s">
        <v>37</v>
      </c>
      <c r="B41" s="21" t="s">
        <v>398</v>
      </c>
      <c r="C41" s="4">
        <v>1</v>
      </c>
      <c r="D41" s="4" t="s">
        <v>47</v>
      </c>
      <c r="E41" s="32">
        <v>180000</v>
      </c>
      <c r="F41" s="32">
        <f t="shared" si="4"/>
        <v>180000</v>
      </c>
    </row>
    <row r="42" spans="1:6" x14ac:dyDescent="0.5">
      <c r="A42" s="4" t="s">
        <v>38</v>
      </c>
      <c r="B42" s="4" t="s">
        <v>295</v>
      </c>
      <c r="C42" s="4">
        <v>1</v>
      </c>
      <c r="D42" s="4" t="s">
        <v>47</v>
      </c>
      <c r="E42" s="32">
        <v>200000</v>
      </c>
      <c r="F42" s="32">
        <f t="shared" si="4"/>
        <v>200000</v>
      </c>
    </row>
    <row r="43" spans="1:6" x14ac:dyDescent="0.5">
      <c r="A43" s="4" t="s">
        <v>344</v>
      </c>
      <c r="B43" s="4" t="s">
        <v>295</v>
      </c>
      <c r="C43" s="4">
        <v>3</v>
      </c>
      <c r="D43" s="4" t="s">
        <v>32</v>
      </c>
      <c r="E43" s="32">
        <v>45000</v>
      </c>
      <c r="F43" s="32">
        <f t="shared" si="4"/>
        <v>135000</v>
      </c>
    </row>
    <row r="44" spans="1:6" ht="28.7" x14ac:dyDescent="0.5">
      <c r="A44" s="4" t="s">
        <v>39</v>
      </c>
      <c r="B44" s="5" t="s">
        <v>43</v>
      </c>
      <c r="C44" s="4">
        <v>9</v>
      </c>
      <c r="D44" s="4" t="s">
        <v>48</v>
      </c>
      <c r="E44" s="32">
        <v>45000</v>
      </c>
      <c r="F44" s="32">
        <f t="shared" si="4"/>
        <v>405000</v>
      </c>
    </row>
    <row r="45" spans="1:6" x14ac:dyDescent="0.5">
      <c r="A45" s="4" t="s">
        <v>41</v>
      </c>
      <c r="B45" s="4" t="s">
        <v>746</v>
      </c>
      <c r="C45" s="4">
        <v>5</v>
      </c>
      <c r="D45" s="4" t="s">
        <v>98</v>
      </c>
      <c r="E45" s="32">
        <v>40000</v>
      </c>
      <c r="F45" s="32">
        <f t="shared" si="4"/>
        <v>200000</v>
      </c>
    </row>
    <row r="46" spans="1:6" x14ac:dyDescent="0.5">
      <c r="A46" s="79" t="s">
        <v>674</v>
      </c>
      <c r="B46" s="79"/>
      <c r="C46" s="79"/>
      <c r="D46" s="79"/>
      <c r="E46" s="79"/>
      <c r="F46" s="37">
        <f>SUM(F38:F45)</f>
        <v>1880000</v>
      </c>
    </row>
    <row r="47" spans="1:6" x14ac:dyDescent="0.5">
      <c r="A47" s="70" t="s">
        <v>26</v>
      </c>
      <c r="B47" s="70"/>
      <c r="C47" s="70"/>
      <c r="D47" s="70"/>
      <c r="E47" s="70"/>
      <c r="F47" s="70"/>
    </row>
    <row r="48" spans="1:6" x14ac:dyDescent="0.5">
      <c r="A48" s="5" t="s">
        <v>49</v>
      </c>
      <c r="B48" s="5" t="s">
        <v>50</v>
      </c>
      <c r="C48" s="5">
        <v>15</v>
      </c>
      <c r="D48" s="9" t="s">
        <v>32</v>
      </c>
      <c r="E48" s="32">
        <v>35000</v>
      </c>
      <c r="F48" s="32">
        <f>C48*E48</f>
        <v>525000</v>
      </c>
    </row>
    <row r="49" spans="1:6" ht="28.7" x14ac:dyDescent="0.5">
      <c r="A49" s="5" t="s">
        <v>49</v>
      </c>
      <c r="B49" s="5" t="s">
        <v>51</v>
      </c>
      <c r="C49" s="5">
        <v>15</v>
      </c>
      <c r="D49" s="5" t="s">
        <v>32</v>
      </c>
      <c r="E49" s="32">
        <v>35000</v>
      </c>
      <c r="F49" s="32">
        <f t="shared" ref="F49:F50" si="5">C49*E49</f>
        <v>525000</v>
      </c>
    </row>
    <row r="50" spans="1:6" ht="28.7" x14ac:dyDescent="0.5">
      <c r="A50" s="5" t="s">
        <v>49</v>
      </c>
      <c r="B50" s="5" t="s">
        <v>52</v>
      </c>
      <c r="C50" s="5">
        <v>15</v>
      </c>
      <c r="D50" s="5" t="s">
        <v>32</v>
      </c>
      <c r="E50" s="32">
        <v>35000</v>
      </c>
      <c r="F50" s="32">
        <f t="shared" si="5"/>
        <v>525000</v>
      </c>
    </row>
    <row r="51" spans="1:6" x14ac:dyDescent="0.5">
      <c r="A51" s="5" t="s">
        <v>49</v>
      </c>
      <c r="B51" s="5" t="s">
        <v>50</v>
      </c>
      <c r="C51" s="5">
        <v>15</v>
      </c>
      <c r="D51" s="5" t="s">
        <v>32</v>
      </c>
      <c r="E51" s="32">
        <v>35000</v>
      </c>
      <c r="F51" s="32">
        <f t="shared" ref="F51" si="6">C51*E51</f>
        <v>525000</v>
      </c>
    </row>
    <row r="52" spans="1:6" x14ac:dyDescent="0.5">
      <c r="A52" s="80" t="s">
        <v>673</v>
      </c>
      <c r="B52" s="80"/>
      <c r="C52" s="80"/>
      <c r="D52" s="80"/>
      <c r="E52" s="80"/>
      <c r="F52" s="37">
        <f>SUM(F48:F51)</f>
        <v>2100000</v>
      </c>
    </row>
    <row r="53" spans="1:6" ht="15" customHeight="1" x14ac:dyDescent="0.5">
      <c r="A53" s="63" t="s">
        <v>30</v>
      </c>
      <c r="B53" s="63"/>
      <c r="C53" s="63"/>
      <c r="D53" s="63"/>
      <c r="E53" s="63"/>
      <c r="F53" s="63"/>
    </row>
    <row r="54" spans="1:6" x14ac:dyDescent="0.5">
      <c r="A54" s="91" t="s">
        <v>188</v>
      </c>
      <c r="B54" s="95" t="s">
        <v>363</v>
      </c>
      <c r="C54" s="91">
        <v>10</v>
      </c>
      <c r="D54" s="91" t="s">
        <v>32</v>
      </c>
      <c r="E54" s="92">
        <v>350000</v>
      </c>
      <c r="F54" s="92">
        <f>C54*E54</f>
        <v>3500000</v>
      </c>
    </row>
    <row r="55" spans="1:6" x14ac:dyDescent="0.5">
      <c r="A55" s="91" t="s">
        <v>189</v>
      </c>
      <c r="B55" s="95" t="s">
        <v>364</v>
      </c>
      <c r="C55" s="91">
        <v>10</v>
      </c>
      <c r="D55" s="91" t="s">
        <v>32</v>
      </c>
      <c r="E55" s="92">
        <v>160000</v>
      </c>
      <c r="F55" s="92">
        <f t="shared" ref="F55:F63" si="7">C55*E55</f>
        <v>1600000</v>
      </c>
    </row>
    <row r="56" spans="1:6" x14ac:dyDescent="0.5">
      <c r="A56" s="91" t="s">
        <v>190</v>
      </c>
      <c r="B56" s="95" t="s">
        <v>365</v>
      </c>
      <c r="C56" s="91">
        <v>10</v>
      </c>
      <c r="D56" s="91" t="s">
        <v>32</v>
      </c>
      <c r="E56" s="92">
        <v>150000</v>
      </c>
      <c r="F56" s="92">
        <f t="shared" si="7"/>
        <v>1500000</v>
      </c>
    </row>
    <row r="57" spans="1:6" x14ac:dyDescent="0.5">
      <c r="A57" s="91" t="s">
        <v>191</v>
      </c>
      <c r="B57" s="95" t="s">
        <v>366</v>
      </c>
      <c r="C57" s="91">
        <v>10</v>
      </c>
      <c r="D57" s="91" t="s">
        <v>32</v>
      </c>
      <c r="E57" s="92">
        <v>180000</v>
      </c>
      <c r="F57" s="92">
        <f t="shared" si="7"/>
        <v>1800000</v>
      </c>
    </row>
    <row r="58" spans="1:6" x14ac:dyDescent="0.5">
      <c r="A58" s="91" t="s">
        <v>192</v>
      </c>
      <c r="B58" s="95" t="s">
        <v>367</v>
      </c>
      <c r="C58" s="91">
        <v>10</v>
      </c>
      <c r="D58" s="91" t="s">
        <v>32</v>
      </c>
      <c r="E58" s="92">
        <v>200000</v>
      </c>
      <c r="F58" s="92">
        <f t="shared" si="7"/>
        <v>2000000</v>
      </c>
    </row>
    <row r="59" spans="1:6" x14ac:dyDescent="0.5">
      <c r="A59" s="91" t="s">
        <v>193</v>
      </c>
      <c r="B59" s="95" t="s">
        <v>368</v>
      </c>
      <c r="C59" s="91">
        <v>10</v>
      </c>
      <c r="D59" s="91" t="s">
        <v>32</v>
      </c>
      <c r="E59" s="92">
        <v>100000</v>
      </c>
      <c r="F59" s="92">
        <f t="shared" si="7"/>
        <v>1000000</v>
      </c>
    </row>
    <row r="60" spans="1:6" x14ac:dyDescent="0.5">
      <c r="A60" s="91" t="s">
        <v>194</v>
      </c>
      <c r="B60" s="95" t="s">
        <v>369</v>
      </c>
      <c r="C60" s="91">
        <v>10</v>
      </c>
      <c r="D60" s="91" t="s">
        <v>32</v>
      </c>
      <c r="E60" s="92">
        <v>50000</v>
      </c>
      <c r="F60" s="92">
        <f t="shared" si="7"/>
        <v>500000</v>
      </c>
    </row>
    <row r="61" spans="1:6" x14ac:dyDescent="0.5">
      <c r="A61" s="91" t="s">
        <v>195</v>
      </c>
      <c r="B61" s="95" t="s">
        <v>370</v>
      </c>
      <c r="C61" s="91">
        <v>15</v>
      </c>
      <c r="D61" s="91" t="s">
        <v>32</v>
      </c>
      <c r="E61" s="92">
        <v>150000</v>
      </c>
      <c r="F61" s="92">
        <f t="shared" si="7"/>
        <v>2250000</v>
      </c>
    </row>
    <row r="62" spans="1:6" x14ac:dyDescent="0.5">
      <c r="A62" s="91" t="s">
        <v>196</v>
      </c>
      <c r="B62" s="95" t="s">
        <v>371</v>
      </c>
      <c r="C62" s="91">
        <v>6</v>
      </c>
      <c r="D62" s="91" t="s">
        <v>536</v>
      </c>
      <c r="E62" s="92">
        <v>80000</v>
      </c>
      <c r="F62" s="92">
        <f t="shared" si="7"/>
        <v>480000</v>
      </c>
    </row>
    <row r="63" spans="1:6" x14ac:dyDescent="0.5">
      <c r="A63" s="91" t="s">
        <v>197</v>
      </c>
      <c r="B63" s="95" t="s">
        <v>371</v>
      </c>
      <c r="C63" s="91">
        <v>15</v>
      </c>
      <c r="D63" s="91" t="s">
        <v>32</v>
      </c>
      <c r="E63" s="92">
        <v>60000</v>
      </c>
      <c r="F63" s="92">
        <f t="shared" si="7"/>
        <v>900000</v>
      </c>
    </row>
    <row r="64" spans="1:6" x14ac:dyDescent="0.5">
      <c r="A64" s="80" t="s">
        <v>672</v>
      </c>
      <c r="B64" s="80"/>
      <c r="C64" s="80"/>
      <c r="D64" s="80"/>
      <c r="E64" s="80"/>
      <c r="F64" s="37">
        <f>SUM(F54:F63)</f>
        <v>15530000</v>
      </c>
    </row>
    <row r="65" spans="1:6" x14ac:dyDescent="0.5">
      <c r="A65" s="63" t="s">
        <v>675</v>
      </c>
      <c r="B65" s="63"/>
      <c r="C65" s="63"/>
      <c r="D65" s="63"/>
      <c r="E65" s="63"/>
      <c r="F65" s="40">
        <f>+F46+F52+F64</f>
        <v>19510000</v>
      </c>
    </row>
    <row r="66" spans="1:6" x14ac:dyDescent="0.5">
      <c r="A66" s="7"/>
      <c r="B66" s="7"/>
      <c r="C66" s="7"/>
      <c r="D66" s="7"/>
    </row>
    <row r="67" spans="1:6" x14ac:dyDescent="0.5">
      <c r="A67" s="82" t="s">
        <v>54</v>
      </c>
      <c r="B67" s="83"/>
      <c r="C67" s="83"/>
      <c r="D67" s="83"/>
      <c r="E67" s="83"/>
      <c r="F67" s="84"/>
    </row>
    <row r="68" spans="1:6" x14ac:dyDescent="0.5">
      <c r="A68" s="67" t="s">
        <v>2</v>
      </c>
      <c r="B68" s="68"/>
      <c r="C68" s="68"/>
      <c r="D68" s="68"/>
      <c r="E68" s="68"/>
      <c r="F68" s="69"/>
    </row>
    <row r="69" spans="1:6" ht="28.7" x14ac:dyDescent="0.5">
      <c r="A69" s="11" t="s">
        <v>8</v>
      </c>
      <c r="B69" s="11" t="s">
        <v>0</v>
      </c>
      <c r="C69" s="11" t="s">
        <v>9</v>
      </c>
      <c r="D69" s="10" t="s">
        <v>10</v>
      </c>
      <c r="E69" s="20" t="s">
        <v>289</v>
      </c>
      <c r="F69" s="11" t="s">
        <v>290</v>
      </c>
    </row>
    <row r="70" spans="1:6" x14ac:dyDescent="0.5">
      <c r="A70" s="70" t="s">
        <v>23</v>
      </c>
      <c r="B70" s="70"/>
      <c r="C70" s="70"/>
      <c r="D70" s="70"/>
      <c r="E70" s="70"/>
      <c r="F70" s="70"/>
    </row>
    <row r="71" spans="1:6" x14ac:dyDescent="0.5">
      <c r="A71" s="5" t="s">
        <v>231</v>
      </c>
      <c r="B71" s="5" t="s">
        <v>326</v>
      </c>
      <c r="C71" s="5">
        <v>1</v>
      </c>
      <c r="D71" s="5" t="s">
        <v>178</v>
      </c>
      <c r="E71" s="32">
        <v>10530</v>
      </c>
      <c r="F71" s="32">
        <f>C71*E71</f>
        <v>10530</v>
      </c>
    </row>
    <row r="72" spans="1:6" x14ac:dyDescent="0.5">
      <c r="A72" s="5" t="s">
        <v>55</v>
      </c>
      <c r="B72" s="5" t="s">
        <v>327</v>
      </c>
      <c r="C72" s="5">
        <v>15</v>
      </c>
      <c r="D72" s="5" t="s">
        <v>59</v>
      </c>
      <c r="E72" s="32">
        <v>15000</v>
      </c>
      <c r="F72" s="32">
        <f t="shared" ref="F72:F76" si="8">C72*E72</f>
        <v>225000</v>
      </c>
    </row>
    <row r="73" spans="1:6" ht="28.7" x14ac:dyDescent="0.5">
      <c r="A73" s="5" t="s">
        <v>56</v>
      </c>
      <c r="B73" s="5" t="s">
        <v>328</v>
      </c>
      <c r="C73" s="5">
        <v>1</v>
      </c>
      <c r="D73" s="5" t="s">
        <v>46</v>
      </c>
      <c r="E73" s="32">
        <v>26325</v>
      </c>
      <c r="F73" s="32">
        <f t="shared" si="8"/>
        <v>26325</v>
      </c>
    </row>
    <row r="74" spans="1:6" ht="28.7" x14ac:dyDescent="0.5">
      <c r="A74" s="5" t="s">
        <v>57</v>
      </c>
      <c r="B74" s="5" t="s">
        <v>329</v>
      </c>
      <c r="C74" s="5">
        <v>1</v>
      </c>
      <c r="D74" s="5" t="s">
        <v>46</v>
      </c>
      <c r="E74" s="32">
        <v>26325</v>
      </c>
      <c r="F74" s="32">
        <f t="shared" si="8"/>
        <v>26325</v>
      </c>
    </row>
    <row r="75" spans="1:6" ht="28.7" x14ac:dyDescent="0.5">
      <c r="A75" s="5" t="s">
        <v>58</v>
      </c>
      <c r="B75" s="5" t="s">
        <v>330</v>
      </c>
      <c r="C75" s="5">
        <v>1</v>
      </c>
      <c r="D75" s="5" t="s">
        <v>46</v>
      </c>
      <c r="E75" s="32">
        <v>26325</v>
      </c>
      <c r="F75" s="32">
        <f t="shared" si="8"/>
        <v>26325</v>
      </c>
    </row>
    <row r="76" spans="1:6" ht="28.7" x14ac:dyDescent="0.5">
      <c r="A76" s="5" t="s">
        <v>332</v>
      </c>
      <c r="B76" s="5" t="s">
        <v>331</v>
      </c>
      <c r="C76" s="5">
        <v>1</v>
      </c>
      <c r="D76" s="5" t="s">
        <v>46</v>
      </c>
      <c r="E76" s="32">
        <v>26325</v>
      </c>
      <c r="F76" s="32">
        <f t="shared" si="8"/>
        <v>26325</v>
      </c>
    </row>
    <row r="77" spans="1:6" x14ac:dyDescent="0.5">
      <c r="A77" s="79" t="s">
        <v>674</v>
      </c>
      <c r="B77" s="79"/>
      <c r="C77" s="79"/>
      <c r="D77" s="79"/>
      <c r="E77" s="79"/>
      <c r="F77" s="37">
        <f>SUM(F71:F76)</f>
        <v>340830</v>
      </c>
    </row>
    <row r="78" spans="1:6" x14ac:dyDescent="0.5">
      <c r="A78" s="70" t="s">
        <v>26</v>
      </c>
      <c r="B78" s="70"/>
      <c r="C78" s="70"/>
      <c r="D78" s="70"/>
      <c r="E78" s="70"/>
      <c r="F78" s="70"/>
    </row>
    <row r="79" spans="1:6" ht="28.7" x14ac:dyDescent="0.5">
      <c r="A79" s="5" t="s">
        <v>60</v>
      </c>
      <c r="B79" s="5" t="s">
        <v>61</v>
      </c>
      <c r="C79" s="5">
        <v>15</v>
      </c>
      <c r="D79" s="9" t="s">
        <v>32</v>
      </c>
      <c r="E79" s="32">
        <v>35000</v>
      </c>
      <c r="F79" s="32">
        <f t="shared" ref="F79:F81" si="9">C79*E79</f>
        <v>525000</v>
      </c>
    </row>
    <row r="80" spans="1:6" ht="28.7" x14ac:dyDescent="0.5">
      <c r="A80" s="5" t="s">
        <v>60</v>
      </c>
      <c r="B80" s="5" t="s">
        <v>62</v>
      </c>
      <c r="C80" s="5">
        <v>15</v>
      </c>
      <c r="D80" s="5" t="s">
        <v>32</v>
      </c>
      <c r="E80" s="32">
        <v>35000</v>
      </c>
      <c r="F80" s="32">
        <f t="shared" si="9"/>
        <v>525000</v>
      </c>
    </row>
    <row r="81" spans="1:6" ht="28.7" x14ac:dyDescent="0.5">
      <c r="A81" s="5" t="s">
        <v>60</v>
      </c>
      <c r="B81" s="5" t="s">
        <v>63</v>
      </c>
      <c r="C81" s="5">
        <v>15</v>
      </c>
      <c r="D81" s="5" t="s">
        <v>32</v>
      </c>
      <c r="E81" s="32">
        <v>35000</v>
      </c>
      <c r="F81" s="32">
        <f t="shared" si="9"/>
        <v>525000</v>
      </c>
    </row>
    <row r="82" spans="1:6" ht="28.7" x14ac:dyDescent="0.5">
      <c r="A82" s="5" t="s">
        <v>60</v>
      </c>
      <c r="B82" s="5" t="s">
        <v>61</v>
      </c>
      <c r="C82" s="5">
        <v>15</v>
      </c>
      <c r="D82" s="5" t="s">
        <v>32</v>
      </c>
      <c r="E82" s="32">
        <v>35000</v>
      </c>
      <c r="F82" s="32">
        <f t="shared" ref="F82" si="10">C82*E82</f>
        <v>525000</v>
      </c>
    </row>
    <row r="83" spans="1:6" x14ac:dyDescent="0.5">
      <c r="A83" s="80" t="s">
        <v>673</v>
      </c>
      <c r="B83" s="80"/>
      <c r="C83" s="80"/>
      <c r="D83" s="80"/>
      <c r="E83" s="80"/>
      <c r="F83" s="37">
        <f>F79+F80+F81+F82</f>
        <v>2100000</v>
      </c>
    </row>
    <row r="84" spans="1:6" ht="15" customHeight="1" x14ac:dyDescent="0.5">
      <c r="A84" s="63" t="s">
        <v>30</v>
      </c>
      <c r="B84" s="63"/>
      <c r="C84" s="63"/>
      <c r="D84" s="63"/>
      <c r="E84" s="63"/>
      <c r="F84" s="63"/>
    </row>
    <row r="85" spans="1:6" x14ac:dyDescent="0.5">
      <c r="A85" s="91" t="s">
        <v>198</v>
      </c>
      <c r="B85" s="95" t="s">
        <v>447</v>
      </c>
      <c r="C85" s="91">
        <v>15</v>
      </c>
      <c r="D85" s="91" t="s">
        <v>32</v>
      </c>
      <c r="E85" s="92">
        <v>420000</v>
      </c>
      <c r="F85" s="92">
        <f>C85*E85</f>
        <v>6300000</v>
      </c>
    </row>
    <row r="86" spans="1:6" x14ac:dyDescent="0.5">
      <c r="A86" s="95" t="s">
        <v>448</v>
      </c>
      <c r="B86" s="95" t="s">
        <v>449</v>
      </c>
      <c r="C86" s="91">
        <v>15</v>
      </c>
      <c r="D86" s="91" t="s">
        <v>32</v>
      </c>
      <c r="E86" s="92">
        <v>400000</v>
      </c>
      <c r="F86" s="92">
        <f t="shared" ref="F86:F87" si="11">C86*E86</f>
        <v>6000000</v>
      </c>
    </row>
    <row r="87" spans="1:6" x14ac:dyDescent="0.5">
      <c r="A87" s="95" t="s">
        <v>191</v>
      </c>
      <c r="B87" s="95" t="s">
        <v>450</v>
      </c>
      <c r="C87" s="91">
        <v>15</v>
      </c>
      <c r="D87" s="91" t="s">
        <v>32</v>
      </c>
      <c r="E87" s="92">
        <v>250000</v>
      </c>
      <c r="F87" s="92">
        <f t="shared" si="11"/>
        <v>3750000</v>
      </c>
    </row>
    <row r="88" spans="1:6" x14ac:dyDescent="0.5">
      <c r="A88" s="80" t="s">
        <v>672</v>
      </c>
      <c r="B88" s="80"/>
      <c r="C88" s="80"/>
      <c r="D88" s="80"/>
      <c r="E88" s="80"/>
      <c r="F88" s="37">
        <f>F85+F86+F87</f>
        <v>16050000</v>
      </c>
    </row>
    <row r="89" spans="1:6" x14ac:dyDescent="0.5">
      <c r="A89" s="63" t="s">
        <v>676</v>
      </c>
      <c r="B89" s="63"/>
      <c r="C89" s="63"/>
      <c r="D89" s="63"/>
      <c r="E89" s="63"/>
      <c r="F89" s="40">
        <f>+F77+F83+F88</f>
        <v>18490830</v>
      </c>
    </row>
    <row r="90" spans="1:6" x14ac:dyDescent="0.5">
      <c r="F90" s="38"/>
    </row>
    <row r="91" spans="1:6" x14ac:dyDescent="0.5">
      <c r="A91" s="82" t="s">
        <v>65</v>
      </c>
      <c r="B91" s="83"/>
      <c r="C91" s="83"/>
      <c r="D91" s="83"/>
      <c r="E91" s="83"/>
      <c r="F91" s="84"/>
    </row>
    <row r="92" spans="1:6" x14ac:dyDescent="0.5">
      <c r="A92" s="67" t="s">
        <v>3</v>
      </c>
      <c r="B92" s="68"/>
      <c r="C92" s="68"/>
      <c r="D92" s="68"/>
      <c r="E92" s="68"/>
      <c r="F92" s="69"/>
    </row>
    <row r="93" spans="1:6" ht="28.7" x14ac:dyDescent="0.5">
      <c r="A93" s="11" t="s">
        <v>8</v>
      </c>
      <c r="B93" s="11" t="s">
        <v>0</v>
      </c>
      <c r="C93" s="11" t="s">
        <v>9</v>
      </c>
      <c r="D93" s="10" t="s">
        <v>10</v>
      </c>
      <c r="E93" s="20" t="s">
        <v>289</v>
      </c>
      <c r="F93" s="11" t="s">
        <v>290</v>
      </c>
    </row>
    <row r="94" spans="1:6" x14ac:dyDescent="0.5">
      <c r="A94" s="70" t="s">
        <v>23</v>
      </c>
      <c r="B94" s="70"/>
      <c r="C94" s="70"/>
      <c r="D94" s="70"/>
      <c r="E94" s="70"/>
      <c r="F94" s="70"/>
    </row>
    <row r="95" spans="1:6" ht="28.7" x14ac:dyDescent="0.5">
      <c r="A95" s="5" t="s">
        <v>66</v>
      </c>
      <c r="B95" s="5" t="s">
        <v>73</v>
      </c>
      <c r="C95" s="27">
        <v>1</v>
      </c>
      <c r="D95" s="5" t="s">
        <v>46</v>
      </c>
      <c r="E95" s="32">
        <v>70000</v>
      </c>
      <c r="F95" s="32">
        <f>C95*E95</f>
        <v>70000</v>
      </c>
    </row>
    <row r="96" spans="1:6" x14ac:dyDescent="0.5">
      <c r="A96" s="5" t="s">
        <v>67</v>
      </c>
      <c r="B96" s="5" t="s">
        <v>429</v>
      </c>
      <c r="C96" s="27">
        <v>15</v>
      </c>
      <c r="D96" s="5" t="s">
        <v>47</v>
      </c>
      <c r="E96" s="32">
        <v>20000</v>
      </c>
      <c r="F96" s="32">
        <f t="shared" ref="F96:F103" si="12">C96*E96</f>
        <v>300000</v>
      </c>
    </row>
    <row r="97" spans="1:6" ht="43" x14ac:dyDescent="0.5">
      <c r="A97" s="5" t="s">
        <v>68</v>
      </c>
      <c r="B97" s="5" t="s">
        <v>430</v>
      </c>
      <c r="C97" s="27">
        <v>12</v>
      </c>
      <c r="D97" s="5" t="s">
        <v>46</v>
      </c>
      <c r="E97" s="32">
        <v>20000</v>
      </c>
      <c r="F97" s="32">
        <f>+E97*C97</f>
        <v>240000</v>
      </c>
    </row>
    <row r="98" spans="1:6" ht="28.7" x14ac:dyDescent="0.5">
      <c r="A98" s="5" t="s">
        <v>69</v>
      </c>
      <c r="B98" s="5" t="s">
        <v>431</v>
      </c>
      <c r="C98" s="27">
        <v>2</v>
      </c>
      <c r="D98" s="5" t="s">
        <v>47</v>
      </c>
      <c r="E98" s="32">
        <v>30000</v>
      </c>
      <c r="F98" s="32">
        <f t="shared" si="12"/>
        <v>60000</v>
      </c>
    </row>
    <row r="99" spans="1:6" x14ac:dyDescent="0.5">
      <c r="A99" s="5" t="s">
        <v>70</v>
      </c>
      <c r="B99" s="5" t="s">
        <v>75</v>
      </c>
      <c r="C99" s="27">
        <v>1</v>
      </c>
      <c r="D99" s="5" t="s">
        <v>48</v>
      </c>
      <c r="E99" s="32">
        <v>60000</v>
      </c>
      <c r="F99" s="32">
        <f t="shared" si="12"/>
        <v>60000</v>
      </c>
    </row>
    <row r="100" spans="1:6" x14ac:dyDescent="0.5">
      <c r="A100" s="5" t="s">
        <v>40</v>
      </c>
      <c r="B100" s="5" t="s">
        <v>432</v>
      </c>
      <c r="C100" s="27">
        <v>2</v>
      </c>
      <c r="D100" s="5" t="s">
        <v>46</v>
      </c>
      <c r="E100" s="32">
        <v>18427.5</v>
      </c>
      <c r="F100" s="32">
        <f t="shared" si="12"/>
        <v>36855</v>
      </c>
    </row>
    <row r="101" spans="1:6" ht="28.7" x14ac:dyDescent="0.5">
      <c r="A101" s="5" t="s">
        <v>71</v>
      </c>
      <c r="B101" s="5" t="s">
        <v>433</v>
      </c>
      <c r="C101" s="27">
        <v>1</v>
      </c>
      <c r="D101" s="5" t="s">
        <v>98</v>
      </c>
      <c r="E101" s="32">
        <v>30000</v>
      </c>
      <c r="F101" s="32">
        <f t="shared" si="12"/>
        <v>30000</v>
      </c>
    </row>
    <row r="102" spans="1:6" x14ac:dyDescent="0.5">
      <c r="A102" s="91" t="s">
        <v>41</v>
      </c>
      <c r="B102" s="91" t="s">
        <v>45</v>
      </c>
      <c r="C102" s="96">
        <v>2</v>
      </c>
      <c r="D102" s="91" t="s">
        <v>46</v>
      </c>
      <c r="E102" s="92">
        <v>35000</v>
      </c>
      <c r="F102" s="92">
        <f t="shared" si="12"/>
        <v>70000</v>
      </c>
    </row>
    <row r="103" spans="1:6" ht="28.7" x14ac:dyDescent="0.5">
      <c r="A103" s="91" t="s">
        <v>72</v>
      </c>
      <c r="B103" s="91" t="s">
        <v>434</v>
      </c>
      <c r="C103" s="96">
        <v>1</v>
      </c>
      <c r="D103" s="91" t="s">
        <v>46</v>
      </c>
      <c r="E103" s="92">
        <v>45000</v>
      </c>
      <c r="F103" s="92">
        <f t="shared" si="12"/>
        <v>45000</v>
      </c>
    </row>
    <row r="104" spans="1:6" x14ac:dyDescent="0.5">
      <c r="A104" s="79" t="s">
        <v>674</v>
      </c>
      <c r="B104" s="79"/>
      <c r="C104" s="79"/>
      <c r="D104" s="79"/>
      <c r="E104" s="79"/>
      <c r="F104" s="37">
        <f>SUM(F95:F103)</f>
        <v>911855</v>
      </c>
    </row>
    <row r="105" spans="1:6" x14ac:dyDescent="0.5">
      <c r="A105" s="70" t="s">
        <v>26</v>
      </c>
      <c r="B105" s="70"/>
      <c r="C105" s="70"/>
      <c r="D105" s="70"/>
      <c r="E105" s="70"/>
      <c r="F105" s="70"/>
    </row>
    <row r="106" spans="1:6" ht="45" customHeight="1" x14ac:dyDescent="0.5">
      <c r="A106" s="5" t="s">
        <v>76</v>
      </c>
      <c r="B106" s="5" t="s">
        <v>77</v>
      </c>
      <c r="C106" s="5">
        <v>15</v>
      </c>
      <c r="D106" s="5" t="s">
        <v>32</v>
      </c>
      <c r="E106" s="32">
        <v>35000</v>
      </c>
      <c r="F106" s="32">
        <f t="shared" ref="F106:F108" si="13">E106*C106</f>
        <v>525000</v>
      </c>
    </row>
    <row r="107" spans="1:6" ht="28.7" x14ac:dyDescent="0.5">
      <c r="A107" s="5" t="s">
        <v>76</v>
      </c>
      <c r="B107" s="5" t="s">
        <v>78</v>
      </c>
      <c r="C107" s="5">
        <v>15</v>
      </c>
      <c r="D107" s="5" t="s">
        <v>32</v>
      </c>
      <c r="E107" s="32">
        <v>35000</v>
      </c>
      <c r="F107" s="32">
        <f t="shared" si="13"/>
        <v>525000</v>
      </c>
    </row>
    <row r="108" spans="1:6" ht="28.7" x14ac:dyDescent="0.5">
      <c r="A108" s="5" t="s">
        <v>76</v>
      </c>
      <c r="B108" s="5" t="s">
        <v>79</v>
      </c>
      <c r="C108" s="5">
        <v>15</v>
      </c>
      <c r="D108" s="5" t="s">
        <v>32</v>
      </c>
      <c r="E108" s="32">
        <v>35000</v>
      </c>
      <c r="F108" s="32">
        <f t="shared" si="13"/>
        <v>525000</v>
      </c>
    </row>
    <row r="109" spans="1:6" ht="28.7" x14ac:dyDescent="0.5">
      <c r="A109" s="5" t="s">
        <v>76</v>
      </c>
      <c r="B109" s="5" t="s">
        <v>77</v>
      </c>
      <c r="C109" s="5">
        <v>15</v>
      </c>
      <c r="D109" s="5" t="s">
        <v>32</v>
      </c>
      <c r="E109" s="32">
        <v>35000</v>
      </c>
      <c r="F109" s="32">
        <f t="shared" ref="F109" si="14">E109*C109</f>
        <v>525000</v>
      </c>
    </row>
    <row r="110" spans="1:6" x14ac:dyDescent="0.5">
      <c r="A110" s="80" t="s">
        <v>673</v>
      </c>
      <c r="B110" s="80"/>
      <c r="C110" s="80"/>
      <c r="D110" s="80"/>
      <c r="E110" s="80"/>
      <c r="F110" s="37">
        <f>SUM(F106:F109)</f>
        <v>2100000</v>
      </c>
    </row>
    <row r="111" spans="1:6" ht="15" customHeight="1" x14ac:dyDescent="0.5">
      <c r="A111" s="63" t="s">
        <v>30</v>
      </c>
      <c r="B111" s="63"/>
      <c r="C111" s="63"/>
      <c r="D111" s="63"/>
      <c r="E111" s="63"/>
      <c r="F111" s="63"/>
    </row>
    <row r="112" spans="1:6" ht="28.7" x14ac:dyDescent="0.5">
      <c r="A112" s="95" t="s">
        <v>199</v>
      </c>
      <c r="B112" s="91" t="s">
        <v>451</v>
      </c>
      <c r="C112" s="95">
        <v>15</v>
      </c>
      <c r="D112" s="95" t="s">
        <v>32</v>
      </c>
      <c r="E112" s="92">
        <v>70000</v>
      </c>
      <c r="F112" s="92">
        <f>E112*C112</f>
        <v>1050000</v>
      </c>
    </row>
    <row r="113" spans="1:6" x14ac:dyDescent="0.5">
      <c r="A113" s="95" t="s">
        <v>452</v>
      </c>
      <c r="B113" s="91" t="s">
        <v>453</v>
      </c>
      <c r="C113" s="95">
        <v>15</v>
      </c>
      <c r="D113" s="95" t="s">
        <v>32</v>
      </c>
      <c r="E113" s="92">
        <v>230000</v>
      </c>
      <c r="F113" s="92">
        <f t="shared" ref="F113:F121" si="15">E113*C113</f>
        <v>3450000</v>
      </c>
    </row>
    <row r="114" spans="1:6" x14ac:dyDescent="0.5">
      <c r="A114" s="95" t="s">
        <v>454</v>
      </c>
      <c r="B114" s="91" t="s">
        <v>455</v>
      </c>
      <c r="C114" s="95">
        <v>15</v>
      </c>
      <c r="D114" s="95" t="s">
        <v>32</v>
      </c>
      <c r="E114" s="92">
        <v>200000</v>
      </c>
      <c r="F114" s="92">
        <f t="shared" si="15"/>
        <v>3000000</v>
      </c>
    </row>
    <row r="115" spans="1:6" x14ac:dyDescent="0.5">
      <c r="A115" s="95" t="s">
        <v>456</v>
      </c>
      <c r="B115" s="91" t="s">
        <v>457</v>
      </c>
      <c r="C115" s="95">
        <v>15</v>
      </c>
      <c r="D115" s="95" t="s">
        <v>32</v>
      </c>
      <c r="E115" s="92">
        <v>130000</v>
      </c>
      <c r="F115" s="92">
        <f t="shared" si="15"/>
        <v>1950000</v>
      </c>
    </row>
    <row r="116" spans="1:6" x14ac:dyDescent="0.5">
      <c r="A116" s="95" t="s">
        <v>458</v>
      </c>
      <c r="B116" s="91" t="s">
        <v>459</v>
      </c>
      <c r="C116" s="95">
        <v>15</v>
      </c>
      <c r="D116" s="95" t="s">
        <v>200</v>
      </c>
      <c r="E116" s="92">
        <v>60000</v>
      </c>
      <c r="F116" s="92">
        <f t="shared" si="15"/>
        <v>900000</v>
      </c>
    </row>
    <row r="117" spans="1:6" x14ac:dyDescent="0.5">
      <c r="A117" s="95" t="s">
        <v>460</v>
      </c>
      <c r="B117" s="91" t="s">
        <v>461</v>
      </c>
      <c r="C117" s="95">
        <v>15</v>
      </c>
      <c r="D117" s="95" t="s">
        <v>200</v>
      </c>
      <c r="E117" s="92">
        <v>65000</v>
      </c>
      <c r="F117" s="92">
        <f t="shared" si="15"/>
        <v>975000</v>
      </c>
    </row>
    <row r="118" spans="1:6" x14ac:dyDescent="0.5">
      <c r="A118" s="95" t="s">
        <v>462</v>
      </c>
      <c r="B118" s="91" t="s">
        <v>461</v>
      </c>
      <c r="C118" s="95">
        <v>15</v>
      </c>
      <c r="D118" s="95" t="s">
        <v>32</v>
      </c>
      <c r="E118" s="92">
        <v>120000</v>
      </c>
      <c r="F118" s="92">
        <f t="shared" si="15"/>
        <v>1800000</v>
      </c>
    </row>
    <row r="119" spans="1:6" x14ac:dyDescent="0.5">
      <c r="A119" s="95" t="s">
        <v>463</v>
      </c>
      <c r="B119" s="91" t="s">
        <v>461</v>
      </c>
      <c r="C119" s="95">
        <v>15</v>
      </c>
      <c r="D119" s="95" t="s">
        <v>32</v>
      </c>
      <c r="E119" s="92">
        <v>40000</v>
      </c>
      <c r="F119" s="92">
        <f t="shared" si="15"/>
        <v>600000</v>
      </c>
    </row>
    <row r="120" spans="1:6" x14ac:dyDescent="0.5">
      <c r="A120" s="95" t="s">
        <v>464</v>
      </c>
      <c r="B120" s="91" t="s">
        <v>465</v>
      </c>
      <c r="C120" s="95">
        <v>15</v>
      </c>
      <c r="D120" s="95" t="s">
        <v>32</v>
      </c>
      <c r="E120" s="92">
        <v>120000</v>
      </c>
      <c r="F120" s="92">
        <f t="shared" si="15"/>
        <v>1800000</v>
      </c>
    </row>
    <row r="121" spans="1:6" x14ac:dyDescent="0.5">
      <c r="A121" s="95" t="s">
        <v>466</v>
      </c>
      <c r="B121" s="91" t="s">
        <v>467</v>
      </c>
      <c r="C121" s="95">
        <v>15</v>
      </c>
      <c r="D121" s="95" t="s">
        <v>32</v>
      </c>
      <c r="E121" s="92">
        <v>35000</v>
      </c>
      <c r="F121" s="92">
        <f t="shared" si="15"/>
        <v>525000</v>
      </c>
    </row>
    <row r="122" spans="1:6" x14ac:dyDescent="0.5">
      <c r="A122" s="80" t="s">
        <v>672</v>
      </c>
      <c r="B122" s="80"/>
      <c r="C122" s="80"/>
      <c r="D122" s="80"/>
      <c r="E122" s="80"/>
      <c r="F122" s="37">
        <f>SUM(F112:F121)</f>
        <v>16050000</v>
      </c>
    </row>
    <row r="123" spans="1:6" x14ac:dyDescent="0.5">
      <c r="A123" s="63" t="s">
        <v>676</v>
      </c>
      <c r="B123" s="63"/>
      <c r="C123" s="63"/>
      <c r="D123" s="63"/>
      <c r="E123" s="63"/>
      <c r="F123" s="40">
        <f>+F104+F110+F122</f>
        <v>19061855</v>
      </c>
    </row>
    <row r="124" spans="1:6" x14ac:dyDescent="0.5">
      <c r="A124" s="7"/>
      <c r="C124" s="7"/>
      <c r="D124" s="7"/>
      <c r="F124" s="13"/>
    </row>
    <row r="125" spans="1:6" x14ac:dyDescent="0.5">
      <c r="A125" s="82" t="s">
        <v>80</v>
      </c>
      <c r="B125" s="83"/>
      <c r="C125" s="83"/>
      <c r="D125" s="83"/>
      <c r="E125" s="83"/>
      <c r="F125" s="84"/>
    </row>
    <row r="126" spans="1:6" x14ac:dyDescent="0.5">
      <c r="A126" s="67" t="s">
        <v>4</v>
      </c>
      <c r="B126" s="68"/>
      <c r="C126" s="68"/>
      <c r="D126" s="68"/>
      <c r="E126" s="68"/>
      <c r="F126" s="69"/>
    </row>
    <row r="127" spans="1:6" ht="28.7" x14ac:dyDescent="0.5">
      <c r="A127" s="11" t="s">
        <v>8</v>
      </c>
      <c r="B127" s="11" t="s">
        <v>0</v>
      </c>
      <c r="C127" s="11" t="s">
        <v>9</v>
      </c>
      <c r="D127" s="10" t="s">
        <v>10</v>
      </c>
      <c r="E127" s="20" t="s">
        <v>289</v>
      </c>
      <c r="F127" s="11" t="s">
        <v>290</v>
      </c>
    </row>
    <row r="128" spans="1:6" x14ac:dyDescent="0.5">
      <c r="A128" s="70" t="s">
        <v>23</v>
      </c>
      <c r="B128" s="70"/>
      <c r="C128" s="70"/>
      <c r="D128" s="70"/>
      <c r="E128" s="70"/>
      <c r="F128" s="70"/>
    </row>
    <row r="129" spans="1:6" ht="43" x14ac:dyDescent="0.5">
      <c r="A129" s="4" t="s">
        <v>81</v>
      </c>
      <c r="B129" s="5" t="s">
        <v>82</v>
      </c>
      <c r="C129" s="4">
        <v>8</v>
      </c>
      <c r="D129" s="4" t="s">
        <v>48</v>
      </c>
      <c r="E129" s="32">
        <v>157950</v>
      </c>
      <c r="F129" s="32">
        <f>E129*C129</f>
        <v>1263600</v>
      </c>
    </row>
    <row r="130" spans="1:6" ht="43" x14ac:dyDescent="0.5">
      <c r="A130" s="4" t="s">
        <v>83</v>
      </c>
      <c r="B130" s="5" t="s">
        <v>84</v>
      </c>
      <c r="C130" s="4">
        <v>8</v>
      </c>
      <c r="D130" s="4" t="s">
        <v>48</v>
      </c>
      <c r="E130" s="32">
        <v>84240</v>
      </c>
      <c r="F130" s="32">
        <f t="shared" ref="F130:F136" si="16">E130*C130</f>
        <v>673920</v>
      </c>
    </row>
    <row r="131" spans="1:6" ht="28.7" x14ac:dyDescent="0.5">
      <c r="A131" s="4" t="s">
        <v>85</v>
      </c>
      <c r="B131" s="5" t="s">
        <v>91</v>
      </c>
      <c r="C131" s="4">
        <v>2</v>
      </c>
      <c r="D131" s="4" t="s">
        <v>96</v>
      </c>
      <c r="E131" s="32">
        <v>21060</v>
      </c>
      <c r="F131" s="32">
        <f t="shared" si="16"/>
        <v>42120</v>
      </c>
    </row>
    <row r="132" spans="1:6" ht="43" x14ac:dyDescent="0.5">
      <c r="A132" s="4" t="s">
        <v>86</v>
      </c>
      <c r="B132" s="5" t="s">
        <v>92</v>
      </c>
      <c r="C132" s="4">
        <v>5</v>
      </c>
      <c r="D132" s="4" t="s">
        <v>48</v>
      </c>
      <c r="E132" s="32">
        <v>52650</v>
      </c>
      <c r="F132" s="32">
        <f t="shared" si="16"/>
        <v>263250</v>
      </c>
    </row>
    <row r="133" spans="1:6" ht="57.35" x14ac:dyDescent="0.5">
      <c r="A133" s="4" t="s">
        <v>90</v>
      </c>
      <c r="B133" s="5" t="s">
        <v>93</v>
      </c>
      <c r="C133" s="4">
        <v>5</v>
      </c>
      <c r="D133" s="4" t="s">
        <v>32</v>
      </c>
      <c r="E133" s="32">
        <v>21060</v>
      </c>
      <c r="F133" s="32">
        <f t="shared" si="16"/>
        <v>105300</v>
      </c>
    </row>
    <row r="134" spans="1:6" ht="43" x14ac:dyDescent="0.5">
      <c r="A134" s="4" t="s">
        <v>87</v>
      </c>
      <c r="B134" s="5" t="s">
        <v>94</v>
      </c>
      <c r="C134" s="4">
        <v>4</v>
      </c>
      <c r="D134" s="4" t="s">
        <v>46</v>
      </c>
      <c r="E134" s="32">
        <v>2106</v>
      </c>
      <c r="F134" s="32">
        <f t="shared" si="16"/>
        <v>8424</v>
      </c>
    </row>
    <row r="135" spans="1:6" ht="57.35" x14ac:dyDescent="0.5">
      <c r="A135" s="4" t="s">
        <v>88</v>
      </c>
      <c r="B135" s="5" t="s">
        <v>95</v>
      </c>
      <c r="C135" s="4">
        <v>60</v>
      </c>
      <c r="D135" s="4" t="s">
        <v>97</v>
      </c>
      <c r="E135" s="32">
        <v>5265</v>
      </c>
      <c r="F135" s="32">
        <f t="shared" si="16"/>
        <v>315900</v>
      </c>
    </row>
    <row r="136" spans="1:6" ht="28.7" x14ac:dyDescent="0.5">
      <c r="A136" s="4" t="s">
        <v>737</v>
      </c>
      <c r="B136" s="5" t="s">
        <v>743</v>
      </c>
      <c r="C136" s="4">
        <v>12</v>
      </c>
      <c r="D136" s="4" t="s">
        <v>98</v>
      </c>
      <c r="E136" s="32">
        <v>20000</v>
      </c>
      <c r="F136" s="32">
        <f t="shared" si="16"/>
        <v>240000</v>
      </c>
    </row>
    <row r="137" spans="1:6" x14ac:dyDescent="0.5">
      <c r="A137" s="79" t="s">
        <v>674</v>
      </c>
      <c r="B137" s="79"/>
      <c r="C137" s="79"/>
      <c r="D137" s="79"/>
      <c r="E137" s="79"/>
      <c r="F137" s="37">
        <f>SUM(F129:F136)</f>
        <v>2912514</v>
      </c>
    </row>
    <row r="138" spans="1:6" x14ac:dyDescent="0.5">
      <c r="A138" s="70" t="s">
        <v>26</v>
      </c>
      <c r="B138" s="70"/>
      <c r="C138" s="70"/>
      <c r="D138" s="70"/>
      <c r="E138" s="70"/>
      <c r="F138" s="70"/>
    </row>
    <row r="139" spans="1:6" ht="28.7" x14ac:dyDescent="0.5">
      <c r="A139" s="5" t="s">
        <v>99</v>
      </c>
      <c r="B139" s="5" t="s">
        <v>103</v>
      </c>
      <c r="C139" s="5">
        <v>15</v>
      </c>
      <c r="D139" s="5" t="s">
        <v>32</v>
      </c>
      <c r="E139" s="32">
        <v>35000</v>
      </c>
      <c r="F139" s="32">
        <f t="shared" ref="F139:F142" si="17">E139*C139</f>
        <v>525000</v>
      </c>
    </row>
    <row r="140" spans="1:6" ht="28.7" x14ac:dyDescent="0.5">
      <c r="A140" s="5" t="s">
        <v>99</v>
      </c>
      <c r="B140" s="5" t="s">
        <v>104</v>
      </c>
      <c r="C140" s="5">
        <v>15</v>
      </c>
      <c r="D140" s="5" t="s">
        <v>32</v>
      </c>
      <c r="E140" s="32">
        <v>35000</v>
      </c>
      <c r="F140" s="32">
        <f t="shared" si="17"/>
        <v>525000</v>
      </c>
    </row>
    <row r="141" spans="1:6" x14ac:dyDescent="0.5">
      <c r="A141" s="5" t="s">
        <v>99</v>
      </c>
      <c r="B141" s="5" t="s">
        <v>105</v>
      </c>
      <c r="C141" s="5">
        <v>15</v>
      </c>
      <c r="D141" s="5" t="s">
        <v>32</v>
      </c>
      <c r="E141" s="32">
        <v>35000</v>
      </c>
      <c r="F141" s="32">
        <f t="shared" si="17"/>
        <v>525000</v>
      </c>
    </row>
    <row r="142" spans="1:6" ht="28.7" x14ac:dyDescent="0.5">
      <c r="A142" s="5" t="s">
        <v>99</v>
      </c>
      <c r="B142" s="5" t="s">
        <v>103</v>
      </c>
      <c r="C142" s="5">
        <v>15</v>
      </c>
      <c r="D142" s="5" t="s">
        <v>32</v>
      </c>
      <c r="E142" s="32">
        <v>35000</v>
      </c>
      <c r="F142" s="32">
        <f t="shared" si="17"/>
        <v>525000</v>
      </c>
    </row>
    <row r="143" spans="1:6" x14ac:dyDescent="0.5">
      <c r="A143" s="80" t="s">
        <v>673</v>
      </c>
      <c r="B143" s="80"/>
      <c r="C143" s="80"/>
      <c r="D143" s="80"/>
      <c r="E143" s="80"/>
      <c r="F143" s="37">
        <f>SUM(F139:F142)</f>
        <v>2100000</v>
      </c>
    </row>
    <row r="144" spans="1:6" ht="15" customHeight="1" x14ac:dyDescent="0.5">
      <c r="A144" s="63" t="s">
        <v>30</v>
      </c>
      <c r="B144" s="63"/>
      <c r="C144" s="63"/>
      <c r="D144" s="63"/>
      <c r="E144" s="63"/>
      <c r="F144" s="63"/>
    </row>
    <row r="145" spans="1:6" ht="43" x14ac:dyDescent="0.5">
      <c r="A145" s="4" t="s">
        <v>468</v>
      </c>
      <c r="B145" s="5" t="s">
        <v>474</v>
      </c>
      <c r="C145" s="4">
        <v>15</v>
      </c>
      <c r="D145" s="4" t="s">
        <v>32</v>
      </c>
      <c r="E145" s="32">
        <v>50000</v>
      </c>
      <c r="F145" s="32">
        <f>E145*C145</f>
        <v>750000</v>
      </c>
    </row>
    <row r="146" spans="1:6" ht="28.7" x14ac:dyDescent="0.5">
      <c r="A146" s="4" t="s">
        <v>469</v>
      </c>
      <c r="B146" s="5" t="s">
        <v>475</v>
      </c>
      <c r="C146" s="4">
        <v>15</v>
      </c>
      <c r="D146" s="4" t="s">
        <v>470</v>
      </c>
      <c r="E146" s="32">
        <v>40000</v>
      </c>
      <c r="F146" s="32">
        <f t="shared" ref="F146:F152" si="18">E146*C146</f>
        <v>600000</v>
      </c>
    </row>
    <row r="147" spans="1:6" ht="28.7" x14ac:dyDescent="0.5">
      <c r="A147" s="4" t="s">
        <v>471</v>
      </c>
      <c r="B147" s="5" t="s">
        <v>476</v>
      </c>
      <c r="C147" s="4">
        <v>15</v>
      </c>
      <c r="D147" s="4" t="s">
        <v>32</v>
      </c>
      <c r="E147" s="32">
        <v>50000</v>
      </c>
      <c r="F147" s="32">
        <f t="shared" si="18"/>
        <v>750000</v>
      </c>
    </row>
    <row r="148" spans="1:6" ht="28.7" x14ac:dyDescent="0.5">
      <c r="A148" s="4" t="s">
        <v>472</v>
      </c>
      <c r="B148" s="5" t="s">
        <v>475</v>
      </c>
      <c r="C148" s="4">
        <v>15</v>
      </c>
      <c r="D148" s="4" t="s">
        <v>470</v>
      </c>
      <c r="E148" s="32">
        <v>31128</v>
      </c>
      <c r="F148" s="32">
        <f t="shared" si="18"/>
        <v>466920</v>
      </c>
    </row>
    <row r="149" spans="1:6" ht="28.7" x14ac:dyDescent="0.5">
      <c r="A149" s="4" t="s">
        <v>473</v>
      </c>
      <c r="B149" s="5" t="s">
        <v>202</v>
      </c>
      <c r="C149" s="4">
        <v>3</v>
      </c>
      <c r="D149" s="4" t="s">
        <v>98</v>
      </c>
      <c r="E149" s="32">
        <v>25000</v>
      </c>
      <c r="F149" s="32">
        <f t="shared" si="18"/>
        <v>75000</v>
      </c>
    </row>
    <row r="150" spans="1:6" ht="28.7" x14ac:dyDescent="0.5">
      <c r="A150" s="4" t="s">
        <v>201</v>
      </c>
      <c r="B150" s="5" t="s">
        <v>477</v>
      </c>
      <c r="C150" s="4">
        <v>15</v>
      </c>
      <c r="D150" s="4" t="s">
        <v>32</v>
      </c>
      <c r="E150" s="32">
        <v>25000</v>
      </c>
      <c r="F150" s="32">
        <f t="shared" si="18"/>
        <v>375000</v>
      </c>
    </row>
    <row r="151" spans="1:6" ht="43.5" customHeight="1" x14ac:dyDescent="0.5">
      <c r="A151" s="4" t="s">
        <v>622</v>
      </c>
      <c r="B151" s="5" t="s">
        <v>623</v>
      </c>
      <c r="C151" s="4">
        <v>15</v>
      </c>
      <c r="D151" s="4" t="s">
        <v>32</v>
      </c>
      <c r="E151" s="32">
        <v>200000</v>
      </c>
      <c r="F151" s="32">
        <f t="shared" si="18"/>
        <v>3000000</v>
      </c>
    </row>
    <row r="152" spans="1:6" ht="28.7" x14ac:dyDescent="0.5">
      <c r="A152" s="4" t="s">
        <v>624</v>
      </c>
      <c r="B152" s="5" t="s">
        <v>478</v>
      </c>
      <c r="C152" s="4">
        <v>15</v>
      </c>
      <c r="D152" s="4" t="s">
        <v>32</v>
      </c>
      <c r="E152" s="32">
        <v>350000</v>
      </c>
      <c r="F152" s="32">
        <f t="shared" si="18"/>
        <v>5250000</v>
      </c>
    </row>
    <row r="153" spans="1:6" x14ac:dyDescent="0.5">
      <c r="A153" s="80" t="s">
        <v>672</v>
      </c>
      <c r="B153" s="80"/>
      <c r="C153" s="80"/>
      <c r="D153" s="80"/>
      <c r="E153" s="80"/>
      <c r="F153" s="37">
        <f>SUM(F145:F152)</f>
        <v>11266920</v>
      </c>
    </row>
    <row r="154" spans="1:6" x14ac:dyDescent="0.5">
      <c r="A154" s="63" t="s">
        <v>679</v>
      </c>
      <c r="B154" s="63"/>
      <c r="C154" s="63"/>
      <c r="D154" s="63"/>
      <c r="E154" s="63"/>
      <c r="F154" s="40">
        <f>+F137+F143+F153</f>
        <v>16279434</v>
      </c>
    </row>
    <row r="156" spans="1:6" x14ac:dyDescent="0.5">
      <c r="A156" s="82" t="s">
        <v>141</v>
      </c>
      <c r="B156" s="83"/>
      <c r="C156" s="83"/>
      <c r="D156" s="83"/>
      <c r="E156" s="83"/>
      <c r="F156" s="84"/>
    </row>
    <row r="157" spans="1:6" x14ac:dyDescent="0.5">
      <c r="A157" s="67" t="s">
        <v>142</v>
      </c>
      <c r="B157" s="68"/>
      <c r="C157" s="68"/>
      <c r="D157" s="68"/>
      <c r="E157" s="68"/>
      <c r="F157" s="69"/>
    </row>
    <row r="158" spans="1:6" ht="28.7" x14ac:dyDescent="0.5">
      <c r="A158" s="11" t="s">
        <v>8</v>
      </c>
      <c r="B158" s="11" t="s">
        <v>0</v>
      </c>
      <c r="C158" s="11" t="s">
        <v>9</v>
      </c>
      <c r="D158" s="10" t="s">
        <v>10</v>
      </c>
      <c r="E158" s="20" t="s">
        <v>289</v>
      </c>
      <c r="F158" s="11" t="s">
        <v>290</v>
      </c>
    </row>
    <row r="159" spans="1:6" x14ac:dyDescent="0.5">
      <c r="A159" s="70" t="s">
        <v>23</v>
      </c>
      <c r="B159" s="70"/>
      <c r="C159" s="70"/>
      <c r="D159" s="70"/>
      <c r="E159" s="70"/>
      <c r="F159" s="70"/>
    </row>
    <row r="160" spans="1:6" x14ac:dyDescent="0.5">
      <c r="A160" s="4" t="s">
        <v>144</v>
      </c>
      <c r="B160" s="4" t="s">
        <v>706</v>
      </c>
      <c r="C160" s="4">
        <v>1</v>
      </c>
      <c r="D160" s="4" t="s">
        <v>46</v>
      </c>
      <c r="E160" s="32">
        <v>80000</v>
      </c>
      <c r="F160" s="32">
        <f>C160*E160</f>
        <v>80000</v>
      </c>
    </row>
    <row r="161" spans="1:6" x14ac:dyDescent="0.5">
      <c r="A161" s="4" t="s">
        <v>41</v>
      </c>
      <c r="B161" s="5" t="s">
        <v>747</v>
      </c>
      <c r="C161" s="4">
        <v>1</v>
      </c>
      <c r="D161" s="4" t="s">
        <v>178</v>
      </c>
      <c r="E161" s="32">
        <v>60000</v>
      </c>
      <c r="F161" s="32">
        <f t="shared" ref="F161:F169" si="19">C161*E161</f>
        <v>60000</v>
      </c>
    </row>
    <row r="162" spans="1:6" ht="78" customHeight="1" x14ac:dyDescent="0.5">
      <c r="A162" s="4" t="s">
        <v>143</v>
      </c>
      <c r="B162" s="5" t="s">
        <v>158</v>
      </c>
      <c r="C162" s="4">
        <v>1</v>
      </c>
      <c r="D162" s="4" t="s">
        <v>46</v>
      </c>
      <c r="E162" s="32">
        <v>35000</v>
      </c>
      <c r="F162" s="32">
        <f t="shared" si="19"/>
        <v>35000</v>
      </c>
    </row>
    <row r="163" spans="1:6" ht="28.7" x14ac:dyDescent="0.5">
      <c r="A163" s="4" t="s">
        <v>89</v>
      </c>
      <c r="B163" s="5" t="s">
        <v>157</v>
      </c>
      <c r="C163" s="4">
        <v>1</v>
      </c>
      <c r="D163" s="4" t="s">
        <v>98</v>
      </c>
      <c r="E163" s="32">
        <v>30000</v>
      </c>
      <c r="F163" s="32">
        <f t="shared" si="19"/>
        <v>30000</v>
      </c>
    </row>
    <row r="164" spans="1:6" x14ac:dyDescent="0.5">
      <c r="A164" s="4" t="s">
        <v>145</v>
      </c>
      <c r="B164" s="5" t="s">
        <v>156</v>
      </c>
      <c r="C164" s="4">
        <v>1</v>
      </c>
      <c r="D164" s="4" t="s">
        <v>160</v>
      </c>
      <c r="E164" s="32">
        <v>25000</v>
      </c>
      <c r="F164" s="32">
        <f t="shared" si="19"/>
        <v>25000</v>
      </c>
    </row>
    <row r="165" spans="1:6" x14ac:dyDescent="0.5">
      <c r="A165" s="4" t="s">
        <v>146</v>
      </c>
      <c r="B165" s="5" t="s">
        <v>155</v>
      </c>
      <c r="C165" s="4">
        <v>1</v>
      </c>
      <c r="D165" s="4" t="s">
        <v>160</v>
      </c>
      <c r="E165" s="32">
        <v>90000</v>
      </c>
      <c r="F165" s="32">
        <f t="shared" si="19"/>
        <v>90000</v>
      </c>
    </row>
    <row r="166" spans="1:6" ht="28.7" x14ac:dyDescent="0.5">
      <c r="A166" s="4" t="s">
        <v>147</v>
      </c>
      <c r="B166" s="5" t="s">
        <v>154</v>
      </c>
      <c r="C166" s="4">
        <v>1</v>
      </c>
      <c r="D166" s="4" t="s">
        <v>98</v>
      </c>
      <c r="E166" s="32">
        <v>18000</v>
      </c>
      <c r="F166" s="32">
        <f t="shared" si="19"/>
        <v>18000</v>
      </c>
    </row>
    <row r="167" spans="1:6" x14ac:dyDescent="0.5">
      <c r="A167" s="4" t="s">
        <v>148</v>
      </c>
      <c r="B167" s="5" t="s">
        <v>153</v>
      </c>
      <c r="C167" s="4">
        <v>1</v>
      </c>
      <c r="D167" s="4" t="s">
        <v>97</v>
      </c>
      <c r="E167" s="32">
        <v>60000</v>
      </c>
      <c r="F167" s="32">
        <f t="shared" si="19"/>
        <v>60000</v>
      </c>
    </row>
    <row r="168" spans="1:6" ht="28.7" x14ac:dyDescent="0.5">
      <c r="A168" s="4" t="s">
        <v>149</v>
      </c>
      <c r="B168" s="5" t="s">
        <v>152</v>
      </c>
      <c r="C168" s="4">
        <v>1</v>
      </c>
      <c r="D168" s="4" t="s">
        <v>149</v>
      </c>
      <c r="E168" s="32">
        <v>60000</v>
      </c>
      <c r="F168" s="32">
        <f t="shared" si="19"/>
        <v>60000</v>
      </c>
    </row>
    <row r="169" spans="1:6" ht="28.7" x14ac:dyDescent="0.5">
      <c r="A169" s="4" t="s">
        <v>150</v>
      </c>
      <c r="B169" s="5" t="s">
        <v>151</v>
      </c>
      <c r="C169" s="4">
        <v>1</v>
      </c>
      <c r="D169" s="4" t="s">
        <v>160</v>
      </c>
      <c r="E169" s="32">
        <v>150000</v>
      </c>
      <c r="F169" s="32">
        <f t="shared" si="19"/>
        <v>150000</v>
      </c>
    </row>
    <row r="170" spans="1:6" x14ac:dyDescent="0.5">
      <c r="A170" s="79" t="s">
        <v>674</v>
      </c>
      <c r="B170" s="79"/>
      <c r="C170" s="79"/>
      <c r="D170" s="79"/>
      <c r="E170" s="79"/>
      <c r="F170" s="37">
        <f>SUM(F160:F169)</f>
        <v>608000</v>
      </c>
    </row>
    <row r="171" spans="1:6" x14ac:dyDescent="0.5">
      <c r="A171" s="70" t="s">
        <v>26</v>
      </c>
      <c r="B171" s="70"/>
      <c r="C171" s="70"/>
      <c r="D171" s="70"/>
      <c r="E171" s="70"/>
      <c r="F171" s="70"/>
    </row>
    <row r="172" spans="1:6" ht="28.7" x14ac:dyDescent="0.5">
      <c r="A172" s="5" t="s">
        <v>161</v>
      </c>
      <c r="B172" s="5" t="s">
        <v>162</v>
      </c>
      <c r="C172" s="5">
        <v>15</v>
      </c>
      <c r="D172" s="5" t="s">
        <v>32</v>
      </c>
      <c r="E172" s="32">
        <v>35000</v>
      </c>
      <c r="F172" s="32">
        <f t="shared" ref="F172:F174" si="20">C172*E172</f>
        <v>525000</v>
      </c>
    </row>
    <row r="173" spans="1:6" ht="28.7" x14ac:dyDescent="0.5">
      <c r="A173" s="5" t="s">
        <v>161</v>
      </c>
      <c r="B173" s="5" t="s">
        <v>163</v>
      </c>
      <c r="C173" s="5">
        <v>15</v>
      </c>
      <c r="D173" s="5" t="s">
        <v>32</v>
      </c>
      <c r="E173" s="32">
        <v>35000</v>
      </c>
      <c r="F173" s="32">
        <f t="shared" si="20"/>
        <v>525000</v>
      </c>
    </row>
    <row r="174" spans="1:6" ht="57.35" x14ac:dyDescent="0.5">
      <c r="A174" s="5" t="s">
        <v>161</v>
      </c>
      <c r="B174" s="5" t="s">
        <v>164</v>
      </c>
      <c r="C174" s="5">
        <v>15</v>
      </c>
      <c r="D174" s="5" t="s">
        <v>32</v>
      </c>
      <c r="E174" s="32">
        <v>35000</v>
      </c>
      <c r="F174" s="32">
        <f t="shared" si="20"/>
        <v>525000</v>
      </c>
    </row>
    <row r="175" spans="1:6" ht="28.7" x14ac:dyDescent="0.5">
      <c r="A175" s="5" t="s">
        <v>161</v>
      </c>
      <c r="B175" s="5" t="s">
        <v>162</v>
      </c>
      <c r="C175" s="5">
        <v>15</v>
      </c>
      <c r="D175" s="5" t="s">
        <v>32</v>
      </c>
      <c r="E175" s="32">
        <v>35000</v>
      </c>
      <c r="F175" s="32">
        <f t="shared" ref="F175" si="21">C175*E175</f>
        <v>525000</v>
      </c>
    </row>
    <row r="176" spans="1:6" x14ac:dyDescent="0.5">
      <c r="A176" s="80" t="s">
        <v>673</v>
      </c>
      <c r="B176" s="80"/>
      <c r="C176" s="80"/>
      <c r="D176" s="80"/>
      <c r="E176" s="80"/>
      <c r="F176" s="37">
        <f>SUM(F172:F175)</f>
        <v>2100000</v>
      </c>
    </row>
    <row r="177" spans="1:6" ht="15" customHeight="1" x14ac:dyDescent="0.5">
      <c r="A177" s="63" t="s">
        <v>30</v>
      </c>
      <c r="B177" s="63"/>
      <c r="C177" s="63"/>
      <c r="D177" s="63"/>
      <c r="E177" s="63"/>
      <c r="F177" s="63"/>
    </row>
    <row r="178" spans="1:6" x14ac:dyDescent="0.5">
      <c r="A178" s="5" t="s">
        <v>203</v>
      </c>
      <c r="B178" s="5" t="s">
        <v>213</v>
      </c>
      <c r="C178" s="5">
        <v>1</v>
      </c>
      <c r="D178" s="5" t="s">
        <v>32</v>
      </c>
      <c r="E178" s="32">
        <v>70000</v>
      </c>
      <c r="F178" s="32">
        <f t="shared" ref="F178:F189" si="22">C178*E178</f>
        <v>70000</v>
      </c>
    </row>
    <row r="179" spans="1:6" x14ac:dyDescent="0.5">
      <c r="A179" s="5" t="s">
        <v>204</v>
      </c>
      <c r="B179" s="5" t="s">
        <v>214</v>
      </c>
      <c r="C179" s="5">
        <v>2</v>
      </c>
      <c r="D179" s="5" t="s">
        <v>32</v>
      </c>
      <c r="E179" s="32">
        <v>25000</v>
      </c>
      <c r="F179" s="32">
        <f t="shared" si="22"/>
        <v>50000</v>
      </c>
    </row>
    <row r="180" spans="1:6" x14ac:dyDescent="0.5">
      <c r="A180" s="5" t="s">
        <v>205</v>
      </c>
      <c r="B180" s="5" t="s">
        <v>214</v>
      </c>
      <c r="C180" s="5">
        <v>2</v>
      </c>
      <c r="D180" s="5" t="s">
        <v>32</v>
      </c>
      <c r="E180" s="32">
        <v>17000</v>
      </c>
      <c r="F180" s="32">
        <f t="shared" si="22"/>
        <v>34000</v>
      </c>
    </row>
    <row r="181" spans="1:6" x14ac:dyDescent="0.5">
      <c r="A181" s="5" t="s">
        <v>206</v>
      </c>
      <c r="B181" s="5" t="s">
        <v>215</v>
      </c>
      <c r="C181" s="5">
        <v>12</v>
      </c>
      <c r="D181" s="5" t="s">
        <v>32</v>
      </c>
      <c r="E181" s="32">
        <v>1700</v>
      </c>
      <c r="F181" s="32">
        <f t="shared" si="22"/>
        <v>20400</v>
      </c>
    </row>
    <row r="182" spans="1:6" x14ac:dyDescent="0.5">
      <c r="A182" s="5" t="s">
        <v>207</v>
      </c>
      <c r="B182" s="5" t="s">
        <v>216</v>
      </c>
      <c r="C182" s="5">
        <v>63</v>
      </c>
      <c r="D182" s="5" t="s">
        <v>32</v>
      </c>
      <c r="E182" s="32">
        <v>300</v>
      </c>
      <c r="F182" s="32">
        <f t="shared" si="22"/>
        <v>18900</v>
      </c>
    </row>
    <row r="183" spans="1:6" x14ac:dyDescent="0.5">
      <c r="A183" s="91" t="s">
        <v>208</v>
      </c>
      <c r="B183" s="91" t="s">
        <v>217</v>
      </c>
      <c r="C183" s="91">
        <v>3</v>
      </c>
      <c r="D183" s="91" t="s">
        <v>778</v>
      </c>
      <c r="E183" s="92">
        <v>60000</v>
      </c>
      <c r="F183" s="92">
        <f t="shared" si="22"/>
        <v>180000</v>
      </c>
    </row>
    <row r="184" spans="1:6" ht="43" x14ac:dyDescent="0.5">
      <c r="A184" s="5" t="s">
        <v>209</v>
      </c>
      <c r="B184" s="5" t="s">
        <v>218</v>
      </c>
      <c r="C184" s="5">
        <v>80</v>
      </c>
      <c r="D184" s="5" t="s">
        <v>186</v>
      </c>
      <c r="E184" s="32">
        <v>60000</v>
      </c>
      <c r="F184" s="32">
        <f t="shared" si="22"/>
        <v>4800000</v>
      </c>
    </row>
    <row r="185" spans="1:6" ht="28.7" x14ac:dyDescent="0.5">
      <c r="A185" s="5" t="s">
        <v>210</v>
      </c>
      <c r="B185" s="5" t="s">
        <v>219</v>
      </c>
      <c r="C185" s="5">
        <v>10</v>
      </c>
      <c r="D185" s="5" t="s">
        <v>32</v>
      </c>
      <c r="E185" s="32">
        <v>200000</v>
      </c>
      <c r="F185" s="32">
        <f t="shared" si="22"/>
        <v>2000000</v>
      </c>
    </row>
    <row r="186" spans="1:6" ht="28.7" x14ac:dyDescent="0.5">
      <c r="A186" s="5" t="s">
        <v>211</v>
      </c>
      <c r="B186" s="5" t="s">
        <v>220</v>
      </c>
      <c r="C186" s="5">
        <v>10</v>
      </c>
      <c r="D186" s="5" t="s">
        <v>32</v>
      </c>
      <c r="E186" s="32">
        <v>120000</v>
      </c>
      <c r="F186" s="32">
        <f t="shared" si="22"/>
        <v>1200000</v>
      </c>
    </row>
    <row r="187" spans="1:6" ht="28.7" x14ac:dyDescent="0.5">
      <c r="A187" s="5" t="s">
        <v>212</v>
      </c>
      <c r="B187" s="5" t="s">
        <v>221</v>
      </c>
      <c r="C187" s="5">
        <v>15</v>
      </c>
      <c r="D187" s="5" t="s">
        <v>186</v>
      </c>
      <c r="E187" s="32">
        <v>60000</v>
      </c>
      <c r="F187" s="32">
        <f t="shared" si="22"/>
        <v>900000</v>
      </c>
    </row>
    <row r="188" spans="1:6" ht="28.7" x14ac:dyDescent="0.5">
      <c r="A188" s="5" t="s">
        <v>223</v>
      </c>
      <c r="B188" s="5" t="s">
        <v>224</v>
      </c>
      <c r="C188" s="5">
        <v>24</v>
      </c>
      <c r="D188" s="5" t="s">
        <v>186</v>
      </c>
      <c r="E188" s="32">
        <v>60000</v>
      </c>
      <c r="F188" s="32">
        <f t="shared" si="22"/>
        <v>1440000</v>
      </c>
    </row>
    <row r="189" spans="1:6" ht="28.7" x14ac:dyDescent="0.5">
      <c r="A189" s="91" t="s">
        <v>225</v>
      </c>
      <c r="B189" s="91" t="s">
        <v>226</v>
      </c>
      <c r="C189" s="91">
        <v>12</v>
      </c>
      <c r="D189" s="91" t="s">
        <v>32</v>
      </c>
      <c r="E189" s="92">
        <v>460000</v>
      </c>
      <c r="F189" s="92">
        <f t="shared" si="22"/>
        <v>5520000</v>
      </c>
    </row>
    <row r="190" spans="1:6" x14ac:dyDescent="0.5">
      <c r="A190" s="80" t="s">
        <v>672</v>
      </c>
      <c r="B190" s="80"/>
      <c r="C190" s="80"/>
      <c r="D190" s="80"/>
      <c r="E190" s="80"/>
      <c r="F190" s="37">
        <f>SUM(F178:F189)</f>
        <v>16233300</v>
      </c>
    </row>
    <row r="191" spans="1:6" x14ac:dyDescent="0.5">
      <c r="A191" s="63" t="s">
        <v>681</v>
      </c>
      <c r="B191" s="63"/>
      <c r="C191" s="63"/>
      <c r="D191" s="63"/>
      <c r="E191" s="63"/>
      <c r="F191" s="40">
        <f>+F170+F176+F190</f>
        <v>18941300</v>
      </c>
    </row>
    <row r="193" spans="1:6" x14ac:dyDescent="0.5">
      <c r="A193" s="82" t="s">
        <v>177</v>
      </c>
      <c r="B193" s="83"/>
      <c r="C193" s="83"/>
      <c r="D193" s="83"/>
      <c r="E193" s="83"/>
      <c r="F193" s="84"/>
    </row>
    <row r="194" spans="1:6" x14ac:dyDescent="0.5">
      <c r="A194" s="67" t="s">
        <v>5</v>
      </c>
      <c r="B194" s="68"/>
      <c r="C194" s="68"/>
      <c r="D194" s="68"/>
      <c r="E194" s="68"/>
      <c r="F194" s="69"/>
    </row>
    <row r="195" spans="1:6" ht="28.7" x14ac:dyDescent="0.5">
      <c r="A195" s="11" t="s">
        <v>8</v>
      </c>
      <c r="B195" s="11" t="s">
        <v>0</v>
      </c>
      <c r="C195" s="11" t="s">
        <v>9</v>
      </c>
      <c r="D195" s="10" t="s">
        <v>10</v>
      </c>
      <c r="E195" s="20" t="s">
        <v>289</v>
      </c>
      <c r="F195" s="11" t="s">
        <v>290</v>
      </c>
    </row>
    <row r="196" spans="1:6" x14ac:dyDescent="0.5">
      <c r="A196" s="70" t="s">
        <v>23</v>
      </c>
      <c r="B196" s="70"/>
      <c r="C196" s="70"/>
      <c r="D196" s="70"/>
      <c r="E196" s="70"/>
      <c r="F196" s="70"/>
    </row>
    <row r="197" spans="1:6" x14ac:dyDescent="0.5">
      <c r="A197" s="90" t="s">
        <v>11</v>
      </c>
      <c r="B197" s="90" t="s">
        <v>16</v>
      </c>
      <c r="C197" s="90">
        <v>2</v>
      </c>
      <c r="D197" s="90" t="s">
        <v>178</v>
      </c>
      <c r="E197" s="92">
        <v>100000</v>
      </c>
      <c r="F197" s="92">
        <f>C197*E197</f>
        <v>200000</v>
      </c>
    </row>
    <row r="198" spans="1:6" ht="71.7" x14ac:dyDescent="0.5">
      <c r="A198" s="90" t="s">
        <v>12</v>
      </c>
      <c r="B198" s="91" t="s">
        <v>17</v>
      </c>
      <c r="C198" s="90">
        <v>1</v>
      </c>
      <c r="D198" s="90" t="s">
        <v>394</v>
      </c>
      <c r="E198" s="92">
        <v>142155</v>
      </c>
      <c r="F198" s="92">
        <f t="shared" ref="F198:F203" si="23">C198*E198</f>
        <v>142155</v>
      </c>
    </row>
    <row r="199" spans="1:6" ht="43" x14ac:dyDescent="0.5">
      <c r="A199" s="90" t="s">
        <v>13</v>
      </c>
      <c r="B199" s="91" t="s">
        <v>18</v>
      </c>
      <c r="C199" s="90">
        <v>2</v>
      </c>
      <c r="D199" s="90" t="s">
        <v>260</v>
      </c>
      <c r="E199" s="92">
        <v>15000</v>
      </c>
      <c r="F199" s="92">
        <f t="shared" si="23"/>
        <v>30000</v>
      </c>
    </row>
    <row r="200" spans="1:6" ht="57.35" x14ac:dyDescent="0.5">
      <c r="A200" s="90" t="s">
        <v>14</v>
      </c>
      <c r="B200" s="91" t="s">
        <v>19</v>
      </c>
      <c r="C200" s="90">
        <v>2</v>
      </c>
      <c r="D200" s="90" t="s">
        <v>394</v>
      </c>
      <c r="E200" s="92">
        <v>18954</v>
      </c>
      <c r="F200" s="92">
        <f t="shared" si="23"/>
        <v>37908</v>
      </c>
    </row>
    <row r="201" spans="1:6" x14ac:dyDescent="0.5">
      <c r="A201" s="90" t="s">
        <v>20</v>
      </c>
      <c r="B201" s="90" t="s">
        <v>707</v>
      </c>
      <c r="C201" s="90">
        <v>2</v>
      </c>
      <c r="D201" s="90" t="s">
        <v>394</v>
      </c>
      <c r="E201" s="92">
        <v>40000</v>
      </c>
      <c r="F201" s="92">
        <f t="shared" si="23"/>
        <v>80000</v>
      </c>
    </row>
    <row r="202" spans="1:6" x14ac:dyDescent="0.5">
      <c r="A202" s="90" t="s">
        <v>15</v>
      </c>
      <c r="B202" s="90" t="s">
        <v>22</v>
      </c>
      <c r="C202" s="90">
        <v>2</v>
      </c>
      <c r="D202" s="90" t="s">
        <v>394</v>
      </c>
      <c r="E202" s="92">
        <v>20000</v>
      </c>
      <c r="F202" s="92">
        <f t="shared" si="23"/>
        <v>40000</v>
      </c>
    </row>
    <row r="203" spans="1:6" x14ac:dyDescent="0.5">
      <c r="A203" s="90" t="s">
        <v>24</v>
      </c>
      <c r="B203" s="90" t="s">
        <v>25</v>
      </c>
      <c r="C203" s="90">
        <v>2</v>
      </c>
      <c r="D203" s="90" t="s">
        <v>394</v>
      </c>
      <c r="E203" s="92">
        <v>273780</v>
      </c>
      <c r="F203" s="92">
        <f t="shared" si="23"/>
        <v>547560</v>
      </c>
    </row>
    <row r="204" spans="1:6" x14ac:dyDescent="0.5">
      <c r="A204" s="79" t="s">
        <v>674</v>
      </c>
      <c r="B204" s="79"/>
      <c r="C204" s="79"/>
      <c r="D204" s="79"/>
      <c r="E204" s="79"/>
      <c r="F204" s="37">
        <f>SUM(F197:F203)</f>
        <v>1077623</v>
      </c>
    </row>
    <row r="205" spans="1:6" x14ac:dyDescent="0.5">
      <c r="A205" s="70" t="s">
        <v>26</v>
      </c>
      <c r="B205" s="70"/>
      <c r="C205" s="70"/>
      <c r="D205" s="70"/>
      <c r="E205" s="70"/>
      <c r="F205" s="70"/>
    </row>
    <row r="206" spans="1:6" ht="28.7" x14ac:dyDescent="0.5">
      <c r="A206" s="4" t="s">
        <v>179</v>
      </c>
      <c r="B206" s="5" t="s">
        <v>180</v>
      </c>
      <c r="C206" s="5">
        <v>15</v>
      </c>
      <c r="D206" s="9" t="s">
        <v>32</v>
      </c>
      <c r="E206" s="32">
        <v>35000</v>
      </c>
      <c r="F206" s="32">
        <f t="shared" ref="F206:F208" si="24">C206*E206</f>
        <v>525000</v>
      </c>
    </row>
    <row r="207" spans="1:6" ht="28.7" x14ac:dyDescent="0.5">
      <c r="A207" s="4" t="s">
        <v>179</v>
      </c>
      <c r="B207" s="5" t="s">
        <v>181</v>
      </c>
      <c r="C207" s="5">
        <v>15</v>
      </c>
      <c r="D207" s="5" t="s">
        <v>32</v>
      </c>
      <c r="E207" s="32">
        <v>35000</v>
      </c>
      <c r="F207" s="32">
        <f t="shared" si="24"/>
        <v>525000</v>
      </c>
    </row>
    <row r="208" spans="1:6" x14ac:dyDescent="0.5">
      <c r="A208" s="4" t="s">
        <v>179</v>
      </c>
      <c r="B208" s="5" t="s">
        <v>182</v>
      </c>
      <c r="C208" s="5">
        <v>15</v>
      </c>
      <c r="D208" s="5" t="s">
        <v>32</v>
      </c>
      <c r="E208" s="32">
        <v>35000</v>
      </c>
      <c r="F208" s="32">
        <f t="shared" si="24"/>
        <v>525000</v>
      </c>
    </row>
    <row r="209" spans="1:6" x14ac:dyDescent="0.5">
      <c r="A209" s="4" t="s">
        <v>179</v>
      </c>
      <c r="B209" s="4" t="s">
        <v>183</v>
      </c>
      <c r="C209" s="5">
        <v>15</v>
      </c>
      <c r="D209" s="5" t="s">
        <v>32</v>
      </c>
      <c r="E209" s="32">
        <v>35000</v>
      </c>
      <c r="F209" s="32">
        <f t="shared" ref="F209" si="25">E209*C209</f>
        <v>525000</v>
      </c>
    </row>
    <row r="210" spans="1:6" x14ac:dyDescent="0.5">
      <c r="A210" s="80" t="s">
        <v>673</v>
      </c>
      <c r="B210" s="80"/>
      <c r="C210" s="80"/>
      <c r="D210" s="80"/>
      <c r="E210" s="80"/>
      <c r="F210" s="37">
        <f>F206+F207+F208+F209</f>
        <v>2100000</v>
      </c>
    </row>
    <row r="211" spans="1:6" ht="15" customHeight="1" x14ac:dyDescent="0.5">
      <c r="A211" s="63" t="s">
        <v>30</v>
      </c>
      <c r="B211" s="63"/>
      <c r="C211" s="63"/>
      <c r="D211" s="63"/>
      <c r="E211" s="63"/>
      <c r="F211" s="63"/>
    </row>
    <row r="212" spans="1:6" x14ac:dyDescent="0.5">
      <c r="A212" s="95" t="s">
        <v>185</v>
      </c>
      <c r="B212" s="95" t="s">
        <v>351</v>
      </c>
      <c r="C212" s="91">
        <v>40</v>
      </c>
      <c r="D212" s="91" t="s">
        <v>186</v>
      </c>
      <c r="E212" s="92">
        <v>12000</v>
      </c>
      <c r="F212" s="92">
        <f>C212*E212</f>
        <v>480000</v>
      </c>
    </row>
    <row r="213" spans="1:6" ht="43" x14ac:dyDescent="0.5">
      <c r="A213" s="95" t="s">
        <v>439</v>
      </c>
      <c r="B213" s="95" t="s">
        <v>352</v>
      </c>
      <c r="C213" s="91">
        <v>14</v>
      </c>
      <c r="D213" s="91" t="s">
        <v>418</v>
      </c>
      <c r="E213" s="92">
        <v>55000</v>
      </c>
      <c r="F213" s="92">
        <f t="shared" ref="F213:F222" si="26">C213*E213</f>
        <v>770000</v>
      </c>
    </row>
    <row r="214" spans="1:6" x14ac:dyDescent="0.5">
      <c r="A214" s="95" t="s">
        <v>440</v>
      </c>
      <c r="B214" s="95" t="s">
        <v>353</v>
      </c>
      <c r="C214" s="91">
        <v>20</v>
      </c>
      <c r="D214" s="91" t="s">
        <v>187</v>
      </c>
      <c r="E214" s="92">
        <v>5000</v>
      </c>
      <c r="F214" s="92">
        <f t="shared" si="26"/>
        <v>100000</v>
      </c>
    </row>
    <row r="215" spans="1:6" ht="57.35" x14ac:dyDescent="0.5">
      <c r="A215" s="95" t="s">
        <v>441</v>
      </c>
      <c r="B215" s="95" t="s">
        <v>354</v>
      </c>
      <c r="C215" s="91">
        <v>6</v>
      </c>
      <c r="D215" s="91" t="s">
        <v>64</v>
      </c>
      <c r="E215" s="92">
        <v>32000</v>
      </c>
      <c r="F215" s="92">
        <f t="shared" si="26"/>
        <v>192000</v>
      </c>
    </row>
    <row r="216" spans="1:6" ht="43" x14ac:dyDescent="0.5">
      <c r="A216" s="95" t="s">
        <v>442</v>
      </c>
      <c r="B216" s="95" t="s">
        <v>355</v>
      </c>
      <c r="C216" s="91">
        <v>50</v>
      </c>
      <c r="D216" s="91" t="s">
        <v>33</v>
      </c>
      <c r="E216" s="92">
        <v>12000</v>
      </c>
      <c r="F216" s="92">
        <f t="shared" si="26"/>
        <v>600000</v>
      </c>
    </row>
    <row r="217" spans="1:6" ht="43" x14ac:dyDescent="0.5">
      <c r="A217" s="95" t="s">
        <v>423</v>
      </c>
      <c r="B217" s="95" t="s">
        <v>356</v>
      </c>
      <c r="C217" s="91">
        <v>20</v>
      </c>
      <c r="D217" s="91" t="s">
        <v>32</v>
      </c>
      <c r="E217" s="92">
        <v>5000</v>
      </c>
      <c r="F217" s="92">
        <f t="shared" si="26"/>
        <v>100000</v>
      </c>
    </row>
    <row r="218" spans="1:6" ht="28.7" x14ac:dyDescent="0.5">
      <c r="A218" s="95" t="s">
        <v>443</v>
      </c>
      <c r="B218" s="95" t="s">
        <v>357</v>
      </c>
      <c r="C218" s="91">
        <v>4</v>
      </c>
      <c r="D218" s="91" t="s">
        <v>33</v>
      </c>
      <c r="E218" s="92">
        <v>250000</v>
      </c>
      <c r="F218" s="92">
        <f t="shared" si="26"/>
        <v>1000000</v>
      </c>
    </row>
    <row r="219" spans="1:6" x14ac:dyDescent="0.5">
      <c r="A219" s="95" t="s">
        <v>362</v>
      </c>
      <c r="B219" s="95" t="s">
        <v>358</v>
      </c>
      <c r="C219" s="91">
        <v>4</v>
      </c>
      <c r="D219" s="91" t="s">
        <v>34</v>
      </c>
      <c r="E219" s="92">
        <v>160000</v>
      </c>
      <c r="F219" s="92">
        <f t="shared" si="26"/>
        <v>640000</v>
      </c>
    </row>
    <row r="220" spans="1:6" x14ac:dyDescent="0.5">
      <c r="A220" s="95" t="s">
        <v>444</v>
      </c>
      <c r="B220" s="95" t="s">
        <v>359</v>
      </c>
      <c r="C220" s="91">
        <v>20</v>
      </c>
      <c r="D220" s="91" t="s">
        <v>178</v>
      </c>
      <c r="E220" s="92">
        <v>150000</v>
      </c>
      <c r="F220" s="92">
        <f t="shared" si="26"/>
        <v>3000000</v>
      </c>
    </row>
    <row r="221" spans="1:6" ht="28.7" x14ac:dyDescent="0.5">
      <c r="A221" s="95" t="s">
        <v>445</v>
      </c>
      <c r="B221" s="95" t="s">
        <v>360</v>
      </c>
      <c r="C221" s="91">
        <v>20</v>
      </c>
      <c r="D221" s="91" t="s">
        <v>779</v>
      </c>
      <c r="E221" s="92">
        <v>200000</v>
      </c>
      <c r="F221" s="92">
        <f t="shared" si="26"/>
        <v>4000000</v>
      </c>
    </row>
    <row r="222" spans="1:6" x14ac:dyDescent="0.5">
      <c r="A222" s="95" t="s">
        <v>446</v>
      </c>
      <c r="B222" s="95" t="s">
        <v>361</v>
      </c>
      <c r="C222" s="91">
        <v>2</v>
      </c>
      <c r="D222" s="91" t="s">
        <v>64</v>
      </c>
      <c r="E222" s="92">
        <v>55000</v>
      </c>
      <c r="F222" s="92">
        <f t="shared" si="26"/>
        <v>110000</v>
      </c>
    </row>
    <row r="223" spans="1:6" x14ac:dyDescent="0.5">
      <c r="A223" s="80" t="s">
        <v>672</v>
      </c>
      <c r="B223" s="80"/>
      <c r="C223" s="80"/>
      <c r="D223" s="80"/>
      <c r="E223" s="80"/>
      <c r="F223" s="37">
        <f>SUM(F212:F222)</f>
        <v>10992000</v>
      </c>
    </row>
    <row r="224" spans="1:6" x14ac:dyDescent="0.5">
      <c r="A224" s="63" t="s">
        <v>684</v>
      </c>
      <c r="B224" s="63"/>
      <c r="C224" s="63"/>
      <c r="D224" s="63"/>
      <c r="E224" s="63"/>
      <c r="F224" s="40">
        <f>+F204+F210+F223</f>
        <v>14169623</v>
      </c>
    </row>
    <row r="225" spans="1:6" ht="18" x14ac:dyDescent="0.5">
      <c r="A225" s="81" t="s">
        <v>686</v>
      </c>
      <c r="B225" s="81"/>
      <c r="C225" s="81"/>
      <c r="D225" s="81"/>
      <c r="E225" s="81"/>
      <c r="F225" s="44">
        <f>+F32+F65+F89+F123+F154+F191+F224</f>
        <v>121461180</v>
      </c>
    </row>
  </sheetData>
  <mergeCells count="64">
    <mergeCell ref="A154:E154"/>
    <mergeCell ref="A156:F156"/>
    <mergeCell ref="A157:F157"/>
    <mergeCell ref="A223:E223"/>
    <mergeCell ref="A105:F105"/>
    <mergeCell ref="A122:E122"/>
    <mergeCell ref="A137:E137"/>
    <mergeCell ref="A143:E143"/>
    <mergeCell ref="A111:F111"/>
    <mergeCell ref="A128:F128"/>
    <mergeCell ref="A138:F138"/>
    <mergeCell ref="A144:F144"/>
    <mergeCell ref="A210:E210"/>
    <mergeCell ref="A205:F205"/>
    <mergeCell ref="A211:F211"/>
    <mergeCell ref="A176:E176"/>
    <mergeCell ref="A110:E110"/>
    <mergeCell ref="A88:E88"/>
    <mergeCell ref="A153:E153"/>
    <mergeCell ref="A123:E123"/>
    <mergeCell ref="A125:F125"/>
    <mergeCell ref="A126:F126"/>
    <mergeCell ref="A52:E52"/>
    <mergeCell ref="A77:E77"/>
    <mergeCell ref="A83:E83"/>
    <mergeCell ref="A65:E65"/>
    <mergeCell ref="A104:E104"/>
    <mergeCell ref="A190:E190"/>
    <mergeCell ref="A12:E12"/>
    <mergeCell ref="A4:F4"/>
    <mergeCell ref="A13:F13"/>
    <mergeCell ref="A19:F19"/>
    <mergeCell ref="A31:E31"/>
    <mergeCell ref="A18:E18"/>
    <mergeCell ref="A78:F78"/>
    <mergeCell ref="A84:F84"/>
    <mergeCell ref="A94:F94"/>
    <mergeCell ref="A37:F37"/>
    <mergeCell ref="A47:F47"/>
    <mergeCell ref="A53:F53"/>
    <mergeCell ref="A70:F70"/>
    <mergeCell ref="A46:E46"/>
    <mergeCell ref="A64:E64"/>
    <mergeCell ref="A1:F1"/>
    <mergeCell ref="A2:F2"/>
    <mergeCell ref="A32:E32"/>
    <mergeCell ref="A34:F34"/>
    <mergeCell ref="A35:F35"/>
    <mergeCell ref="A224:E224"/>
    <mergeCell ref="A225:E225"/>
    <mergeCell ref="A67:F67"/>
    <mergeCell ref="A68:F68"/>
    <mergeCell ref="A89:E89"/>
    <mergeCell ref="A91:F91"/>
    <mergeCell ref="A92:F92"/>
    <mergeCell ref="A204:E204"/>
    <mergeCell ref="A159:F159"/>
    <mergeCell ref="A171:F171"/>
    <mergeCell ref="A177:F177"/>
    <mergeCell ref="A191:E191"/>
    <mergeCell ref="A193:F193"/>
    <mergeCell ref="A194:F194"/>
    <mergeCell ref="A196:F196"/>
    <mergeCell ref="A170:E17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02"/>
  <sheetViews>
    <sheetView topLeftCell="A290" zoomScale="88" workbookViewId="0">
      <selection activeCell="A295" sqref="A295:F299"/>
    </sheetView>
  </sheetViews>
  <sheetFormatPr baseColWidth="10" defaultColWidth="10.87890625" defaultRowHeight="14.35" x14ac:dyDescent="0.5"/>
  <cols>
    <col min="1" max="1" width="25.703125" style="6" customWidth="1"/>
    <col min="2" max="2" width="26.5859375" style="6" customWidth="1"/>
    <col min="3" max="3" width="25.5859375" style="6" customWidth="1"/>
    <col min="4" max="4" width="10.5859375" style="6" bestFit="1" customWidth="1"/>
    <col min="5" max="5" width="16.29296875" style="13" bestFit="1" customWidth="1"/>
    <col min="6" max="6" width="21.29296875" style="6" bestFit="1" customWidth="1"/>
    <col min="7" max="16384" width="10.87890625" style="6"/>
  </cols>
  <sheetData>
    <row r="1" spans="1:6" x14ac:dyDescent="0.5">
      <c r="A1" s="82" t="s">
        <v>6</v>
      </c>
      <c r="B1" s="83"/>
      <c r="C1" s="83"/>
      <c r="D1" s="83"/>
      <c r="E1" s="83"/>
      <c r="F1" s="84"/>
    </row>
    <row r="2" spans="1:6" x14ac:dyDescent="0.5">
      <c r="A2" s="67" t="s">
        <v>7</v>
      </c>
      <c r="B2" s="68"/>
      <c r="C2" s="68"/>
      <c r="D2" s="68"/>
      <c r="E2" s="68"/>
      <c r="F2" s="69"/>
    </row>
    <row r="3" spans="1:6" ht="28.7" x14ac:dyDescent="0.5">
      <c r="A3" s="11" t="s">
        <v>8</v>
      </c>
      <c r="B3" s="11" t="s">
        <v>0</v>
      </c>
      <c r="C3" s="11" t="s">
        <v>9</v>
      </c>
      <c r="D3" s="10" t="s">
        <v>10</v>
      </c>
      <c r="E3" s="20" t="s">
        <v>289</v>
      </c>
      <c r="F3" s="11" t="s">
        <v>290</v>
      </c>
    </row>
    <row r="4" spans="1:6" x14ac:dyDescent="0.5">
      <c r="A4" s="70" t="s">
        <v>23</v>
      </c>
      <c r="B4" s="70"/>
      <c r="C4" s="70"/>
      <c r="D4" s="70"/>
      <c r="E4" s="70"/>
      <c r="F4" s="70"/>
    </row>
    <row r="5" spans="1:6" x14ac:dyDescent="0.5">
      <c r="A5" s="4" t="s">
        <v>11</v>
      </c>
      <c r="B5" s="4" t="s">
        <v>16</v>
      </c>
      <c r="C5" s="4">
        <v>12</v>
      </c>
      <c r="D5" s="4" t="s">
        <v>178</v>
      </c>
      <c r="E5" s="32">
        <v>100000</v>
      </c>
      <c r="F5" s="32">
        <f>C5*E5</f>
        <v>1200000</v>
      </c>
    </row>
    <row r="6" spans="1:6" ht="86" x14ac:dyDescent="0.5">
      <c r="A6" s="4" t="s">
        <v>12</v>
      </c>
      <c r="B6" s="5" t="s">
        <v>17</v>
      </c>
      <c r="C6" s="4">
        <v>2</v>
      </c>
      <c r="D6" s="4" t="s">
        <v>394</v>
      </c>
      <c r="E6" s="32">
        <v>142155</v>
      </c>
      <c r="F6" s="32">
        <f t="shared" ref="F6:F11" si="0">C6*E6</f>
        <v>284310</v>
      </c>
    </row>
    <row r="7" spans="1:6" ht="43" x14ac:dyDescent="0.5">
      <c r="A7" s="4" t="s">
        <v>13</v>
      </c>
      <c r="B7" s="5" t="s">
        <v>18</v>
      </c>
      <c r="C7" s="4">
        <v>12</v>
      </c>
      <c r="D7" s="4" t="s">
        <v>260</v>
      </c>
      <c r="E7" s="32">
        <v>15000</v>
      </c>
      <c r="F7" s="32">
        <f t="shared" si="0"/>
        <v>180000</v>
      </c>
    </row>
    <row r="8" spans="1:6" ht="57.35" x14ac:dyDescent="0.5">
      <c r="A8" s="4" t="s">
        <v>14</v>
      </c>
      <c r="B8" s="5" t="s">
        <v>19</v>
      </c>
      <c r="C8" s="4">
        <v>6</v>
      </c>
      <c r="D8" s="4" t="s">
        <v>394</v>
      </c>
      <c r="E8" s="32">
        <v>18954</v>
      </c>
      <c r="F8" s="32">
        <f t="shared" si="0"/>
        <v>113724</v>
      </c>
    </row>
    <row r="9" spans="1:6" x14ac:dyDescent="0.5">
      <c r="A9" s="4" t="s">
        <v>20</v>
      </c>
      <c r="B9" s="4" t="s">
        <v>21</v>
      </c>
      <c r="C9" s="4">
        <v>2</v>
      </c>
      <c r="D9" s="4" t="s">
        <v>394</v>
      </c>
      <c r="E9" s="32">
        <v>40000</v>
      </c>
      <c r="F9" s="32">
        <f t="shared" si="0"/>
        <v>80000</v>
      </c>
    </row>
    <row r="10" spans="1:6" x14ac:dyDescent="0.5">
      <c r="A10" s="4" t="s">
        <v>15</v>
      </c>
      <c r="B10" s="4" t="s">
        <v>22</v>
      </c>
      <c r="C10" s="4">
        <v>6</v>
      </c>
      <c r="D10" s="4" t="s">
        <v>394</v>
      </c>
      <c r="E10" s="32">
        <v>8424</v>
      </c>
      <c r="F10" s="32">
        <f t="shared" si="0"/>
        <v>50544</v>
      </c>
    </row>
    <row r="11" spans="1:6" x14ac:dyDescent="0.5">
      <c r="A11" s="4" t="s">
        <v>24</v>
      </c>
      <c r="B11" s="4" t="s">
        <v>25</v>
      </c>
      <c r="C11" s="4">
        <v>2</v>
      </c>
      <c r="D11" s="4" t="s">
        <v>394</v>
      </c>
      <c r="E11" s="32">
        <v>273780</v>
      </c>
      <c r="F11" s="32">
        <f t="shared" si="0"/>
        <v>547560</v>
      </c>
    </row>
    <row r="12" spans="1:6" x14ac:dyDescent="0.5">
      <c r="A12" s="79" t="s">
        <v>674</v>
      </c>
      <c r="B12" s="79"/>
      <c r="C12" s="79"/>
      <c r="D12" s="79"/>
      <c r="E12" s="79"/>
      <c r="F12" s="37">
        <f>SUM(F5:F11)</f>
        <v>2456138</v>
      </c>
    </row>
    <row r="13" spans="1:6" x14ac:dyDescent="0.5">
      <c r="A13" s="70" t="s">
        <v>26</v>
      </c>
      <c r="B13" s="70"/>
      <c r="C13" s="70"/>
      <c r="D13" s="70"/>
      <c r="E13" s="70"/>
      <c r="F13" s="70"/>
    </row>
    <row r="14" spans="1:6" ht="28.7" x14ac:dyDescent="0.5">
      <c r="A14" s="5" t="s">
        <v>27</v>
      </c>
      <c r="B14" s="5" t="s">
        <v>28</v>
      </c>
      <c r="C14" s="5">
        <v>15</v>
      </c>
      <c r="D14" s="5" t="s">
        <v>32</v>
      </c>
      <c r="E14" s="32">
        <v>35000</v>
      </c>
      <c r="F14" s="32">
        <f>C14*E14</f>
        <v>525000</v>
      </c>
    </row>
    <row r="15" spans="1:6" ht="28.7" x14ac:dyDescent="0.5">
      <c r="A15" s="5" t="s">
        <v>27</v>
      </c>
      <c r="B15" s="5" t="s">
        <v>293</v>
      </c>
      <c r="C15" s="5">
        <v>15</v>
      </c>
      <c r="D15" s="5" t="s">
        <v>32</v>
      </c>
      <c r="E15" s="32">
        <v>35000</v>
      </c>
      <c r="F15" s="32">
        <f t="shared" ref="F15:F16" si="1">C15*E15</f>
        <v>525000</v>
      </c>
    </row>
    <row r="16" spans="1:6" ht="28.7" x14ac:dyDescent="0.5">
      <c r="A16" s="5" t="s">
        <v>27</v>
      </c>
      <c r="B16" s="5" t="s">
        <v>29</v>
      </c>
      <c r="C16" s="5">
        <v>15</v>
      </c>
      <c r="D16" s="5" t="s">
        <v>32</v>
      </c>
      <c r="E16" s="32">
        <v>35000</v>
      </c>
      <c r="F16" s="32">
        <f t="shared" si="1"/>
        <v>525000</v>
      </c>
    </row>
    <row r="17" spans="1:6" ht="28.7" x14ac:dyDescent="0.5">
      <c r="A17" s="5" t="s">
        <v>27</v>
      </c>
      <c r="B17" s="5" t="s">
        <v>28</v>
      </c>
      <c r="C17" s="5">
        <v>15</v>
      </c>
      <c r="D17" s="5" t="s">
        <v>32</v>
      </c>
      <c r="E17" s="32">
        <v>35000</v>
      </c>
      <c r="F17" s="32">
        <f t="shared" ref="F17" si="2">C17*E17</f>
        <v>525000</v>
      </c>
    </row>
    <row r="18" spans="1:6" x14ac:dyDescent="0.5">
      <c r="A18" s="80" t="s">
        <v>673</v>
      </c>
      <c r="B18" s="80"/>
      <c r="C18" s="80"/>
      <c r="D18" s="80"/>
      <c r="E18" s="80"/>
      <c r="F18" s="37">
        <f>F14+F15+F16+F17</f>
        <v>2100000</v>
      </c>
    </row>
    <row r="19" spans="1:6" ht="15.75" customHeight="1" x14ac:dyDescent="0.5">
      <c r="A19" s="63" t="s">
        <v>30</v>
      </c>
      <c r="B19" s="63"/>
      <c r="C19" s="63"/>
      <c r="D19" s="63"/>
      <c r="E19" s="63"/>
      <c r="F19" s="63"/>
    </row>
    <row r="20" spans="1:6" ht="28.7" x14ac:dyDescent="0.5">
      <c r="A20" s="91" t="s">
        <v>740</v>
      </c>
      <c r="B20" s="91" t="s">
        <v>479</v>
      </c>
      <c r="C20" s="91">
        <v>35</v>
      </c>
      <c r="D20" s="91" t="s">
        <v>96</v>
      </c>
      <c r="E20" s="92">
        <v>250000</v>
      </c>
      <c r="F20" s="92">
        <f>C20*E20</f>
        <v>8750000</v>
      </c>
    </row>
    <row r="21" spans="1:6" x14ac:dyDescent="0.5">
      <c r="A21" s="91" t="s">
        <v>113</v>
      </c>
      <c r="B21" s="91" t="s">
        <v>480</v>
      </c>
      <c r="C21" s="91">
        <v>7</v>
      </c>
      <c r="D21" s="91" t="s">
        <v>178</v>
      </c>
      <c r="E21" s="92">
        <v>273780</v>
      </c>
      <c r="F21" s="92">
        <f t="shared" ref="F21:F27" si="3">C21*E21</f>
        <v>1916460</v>
      </c>
    </row>
    <row r="22" spans="1:6" x14ac:dyDescent="0.5">
      <c r="A22" s="91" t="s">
        <v>481</v>
      </c>
      <c r="B22" s="91" t="s">
        <v>482</v>
      </c>
      <c r="C22" s="91">
        <v>100</v>
      </c>
      <c r="D22" s="91" t="s">
        <v>46</v>
      </c>
      <c r="E22" s="92">
        <v>15000</v>
      </c>
      <c r="F22" s="92">
        <f t="shared" si="3"/>
        <v>1500000</v>
      </c>
    </row>
    <row r="23" spans="1:6" ht="43" x14ac:dyDescent="0.5">
      <c r="A23" s="91" t="s">
        <v>483</v>
      </c>
      <c r="B23" s="91" t="s">
        <v>484</v>
      </c>
      <c r="C23" s="91">
        <v>1</v>
      </c>
      <c r="D23" s="91" t="s">
        <v>32</v>
      </c>
      <c r="E23" s="92">
        <v>2800000</v>
      </c>
      <c r="F23" s="92">
        <f t="shared" si="3"/>
        <v>2800000</v>
      </c>
    </row>
    <row r="24" spans="1:6" x14ac:dyDescent="0.5">
      <c r="A24" s="91" t="s">
        <v>485</v>
      </c>
      <c r="B24" s="91" t="s">
        <v>486</v>
      </c>
      <c r="C24" s="91">
        <v>2</v>
      </c>
      <c r="D24" s="91" t="s">
        <v>32</v>
      </c>
      <c r="E24" s="92">
        <v>350000</v>
      </c>
      <c r="F24" s="92">
        <f t="shared" si="3"/>
        <v>700000</v>
      </c>
    </row>
    <row r="25" spans="1:6" x14ac:dyDescent="0.5">
      <c r="A25" s="91" t="s">
        <v>485</v>
      </c>
      <c r="B25" s="91" t="s">
        <v>487</v>
      </c>
      <c r="C25" s="91">
        <v>2</v>
      </c>
      <c r="D25" s="91" t="s">
        <v>32</v>
      </c>
      <c r="E25" s="92">
        <v>250000</v>
      </c>
      <c r="F25" s="92">
        <f t="shared" si="3"/>
        <v>500000</v>
      </c>
    </row>
    <row r="26" spans="1:6" x14ac:dyDescent="0.5">
      <c r="A26" s="91" t="s">
        <v>488</v>
      </c>
      <c r="B26" s="91" t="s">
        <v>689</v>
      </c>
      <c r="C26" s="91">
        <v>4</v>
      </c>
      <c r="D26" s="91" t="s">
        <v>32</v>
      </c>
      <c r="E26" s="92">
        <v>125000</v>
      </c>
      <c r="F26" s="92">
        <f t="shared" si="3"/>
        <v>500000</v>
      </c>
    </row>
    <row r="27" spans="1:6" x14ac:dyDescent="0.5">
      <c r="A27" s="91" t="s">
        <v>489</v>
      </c>
      <c r="B27" s="91" t="s">
        <v>490</v>
      </c>
      <c r="C27" s="91">
        <v>2</v>
      </c>
      <c r="D27" s="91" t="s">
        <v>32</v>
      </c>
      <c r="E27" s="92">
        <v>250000</v>
      </c>
      <c r="F27" s="92">
        <f t="shared" si="3"/>
        <v>500000</v>
      </c>
    </row>
    <row r="28" spans="1:6" x14ac:dyDescent="0.5">
      <c r="A28" s="80" t="s">
        <v>672</v>
      </c>
      <c r="B28" s="80"/>
      <c r="C28" s="80"/>
      <c r="D28" s="80"/>
      <c r="E28" s="80"/>
      <c r="F28" s="37">
        <f>SUM(F20:F27)</f>
        <v>17166460</v>
      </c>
    </row>
    <row r="29" spans="1:6" x14ac:dyDescent="0.5">
      <c r="A29" s="63" t="s">
        <v>671</v>
      </c>
      <c r="B29" s="63"/>
      <c r="C29" s="63"/>
      <c r="D29" s="63"/>
      <c r="E29" s="63"/>
      <c r="F29" s="40">
        <f>+F12+F18+F28</f>
        <v>21722598</v>
      </c>
    </row>
    <row r="30" spans="1:6" x14ac:dyDescent="0.5">
      <c r="A30" s="7"/>
      <c r="B30" s="7"/>
      <c r="C30" s="7"/>
      <c r="D30" s="7"/>
    </row>
    <row r="31" spans="1:6" x14ac:dyDescent="0.5">
      <c r="A31" s="82" t="s">
        <v>35</v>
      </c>
      <c r="B31" s="83"/>
      <c r="C31" s="83"/>
      <c r="D31" s="83"/>
      <c r="E31" s="83"/>
      <c r="F31" s="84"/>
    </row>
    <row r="32" spans="1:6" x14ac:dyDescent="0.5">
      <c r="A32" s="67" t="s">
        <v>1</v>
      </c>
      <c r="B32" s="68"/>
      <c r="C32" s="68"/>
      <c r="D32" s="68"/>
      <c r="E32" s="68"/>
      <c r="F32" s="69"/>
    </row>
    <row r="33" spans="1:6" ht="28.7" x14ac:dyDescent="0.5">
      <c r="A33" s="11" t="s">
        <v>8</v>
      </c>
      <c r="B33" s="11" t="s">
        <v>0</v>
      </c>
      <c r="C33" s="11" t="s">
        <v>9</v>
      </c>
      <c r="D33" s="10" t="s">
        <v>10</v>
      </c>
      <c r="E33" s="20" t="s">
        <v>289</v>
      </c>
      <c r="F33" s="11" t="s">
        <v>290</v>
      </c>
    </row>
    <row r="34" spans="1:6" x14ac:dyDescent="0.5">
      <c r="A34" s="70" t="s">
        <v>23</v>
      </c>
      <c r="B34" s="70"/>
      <c r="C34" s="70"/>
      <c r="D34" s="70"/>
      <c r="E34" s="70"/>
      <c r="F34" s="70"/>
    </row>
    <row r="35" spans="1:6" ht="43" x14ac:dyDescent="0.5">
      <c r="A35" s="21" t="s">
        <v>396</v>
      </c>
      <c r="B35" s="21" t="s">
        <v>74</v>
      </c>
      <c r="C35" s="4">
        <v>10</v>
      </c>
      <c r="D35" s="4" t="s">
        <v>260</v>
      </c>
      <c r="E35" s="32">
        <v>20000</v>
      </c>
      <c r="F35" s="32">
        <f>C35*E35</f>
        <v>200000</v>
      </c>
    </row>
    <row r="36" spans="1:6" x14ac:dyDescent="0.5">
      <c r="A36" s="21" t="s">
        <v>397</v>
      </c>
      <c r="B36" s="21" t="s">
        <v>342</v>
      </c>
      <c r="C36" s="4">
        <v>2</v>
      </c>
      <c r="D36" s="4" t="s">
        <v>48</v>
      </c>
      <c r="E36" s="32">
        <v>200000</v>
      </c>
      <c r="F36" s="32">
        <f t="shared" ref="F36:F42" si="4">C36*E36</f>
        <v>400000</v>
      </c>
    </row>
    <row r="37" spans="1:6" ht="28.7" x14ac:dyDescent="0.5">
      <c r="A37" s="21" t="s">
        <v>36</v>
      </c>
      <c r="B37" s="21" t="s">
        <v>42</v>
      </c>
      <c r="C37" s="4">
        <v>2</v>
      </c>
      <c r="D37" s="4" t="s">
        <v>46</v>
      </c>
      <c r="E37" s="32">
        <v>80000</v>
      </c>
      <c r="F37" s="32">
        <f t="shared" si="4"/>
        <v>160000</v>
      </c>
    </row>
    <row r="38" spans="1:6" ht="28.7" x14ac:dyDescent="0.5">
      <c r="A38" s="21" t="s">
        <v>37</v>
      </c>
      <c r="B38" s="21" t="s">
        <v>398</v>
      </c>
      <c r="C38" s="4">
        <v>1</v>
      </c>
      <c r="D38" s="4" t="s">
        <v>47</v>
      </c>
      <c r="E38" s="32">
        <v>180000</v>
      </c>
      <c r="F38" s="32">
        <f t="shared" si="4"/>
        <v>180000</v>
      </c>
    </row>
    <row r="39" spans="1:6" x14ac:dyDescent="0.5">
      <c r="A39" s="4" t="s">
        <v>38</v>
      </c>
      <c r="B39" s="4" t="s">
        <v>295</v>
      </c>
      <c r="C39" s="4">
        <v>1</v>
      </c>
      <c r="D39" s="4" t="s">
        <v>47</v>
      </c>
      <c r="E39" s="32">
        <v>200000</v>
      </c>
      <c r="F39" s="32">
        <f t="shared" si="4"/>
        <v>200000</v>
      </c>
    </row>
    <row r="40" spans="1:6" x14ac:dyDescent="0.5">
      <c r="A40" s="4" t="s">
        <v>344</v>
      </c>
      <c r="B40" s="4" t="s">
        <v>295</v>
      </c>
      <c r="C40" s="4">
        <v>3</v>
      </c>
      <c r="D40" s="4" t="s">
        <v>296</v>
      </c>
      <c r="E40" s="32">
        <v>45000</v>
      </c>
      <c r="F40" s="32">
        <f t="shared" si="4"/>
        <v>135000</v>
      </c>
    </row>
    <row r="41" spans="1:6" ht="28.7" x14ac:dyDescent="0.5">
      <c r="A41" s="4" t="s">
        <v>39</v>
      </c>
      <c r="B41" s="5" t="s">
        <v>43</v>
      </c>
      <c r="C41" s="4">
        <v>9</v>
      </c>
      <c r="D41" s="4" t="s">
        <v>48</v>
      </c>
      <c r="E41" s="32">
        <v>45000</v>
      </c>
      <c r="F41" s="32">
        <f t="shared" si="4"/>
        <v>405000</v>
      </c>
    </row>
    <row r="42" spans="1:6" x14ac:dyDescent="0.5">
      <c r="A42" s="4" t="s">
        <v>41</v>
      </c>
      <c r="B42" s="4" t="s">
        <v>746</v>
      </c>
      <c r="C42" s="4">
        <v>5</v>
      </c>
      <c r="D42" s="4" t="s">
        <v>98</v>
      </c>
      <c r="E42" s="32">
        <v>40000</v>
      </c>
      <c r="F42" s="32">
        <f t="shared" si="4"/>
        <v>200000</v>
      </c>
    </row>
    <row r="43" spans="1:6" x14ac:dyDescent="0.5">
      <c r="A43" s="79" t="s">
        <v>674</v>
      </c>
      <c r="B43" s="79"/>
      <c r="C43" s="79"/>
      <c r="D43" s="79"/>
      <c r="E43" s="79"/>
      <c r="F43" s="37">
        <f>SUM(F35:F42)</f>
        <v>1880000</v>
      </c>
    </row>
    <row r="44" spans="1:6" x14ac:dyDescent="0.5">
      <c r="A44" s="70" t="s">
        <v>26</v>
      </c>
      <c r="B44" s="70"/>
      <c r="C44" s="70"/>
      <c r="D44" s="70"/>
      <c r="E44" s="70"/>
      <c r="F44" s="70"/>
    </row>
    <row r="45" spans="1:6" ht="28.7" x14ac:dyDescent="0.5">
      <c r="A45" s="5" t="s">
        <v>49</v>
      </c>
      <c r="B45" s="5" t="s">
        <v>50</v>
      </c>
      <c r="C45" s="5">
        <v>15</v>
      </c>
      <c r="D45" s="5" t="s">
        <v>32</v>
      </c>
      <c r="E45" s="32">
        <v>35000</v>
      </c>
      <c r="F45" s="32">
        <f>C45*E45</f>
        <v>525000</v>
      </c>
    </row>
    <row r="46" spans="1:6" ht="28.7" x14ac:dyDescent="0.5">
      <c r="A46" s="5" t="s">
        <v>49</v>
      </c>
      <c r="B46" s="5" t="s">
        <v>51</v>
      </c>
      <c r="C46" s="5">
        <v>15</v>
      </c>
      <c r="D46" s="5" t="s">
        <v>32</v>
      </c>
      <c r="E46" s="32">
        <v>35000</v>
      </c>
      <c r="F46" s="32">
        <f t="shared" ref="F46:F47" si="5">C46*E46</f>
        <v>525000</v>
      </c>
    </row>
    <row r="47" spans="1:6" ht="28.7" x14ac:dyDescent="0.5">
      <c r="A47" s="5" t="s">
        <v>49</v>
      </c>
      <c r="B47" s="5" t="s">
        <v>52</v>
      </c>
      <c r="C47" s="5">
        <v>15</v>
      </c>
      <c r="D47" s="5" t="s">
        <v>32</v>
      </c>
      <c r="E47" s="32">
        <v>35000</v>
      </c>
      <c r="F47" s="32">
        <f t="shared" si="5"/>
        <v>525000</v>
      </c>
    </row>
    <row r="48" spans="1:6" ht="28.7" x14ac:dyDescent="0.5">
      <c r="A48" s="5" t="s">
        <v>49</v>
      </c>
      <c r="B48" s="5" t="s">
        <v>50</v>
      </c>
      <c r="C48" s="5">
        <v>15</v>
      </c>
      <c r="D48" s="5" t="s">
        <v>32</v>
      </c>
      <c r="E48" s="32">
        <v>35000</v>
      </c>
      <c r="F48" s="32">
        <f t="shared" ref="F48" si="6">C48*E48</f>
        <v>525000</v>
      </c>
    </row>
    <row r="49" spans="1:6" x14ac:dyDescent="0.5">
      <c r="A49" s="80" t="s">
        <v>673</v>
      </c>
      <c r="B49" s="80"/>
      <c r="C49" s="80"/>
      <c r="D49" s="80"/>
      <c r="E49" s="80"/>
      <c r="F49" s="37">
        <f>SUM(F45:F48)</f>
        <v>2100000</v>
      </c>
    </row>
    <row r="50" spans="1:6" ht="15.75" customHeight="1" x14ac:dyDescent="0.5">
      <c r="A50" s="63" t="s">
        <v>30</v>
      </c>
      <c r="B50" s="63"/>
      <c r="C50" s="63"/>
      <c r="D50" s="63"/>
      <c r="E50" s="63"/>
      <c r="F50" s="63"/>
    </row>
    <row r="51" spans="1:6" x14ac:dyDescent="0.5">
      <c r="A51" s="21" t="s">
        <v>297</v>
      </c>
      <c r="B51" s="21" t="s">
        <v>317</v>
      </c>
      <c r="C51" s="21">
        <v>5</v>
      </c>
      <c r="D51" s="21" t="s">
        <v>47</v>
      </c>
      <c r="E51" s="32">
        <v>150000</v>
      </c>
      <c r="F51" s="32">
        <f t="shared" ref="F51:F74" si="7">E51*C51</f>
        <v>750000</v>
      </c>
    </row>
    <row r="52" spans="1:6" x14ac:dyDescent="0.5">
      <c r="A52" s="21" t="s">
        <v>298</v>
      </c>
      <c r="B52" s="21" t="s">
        <v>317</v>
      </c>
      <c r="C52" s="21">
        <v>5</v>
      </c>
      <c r="D52" s="21" t="s">
        <v>47</v>
      </c>
      <c r="E52" s="32">
        <v>150000</v>
      </c>
      <c r="F52" s="32">
        <f t="shared" si="7"/>
        <v>750000</v>
      </c>
    </row>
    <row r="53" spans="1:6" x14ac:dyDescent="0.5">
      <c r="A53" s="21" t="s">
        <v>299</v>
      </c>
      <c r="B53" s="21" t="s">
        <v>317</v>
      </c>
      <c r="C53" s="21">
        <v>5</v>
      </c>
      <c r="D53" s="21" t="s">
        <v>47</v>
      </c>
      <c r="E53" s="32">
        <v>150000</v>
      </c>
      <c r="F53" s="32">
        <f t="shared" si="7"/>
        <v>750000</v>
      </c>
    </row>
    <row r="54" spans="1:6" x14ac:dyDescent="0.5">
      <c r="A54" s="21" t="s">
        <v>300</v>
      </c>
      <c r="B54" s="21" t="s">
        <v>317</v>
      </c>
      <c r="C54" s="21">
        <v>5</v>
      </c>
      <c r="D54" s="21" t="s">
        <v>47</v>
      </c>
      <c r="E54" s="32">
        <v>150000</v>
      </c>
      <c r="F54" s="32">
        <f t="shared" si="7"/>
        <v>750000</v>
      </c>
    </row>
    <row r="55" spans="1:6" x14ac:dyDescent="0.5">
      <c r="A55" s="21" t="s">
        <v>301</v>
      </c>
      <c r="B55" s="21" t="s">
        <v>317</v>
      </c>
      <c r="C55" s="21">
        <v>5</v>
      </c>
      <c r="D55" s="21" t="s">
        <v>47</v>
      </c>
      <c r="E55" s="32">
        <v>150000</v>
      </c>
      <c r="F55" s="32">
        <f t="shared" si="7"/>
        <v>750000</v>
      </c>
    </row>
    <row r="56" spans="1:6" x14ac:dyDescent="0.5">
      <c r="A56" s="21" t="s">
        <v>302</v>
      </c>
      <c r="B56" s="21" t="s">
        <v>317</v>
      </c>
      <c r="C56" s="21">
        <v>5</v>
      </c>
      <c r="D56" s="21" t="s">
        <v>47</v>
      </c>
      <c r="E56" s="32">
        <v>150000</v>
      </c>
      <c r="F56" s="32">
        <f t="shared" si="7"/>
        <v>750000</v>
      </c>
    </row>
    <row r="57" spans="1:6" x14ac:dyDescent="0.5">
      <c r="A57" s="21" t="s">
        <v>303</v>
      </c>
      <c r="B57" s="21" t="s">
        <v>317</v>
      </c>
      <c r="C57" s="21">
        <v>5</v>
      </c>
      <c r="D57" s="21" t="s">
        <v>47</v>
      </c>
      <c r="E57" s="32">
        <v>150000</v>
      </c>
      <c r="F57" s="32">
        <f t="shared" si="7"/>
        <v>750000</v>
      </c>
    </row>
    <row r="58" spans="1:6" x14ac:dyDescent="0.5">
      <c r="A58" s="21" t="s">
        <v>304</v>
      </c>
      <c r="B58" s="21" t="s">
        <v>317</v>
      </c>
      <c r="C58" s="21">
        <v>5</v>
      </c>
      <c r="D58" s="21" t="s">
        <v>47</v>
      </c>
      <c r="E58" s="32">
        <v>150000</v>
      </c>
      <c r="F58" s="32">
        <f t="shared" si="7"/>
        <v>750000</v>
      </c>
    </row>
    <row r="59" spans="1:6" x14ac:dyDescent="0.5">
      <c r="A59" s="21" t="s">
        <v>305</v>
      </c>
      <c r="B59" s="21" t="s">
        <v>317</v>
      </c>
      <c r="C59" s="21">
        <v>5</v>
      </c>
      <c r="D59" s="21" t="s">
        <v>47</v>
      </c>
      <c r="E59" s="32">
        <v>150000</v>
      </c>
      <c r="F59" s="32">
        <f t="shared" si="7"/>
        <v>750000</v>
      </c>
    </row>
    <row r="60" spans="1:6" x14ac:dyDescent="0.5">
      <c r="A60" s="21" t="s">
        <v>306</v>
      </c>
      <c r="B60" s="21" t="s">
        <v>317</v>
      </c>
      <c r="C60" s="21">
        <v>5</v>
      </c>
      <c r="D60" s="21" t="s">
        <v>47</v>
      </c>
      <c r="E60" s="32">
        <v>150000</v>
      </c>
      <c r="F60" s="32">
        <f t="shared" si="7"/>
        <v>750000</v>
      </c>
    </row>
    <row r="61" spans="1:6" ht="28.7" x14ac:dyDescent="0.5">
      <c r="A61" s="21" t="s">
        <v>307</v>
      </c>
      <c r="B61" s="21" t="s">
        <v>318</v>
      </c>
      <c r="C61" s="21">
        <v>5</v>
      </c>
      <c r="D61" s="21" t="s">
        <v>46</v>
      </c>
      <c r="E61" s="32">
        <v>150000</v>
      </c>
      <c r="F61" s="32">
        <f t="shared" si="7"/>
        <v>750000</v>
      </c>
    </row>
    <row r="62" spans="1:6" ht="28.7" x14ac:dyDescent="0.5">
      <c r="A62" s="21" t="s">
        <v>308</v>
      </c>
      <c r="B62" s="21" t="s">
        <v>318</v>
      </c>
      <c r="C62" s="21">
        <v>8</v>
      </c>
      <c r="D62" s="21" t="s">
        <v>46</v>
      </c>
      <c r="E62" s="32">
        <v>150000</v>
      </c>
      <c r="F62" s="32">
        <f t="shared" si="7"/>
        <v>1200000</v>
      </c>
    </row>
    <row r="63" spans="1:6" x14ac:dyDescent="0.5">
      <c r="A63" s="21" t="s">
        <v>232</v>
      </c>
      <c r="B63" s="21" t="s">
        <v>319</v>
      </c>
      <c r="C63" s="21">
        <v>1</v>
      </c>
      <c r="D63" s="21" t="s">
        <v>46</v>
      </c>
      <c r="E63" s="32">
        <v>60000</v>
      </c>
      <c r="F63" s="32">
        <f t="shared" si="7"/>
        <v>60000</v>
      </c>
    </row>
    <row r="64" spans="1:6" x14ac:dyDescent="0.5">
      <c r="A64" s="21" t="s">
        <v>309</v>
      </c>
      <c r="B64" s="21" t="s">
        <v>317</v>
      </c>
      <c r="C64" s="21">
        <v>4</v>
      </c>
      <c r="D64" s="21" t="s">
        <v>47</v>
      </c>
      <c r="E64" s="32">
        <v>80000</v>
      </c>
      <c r="F64" s="32">
        <f t="shared" si="7"/>
        <v>320000</v>
      </c>
    </row>
    <row r="65" spans="1:6" x14ac:dyDescent="0.5">
      <c r="A65" s="21" t="s">
        <v>310</v>
      </c>
      <c r="B65" s="21" t="s">
        <v>317</v>
      </c>
      <c r="C65" s="21">
        <v>4</v>
      </c>
      <c r="D65" s="21" t="s">
        <v>47</v>
      </c>
      <c r="E65" s="32">
        <v>80000</v>
      </c>
      <c r="F65" s="32">
        <f t="shared" si="7"/>
        <v>320000</v>
      </c>
    </row>
    <row r="66" spans="1:6" x14ac:dyDescent="0.5">
      <c r="A66" s="21" t="s">
        <v>311</v>
      </c>
      <c r="B66" s="21" t="s">
        <v>317</v>
      </c>
      <c r="C66" s="21">
        <v>4</v>
      </c>
      <c r="D66" s="21" t="s">
        <v>47</v>
      </c>
      <c r="E66" s="32">
        <v>60000</v>
      </c>
      <c r="F66" s="32">
        <f t="shared" si="7"/>
        <v>240000</v>
      </c>
    </row>
    <row r="67" spans="1:6" ht="28.7" x14ac:dyDescent="0.5">
      <c r="A67" s="21" t="s">
        <v>312</v>
      </c>
      <c r="B67" s="21" t="s">
        <v>318</v>
      </c>
      <c r="C67" s="21">
        <v>4</v>
      </c>
      <c r="D67" s="21" t="s">
        <v>46</v>
      </c>
      <c r="E67" s="32">
        <v>150000</v>
      </c>
      <c r="F67" s="32">
        <f t="shared" si="7"/>
        <v>600000</v>
      </c>
    </row>
    <row r="68" spans="1:6" x14ac:dyDescent="0.5">
      <c r="A68" s="21" t="s">
        <v>313</v>
      </c>
      <c r="B68" s="21" t="s">
        <v>317</v>
      </c>
      <c r="C68" s="21" t="s">
        <v>140</v>
      </c>
      <c r="D68" s="21" t="s">
        <v>322</v>
      </c>
      <c r="E68" s="32">
        <v>800000</v>
      </c>
      <c r="F68" s="32">
        <f>E68</f>
        <v>800000</v>
      </c>
    </row>
    <row r="69" spans="1:6" ht="28.7" x14ac:dyDescent="0.5">
      <c r="A69" s="21" t="s">
        <v>314</v>
      </c>
      <c r="B69" s="21" t="s">
        <v>320</v>
      </c>
      <c r="C69" s="21">
        <v>30</v>
      </c>
      <c r="D69" s="21" t="s">
        <v>32</v>
      </c>
      <c r="E69" s="32">
        <v>8000</v>
      </c>
      <c r="F69" s="32">
        <f t="shared" si="7"/>
        <v>240000</v>
      </c>
    </row>
    <row r="70" spans="1:6" x14ac:dyDescent="0.5">
      <c r="A70" s="21" t="s">
        <v>315</v>
      </c>
      <c r="B70" s="21" t="s">
        <v>321</v>
      </c>
      <c r="C70" s="21">
        <v>500</v>
      </c>
      <c r="D70" s="21" t="s">
        <v>32</v>
      </c>
      <c r="E70" s="32">
        <v>2000</v>
      </c>
      <c r="F70" s="32">
        <f t="shared" si="7"/>
        <v>1000000</v>
      </c>
    </row>
    <row r="71" spans="1:6" ht="243.7" x14ac:dyDescent="0.5">
      <c r="A71" s="45" t="s">
        <v>316</v>
      </c>
      <c r="B71" s="45" t="s">
        <v>323</v>
      </c>
      <c r="C71" s="45">
        <v>2</v>
      </c>
      <c r="D71" s="45" t="s">
        <v>32</v>
      </c>
      <c r="E71" s="32">
        <v>2400000</v>
      </c>
      <c r="F71" s="32">
        <f t="shared" si="7"/>
        <v>4800000</v>
      </c>
    </row>
    <row r="72" spans="1:6" x14ac:dyDescent="0.5">
      <c r="A72" s="95" t="s">
        <v>324</v>
      </c>
      <c r="B72" s="95" t="s">
        <v>325</v>
      </c>
      <c r="C72" s="95">
        <v>4</v>
      </c>
      <c r="D72" s="95" t="s">
        <v>32</v>
      </c>
      <c r="E72" s="92">
        <v>200000</v>
      </c>
      <c r="F72" s="92">
        <f t="shared" si="7"/>
        <v>800000</v>
      </c>
    </row>
    <row r="73" spans="1:6" x14ac:dyDescent="0.5">
      <c r="A73" s="95" t="s">
        <v>593</v>
      </c>
      <c r="B73" s="95" t="s">
        <v>594</v>
      </c>
      <c r="C73" s="95">
        <v>2</v>
      </c>
      <c r="D73" s="95" t="s">
        <v>32</v>
      </c>
      <c r="E73" s="92">
        <v>250000</v>
      </c>
      <c r="F73" s="92">
        <f t="shared" si="7"/>
        <v>500000</v>
      </c>
    </row>
    <row r="74" spans="1:6" ht="43" x14ac:dyDescent="0.5">
      <c r="A74" s="5" t="s">
        <v>483</v>
      </c>
      <c r="B74" s="5" t="s">
        <v>484</v>
      </c>
      <c r="C74" s="5">
        <v>2</v>
      </c>
      <c r="D74" s="5" t="s">
        <v>32</v>
      </c>
      <c r="E74" s="32">
        <v>2800000</v>
      </c>
      <c r="F74" s="32">
        <f t="shared" si="7"/>
        <v>5600000</v>
      </c>
    </row>
    <row r="75" spans="1:6" x14ac:dyDescent="0.5">
      <c r="A75" s="80" t="s">
        <v>672</v>
      </c>
      <c r="B75" s="80"/>
      <c r="C75" s="80"/>
      <c r="D75" s="80"/>
      <c r="E75" s="80"/>
      <c r="F75" s="37">
        <f>SUM(F51:F74)</f>
        <v>24730000</v>
      </c>
    </row>
    <row r="76" spans="1:6" x14ac:dyDescent="0.5">
      <c r="A76" s="63" t="s">
        <v>675</v>
      </c>
      <c r="B76" s="63"/>
      <c r="C76" s="63"/>
      <c r="D76" s="63"/>
      <c r="E76" s="63"/>
      <c r="F76" s="40">
        <f>+F43+F49+F75</f>
        <v>28710000</v>
      </c>
    </row>
    <row r="77" spans="1:6" x14ac:dyDescent="0.5">
      <c r="A77" s="39"/>
      <c r="B77" s="39"/>
      <c r="C77" s="39"/>
      <c r="D77" s="39"/>
      <c r="E77" s="39"/>
      <c r="F77" s="38"/>
    </row>
    <row r="78" spans="1:6" x14ac:dyDescent="0.5">
      <c r="A78" s="82" t="s">
        <v>54</v>
      </c>
      <c r="B78" s="83"/>
      <c r="C78" s="83"/>
      <c r="D78" s="83"/>
      <c r="E78" s="83"/>
      <c r="F78" s="84"/>
    </row>
    <row r="79" spans="1:6" x14ac:dyDescent="0.5">
      <c r="A79" s="67" t="s">
        <v>491</v>
      </c>
      <c r="B79" s="68"/>
      <c r="C79" s="68"/>
      <c r="D79" s="68"/>
      <c r="E79" s="68"/>
      <c r="F79" s="69"/>
    </row>
    <row r="80" spans="1:6" ht="28.7" x14ac:dyDescent="0.5">
      <c r="A80" s="11" t="s">
        <v>8</v>
      </c>
      <c r="B80" s="11" t="s">
        <v>0</v>
      </c>
      <c r="C80" s="11" t="s">
        <v>9</v>
      </c>
      <c r="D80" s="10" t="s">
        <v>10</v>
      </c>
      <c r="E80" s="20" t="s">
        <v>289</v>
      </c>
      <c r="F80" s="11" t="s">
        <v>290</v>
      </c>
    </row>
    <row r="81" spans="1:6" x14ac:dyDescent="0.5">
      <c r="A81" s="70" t="s">
        <v>23</v>
      </c>
      <c r="B81" s="70"/>
      <c r="C81" s="70"/>
      <c r="D81" s="70"/>
      <c r="E81" s="70"/>
      <c r="F81" s="70"/>
    </row>
    <row r="82" spans="1:6" x14ac:dyDescent="0.5">
      <c r="A82" s="91" t="s">
        <v>231</v>
      </c>
      <c r="B82" s="91" t="s">
        <v>326</v>
      </c>
      <c r="C82" s="91">
        <v>7</v>
      </c>
      <c r="D82" s="91" t="s">
        <v>178</v>
      </c>
      <c r="E82" s="92">
        <v>10530</v>
      </c>
      <c r="F82" s="92">
        <f>C82*E82</f>
        <v>73710</v>
      </c>
    </row>
    <row r="83" spans="1:6" ht="28.7" x14ac:dyDescent="0.5">
      <c r="A83" s="91" t="s">
        <v>55</v>
      </c>
      <c r="B83" s="91" t="s">
        <v>327</v>
      </c>
      <c r="C83" s="91">
        <v>15</v>
      </c>
      <c r="D83" s="91" t="s">
        <v>59</v>
      </c>
      <c r="E83" s="92">
        <v>15000</v>
      </c>
      <c r="F83" s="92">
        <f t="shared" ref="F83:F87" si="8">C83*E83</f>
        <v>225000</v>
      </c>
    </row>
    <row r="84" spans="1:6" ht="28.7" x14ac:dyDescent="0.5">
      <c r="A84" s="91" t="s">
        <v>56</v>
      </c>
      <c r="B84" s="91" t="s">
        <v>328</v>
      </c>
      <c r="C84" s="91">
        <v>1</v>
      </c>
      <c r="D84" s="91" t="s">
        <v>46</v>
      </c>
      <c r="E84" s="92">
        <v>26325</v>
      </c>
      <c r="F84" s="92">
        <f t="shared" si="8"/>
        <v>26325</v>
      </c>
    </row>
    <row r="85" spans="1:6" ht="28.7" x14ac:dyDescent="0.5">
      <c r="A85" s="91" t="s">
        <v>57</v>
      </c>
      <c r="B85" s="91" t="s">
        <v>329</v>
      </c>
      <c r="C85" s="91">
        <v>1</v>
      </c>
      <c r="D85" s="91" t="s">
        <v>46</v>
      </c>
      <c r="E85" s="92">
        <v>26325</v>
      </c>
      <c r="F85" s="92">
        <f t="shared" si="8"/>
        <v>26325</v>
      </c>
    </row>
    <row r="86" spans="1:6" ht="28.7" x14ac:dyDescent="0.5">
      <c r="A86" s="91" t="s">
        <v>58</v>
      </c>
      <c r="B86" s="91" t="s">
        <v>330</v>
      </c>
      <c r="C86" s="91">
        <v>1</v>
      </c>
      <c r="D86" s="91" t="s">
        <v>46</v>
      </c>
      <c r="E86" s="92">
        <v>26325</v>
      </c>
      <c r="F86" s="92">
        <f t="shared" si="8"/>
        <v>26325</v>
      </c>
    </row>
    <row r="87" spans="1:6" ht="43" x14ac:dyDescent="0.5">
      <c r="A87" s="91" t="s">
        <v>332</v>
      </c>
      <c r="B87" s="91" t="s">
        <v>331</v>
      </c>
      <c r="C87" s="91">
        <v>1</v>
      </c>
      <c r="D87" s="91" t="s">
        <v>46</v>
      </c>
      <c r="E87" s="92">
        <v>26325</v>
      </c>
      <c r="F87" s="92">
        <f t="shared" si="8"/>
        <v>26325</v>
      </c>
    </row>
    <row r="88" spans="1:6" x14ac:dyDescent="0.5">
      <c r="A88" s="79" t="s">
        <v>674</v>
      </c>
      <c r="B88" s="79"/>
      <c r="C88" s="79"/>
      <c r="D88" s="79"/>
      <c r="E88" s="79"/>
      <c r="F88" s="37">
        <f>SUM(F82:F87)</f>
        <v>404010</v>
      </c>
    </row>
    <row r="89" spans="1:6" x14ac:dyDescent="0.5">
      <c r="A89" s="70" t="s">
        <v>26</v>
      </c>
      <c r="B89" s="70"/>
      <c r="C89" s="70"/>
      <c r="D89" s="70"/>
      <c r="E89" s="70"/>
      <c r="F89" s="70"/>
    </row>
    <row r="90" spans="1:6" ht="28.7" x14ac:dyDescent="0.5">
      <c r="A90" s="5" t="s">
        <v>60</v>
      </c>
      <c r="B90" s="5" t="s">
        <v>61</v>
      </c>
      <c r="C90" s="5">
        <v>15</v>
      </c>
      <c r="D90" s="5" t="s">
        <v>32</v>
      </c>
      <c r="E90" s="32">
        <v>35000</v>
      </c>
      <c r="F90" s="32">
        <f t="shared" ref="F90:F92" si="9">C90*E90</f>
        <v>525000</v>
      </c>
    </row>
    <row r="91" spans="1:6" ht="28.7" x14ac:dyDescent="0.5">
      <c r="A91" s="5" t="s">
        <v>60</v>
      </c>
      <c r="B91" s="5" t="s">
        <v>62</v>
      </c>
      <c r="C91" s="5">
        <v>15</v>
      </c>
      <c r="D91" s="5" t="s">
        <v>32</v>
      </c>
      <c r="E91" s="32">
        <v>35000</v>
      </c>
      <c r="F91" s="32">
        <f t="shared" si="9"/>
        <v>525000</v>
      </c>
    </row>
    <row r="92" spans="1:6" ht="28.7" x14ac:dyDescent="0.5">
      <c r="A92" s="5" t="s">
        <v>60</v>
      </c>
      <c r="B92" s="5" t="s">
        <v>63</v>
      </c>
      <c r="C92" s="5">
        <v>15</v>
      </c>
      <c r="D92" s="5" t="s">
        <v>32</v>
      </c>
      <c r="E92" s="32">
        <v>35000</v>
      </c>
      <c r="F92" s="32">
        <f t="shared" si="9"/>
        <v>525000</v>
      </c>
    </row>
    <row r="93" spans="1:6" ht="28.7" x14ac:dyDescent="0.5">
      <c r="A93" s="5" t="s">
        <v>60</v>
      </c>
      <c r="B93" s="5" t="s">
        <v>61</v>
      </c>
      <c r="C93" s="5">
        <v>15</v>
      </c>
      <c r="D93" s="5" t="s">
        <v>32</v>
      </c>
      <c r="E93" s="32">
        <v>35000</v>
      </c>
      <c r="F93" s="32">
        <f t="shared" ref="F93" si="10">C93*E93</f>
        <v>525000</v>
      </c>
    </row>
    <row r="94" spans="1:6" x14ac:dyDescent="0.5">
      <c r="A94" s="80" t="s">
        <v>673</v>
      </c>
      <c r="B94" s="80"/>
      <c r="C94" s="80"/>
      <c r="D94" s="80"/>
      <c r="E94" s="80"/>
      <c r="F94" s="37">
        <f>F90+F91+F92+F93</f>
        <v>2100000</v>
      </c>
    </row>
    <row r="95" spans="1:6" ht="15.75" customHeight="1" x14ac:dyDescent="0.5">
      <c r="A95" s="63" t="s">
        <v>30</v>
      </c>
      <c r="B95" s="63"/>
      <c r="C95" s="63"/>
      <c r="D95" s="63"/>
      <c r="E95" s="63"/>
      <c r="F95" s="63"/>
    </row>
    <row r="96" spans="1:6" x14ac:dyDescent="0.5">
      <c r="A96" s="95" t="s">
        <v>231</v>
      </c>
      <c r="B96" s="95" t="s">
        <v>326</v>
      </c>
      <c r="C96" s="95">
        <v>10</v>
      </c>
      <c r="D96" s="95" t="s">
        <v>178</v>
      </c>
      <c r="E96" s="92">
        <v>10530</v>
      </c>
      <c r="F96" s="92">
        <f>E96*C96</f>
        <v>105300</v>
      </c>
    </row>
    <row r="97" spans="1:6" ht="28.7" x14ac:dyDescent="0.5">
      <c r="A97" s="95" t="s">
        <v>55</v>
      </c>
      <c r="B97" s="95" t="s">
        <v>327</v>
      </c>
      <c r="C97" s="95">
        <v>240</v>
      </c>
      <c r="D97" s="95" t="s">
        <v>59</v>
      </c>
      <c r="E97" s="92">
        <v>15000</v>
      </c>
      <c r="F97" s="92">
        <f t="shared" ref="F97:F142" si="11">E97*C97</f>
        <v>3600000</v>
      </c>
    </row>
    <row r="98" spans="1:6" ht="28.7" x14ac:dyDescent="0.5">
      <c r="A98" s="95" t="s">
        <v>56</v>
      </c>
      <c r="B98" s="95" t="s">
        <v>708</v>
      </c>
      <c r="C98" s="95">
        <v>1</v>
      </c>
      <c r="D98" s="95" t="s">
        <v>178</v>
      </c>
      <c r="E98" s="92">
        <v>84240</v>
      </c>
      <c r="F98" s="92">
        <f t="shared" si="11"/>
        <v>84240</v>
      </c>
    </row>
    <row r="99" spans="1:6" ht="28.7" x14ac:dyDescent="0.5">
      <c r="A99" s="95" t="s">
        <v>56</v>
      </c>
      <c r="B99" s="95" t="s">
        <v>709</v>
      </c>
      <c r="C99" s="95">
        <v>1</v>
      </c>
      <c r="D99" s="95" t="s">
        <v>178</v>
      </c>
      <c r="E99" s="92">
        <v>84240</v>
      </c>
      <c r="F99" s="92">
        <f t="shared" si="11"/>
        <v>84240</v>
      </c>
    </row>
    <row r="100" spans="1:6" ht="28.7" x14ac:dyDescent="0.5">
      <c r="A100" s="95" t="s">
        <v>56</v>
      </c>
      <c r="B100" s="95" t="s">
        <v>710</v>
      </c>
      <c r="C100" s="95">
        <v>1</v>
      </c>
      <c r="D100" s="95" t="s">
        <v>178</v>
      </c>
      <c r="E100" s="92">
        <v>52650</v>
      </c>
      <c r="F100" s="92">
        <f t="shared" si="11"/>
        <v>52650</v>
      </c>
    </row>
    <row r="101" spans="1:6" ht="28.7" x14ac:dyDescent="0.5">
      <c r="A101" s="95" t="s">
        <v>56</v>
      </c>
      <c r="B101" s="95" t="s">
        <v>711</v>
      </c>
      <c r="C101" s="95">
        <v>2</v>
      </c>
      <c r="D101" s="95" t="s">
        <v>178</v>
      </c>
      <c r="E101" s="92">
        <v>52650</v>
      </c>
      <c r="F101" s="92">
        <f t="shared" si="11"/>
        <v>105300</v>
      </c>
    </row>
    <row r="102" spans="1:6" ht="28.7" x14ac:dyDescent="0.5">
      <c r="A102" s="95" t="s">
        <v>56</v>
      </c>
      <c r="B102" s="95" t="s">
        <v>712</v>
      </c>
      <c r="C102" s="95">
        <v>1</v>
      </c>
      <c r="D102" s="95" t="s">
        <v>178</v>
      </c>
      <c r="E102" s="92">
        <v>52650</v>
      </c>
      <c r="F102" s="92">
        <f t="shared" si="11"/>
        <v>52650</v>
      </c>
    </row>
    <row r="103" spans="1:6" ht="28.7" x14ac:dyDescent="0.5">
      <c r="A103" s="95" t="s">
        <v>56</v>
      </c>
      <c r="B103" s="95" t="s">
        <v>713</v>
      </c>
      <c r="C103" s="95">
        <v>1</v>
      </c>
      <c r="D103" s="95" t="s">
        <v>178</v>
      </c>
      <c r="E103" s="92">
        <v>52650</v>
      </c>
      <c r="F103" s="92">
        <f t="shared" si="11"/>
        <v>52650</v>
      </c>
    </row>
    <row r="104" spans="1:6" ht="28.7" x14ac:dyDescent="0.5">
      <c r="A104" s="95" t="s">
        <v>56</v>
      </c>
      <c r="B104" s="95" t="s">
        <v>714</v>
      </c>
      <c r="C104" s="95">
        <v>1</v>
      </c>
      <c r="D104" s="95" t="s">
        <v>178</v>
      </c>
      <c r="E104" s="92">
        <v>31589.999999999996</v>
      </c>
      <c r="F104" s="92">
        <f t="shared" si="11"/>
        <v>31589.999999999996</v>
      </c>
    </row>
    <row r="105" spans="1:6" ht="28.7" x14ac:dyDescent="0.5">
      <c r="A105" s="95" t="s">
        <v>56</v>
      </c>
      <c r="B105" s="95" t="s">
        <v>715</v>
      </c>
      <c r="C105" s="95">
        <v>10</v>
      </c>
      <c r="D105" s="95" t="s">
        <v>537</v>
      </c>
      <c r="E105" s="92">
        <v>25000</v>
      </c>
      <c r="F105" s="92">
        <f t="shared" si="11"/>
        <v>250000</v>
      </c>
    </row>
    <row r="106" spans="1:6" ht="28.7" x14ac:dyDescent="0.5">
      <c r="A106" s="95" t="s">
        <v>538</v>
      </c>
      <c r="B106" s="95" t="s">
        <v>716</v>
      </c>
      <c r="C106" s="95">
        <v>1</v>
      </c>
      <c r="D106" s="95" t="s">
        <v>178</v>
      </c>
      <c r="E106" s="92">
        <v>50000</v>
      </c>
      <c r="F106" s="92">
        <f t="shared" si="11"/>
        <v>50000</v>
      </c>
    </row>
    <row r="107" spans="1:6" ht="28.7" x14ac:dyDescent="0.5">
      <c r="A107" s="95" t="s">
        <v>538</v>
      </c>
      <c r="B107" s="95" t="s">
        <v>717</v>
      </c>
      <c r="C107" s="95">
        <v>1</v>
      </c>
      <c r="D107" s="95" t="s">
        <v>178</v>
      </c>
      <c r="E107" s="92">
        <v>50000</v>
      </c>
      <c r="F107" s="92">
        <f t="shared" si="11"/>
        <v>50000</v>
      </c>
    </row>
    <row r="108" spans="1:6" ht="28.7" x14ac:dyDescent="0.5">
      <c r="A108" s="95" t="s">
        <v>539</v>
      </c>
      <c r="B108" s="95" t="s">
        <v>718</v>
      </c>
      <c r="C108" s="95">
        <v>1</v>
      </c>
      <c r="D108" s="95" t="s">
        <v>178</v>
      </c>
      <c r="E108" s="92">
        <v>52650</v>
      </c>
      <c r="F108" s="92">
        <f t="shared" si="11"/>
        <v>52650</v>
      </c>
    </row>
    <row r="109" spans="1:6" ht="28.7" x14ac:dyDescent="0.5">
      <c r="A109" s="95" t="s">
        <v>539</v>
      </c>
      <c r="B109" s="95" t="s">
        <v>719</v>
      </c>
      <c r="C109" s="95">
        <v>1</v>
      </c>
      <c r="D109" s="95" t="s">
        <v>178</v>
      </c>
      <c r="E109" s="92">
        <v>52650</v>
      </c>
      <c r="F109" s="92">
        <f t="shared" si="11"/>
        <v>52650</v>
      </c>
    </row>
    <row r="110" spans="1:6" ht="28.7" x14ac:dyDescent="0.5">
      <c r="A110" s="95" t="s">
        <v>539</v>
      </c>
      <c r="B110" s="95" t="s">
        <v>720</v>
      </c>
      <c r="C110" s="95">
        <v>1</v>
      </c>
      <c r="D110" s="95" t="s">
        <v>178</v>
      </c>
      <c r="E110" s="92">
        <v>63179.999999999993</v>
      </c>
      <c r="F110" s="92">
        <f t="shared" si="11"/>
        <v>63179.999999999993</v>
      </c>
    </row>
    <row r="111" spans="1:6" ht="28.7" x14ac:dyDescent="0.5">
      <c r="A111" s="95" t="s">
        <v>539</v>
      </c>
      <c r="B111" s="95" t="s">
        <v>721</v>
      </c>
      <c r="C111" s="95">
        <v>1</v>
      </c>
      <c r="D111" s="95" t="s">
        <v>178</v>
      </c>
      <c r="E111" s="92">
        <v>52650</v>
      </c>
      <c r="F111" s="92">
        <f t="shared" si="11"/>
        <v>52650</v>
      </c>
    </row>
    <row r="112" spans="1:6" ht="28.7" x14ac:dyDescent="0.5">
      <c r="A112" s="95" t="s">
        <v>539</v>
      </c>
      <c r="B112" s="95" t="s">
        <v>722</v>
      </c>
      <c r="C112" s="95">
        <v>1</v>
      </c>
      <c r="D112" s="95" t="s">
        <v>178</v>
      </c>
      <c r="E112" s="92">
        <v>52650</v>
      </c>
      <c r="F112" s="92">
        <f t="shared" si="11"/>
        <v>52650</v>
      </c>
    </row>
    <row r="113" spans="1:6" x14ac:dyDescent="0.5">
      <c r="A113" s="95" t="s">
        <v>540</v>
      </c>
      <c r="B113" s="95" t="s">
        <v>541</v>
      </c>
      <c r="C113" s="95">
        <v>5</v>
      </c>
      <c r="D113" s="95" t="s">
        <v>98</v>
      </c>
      <c r="E113" s="92">
        <v>25000</v>
      </c>
      <c r="F113" s="92">
        <f t="shared" si="11"/>
        <v>125000</v>
      </c>
    </row>
    <row r="114" spans="1:6" ht="28.7" x14ac:dyDescent="0.5">
      <c r="A114" s="95" t="s">
        <v>540</v>
      </c>
      <c r="B114" s="95" t="s">
        <v>542</v>
      </c>
      <c r="C114" s="95">
        <v>1</v>
      </c>
      <c r="D114" s="95" t="s">
        <v>178</v>
      </c>
      <c r="E114" s="92">
        <v>10530</v>
      </c>
      <c r="F114" s="92">
        <f t="shared" si="11"/>
        <v>10530</v>
      </c>
    </row>
    <row r="115" spans="1:6" ht="28.7" x14ac:dyDescent="0.5">
      <c r="A115" s="95" t="s">
        <v>540</v>
      </c>
      <c r="B115" s="95" t="s">
        <v>543</v>
      </c>
      <c r="C115" s="95">
        <v>1</v>
      </c>
      <c r="D115" s="95" t="s">
        <v>178</v>
      </c>
      <c r="E115" s="92">
        <v>10530</v>
      </c>
      <c r="F115" s="92">
        <f t="shared" si="11"/>
        <v>10530</v>
      </c>
    </row>
    <row r="116" spans="1:6" ht="28.7" x14ac:dyDescent="0.5">
      <c r="A116" s="95" t="s">
        <v>540</v>
      </c>
      <c r="B116" s="95" t="s">
        <v>544</v>
      </c>
      <c r="C116" s="95">
        <v>1</v>
      </c>
      <c r="D116" s="95" t="s">
        <v>178</v>
      </c>
      <c r="E116" s="92">
        <v>10530</v>
      </c>
      <c r="F116" s="92">
        <f t="shared" si="11"/>
        <v>10530</v>
      </c>
    </row>
    <row r="117" spans="1:6" ht="28.7" x14ac:dyDescent="0.5">
      <c r="A117" s="95" t="s">
        <v>540</v>
      </c>
      <c r="B117" s="95" t="s">
        <v>545</v>
      </c>
      <c r="C117" s="95">
        <v>2</v>
      </c>
      <c r="D117" s="95" t="s">
        <v>178</v>
      </c>
      <c r="E117" s="92">
        <v>10530</v>
      </c>
      <c r="F117" s="92">
        <f t="shared" si="11"/>
        <v>21060</v>
      </c>
    </row>
    <row r="118" spans="1:6" ht="28.7" x14ac:dyDescent="0.5">
      <c r="A118" s="95" t="s">
        <v>540</v>
      </c>
      <c r="B118" s="95" t="s">
        <v>546</v>
      </c>
      <c r="C118" s="95">
        <v>1</v>
      </c>
      <c r="D118" s="95" t="s">
        <v>178</v>
      </c>
      <c r="E118" s="92">
        <v>10530</v>
      </c>
      <c r="F118" s="92">
        <f t="shared" si="11"/>
        <v>10530</v>
      </c>
    </row>
    <row r="119" spans="1:6" ht="28.7" x14ac:dyDescent="0.5">
      <c r="A119" s="95" t="s">
        <v>540</v>
      </c>
      <c r="B119" s="95" t="s">
        <v>547</v>
      </c>
      <c r="C119" s="95">
        <v>2</v>
      </c>
      <c r="D119" s="95" t="s">
        <v>178</v>
      </c>
      <c r="E119" s="92">
        <v>10530</v>
      </c>
      <c r="F119" s="92">
        <f t="shared" si="11"/>
        <v>21060</v>
      </c>
    </row>
    <row r="120" spans="1:6" ht="28.7" x14ac:dyDescent="0.5">
      <c r="A120" s="95" t="s">
        <v>540</v>
      </c>
      <c r="B120" s="95" t="s">
        <v>548</v>
      </c>
      <c r="C120" s="95">
        <v>2</v>
      </c>
      <c r="D120" s="95" t="s">
        <v>178</v>
      </c>
      <c r="E120" s="92">
        <v>10530</v>
      </c>
      <c r="F120" s="92">
        <f t="shared" si="11"/>
        <v>21060</v>
      </c>
    </row>
    <row r="121" spans="1:6" ht="28.7" x14ac:dyDescent="0.5">
      <c r="A121" s="95" t="s">
        <v>549</v>
      </c>
      <c r="B121" s="95" t="s">
        <v>550</v>
      </c>
      <c r="C121" s="95">
        <v>2</v>
      </c>
      <c r="D121" s="95" t="s">
        <v>178</v>
      </c>
      <c r="E121" s="92">
        <v>10530</v>
      </c>
      <c r="F121" s="92">
        <f t="shared" si="11"/>
        <v>21060</v>
      </c>
    </row>
    <row r="122" spans="1:6" ht="28.7" x14ac:dyDescent="0.5">
      <c r="A122" s="95" t="s">
        <v>549</v>
      </c>
      <c r="B122" s="95" t="s">
        <v>723</v>
      </c>
      <c r="C122" s="95">
        <v>1</v>
      </c>
      <c r="D122" s="95" t="s">
        <v>178</v>
      </c>
      <c r="E122" s="92">
        <v>10530</v>
      </c>
      <c r="F122" s="92">
        <f t="shared" si="11"/>
        <v>10530</v>
      </c>
    </row>
    <row r="123" spans="1:6" ht="28.7" x14ac:dyDescent="0.5">
      <c r="A123" s="95" t="s">
        <v>549</v>
      </c>
      <c r="B123" s="95" t="s">
        <v>551</v>
      </c>
      <c r="C123" s="95">
        <v>2</v>
      </c>
      <c r="D123" s="95" t="s">
        <v>178</v>
      </c>
      <c r="E123" s="92">
        <v>10530</v>
      </c>
      <c r="F123" s="92">
        <f t="shared" si="11"/>
        <v>21060</v>
      </c>
    </row>
    <row r="124" spans="1:6" ht="43" x14ac:dyDescent="0.5">
      <c r="A124" s="95" t="s">
        <v>549</v>
      </c>
      <c r="B124" s="95" t="s">
        <v>552</v>
      </c>
      <c r="C124" s="95">
        <v>2</v>
      </c>
      <c r="D124" s="95" t="s">
        <v>178</v>
      </c>
      <c r="E124" s="92">
        <v>10530</v>
      </c>
      <c r="F124" s="92">
        <f t="shared" si="11"/>
        <v>21060</v>
      </c>
    </row>
    <row r="125" spans="1:6" x14ac:dyDescent="0.5">
      <c r="A125" s="95" t="s">
        <v>549</v>
      </c>
      <c r="B125" s="95" t="s">
        <v>227</v>
      </c>
      <c r="C125" s="95">
        <v>2</v>
      </c>
      <c r="D125" s="95" t="s">
        <v>178</v>
      </c>
      <c r="E125" s="92">
        <v>42120</v>
      </c>
      <c r="F125" s="92">
        <f t="shared" si="11"/>
        <v>84240</v>
      </c>
    </row>
    <row r="126" spans="1:6" ht="57.35" x14ac:dyDescent="0.5">
      <c r="A126" s="95" t="s">
        <v>553</v>
      </c>
      <c r="B126" s="95" t="s">
        <v>724</v>
      </c>
      <c r="C126" s="95">
        <v>1</v>
      </c>
      <c r="D126" s="95" t="s">
        <v>32</v>
      </c>
      <c r="E126" s="92">
        <v>2000000</v>
      </c>
      <c r="F126" s="92">
        <f t="shared" si="11"/>
        <v>2000000</v>
      </c>
    </row>
    <row r="127" spans="1:6" ht="43" x14ac:dyDescent="0.5">
      <c r="A127" s="91" t="s">
        <v>483</v>
      </c>
      <c r="B127" s="91" t="s">
        <v>725</v>
      </c>
      <c r="C127" s="91">
        <v>1</v>
      </c>
      <c r="D127" s="91" t="s">
        <v>32</v>
      </c>
      <c r="E127" s="92">
        <v>2800000</v>
      </c>
      <c r="F127" s="92">
        <f t="shared" si="11"/>
        <v>2800000</v>
      </c>
    </row>
    <row r="128" spans="1:6" ht="43" x14ac:dyDescent="0.5">
      <c r="A128" s="95" t="s">
        <v>554</v>
      </c>
      <c r="B128" s="95" t="s">
        <v>555</v>
      </c>
      <c r="C128" s="95">
        <v>4</v>
      </c>
      <c r="D128" s="95" t="s">
        <v>556</v>
      </c>
      <c r="E128" s="92">
        <v>305000</v>
      </c>
      <c r="F128" s="92">
        <f t="shared" si="11"/>
        <v>1220000</v>
      </c>
    </row>
    <row r="129" spans="1:6" ht="28.7" x14ac:dyDescent="0.5">
      <c r="A129" s="95" t="s">
        <v>726</v>
      </c>
      <c r="B129" s="95" t="s">
        <v>727</v>
      </c>
      <c r="C129" s="95">
        <v>5</v>
      </c>
      <c r="D129" s="95" t="s">
        <v>31</v>
      </c>
      <c r="E129" s="92">
        <v>42120</v>
      </c>
      <c r="F129" s="92">
        <f t="shared" si="11"/>
        <v>210600</v>
      </c>
    </row>
    <row r="130" spans="1:6" ht="28.7" x14ac:dyDescent="0.5">
      <c r="A130" s="95" t="s">
        <v>242</v>
      </c>
      <c r="B130" s="95" t="s">
        <v>727</v>
      </c>
      <c r="C130" s="95">
        <v>2</v>
      </c>
      <c r="D130" s="95" t="s">
        <v>31</v>
      </c>
      <c r="E130" s="92">
        <v>65000</v>
      </c>
      <c r="F130" s="92">
        <f t="shared" si="11"/>
        <v>130000</v>
      </c>
    </row>
    <row r="131" spans="1:6" ht="28.7" x14ac:dyDescent="0.5">
      <c r="A131" s="95" t="s">
        <v>557</v>
      </c>
      <c r="B131" s="95" t="s">
        <v>727</v>
      </c>
      <c r="C131" s="95">
        <v>2</v>
      </c>
      <c r="D131" s="95" t="s">
        <v>31</v>
      </c>
      <c r="E131" s="92">
        <v>80000</v>
      </c>
      <c r="F131" s="92">
        <f t="shared" si="11"/>
        <v>160000</v>
      </c>
    </row>
    <row r="132" spans="1:6" ht="28.7" x14ac:dyDescent="0.5">
      <c r="A132" s="95" t="s">
        <v>558</v>
      </c>
      <c r="B132" s="95" t="s">
        <v>727</v>
      </c>
      <c r="C132" s="95">
        <v>2</v>
      </c>
      <c r="D132" s="95" t="s">
        <v>559</v>
      </c>
      <c r="E132" s="92">
        <v>115000</v>
      </c>
      <c r="F132" s="92">
        <f t="shared" si="11"/>
        <v>230000</v>
      </c>
    </row>
    <row r="133" spans="1:6" ht="28.7" x14ac:dyDescent="0.5">
      <c r="A133" s="95" t="s">
        <v>228</v>
      </c>
      <c r="B133" s="95" t="s">
        <v>727</v>
      </c>
      <c r="C133" s="95">
        <v>3</v>
      </c>
      <c r="D133" s="95" t="s">
        <v>234</v>
      </c>
      <c r="E133" s="92">
        <v>40000</v>
      </c>
      <c r="F133" s="92">
        <f t="shared" si="11"/>
        <v>120000</v>
      </c>
    </row>
    <row r="134" spans="1:6" ht="28.7" x14ac:dyDescent="0.5">
      <c r="A134" s="95" t="s">
        <v>728</v>
      </c>
      <c r="B134" s="95" t="s">
        <v>729</v>
      </c>
      <c r="C134" s="95">
        <v>12</v>
      </c>
      <c r="D134" s="95" t="s">
        <v>560</v>
      </c>
      <c r="E134" s="92">
        <v>52000</v>
      </c>
      <c r="F134" s="92">
        <f t="shared" si="11"/>
        <v>624000</v>
      </c>
    </row>
    <row r="135" spans="1:6" ht="28.7" x14ac:dyDescent="0.5">
      <c r="A135" s="95" t="s">
        <v>730</v>
      </c>
      <c r="B135" s="95" t="s">
        <v>729</v>
      </c>
      <c r="C135" s="95">
        <v>1</v>
      </c>
      <c r="D135" s="95" t="s">
        <v>561</v>
      </c>
      <c r="E135" s="92">
        <v>50000</v>
      </c>
      <c r="F135" s="92">
        <f t="shared" si="11"/>
        <v>50000</v>
      </c>
    </row>
    <row r="136" spans="1:6" x14ac:dyDescent="0.5">
      <c r="A136" s="95" t="s">
        <v>562</v>
      </c>
      <c r="B136" s="95" t="s">
        <v>731</v>
      </c>
      <c r="C136" s="95">
        <v>5</v>
      </c>
      <c r="D136" s="95" t="s">
        <v>515</v>
      </c>
      <c r="E136" s="92">
        <v>30000</v>
      </c>
      <c r="F136" s="92">
        <f t="shared" si="11"/>
        <v>150000</v>
      </c>
    </row>
    <row r="137" spans="1:6" x14ac:dyDescent="0.5">
      <c r="A137" s="95" t="s">
        <v>563</v>
      </c>
      <c r="B137" s="95" t="s">
        <v>564</v>
      </c>
      <c r="C137" s="95">
        <v>2</v>
      </c>
      <c r="D137" s="95" t="s">
        <v>514</v>
      </c>
      <c r="E137" s="92">
        <v>70000</v>
      </c>
      <c r="F137" s="92">
        <f t="shared" si="11"/>
        <v>140000</v>
      </c>
    </row>
    <row r="138" spans="1:6" ht="28.7" x14ac:dyDescent="0.5">
      <c r="A138" s="95" t="s">
        <v>732</v>
      </c>
      <c r="B138" s="95" t="s">
        <v>733</v>
      </c>
      <c r="C138" s="95">
        <v>1</v>
      </c>
      <c r="D138" s="95" t="s">
        <v>560</v>
      </c>
      <c r="E138" s="92">
        <v>20000</v>
      </c>
      <c r="F138" s="92">
        <f t="shared" si="11"/>
        <v>20000</v>
      </c>
    </row>
    <row r="139" spans="1:6" ht="28.7" x14ac:dyDescent="0.5">
      <c r="A139" s="95" t="s">
        <v>565</v>
      </c>
      <c r="B139" s="95" t="s">
        <v>734</v>
      </c>
      <c r="C139" s="95">
        <v>4</v>
      </c>
      <c r="D139" s="95" t="s">
        <v>514</v>
      </c>
      <c r="E139" s="92">
        <v>10000</v>
      </c>
      <c r="F139" s="92">
        <f t="shared" si="11"/>
        <v>40000</v>
      </c>
    </row>
    <row r="140" spans="1:6" ht="28.7" x14ac:dyDescent="0.5">
      <c r="A140" s="95" t="s">
        <v>735</v>
      </c>
      <c r="B140" s="95" t="s">
        <v>736</v>
      </c>
      <c r="C140" s="95">
        <v>4</v>
      </c>
      <c r="D140" s="95" t="s">
        <v>514</v>
      </c>
      <c r="E140" s="92">
        <v>25000</v>
      </c>
      <c r="F140" s="92">
        <f t="shared" si="11"/>
        <v>100000</v>
      </c>
    </row>
    <row r="141" spans="1:6" ht="28.7" x14ac:dyDescent="0.5">
      <c r="A141" s="95" t="s">
        <v>566</v>
      </c>
      <c r="B141" s="95" t="s">
        <v>567</v>
      </c>
      <c r="C141" s="95">
        <v>3</v>
      </c>
      <c r="D141" s="95" t="s">
        <v>514</v>
      </c>
      <c r="E141" s="92">
        <v>420000</v>
      </c>
      <c r="F141" s="92">
        <f t="shared" si="11"/>
        <v>1260000</v>
      </c>
    </row>
    <row r="142" spans="1:6" ht="28.7" x14ac:dyDescent="0.5">
      <c r="A142" s="95" t="s">
        <v>568</v>
      </c>
      <c r="B142" s="95" t="s">
        <v>727</v>
      </c>
      <c r="C142" s="95">
        <v>5</v>
      </c>
      <c r="D142" s="95" t="s">
        <v>31</v>
      </c>
      <c r="E142" s="92">
        <v>90000</v>
      </c>
      <c r="F142" s="92">
        <f t="shared" si="11"/>
        <v>450000</v>
      </c>
    </row>
    <row r="143" spans="1:6" x14ac:dyDescent="0.5">
      <c r="A143" s="80" t="s">
        <v>672</v>
      </c>
      <c r="B143" s="80"/>
      <c r="C143" s="80"/>
      <c r="D143" s="80"/>
      <c r="E143" s="80"/>
      <c r="F143" s="37">
        <f>SUM(F96+F97+F98+F99+F100+F101+F102+F103+F104+F105+F106+F107+F108+F109+F110+F111+F112+F113+F114+F115+F116+F117+F118+F119+F120+F121+F122+F123+F124+F125+F126+F127+F128+F129+F130+F131+F132+F133+F134+F135+F136+F137+F138+F139+F140+F141+F142)</f>
        <v>14885250</v>
      </c>
    </row>
    <row r="144" spans="1:6" x14ac:dyDescent="0.5">
      <c r="A144" s="63" t="s">
        <v>676</v>
      </c>
      <c r="B144" s="63"/>
      <c r="C144" s="63"/>
      <c r="D144" s="63"/>
      <c r="E144" s="63"/>
      <c r="F144" s="40">
        <f>+F88+F94+F143</f>
        <v>17389260</v>
      </c>
    </row>
    <row r="146" spans="1:6" x14ac:dyDescent="0.5">
      <c r="A146" s="82" t="s">
        <v>65</v>
      </c>
      <c r="B146" s="83"/>
      <c r="C146" s="83"/>
      <c r="D146" s="83"/>
      <c r="E146" s="83"/>
      <c r="F146" s="84"/>
    </row>
    <row r="147" spans="1:6" x14ac:dyDescent="0.5">
      <c r="A147" s="67" t="s">
        <v>3</v>
      </c>
      <c r="B147" s="68"/>
      <c r="C147" s="68"/>
      <c r="D147" s="68"/>
      <c r="E147" s="68"/>
      <c r="F147" s="69"/>
    </row>
    <row r="148" spans="1:6" ht="28.7" x14ac:dyDescent="0.5">
      <c r="A148" s="11" t="s">
        <v>8</v>
      </c>
      <c r="B148" s="11" t="s">
        <v>0</v>
      </c>
      <c r="C148" s="11" t="s">
        <v>9</v>
      </c>
      <c r="D148" s="10" t="s">
        <v>10</v>
      </c>
      <c r="E148" s="20" t="s">
        <v>289</v>
      </c>
      <c r="F148" s="11" t="s">
        <v>290</v>
      </c>
    </row>
    <row r="149" spans="1:6" x14ac:dyDescent="0.5">
      <c r="A149" s="85" t="s">
        <v>23</v>
      </c>
      <c r="B149" s="86"/>
      <c r="C149" s="86"/>
      <c r="D149" s="86"/>
      <c r="E149" s="86"/>
      <c r="F149" s="87"/>
    </row>
    <row r="150" spans="1:6" ht="43" x14ac:dyDescent="0.5">
      <c r="A150" s="5" t="s">
        <v>66</v>
      </c>
      <c r="B150" s="5" t="s">
        <v>73</v>
      </c>
      <c r="C150" s="27">
        <v>1</v>
      </c>
      <c r="D150" s="5" t="s">
        <v>178</v>
      </c>
      <c r="E150" s="43">
        <v>70000</v>
      </c>
      <c r="F150" s="32">
        <f>C150*E150</f>
        <v>70000</v>
      </c>
    </row>
    <row r="151" spans="1:6" x14ac:dyDescent="0.5">
      <c r="A151" s="5" t="s">
        <v>67</v>
      </c>
      <c r="B151" s="5" t="s">
        <v>429</v>
      </c>
      <c r="C151" s="27">
        <v>15</v>
      </c>
      <c r="D151" s="5" t="s">
        <v>47</v>
      </c>
      <c r="E151" s="43">
        <v>20000</v>
      </c>
      <c r="F151" s="32">
        <f t="shared" ref="F151:F158" si="12">C151*E151</f>
        <v>300000</v>
      </c>
    </row>
    <row r="152" spans="1:6" ht="43" x14ac:dyDescent="0.5">
      <c r="A152" s="5" t="s">
        <v>68</v>
      </c>
      <c r="B152" s="5" t="s">
        <v>430</v>
      </c>
      <c r="C152" s="27">
        <v>12</v>
      </c>
      <c r="D152" s="5" t="s">
        <v>46</v>
      </c>
      <c r="E152" s="43">
        <v>20000</v>
      </c>
      <c r="F152" s="32">
        <f>+E152*C152</f>
        <v>240000</v>
      </c>
    </row>
    <row r="153" spans="1:6" ht="28.7" x14ac:dyDescent="0.5">
      <c r="A153" s="5" t="s">
        <v>69</v>
      </c>
      <c r="B153" s="5" t="s">
        <v>431</v>
      </c>
      <c r="C153" s="27">
        <v>2</v>
      </c>
      <c r="D153" s="5" t="s">
        <v>47</v>
      </c>
      <c r="E153" s="43">
        <v>30000</v>
      </c>
      <c r="F153" s="32">
        <f t="shared" si="12"/>
        <v>60000</v>
      </c>
    </row>
    <row r="154" spans="1:6" x14ac:dyDescent="0.5">
      <c r="A154" s="5" t="s">
        <v>70</v>
      </c>
      <c r="B154" s="5" t="s">
        <v>75</v>
      </c>
      <c r="C154" s="27">
        <v>1</v>
      </c>
      <c r="D154" s="5" t="s">
        <v>48</v>
      </c>
      <c r="E154" s="43">
        <v>60000</v>
      </c>
      <c r="F154" s="32">
        <f t="shared" si="12"/>
        <v>60000</v>
      </c>
    </row>
    <row r="155" spans="1:6" x14ac:dyDescent="0.5">
      <c r="A155" s="5" t="s">
        <v>40</v>
      </c>
      <c r="B155" s="5" t="s">
        <v>432</v>
      </c>
      <c r="C155" s="27">
        <v>2</v>
      </c>
      <c r="D155" s="5" t="s">
        <v>46</v>
      </c>
      <c r="E155" s="43">
        <v>18427.5</v>
      </c>
      <c r="F155" s="32">
        <f t="shared" si="12"/>
        <v>36855</v>
      </c>
    </row>
    <row r="156" spans="1:6" ht="28.7" x14ac:dyDescent="0.5">
      <c r="A156" s="5" t="s">
        <v>71</v>
      </c>
      <c r="B156" s="5" t="s">
        <v>433</v>
      </c>
      <c r="C156" s="27">
        <v>1</v>
      </c>
      <c r="D156" s="5" t="s">
        <v>98</v>
      </c>
      <c r="E156" s="43">
        <v>30000</v>
      </c>
      <c r="F156" s="32">
        <f t="shared" si="12"/>
        <v>30000</v>
      </c>
    </row>
    <row r="157" spans="1:6" x14ac:dyDescent="0.5">
      <c r="A157" s="5" t="s">
        <v>41</v>
      </c>
      <c r="B157" s="5" t="s">
        <v>45</v>
      </c>
      <c r="C157" s="27">
        <v>2</v>
      </c>
      <c r="D157" s="5" t="s">
        <v>46</v>
      </c>
      <c r="E157" s="43">
        <v>35000</v>
      </c>
      <c r="F157" s="32">
        <f t="shared" si="12"/>
        <v>70000</v>
      </c>
    </row>
    <row r="158" spans="1:6" ht="28.7" x14ac:dyDescent="0.5">
      <c r="A158" s="5" t="s">
        <v>72</v>
      </c>
      <c r="B158" s="5" t="s">
        <v>434</v>
      </c>
      <c r="C158" s="27">
        <v>1</v>
      </c>
      <c r="D158" s="5" t="s">
        <v>46</v>
      </c>
      <c r="E158" s="43">
        <v>45000</v>
      </c>
      <c r="F158" s="32">
        <f t="shared" si="12"/>
        <v>45000</v>
      </c>
    </row>
    <row r="159" spans="1:6" x14ac:dyDescent="0.5">
      <c r="A159" s="79" t="s">
        <v>674</v>
      </c>
      <c r="B159" s="79"/>
      <c r="C159" s="79"/>
      <c r="D159" s="79"/>
      <c r="E159" s="79"/>
      <c r="F159" s="37">
        <f>SUM(F150:F158)</f>
        <v>911855</v>
      </c>
    </row>
    <row r="160" spans="1:6" x14ac:dyDescent="0.5">
      <c r="A160" s="70" t="s">
        <v>26</v>
      </c>
      <c r="B160" s="70"/>
      <c r="C160" s="70"/>
      <c r="D160" s="70"/>
      <c r="E160" s="70"/>
      <c r="F160" s="70"/>
    </row>
    <row r="161" spans="1:6" ht="28.7" x14ac:dyDescent="0.5">
      <c r="A161" s="5" t="s">
        <v>76</v>
      </c>
      <c r="B161" s="5" t="s">
        <v>77</v>
      </c>
      <c r="C161" s="5">
        <v>15</v>
      </c>
      <c r="D161" s="9" t="s">
        <v>32</v>
      </c>
      <c r="E161" s="32">
        <v>35000</v>
      </c>
      <c r="F161" s="32">
        <f>E161*C161</f>
        <v>525000</v>
      </c>
    </row>
    <row r="162" spans="1:6" ht="28.7" x14ac:dyDescent="0.5">
      <c r="A162" s="5" t="s">
        <v>76</v>
      </c>
      <c r="B162" s="5" t="s">
        <v>78</v>
      </c>
      <c r="C162" s="5">
        <v>15</v>
      </c>
      <c r="D162" s="5" t="s">
        <v>32</v>
      </c>
      <c r="E162" s="32">
        <v>35000</v>
      </c>
      <c r="F162" s="32">
        <f t="shared" ref="F162:F163" si="13">E162*C162</f>
        <v>525000</v>
      </c>
    </row>
    <row r="163" spans="1:6" ht="43" x14ac:dyDescent="0.5">
      <c r="A163" s="5" t="s">
        <v>76</v>
      </c>
      <c r="B163" s="5" t="s">
        <v>79</v>
      </c>
      <c r="C163" s="5">
        <v>15</v>
      </c>
      <c r="D163" s="5" t="s">
        <v>32</v>
      </c>
      <c r="E163" s="32">
        <v>35000</v>
      </c>
      <c r="F163" s="32">
        <f t="shared" si="13"/>
        <v>525000</v>
      </c>
    </row>
    <row r="164" spans="1:6" ht="28.7" x14ac:dyDescent="0.5">
      <c r="A164" s="5" t="s">
        <v>76</v>
      </c>
      <c r="B164" s="5" t="s">
        <v>77</v>
      </c>
      <c r="C164" s="5">
        <v>15</v>
      </c>
      <c r="D164" s="5" t="s">
        <v>32</v>
      </c>
      <c r="E164" s="32">
        <v>35000</v>
      </c>
      <c r="F164" s="32">
        <f t="shared" ref="F164" si="14">E164*C164</f>
        <v>525000</v>
      </c>
    </row>
    <row r="165" spans="1:6" x14ac:dyDescent="0.5">
      <c r="A165" s="80" t="s">
        <v>673</v>
      </c>
      <c r="B165" s="80"/>
      <c r="C165" s="80"/>
      <c r="D165" s="80"/>
      <c r="E165" s="80"/>
      <c r="F165" s="37">
        <f>F161+F162+F163+F164</f>
        <v>2100000</v>
      </c>
    </row>
    <row r="166" spans="1:6" ht="15.75" customHeight="1" x14ac:dyDescent="0.5">
      <c r="A166" s="72" t="s">
        <v>30</v>
      </c>
      <c r="B166" s="72"/>
      <c r="C166" s="72"/>
      <c r="D166" s="72"/>
      <c r="E166" s="63"/>
      <c r="F166" s="63"/>
    </row>
    <row r="167" spans="1:6" x14ac:dyDescent="0.5">
      <c r="A167" s="95" t="s">
        <v>492</v>
      </c>
      <c r="B167" s="91" t="s">
        <v>333</v>
      </c>
      <c r="C167" s="95">
        <v>15</v>
      </c>
      <c r="D167" s="95" t="s">
        <v>32</v>
      </c>
      <c r="E167" s="94">
        <v>120000</v>
      </c>
      <c r="F167" s="92">
        <f>C167*E167</f>
        <v>1800000</v>
      </c>
    </row>
    <row r="168" spans="1:6" x14ac:dyDescent="0.5">
      <c r="A168" s="95" t="s">
        <v>493</v>
      </c>
      <c r="B168" s="95" t="s">
        <v>319</v>
      </c>
      <c r="C168" s="95">
        <v>15</v>
      </c>
      <c r="D168" s="95" t="s">
        <v>47</v>
      </c>
      <c r="E168" s="94">
        <v>26325</v>
      </c>
      <c r="F168" s="92">
        <f>C168*E168</f>
        <v>394875</v>
      </c>
    </row>
    <row r="169" spans="1:6" x14ac:dyDescent="0.5">
      <c r="A169" s="95" t="s">
        <v>494</v>
      </c>
      <c r="B169" s="95" t="s">
        <v>333</v>
      </c>
      <c r="C169" s="95">
        <v>15</v>
      </c>
      <c r="D169" s="95" t="s">
        <v>47</v>
      </c>
      <c r="E169" s="94">
        <v>45000</v>
      </c>
      <c r="F169" s="92">
        <f>C169*E169</f>
        <v>675000</v>
      </c>
    </row>
    <row r="170" spans="1:6" x14ac:dyDescent="0.5">
      <c r="A170" s="95" t="s">
        <v>495</v>
      </c>
      <c r="B170" s="95" t="s">
        <v>319</v>
      </c>
      <c r="C170" s="95">
        <v>15</v>
      </c>
      <c r="D170" s="95" t="s">
        <v>47</v>
      </c>
      <c r="E170" s="94">
        <v>20000</v>
      </c>
      <c r="F170" s="92">
        <f t="shared" ref="F170:F191" si="15">C170*E170</f>
        <v>300000</v>
      </c>
    </row>
    <row r="171" spans="1:6" x14ac:dyDescent="0.5">
      <c r="A171" s="95" t="s">
        <v>496</v>
      </c>
      <c r="B171" s="95" t="s">
        <v>333</v>
      </c>
      <c r="C171" s="95">
        <v>6</v>
      </c>
      <c r="D171" s="95" t="s">
        <v>178</v>
      </c>
      <c r="E171" s="94">
        <v>70000</v>
      </c>
      <c r="F171" s="92">
        <f t="shared" si="15"/>
        <v>420000</v>
      </c>
    </row>
    <row r="172" spans="1:6" x14ac:dyDescent="0.5">
      <c r="A172" s="95" t="s">
        <v>497</v>
      </c>
      <c r="B172" s="95" t="s">
        <v>333</v>
      </c>
      <c r="C172" s="95">
        <v>14</v>
      </c>
      <c r="D172" s="95" t="s">
        <v>47</v>
      </c>
      <c r="E172" s="94">
        <v>35000</v>
      </c>
      <c r="F172" s="92">
        <f t="shared" si="15"/>
        <v>490000</v>
      </c>
    </row>
    <row r="173" spans="1:6" x14ac:dyDescent="0.5">
      <c r="A173" s="95" t="s">
        <v>498</v>
      </c>
      <c r="B173" s="95" t="s">
        <v>333</v>
      </c>
      <c r="C173" s="95">
        <v>14</v>
      </c>
      <c r="D173" s="95" t="s">
        <v>47</v>
      </c>
      <c r="E173" s="94">
        <v>35000</v>
      </c>
      <c r="F173" s="92">
        <f t="shared" si="15"/>
        <v>490000</v>
      </c>
    </row>
    <row r="174" spans="1:6" x14ac:dyDescent="0.5">
      <c r="A174" s="95" t="s">
        <v>499</v>
      </c>
      <c r="B174" s="95" t="s">
        <v>333</v>
      </c>
      <c r="C174" s="95">
        <v>10</v>
      </c>
      <c r="D174" s="95" t="s">
        <v>47</v>
      </c>
      <c r="E174" s="94">
        <v>20000</v>
      </c>
      <c r="F174" s="92">
        <f t="shared" si="15"/>
        <v>200000</v>
      </c>
    </row>
    <row r="175" spans="1:6" x14ac:dyDescent="0.5">
      <c r="A175" s="95" t="s">
        <v>500</v>
      </c>
      <c r="B175" s="95" t="s">
        <v>334</v>
      </c>
      <c r="C175" s="95">
        <v>30</v>
      </c>
      <c r="D175" s="95" t="s">
        <v>32</v>
      </c>
      <c r="E175" s="94">
        <v>43000</v>
      </c>
      <c r="F175" s="92">
        <f t="shared" si="15"/>
        <v>1290000</v>
      </c>
    </row>
    <row r="176" spans="1:6" x14ac:dyDescent="0.5">
      <c r="A176" s="95" t="s">
        <v>501</v>
      </c>
      <c r="B176" s="95" t="s">
        <v>335</v>
      </c>
      <c r="C176" s="95">
        <v>30</v>
      </c>
      <c r="D176" s="95" t="s">
        <v>32</v>
      </c>
      <c r="E176" s="94">
        <v>70000</v>
      </c>
      <c r="F176" s="92">
        <f t="shared" si="15"/>
        <v>2100000</v>
      </c>
    </row>
    <row r="177" spans="1:6" x14ac:dyDescent="0.5">
      <c r="A177" s="95" t="s">
        <v>502</v>
      </c>
      <c r="B177" s="95" t="s">
        <v>336</v>
      </c>
      <c r="C177" s="95">
        <v>4</v>
      </c>
      <c r="D177" s="95" t="s">
        <v>32</v>
      </c>
      <c r="E177" s="94">
        <v>250000</v>
      </c>
      <c r="F177" s="92">
        <f t="shared" si="15"/>
        <v>1000000</v>
      </c>
    </row>
    <row r="178" spans="1:6" x14ac:dyDescent="0.5">
      <c r="A178" s="95" t="s">
        <v>503</v>
      </c>
      <c r="B178" s="95" t="s">
        <v>337</v>
      </c>
      <c r="C178" s="95">
        <v>2</v>
      </c>
      <c r="D178" s="95" t="s">
        <v>32</v>
      </c>
      <c r="E178" s="94">
        <v>2500000</v>
      </c>
      <c r="F178" s="92">
        <f t="shared" si="15"/>
        <v>5000000</v>
      </c>
    </row>
    <row r="179" spans="1:6" ht="43" x14ac:dyDescent="0.5">
      <c r="A179" s="95" t="s">
        <v>504</v>
      </c>
      <c r="B179" s="95" t="s">
        <v>338</v>
      </c>
      <c r="C179" s="95">
        <v>8</v>
      </c>
      <c r="D179" s="95" t="s">
        <v>234</v>
      </c>
      <c r="E179" s="94">
        <v>90000</v>
      </c>
      <c r="F179" s="92">
        <f t="shared" si="15"/>
        <v>720000</v>
      </c>
    </row>
    <row r="180" spans="1:6" ht="86" x14ac:dyDescent="0.5">
      <c r="A180" s="95" t="s">
        <v>505</v>
      </c>
      <c r="B180" s="95" t="s">
        <v>339</v>
      </c>
      <c r="C180" s="95">
        <v>30</v>
      </c>
      <c r="D180" s="95" t="s">
        <v>178</v>
      </c>
      <c r="E180" s="94">
        <v>12000</v>
      </c>
      <c r="F180" s="92">
        <f t="shared" si="15"/>
        <v>360000</v>
      </c>
    </row>
    <row r="181" spans="1:6" x14ac:dyDescent="0.5">
      <c r="A181" s="95" t="s">
        <v>227</v>
      </c>
      <c r="B181" s="95" t="s">
        <v>319</v>
      </c>
      <c r="C181" s="95">
        <v>30</v>
      </c>
      <c r="D181" s="95" t="s">
        <v>47</v>
      </c>
      <c r="E181" s="94">
        <v>20000</v>
      </c>
      <c r="F181" s="92">
        <f t="shared" si="15"/>
        <v>600000</v>
      </c>
    </row>
    <row r="182" spans="1:6" x14ac:dyDescent="0.5">
      <c r="A182" s="95" t="s">
        <v>506</v>
      </c>
      <c r="B182" s="95" t="s">
        <v>319</v>
      </c>
      <c r="C182" s="95">
        <v>30</v>
      </c>
      <c r="D182" s="95" t="s">
        <v>47</v>
      </c>
      <c r="E182" s="94">
        <v>20000</v>
      </c>
      <c r="F182" s="92">
        <f t="shared" si="15"/>
        <v>600000</v>
      </c>
    </row>
    <row r="183" spans="1:6" ht="71.7" x14ac:dyDescent="0.5">
      <c r="A183" s="95" t="s">
        <v>228</v>
      </c>
      <c r="B183" s="95" t="s">
        <v>507</v>
      </c>
      <c r="C183" s="95">
        <v>7</v>
      </c>
      <c r="D183" s="95" t="s">
        <v>234</v>
      </c>
      <c r="E183" s="94">
        <v>40000</v>
      </c>
      <c r="F183" s="92">
        <f t="shared" si="15"/>
        <v>280000</v>
      </c>
    </row>
    <row r="184" spans="1:6" ht="28.7" x14ac:dyDescent="0.5">
      <c r="A184" s="95" t="s">
        <v>508</v>
      </c>
      <c r="B184" s="95" t="s">
        <v>748</v>
      </c>
      <c r="C184" s="95">
        <v>30</v>
      </c>
      <c r="D184" s="95" t="s">
        <v>32</v>
      </c>
      <c r="E184" s="94">
        <v>4500</v>
      </c>
      <c r="F184" s="92">
        <f t="shared" si="15"/>
        <v>135000</v>
      </c>
    </row>
    <row r="185" spans="1:6" x14ac:dyDescent="0.5">
      <c r="A185" s="95" t="s">
        <v>229</v>
      </c>
      <c r="B185" s="95" t="s">
        <v>340</v>
      </c>
      <c r="C185" s="95">
        <v>30</v>
      </c>
      <c r="D185" s="95" t="s">
        <v>186</v>
      </c>
      <c r="E185" s="94">
        <v>15000</v>
      </c>
      <c r="F185" s="92">
        <f t="shared" si="15"/>
        <v>450000</v>
      </c>
    </row>
    <row r="186" spans="1:6" x14ac:dyDescent="0.5">
      <c r="A186" s="95" t="s">
        <v>509</v>
      </c>
      <c r="B186" s="95" t="s">
        <v>341</v>
      </c>
      <c r="C186" s="95">
        <v>4</v>
      </c>
      <c r="D186" s="95" t="s">
        <v>233</v>
      </c>
      <c r="E186" s="94">
        <v>55000</v>
      </c>
      <c r="F186" s="92">
        <f t="shared" si="15"/>
        <v>220000</v>
      </c>
    </row>
    <row r="187" spans="1:6" x14ac:dyDescent="0.5">
      <c r="A187" s="95" t="s">
        <v>231</v>
      </c>
      <c r="B187" s="95" t="s">
        <v>326</v>
      </c>
      <c r="C187" s="95">
        <v>6</v>
      </c>
      <c r="D187" s="95" t="s">
        <v>46</v>
      </c>
      <c r="E187" s="94">
        <v>60000</v>
      </c>
      <c r="F187" s="92">
        <f t="shared" si="15"/>
        <v>360000</v>
      </c>
    </row>
    <row r="188" spans="1:6" x14ac:dyDescent="0.5">
      <c r="A188" s="95" t="s">
        <v>510</v>
      </c>
      <c r="B188" s="95" t="s">
        <v>326</v>
      </c>
      <c r="C188" s="95">
        <v>6</v>
      </c>
      <c r="D188" s="95" t="s">
        <v>178</v>
      </c>
      <c r="E188" s="94">
        <v>30000</v>
      </c>
      <c r="F188" s="92">
        <f t="shared" si="15"/>
        <v>180000</v>
      </c>
    </row>
    <row r="189" spans="1:6" x14ac:dyDescent="0.5">
      <c r="A189" s="95" t="s">
        <v>292</v>
      </c>
      <c r="B189" s="95" t="s">
        <v>342</v>
      </c>
      <c r="C189" s="95">
        <v>6</v>
      </c>
      <c r="D189" s="95" t="s">
        <v>233</v>
      </c>
      <c r="E189" s="94">
        <v>120000</v>
      </c>
      <c r="F189" s="92">
        <f t="shared" si="15"/>
        <v>720000</v>
      </c>
    </row>
    <row r="190" spans="1:6" x14ac:dyDescent="0.5">
      <c r="A190" s="95" t="s">
        <v>511</v>
      </c>
      <c r="B190" s="91" t="s">
        <v>595</v>
      </c>
      <c r="C190" s="95">
        <v>4</v>
      </c>
      <c r="D190" s="95" t="s">
        <v>46</v>
      </c>
      <c r="E190" s="94">
        <v>45000</v>
      </c>
      <c r="F190" s="92">
        <f t="shared" si="15"/>
        <v>180000</v>
      </c>
    </row>
    <row r="191" spans="1:6" x14ac:dyDescent="0.5">
      <c r="A191" s="95" t="s">
        <v>512</v>
      </c>
      <c r="B191" s="95" t="s">
        <v>343</v>
      </c>
      <c r="C191" s="95">
        <v>30</v>
      </c>
      <c r="D191" s="95" t="s">
        <v>32</v>
      </c>
      <c r="E191" s="94">
        <v>6000</v>
      </c>
      <c r="F191" s="92">
        <f t="shared" si="15"/>
        <v>180000</v>
      </c>
    </row>
    <row r="192" spans="1:6" x14ac:dyDescent="0.5">
      <c r="A192" s="95" t="s">
        <v>324</v>
      </c>
      <c r="B192" s="95" t="s">
        <v>325</v>
      </c>
      <c r="C192" s="95">
        <v>4</v>
      </c>
      <c r="D192" s="95" t="s">
        <v>32</v>
      </c>
      <c r="E192" s="92">
        <v>200000</v>
      </c>
      <c r="F192" s="92">
        <f t="shared" ref="F192:F194" si="16">E192*C192</f>
        <v>800000</v>
      </c>
    </row>
    <row r="193" spans="1:6" x14ac:dyDescent="0.5">
      <c r="A193" s="95" t="s">
        <v>593</v>
      </c>
      <c r="B193" s="95" t="s">
        <v>594</v>
      </c>
      <c r="C193" s="95">
        <v>2</v>
      </c>
      <c r="D193" s="95" t="s">
        <v>32</v>
      </c>
      <c r="E193" s="92">
        <v>250000</v>
      </c>
      <c r="F193" s="92">
        <f t="shared" si="16"/>
        <v>500000</v>
      </c>
    </row>
    <row r="194" spans="1:6" ht="43" x14ac:dyDescent="0.5">
      <c r="A194" s="91" t="s">
        <v>483</v>
      </c>
      <c r="B194" s="91" t="s">
        <v>484</v>
      </c>
      <c r="C194" s="91">
        <v>1</v>
      </c>
      <c r="D194" s="91" t="s">
        <v>32</v>
      </c>
      <c r="E194" s="92">
        <v>2800000</v>
      </c>
      <c r="F194" s="92">
        <f t="shared" si="16"/>
        <v>2800000</v>
      </c>
    </row>
    <row r="195" spans="1:6" x14ac:dyDescent="0.5">
      <c r="A195" s="80" t="s">
        <v>672</v>
      </c>
      <c r="B195" s="80"/>
      <c r="C195" s="80"/>
      <c r="D195" s="80"/>
      <c r="E195" s="80"/>
      <c r="F195" s="37">
        <f>SUM(F167:F194)</f>
        <v>23244875</v>
      </c>
    </row>
    <row r="196" spans="1:6" x14ac:dyDescent="0.5">
      <c r="A196" s="63" t="s">
        <v>677</v>
      </c>
      <c r="B196" s="63"/>
      <c r="C196" s="63"/>
      <c r="D196" s="63"/>
      <c r="E196" s="63"/>
      <c r="F196" s="40">
        <f>+F159+F165+F195</f>
        <v>26256730</v>
      </c>
    </row>
    <row r="198" spans="1:6" x14ac:dyDescent="0.5">
      <c r="A198" s="82" t="s">
        <v>80</v>
      </c>
      <c r="B198" s="83"/>
      <c r="C198" s="83"/>
      <c r="D198" s="83"/>
      <c r="E198" s="83"/>
      <c r="F198" s="84"/>
    </row>
    <row r="199" spans="1:6" x14ac:dyDescent="0.5">
      <c r="A199" s="67" t="s">
        <v>4</v>
      </c>
      <c r="B199" s="68"/>
      <c r="C199" s="68"/>
      <c r="D199" s="68"/>
      <c r="E199" s="68"/>
      <c r="F199" s="69"/>
    </row>
    <row r="200" spans="1:6" ht="28.7" x14ac:dyDescent="0.5">
      <c r="A200" s="11" t="s">
        <v>8</v>
      </c>
      <c r="B200" s="11" t="s">
        <v>0</v>
      </c>
      <c r="C200" s="11" t="s">
        <v>9</v>
      </c>
      <c r="D200" s="10" t="s">
        <v>10</v>
      </c>
      <c r="E200" s="20" t="s">
        <v>289</v>
      </c>
      <c r="F200" s="11" t="s">
        <v>290</v>
      </c>
    </row>
    <row r="201" spans="1:6" x14ac:dyDescent="0.5">
      <c r="A201" s="70" t="s">
        <v>23</v>
      </c>
      <c r="B201" s="70"/>
      <c r="C201" s="70"/>
      <c r="D201" s="70"/>
      <c r="E201" s="70"/>
      <c r="F201" s="70"/>
    </row>
    <row r="202" spans="1:6" ht="57.35" x14ac:dyDescent="0.5">
      <c r="A202" s="4" t="s">
        <v>81</v>
      </c>
      <c r="B202" s="5" t="s">
        <v>82</v>
      </c>
      <c r="C202" s="4">
        <v>12</v>
      </c>
      <c r="D202" s="4" t="s">
        <v>48</v>
      </c>
      <c r="E202" s="32">
        <v>157950</v>
      </c>
      <c r="F202" s="32">
        <f>E202*C202</f>
        <v>1895400</v>
      </c>
    </row>
    <row r="203" spans="1:6" ht="57.35" x14ac:dyDescent="0.5">
      <c r="A203" s="4" t="s">
        <v>83</v>
      </c>
      <c r="B203" s="5" t="s">
        <v>84</v>
      </c>
      <c r="C203" s="4">
        <v>8</v>
      </c>
      <c r="D203" s="4" t="s">
        <v>48</v>
      </c>
      <c r="E203" s="32">
        <v>84240</v>
      </c>
      <c r="F203" s="32">
        <f t="shared" ref="F203:F209" si="17">E203*C203</f>
        <v>673920</v>
      </c>
    </row>
    <row r="204" spans="1:6" ht="43" x14ac:dyDescent="0.5">
      <c r="A204" s="4" t="s">
        <v>85</v>
      </c>
      <c r="B204" s="5" t="s">
        <v>91</v>
      </c>
      <c r="C204" s="4">
        <v>5</v>
      </c>
      <c r="D204" s="4" t="s">
        <v>96</v>
      </c>
      <c r="E204" s="32">
        <v>21060</v>
      </c>
      <c r="F204" s="32">
        <f t="shared" si="17"/>
        <v>105300</v>
      </c>
    </row>
    <row r="205" spans="1:6" ht="57.35" x14ac:dyDescent="0.5">
      <c r="A205" s="4" t="s">
        <v>86</v>
      </c>
      <c r="B205" s="5" t="s">
        <v>92</v>
      </c>
      <c r="C205" s="4">
        <v>8</v>
      </c>
      <c r="D205" s="4" t="s">
        <v>48</v>
      </c>
      <c r="E205" s="32">
        <v>52650</v>
      </c>
      <c r="F205" s="32">
        <f t="shared" si="17"/>
        <v>421200</v>
      </c>
    </row>
    <row r="206" spans="1:6" ht="71.7" x14ac:dyDescent="0.5">
      <c r="A206" s="4" t="s">
        <v>90</v>
      </c>
      <c r="B206" s="5" t="s">
        <v>93</v>
      </c>
      <c r="C206" s="4">
        <v>20</v>
      </c>
      <c r="D206" s="4" t="s">
        <v>32</v>
      </c>
      <c r="E206" s="32">
        <v>21060</v>
      </c>
      <c r="F206" s="32">
        <f t="shared" si="17"/>
        <v>421200</v>
      </c>
    </row>
    <row r="207" spans="1:6" ht="57.35" x14ac:dyDescent="0.5">
      <c r="A207" s="4" t="s">
        <v>87</v>
      </c>
      <c r="B207" s="5" t="s">
        <v>94</v>
      </c>
      <c r="C207" s="4">
        <v>12</v>
      </c>
      <c r="D207" s="4" t="s">
        <v>46</v>
      </c>
      <c r="E207" s="32">
        <v>2106</v>
      </c>
      <c r="F207" s="32">
        <f t="shared" si="17"/>
        <v>25272</v>
      </c>
    </row>
    <row r="208" spans="1:6" ht="71.7" x14ac:dyDescent="0.5">
      <c r="A208" s="4" t="s">
        <v>88</v>
      </c>
      <c r="B208" s="5" t="s">
        <v>95</v>
      </c>
      <c r="C208" s="4">
        <v>100</v>
      </c>
      <c r="D208" s="4" t="s">
        <v>97</v>
      </c>
      <c r="E208" s="32">
        <v>5265</v>
      </c>
      <c r="F208" s="32">
        <f t="shared" si="17"/>
        <v>526500</v>
      </c>
    </row>
    <row r="209" spans="1:6" ht="28.7" x14ac:dyDescent="0.5">
      <c r="A209" s="4" t="s">
        <v>737</v>
      </c>
      <c r="B209" s="5" t="s">
        <v>743</v>
      </c>
      <c r="C209" s="4">
        <v>25</v>
      </c>
      <c r="D209" s="4" t="s">
        <v>98</v>
      </c>
      <c r="E209" s="32">
        <v>20000</v>
      </c>
      <c r="F209" s="32">
        <f t="shared" si="17"/>
        <v>500000</v>
      </c>
    </row>
    <row r="210" spans="1:6" x14ac:dyDescent="0.5">
      <c r="A210" s="79" t="s">
        <v>674</v>
      </c>
      <c r="B210" s="79"/>
      <c r="C210" s="79"/>
      <c r="D210" s="79"/>
      <c r="E210" s="79"/>
      <c r="F210" s="37">
        <f>SUM(F202:F209)</f>
        <v>4568792</v>
      </c>
    </row>
    <row r="211" spans="1:6" x14ac:dyDescent="0.5">
      <c r="A211" s="70" t="s">
        <v>26</v>
      </c>
      <c r="B211" s="70"/>
      <c r="C211" s="70"/>
      <c r="D211" s="70"/>
      <c r="E211" s="70"/>
      <c r="F211" s="70"/>
    </row>
    <row r="212" spans="1:6" x14ac:dyDescent="0.5">
      <c r="A212" s="5" t="s">
        <v>99</v>
      </c>
      <c r="B212" s="5" t="s">
        <v>106</v>
      </c>
      <c r="C212" s="5">
        <v>15</v>
      </c>
      <c r="D212" s="5" t="s">
        <v>32</v>
      </c>
      <c r="E212" s="32">
        <v>35000</v>
      </c>
      <c r="F212" s="32">
        <f t="shared" ref="F212:F214" si="18">E212*C212</f>
        <v>525000</v>
      </c>
    </row>
    <row r="213" spans="1:6" x14ac:dyDescent="0.5">
      <c r="A213" s="5" t="s">
        <v>99</v>
      </c>
      <c r="B213" s="5" t="s">
        <v>107</v>
      </c>
      <c r="C213" s="5">
        <v>15</v>
      </c>
      <c r="D213" s="5" t="s">
        <v>32</v>
      </c>
      <c r="E213" s="32">
        <v>35000</v>
      </c>
      <c r="F213" s="32">
        <f t="shared" si="18"/>
        <v>525000</v>
      </c>
    </row>
    <row r="214" spans="1:6" ht="28.7" x14ac:dyDescent="0.5">
      <c r="A214" s="5" t="s">
        <v>99</v>
      </c>
      <c r="B214" s="5" t="s">
        <v>108</v>
      </c>
      <c r="C214" s="5">
        <v>15</v>
      </c>
      <c r="D214" s="5" t="s">
        <v>32</v>
      </c>
      <c r="E214" s="32">
        <v>35000</v>
      </c>
      <c r="F214" s="32">
        <f t="shared" si="18"/>
        <v>525000</v>
      </c>
    </row>
    <row r="215" spans="1:6" x14ac:dyDescent="0.5">
      <c r="A215" s="5" t="s">
        <v>99</v>
      </c>
      <c r="B215" s="5" t="s">
        <v>106</v>
      </c>
      <c r="C215" s="5">
        <v>15</v>
      </c>
      <c r="D215" s="5" t="s">
        <v>32</v>
      </c>
      <c r="E215" s="32">
        <v>35000</v>
      </c>
      <c r="F215" s="32">
        <f t="shared" ref="F215" si="19">E215*C215</f>
        <v>525000</v>
      </c>
    </row>
    <row r="216" spans="1:6" x14ac:dyDescent="0.5">
      <c r="A216" s="80" t="s">
        <v>673</v>
      </c>
      <c r="B216" s="80"/>
      <c r="C216" s="80"/>
      <c r="D216" s="80"/>
      <c r="E216" s="80"/>
      <c r="F216" s="37">
        <f>SUM(F212:F215)</f>
        <v>2100000</v>
      </c>
    </row>
    <row r="217" spans="1:6" ht="15.75" customHeight="1" x14ac:dyDescent="0.5">
      <c r="A217" s="63" t="s">
        <v>30</v>
      </c>
      <c r="B217" s="63"/>
      <c r="C217" s="63"/>
      <c r="D217" s="63"/>
      <c r="E217" s="63"/>
      <c r="F217" s="63"/>
    </row>
    <row r="218" spans="1:6" ht="43" x14ac:dyDescent="0.5">
      <c r="A218" s="5" t="s">
        <v>235</v>
      </c>
      <c r="B218" s="5" t="s">
        <v>238</v>
      </c>
      <c r="C218" s="4">
        <v>12</v>
      </c>
      <c r="D218" s="4" t="s">
        <v>97</v>
      </c>
      <c r="E218" s="32">
        <v>20000</v>
      </c>
      <c r="F218" s="32">
        <f t="shared" ref="F218:F228" si="20">E218*C218</f>
        <v>240000</v>
      </c>
    </row>
    <row r="219" spans="1:6" ht="28.7" x14ac:dyDescent="0.5">
      <c r="A219" s="4" t="s">
        <v>228</v>
      </c>
      <c r="B219" s="5" t="s">
        <v>239</v>
      </c>
      <c r="C219" s="4">
        <v>15</v>
      </c>
      <c r="D219" s="4" t="s">
        <v>234</v>
      </c>
      <c r="E219" s="32">
        <v>40000</v>
      </c>
      <c r="F219" s="32">
        <f t="shared" si="20"/>
        <v>600000</v>
      </c>
    </row>
    <row r="220" spans="1:6" ht="28.7" x14ac:dyDescent="0.5">
      <c r="A220" s="4" t="s">
        <v>236</v>
      </c>
      <c r="B220" s="5" t="s">
        <v>239</v>
      </c>
      <c r="C220" s="4">
        <v>8</v>
      </c>
      <c r="D220" s="4" t="s">
        <v>32</v>
      </c>
      <c r="E220" s="32">
        <v>50000</v>
      </c>
      <c r="F220" s="32">
        <f t="shared" si="20"/>
        <v>400000</v>
      </c>
    </row>
    <row r="221" spans="1:6" ht="28.7" x14ac:dyDescent="0.5">
      <c r="A221" s="4" t="s">
        <v>569</v>
      </c>
      <c r="B221" s="5" t="s">
        <v>570</v>
      </c>
      <c r="C221" s="4">
        <v>15</v>
      </c>
      <c r="D221" s="4" t="s">
        <v>571</v>
      </c>
      <c r="E221" s="32">
        <v>500526</v>
      </c>
      <c r="F221" s="32">
        <f t="shared" si="20"/>
        <v>7507890</v>
      </c>
    </row>
    <row r="222" spans="1:6" ht="86" x14ac:dyDescent="0.5">
      <c r="A222" s="4" t="s">
        <v>572</v>
      </c>
      <c r="B222" s="5" t="s">
        <v>573</v>
      </c>
      <c r="C222" s="4">
        <v>3</v>
      </c>
      <c r="D222" s="4" t="s">
        <v>32</v>
      </c>
      <c r="E222" s="32">
        <v>350000</v>
      </c>
      <c r="F222" s="32">
        <f t="shared" si="20"/>
        <v>1050000</v>
      </c>
    </row>
    <row r="223" spans="1:6" ht="28.7" x14ac:dyDescent="0.5">
      <c r="A223" s="90" t="s">
        <v>574</v>
      </c>
      <c r="B223" s="91" t="s">
        <v>575</v>
      </c>
      <c r="C223" s="90">
        <v>7</v>
      </c>
      <c r="D223" s="90" t="s">
        <v>576</v>
      </c>
      <c r="E223" s="92">
        <v>320000</v>
      </c>
      <c r="F223" s="92">
        <f t="shared" si="20"/>
        <v>2240000</v>
      </c>
    </row>
    <row r="224" spans="1:6" ht="114.7" x14ac:dyDescent="0.5">
      <c r="A224" s="90" t="s">
        <v>577</v>
      </c>
      <c r="B224" s="91" t="s">
        <v>578</v>
      </c>
      <c r="C224" s="90">
        <v>3</v>
      </c>
      <c r="D224" s="90" t="s">
        <v>571</v>
      </c>
      <c r="E224" s="92">
        <v>250000</v>
      </c>
      <c r="F224" s="92">
        <f t="shared" si="20"/>
        <v>750000</v>
      </c>
    </row>
    <row r="225" spans="1:6" ht="129" x14ac:dyDescent="0.5">
      <c r="A225" s="4" t="s">
        <v>579</v>
      </c>
      <c r="B225" s="5" t="s">
        <v>580</v>
      </c>
      <c r="C225" s="4">
        <v>2</v>
      </c>
      <c r="D225" s="4" t="s">
        <v>571</v>
      </c>
      <c r="E225" s="32">
        <v>910000</v>
      </c>
      <c r="F225" s="32">
        <f t="shared" si="20"/>
        <v>1820000</v>
      </c>
    </row>
    <row r="226" spans="1:6" ht="28.7" x14ac:dyDescent="0.5">
      <c r="A226" s="4" t="s">
        <v>581</v>
      </c>
      <c r="B226" s="5" t="s">
        <v>582</v>
      </c>
      <c r="C226" s="4">
        <v>5</v>
      </c>
      <c r="D226" s="4" t="s">
        <v>571</v>
      </c>
      <c r="E226" s="32">
        <v>170000</v>
      </c>
      <c r="F226" s="32">
        <f t="shared" si="20"/>
        <v>850000</v>
      </c>
    </row>
    <row r="227" spans="1:6" ht="28.7" x14ac:dyDescent="0.5">
      <c r="A227" s="4" t="s">
        <v>583</v>
      </c>
      <c r="B227" s="5" t="s">
        <v>584</v>
      </c>
      <c r="C227" s="4">
        <v>7</v>
      </c>
      <c r="D227" s="4" t="s">
        <v>571</v>
      </c>
      <c r="E227" s="32">
        <v>150000</v>
      </c>
      <c r="F227" s="32">
        <f t="shared" si="20"/>
        <v>1050000</v>
      </c>
    </row>
    <row r="228" spans="1:6" x14ac:dyDescent="0.5">
      <c r="A228" s="4" t="s">
        <v>237</v>
      </c>
      <c r="B228" s="5" t="s">
        <v>749</v>
      </c>
      <c r="C228" s="4">
        <v>250</v>
      </c>
      <c r="D228" s="4" t="s">
        <v>32</v>
      </c>
      <c r="E228" s="32">
        <v>5000</v>
      </c>
      <c r="F228" s="32">
        <f t="shared" si="20"/>
        <v>1250000</v>
      </c>
    </row>
    <row r="229" spans="1:6" x14ac:dyDescent="0.5">
      <c r="A229" s="80" t="s">
        <v>672</v>
      </c>
      <c r="B229" s="80"/>
      <c r="C229" s="80"/>
      <c r="D229" s="80"/>
      <c r="E229" s="80"/>
      <c r="F229" s="37">
        <f>SUM(F218:F228)</f>
        <v>17757890</v>
      </c>
    </row>
    <row r="230" spans="1:6" x14ac:dyDescent="0.5">
      <c r="A230" s="63" t="s">
        <v>679</v>
      </c>
      <c r="B230" s="63"/>
      <c r="C230" s="63"/>
      <c r="D230" s="63"/>
      <c r="E230" s="63"/>
      <c r="F230" s="40">
        <f>+F210+F216+F229</f>
        <v>24426682</v>
      </c>
    </row>
    <row r="232" spans="1:6" x14ac:dyDescent="0.5">
      <c r="A232" s="82" t="s">
        <v>141</v>
      </c>
      <c r="B232" s="83"/>
      <c r="C232" s="83"/>
      <c r="D232" s="83"/>
      <c r="E232" s="83"/>
      <c r="F232" s="84"/>
    </row>
    <row r="233" spans="1:6" x14ac:dyDescent="0.5">
      <c r="A233" s="67" t="s">
        <v>142</v>
      </c>
      <c r="B233" s="68"/>
      <c r="C233" s="68"/>
      <c r="D233" s="68"/>
      <c r="E233" s="68"/>
      <c r="F233" s="69"/>
    </row>
    <row r="234" spans="1:6" ht="28.7" x14ac:dyDescent="0.5">
      <c r="A234" s="11" t="s">
        <v>8</v>
      </c>
      <c r="B234" s="11" t="s">
        <v>0</v>
      </c>
      <c r="C234" s="11" t="s">
        <v>9</v>
      </c>
      <c r="D234" s="10" t="s">
        <v>10</v>
      </c>
      <c r="E234" s="20" t="s">
        <v>289</v>
      </c>
      <c r="F234" s="11" t="s">
        <v>290</v>
      </c>
    </row>
    <row r="235" spans="1:6" x14ac:dyDescent="0.5">
      <c r="A235" s="70" t="s">
        <v>23</v>
      </c>
      <c r="B235" s="70"/>
      <c r="C235" s="70"/>
      <c r="D235" s="70"/>
      <c r="E235" s="70"/>
      <c r="F235" s="70"/>
    </row>
    <row r="236" spans="1:6" x14ac:dyDescent="0.5">
      <c r="A236" s="4" t="s">
        <v>144</v>
      </c>
      <c r="B236" s="4" t="s">
        <v>159</v>
      </c>
      <c r="C236" s="4">
        <v>12</v>
      </c>
      <c r="D236" s="4" t="s">
        <v>46</v>
      </c>
      <c r="E236" s="32">
        <v>80000</v>
      </c>
      <c r="F236" s="32">
        <f>E236*C236</f>
        <v>960000</v>
      </c>
    </row>
    <row r="237" spans="1:6" x14ac:dyDescent="0.5">
      <c r="A237" s="4" t="s">
        <v>41</v>
      </c>
      <c r="B237" s="5" t="s">
        <v>747</v>
      </c>
      <c r="C237" s="4">
        <v>50</v>
      </c>
      <c r="D237" s="4" t="s">
        <v>178</v>
      </c>
      <c r="E237" s="32">
        <v>60000</v>
      </c>
      <c r="F237" s="32">
        <f t="shared" ref="F237:F246" si="21">E237*C237</f>
        <v>3000000</v>
      </c>
    </row>
    <row r="238" spans="1:6" ht="43" x14ac:dyDescent="0.5">
      <c r="A238" s="4" t="s">
        <v>143</v>
      </c>
      <c r="B238" s="5" t="s">
        <v>158</v>
      </c>
      <c r="C238" s="4">
        <v>100</v>
      </c>
      <c r="D238" s="4" t="s">
        <v>46</v>
      </c>
      <c r="E238" s="32">
        <v>35000</v>
      </c>
      <c r="F238" s="32">
        <f t="shared" si="21"/>
        <v>3500000</v>
      </c>
    </row>
    <row r="239" spans="1:6" ht="28.7" x14ac:dyDescent="0.5">
      <c r="A239" s="4" t="s">
        <v>89</v>
      </c>
      <c r="B239" s="5" t="s">
        <v>157</v>
      </c>
      <c r="C239" s="4">
        <v>100</v>
      </c>
      <c r="D239" s="4" t="s">
        <v>46</v>
      </c>
      <c r="E239" s="32">
        <v>30000</v>
      </c>
      <c r="F239" s="32">
        <f t="shared" si="21"/>
        <v>3000000</v>
      </c>
    </row>
    <row r="240" spans="1:6" x14ac:dyDescent="0.5">
      <c r="A240" s="4" t="s">
        <v>145</v>
      </c>
      <c r="B240" s="5" t="s">
        <v>156</v>
      </c>
      <c r="C240" s="4">
        <v>100</v>
      </c>
      <c r="D240" s="4" t="s">
        <v>516</v>
      </c>
      <c r="E240" s="32">
        <v>25000</v>
      </c>
      <c r="F240" s="32">
        <f t="shared" si="21"/>
        <v>2500000</v>
      </c>
    </row>
    <row r="241" spans="1:6" ht="28.7" x14ac:dyDescent="0.5">
      <c r="A241" s="4" t="s">
        <v>146</v>
      </c>
      <c r="B241" s="5" t="s">
        <v>155</v>
      </c>
      <c r="C241" s="4">
        <v>3</v>
      </c>
      <c r="D241" s="4" t="s">
        <v>516</v>
      </c>
      <c r="E241" s="32">
        <v>90000</v>
      </c>
      <c r="F241" s="32">
        <f t="shared" si="21"/>
        <v>270000</v>
      </c>
    </row>
    <row r="242" spans="1:6" ht="28.7" x14ac:dyDescent="0.5">
      <c r="A242" s="4" t="s">
        <v>147</v>
      </c>
      <c r="B242" s="5" t="s">
        <v>154</v>
      </c>
      <c r="C242" s="4">
        <v>100</v>
      </c>
      <c r="D242" s="4" t="s">
        <v>517</v>
      </c>
      <c r="E242" s="32">
        <v>18000</v>
      </c>
      <c r="F242" s="32">
        <f t="shared" si="21"/>
        <v>1800000</v>
      </c>
    </row>
    <row r="243" spans="1:6" x14ac:dyDescent="0.5">
      <c r="A243" s="4" t="s">
        <v>148</v>
      </c>
      <c r="B243" s="5" t="s">
        <v>153</v>
      </c>
      <c r="C243" s="4">
        <v>25</v>
      </c>
      <c r="D243" s="4" t="s">
        <v>514</v>
      </c>
      <c r="E243" s="32">
        <v>60000</v>
      </c>
      <c r="F243" s="32">
        <f t="shared" si="21"/>
        <v>1500000</v>
      </c>
    </row>
    <row r="244" spans="1:6" x14ac:dyDescent="0.5">
      <c r="A244" s="4" t="s">
        <v>693</v>
      </c>
      <c r="B244" s="5" t="s">
        <v>694</v>
      </c>
      <c r="C244" s="4">
        <v>1</v>
      </c>
      <c r="D244" s="4" t="s">
        <v>32</v>
      </c>
      <c r="E244" s="32">
        <v>3550880</v>
      </c>
      <c r="F244" s="32">
        <f t="shared" si="21"/>
        <v>3550880</v>
      </c>
    </row>
    <row r="245" spans="1:6" ht="28.7" x14ac:dyDescent="0.5">
      <c r="A245" s="4" t="s">
        <v>149</v>
      </c>
      <c r="B245" s="5" t="s">
        <v>152</v>
      </c>
      <c r="C245" s="4">
        <v>1</v>
      </c>
      <c r="D245" s="4" t="s">
        <v>149</v>
      </c>
      <c r="E245" s="32">
        <v>60000</v>
      </c>
      <c r="F245" s="32">
        <f t="shared" si="21"/>
        <v>60000</v>
      </c>
    </row>
    <row r="246" spans="1:6" ht="28.7" x14ac:dyDescent="0.5">
      <c r="A246" s="4" t="s">
        <v>150</v>
      </c>
      <c r="B246" s="5" t="s">
        <v>151</v>
      </c>
      <c r="C246" s="4">
        <v>1</v>
      </c>
      <c r="D246" s="4" t="s">
        <v>160</v>
      </c>
      <c r="E246" s="32">
        <v>150000</v>
      </c>
      <c r="F246" s="32">
        <f t="shared" si="21"/>
        <v>150000</v>
      </c>
    </row>
    <row r="247" spans="1:6" x14ac:dyDescent="0.5">
      <c r="A247" s="79" t="s">
        <v>674</v>
      </c>
      <c r="B247" s="79"/>
      <c r="C247" s="79"/>
      <c r="D247" s="79"/>
      <c r="E247" s="79"/>
      <c r="F247" s="37">
        <f>SUM(F236:F246)</f>
        <v>20290880</v>
      </c>
    </row>
    <row r="248" spans="1:6" x14ac:dyDescent="0.5">
      <c r="A248" s="70" t="s">
        <v>26</v>
      </c>
      <c r="B248" s="70"/>
      <c r="C248" s="70"/>
      <c r="D248" s="70"/>
      <c r="E248" s="70"/>
      <c r="F248" s="70"/>
    </row>
    <row r="249" spans="1:6" ht="43" x14ac:dyDescent="0.5">
      <c r="A249" s="5" t="s">
        <v>161</v>
      </c>
      <c r="B249" s="5" t="s">
        <v>162</v>
      </c>
      <c r="C249" s="5">
        <v>15</v>
      </c>
      <c r="D249" s="5" t="s">
        <v>32</v>
      </c>
      <c r="E249" s="32">
        <v>35000</v>
      </c>
      <c r="F249" s="32">
        <f t="shared" ref="F249:F251" si="22">E249*C249</f>
        <v>525000</v>
      </c>
    </row>
    <row r="250" spans="1:6" ht="43" x14ac:dyDescent="0.5">
      <c r="A250" s="5" t="s">
        <v>161</v>
      </c>
      <c r="B250" s="5" t="s">
        <v>163</v>
      </c>
      <c r="C250" s="5">
        <v>15</v>
      </c>
      <c r="D250" s="5" t="s">
        <v>32</v>
      </c>
      <c r="E250" s="32">
        <v>35000</v>
      </c>
      <c r="F250" s="32">
        <f t="shared" si="22"/>
        <v>525000</v>
      </c>
    </row>
    <row r="251" spans="1:6" ht="57.35" x14ac:dyDescent="0.5">
      <c r="A251" s="5" t="s">
        <v>161</v>
      </c>
      <c r="B251" s="5" t="s">
        <v>164</v>
      </c>
      <c r="C251" s="5">
        <v>15</v>
      </c>
      <c r="D251" s="5" t="s">
        <v>32</v>
      </c>
      <c r="E251" s="32">
        <v>35000</v>
      </c>
      <c r="F251" s="32">
        <f t="shared" si="22"/>
        <v>525000</v>
      </c>
    </row>
    <row r="252" spans="1:6" x14ac:dyDescent="0.5">
      <c r="A252" s="18"/>
      <c r="B252" s="19"/>
      <c r="C252" s="5">
        <v>15</v>
      </c>
      <c r="D252" s="5" t="s">
        <v>32</v>
      </c>
      <c r="E252" s="32">
        <v>35000</v>
      </c>
      <c r="F252" s="32">
        <f t="shared" ref="F252" si="23">E252*C252</f>
        <v>525000</v>
      </c>
    </row>
    <row r="253" spans="1:6" x14ac:dyDescent="0.5">
      <c r="A253" s="80" t="s">
        <v>673</v>
      </c>
      <c r="B253" s="80"/>
      <c r="C253" s="80"/>
      <c r="D253" s="80"/>
      <c r="E253" s="80"/>
      <c r="F253" s="37">
        <f>SUM(F249:F252)</f>
        <v>2100000</v>
      </c>
    </row>
    <row r="254" spans="1:6" ht="15.75" customHeight="1" x14ac:dyDescent="0.5">
      <c r="A254" s="63" t="s">
        <v>30</v>
      </c>
      <c r="B254" s="63"/>
      <c r="C254" s="63"/>
      <c r="D254" s="63"/>
      <c r="E254" s="63"/>
      <c r="F254" s="63"/>
    </row>
    <row r="255" spans="1:6" ht="28.7" x14ac:dyDescent="0.5">
      <c r="A255" s="91" t="s">
        <v>203</v>
      </c>
      <c r="B255" s="91" t="s">
        <v>213</v>
      </c>
      <c r="C255" s="91">
        <v>1</v>
      </c>
      <c r="D255" s="91" t="s">
        <v>32</v>
      </c>
      <c r="E255" s="92">
        <v>70000</v>
      </c>
      <c r="F255" s="92">
        <f t="shared" ref="F255:F271" si="24">E255*C255</f>
        <v>70000</v>
      </c>
    </row>
    <row r="256" spans="1:6" x14ac:dyDescent="0.5">
      <c r="A256" s="91" t="s">
        <v>204</v>
      </c>
      <c r="B256" s="91" t="s">
        <v>214</v>
      </c>
      <c r="C256" s="91">
        <v>12</v>
      </c>
      <c r="D256" s="91" t="s">
        <v>514</v>
      </c>
      <c r="E256" s="92">
        <v>25000</v>
      </c>
      <c r="F256" s="92">
        <f t="shared" si="24"/>
        <v>300000</v>
      </c>
    </row>
    <row r="257" spans="1:6" ht="28.7" x14ac:dyDescent="0.5">
      <c r="A257" s="91" t="s">
        <v>240</v>
      </c>
      <c r="B257" s="91" t="s">
        <v>251</v>
      </c>
      <c r="C257" s="91">
        <v>13</v>
      </c>
      <c r="D257" s="91" t="s">
        <v>251</v>
      </c>
      <c r="E257" s="92">
        <v>35000</v>
      </c>
      <c r="F257" s="92">
        <f t="shared" si="24"/>
        <v>455000</v>
      </c>
    </row>
    <row r="258" spans="1:6" x14ac:dyDescent="0.5">
      <c r="A258" s="91" t="s">
        <v>241</v>
      </c>
      <c r="B258" s="91" t="s">
        <v>251</v>
      </c>
      <c r="C258" s="91">
        <v>18</v>
      </c>
      <c r="D258" s="91" t="s">
        <v>251</v>
      </c>
      <c r="E258" s="92">
        <v>30000</v>
      </c>
      <c r="F258" s="92">
        <f t="shared" si="24"/>
        <v>540000</v>
      </c>
    </row>
    <row r="259" spans="1:6" x14ac:dyDescent="0.5">
      <c r="A259" s="91" t="s">
        <v>242</v>
      </c>
      <c r="B259" s="91" t="s">
        <v>251</v>
      </c>
      <c r="C259" s="91">
        <v>33</v>
      </c>
      <c r="D259" s="91" t="s">
        <v>251</v>
      </c>
      <c r="E259" s="92">
        <v>36000</v>
      </c>
      <c r="F259" s="92">
        <f t="shared" si="24"/>
        <v>1188000</v>
      </c>
    </row>
    <row r="260" spans="1:6" x14ac:dyDescent="0.5">
      <c r="A260" s="91" t="s">
        <v>228</v>
      </c>
      <c r="B260" s="91" t="s">
        <v>234</v>
      </c>
      <c r="C260" s="91">
        <v>41</v>
      </c>
      <c r="D260" s="91" t="s">
        <v>234</v>
      </c>
      <c r="E260" s="92">
        <v>40000</v>
      </c>
      <c r="F260" s="92">
        <f t="shared" si="24"/>
        <v>1640000</v>
      </c>
    </row>
    <row r="261" spans="1:6" x14ac:dyDescent="0.5">
      <c r="A261" s="91" t="s">
        <v>243</v>
      </c>
      <c r="B261" s="91" t="s">
        <v>252</v>
      </c>
      <c r="C261" s="91">
        <v>18</v>
      </c>
      <c r="D261" s="91" t="s">
        <v>251</v>
      </c>
      <c r="E261" s="92">
        <v>28000</v>
      </c>
      <c r="F261" s="92">
        <f t="shared" si="24"/>
        <v>504000</v>
      </c>
    </row>
    <row r="262" spans="1:6" x14ac:dyDescent="0.5">
      <c r="A262" s="91" t="s">
        <v>230</v>
      </c>
      <c r="B262" s="91" t="s">
        <v>233</v>
      </c>
      <c r="C262" s="91">
        <v>13</v>
      </c>
      <c r="D262" s="91" t="s">
        <v>518</v>
      </c>
      <c r="E262" s="92">
        <v>55000</v>
      </c>
      <c r="F262" s="92">
        <f t="shared" si="24"/>
        <v>715000</v>
      </c>
    </row>
    <row r="263" spans="1:6" x14ac:dyDescent="0.5">
      <c r="A263" s="91" t="s">
        <v>244</v>
      </c>
      <c r="B263" s="91" t="s">
        <v>253</v>
      </c>
      <c r="C263" s="91">
        <v>12</v>
      </c>
      <c r="D263" s="91" t="s">
        <v>514</v>
      </c>
      <c r="E263" s="92">
        <v>55000</v>
      </c>
      <c r="F263" s="92">
        <f t="shared" si="24"/>
        <v>660000</v>
      </c>
    </row>
    <row r="264" spans="1:6" x14ac:dyDescent="0.5">
      <c r="A264" s="91" t="s">
        <v>245</v>
      </c>
      <c r="B264" s="91" t="s">
        <v>254</v>
      </c>
      <c r="C264" s="91">
        <v>12</v>
      </c>
      <c r="D264" s="91" t="s">
        <v>514</v>
      </c>
      <c r="E264" s="92">
        <v>12000</v>
      </c>
      <c r="F264" s="92">
        <f t="shared" si="24"/>
        <v>144000</v>
      </c>
    </row>
    <row r="265" spans="1:6" x14ac:dyDescent="0.5">
      <c r="A265" s="91" t="s">
        <v>246</v>
      </c>
      <c r="B265" s="91" t="s">
        <v>255</v>
      </c>
      <c r="C265" s="91">
        <v>90</v>
      </c>
      <c r="D265" s="91" t="s">
        <v>514</v>
      </c>
      <c r="E265" s="92">
        <v>1500</v>
      </c>
      <c r="F265" s="92">
        <f t="shared" si="24"/>
        <v>135000</v>
      </c>
    </row>
    <row r="266" spans="1:6" x14ac:dyDescent="0.5">
      <c r="A266" s="91" t="s">
        <v>247</v>
      </c>
      <c r="B266" s="91" t="s">
        <v>256</v>
      </c>
      <c r="C266" s="91">
        <v>300</v>
      </c>
      <c r="D266" s="91" t="s">
        <v>514</v>
      </c>
      <c r="E266" s="92">
        <v>1000</v>
      </c>
      <c r="F266" s="92">
        <f t="shared" si="24"/>
        <v>300000</v>
      </c>
    </row>
    <row r="267" spans="1:6" x14ac:dyDescent="0.5">
      <c r="A267" s="91" t="s">
        <v>248</v>
      </c>
      <c r="B267" s="91" t="s">
        <v>257</v>
      </c>
      <c r="C267" s="91">
        <v>15</v>
      </c>
      <c r="D267" s="91" t="s">
        <v>514</v>
      </c>
      <c r="E267" s="92">
        <v>7000</v>
      </c>
      <c r="F267" s="92">
        <f t="shared" si="24"/>
        <v>105000</v>
      </c>
    </row>
    <row r="268" spans="1:6" x14ac:dyDescent="0.5">
      <c r="A268" s="91" t="s">
        <v>249</v>
      </c>
      <c r="B268" s="91" t="s">
        <v>258</v>
      </c>
      <c r="C268" s="91">
        <v>15</v>
      </c>
      <c r="D268" s="91" t="s">
        <v>514</v>
      </c>
      <c r="E268" s="92">
        <v>10000</v>
      </c>
      <c r="F268" s="92">
        <f t="shared" si="24"/>
        <v>150000</v>
      </c>
    </row>
    <row r="269" spans="1:6" x14ac:dyDescent="0.5">
      <c r="A269" s="91" t="s">
        <v>250</v>
      </c>
      <c r="B269" s="91" t="s">
        <v>256</v>
      </c>
      <c r="C269" s="91">
        <v>15</v>
      </c>
      <c r="D269" s="91" t="s">
        <v>514</v>
      </c>
      <c r="E269" s="92">
        <v>15000</v>
      </c>
      <c r="F269" s="92">
        <f t="shared" si="24"/>
        <v>225000</v>
      </c>
    </row>
    <row r="270" spans="1:6" ht="28.7" x14ac:dyDescent="0.5">
      <c r="A270" s="91" t="s">
        <v>208</v>
      </c>
      <c r="B270" s="91" t="s">
        <v>217</v>
      </c>
      <c r="C270" s="91">
        <v>3</v>
      </c>
      <c r="D270" s="91" t="s">
        <v>778</v>
      </c>
      <c r="E270" s="92">
        <v>60000</v>
      </c>
      <c r="F270" s="92">
        <f t="shared" si="24"/>
        <v>180000</v>
      </c>
    </row>
    <row r="271" spans="1:6" x14ac:dyDescent="0.5">
      <c r="A271" s="91" t="s">
        <v>246</v>
      </c>
      <c r="B271" s="91" t="s">
        <v>255</v>
      </c>
      <c r="C271" s="91">
        <v>50</v>
      </c>
      <c r="D271" s="90" t="s">
        <v>32</v>
      </c>
      <c r="E271" s="92">
        <v>1500</v>
      </c>
      <c r="F271" s="92">
        <f t="shared" si="24"/>
        <v>75000</v>
      </c>
    </row>
    <row r="272" spans="1:6" x14ac:dyDescent="0.5">
      <c r="A272" s="80" t="s">
        <v>672</v>
      </c>
      <c r="B272" s="80"/>
      <c r="C272" s="80"/>
      <c r="D272" s="80"/>
      <c r="E272" s="80"/>
      <c r="F272" s="37">
        <f>SUM(F255:F271)</f>
        <v>7386000</v>
      </c>
    </row>
    <row r="273" spans="1:6" x14ac:dyDescent="0.5">
      <c r="A273" s="63" t="s">
        <v>681</v>
      </c>
      <c r="B273" s="63"/>
      <c r="C273" s="63"/>
      <c r="D273" s="63"/>
      <c r="E273" s="63"/>
      <c r="F273" s="40">
        <f>+F247+F253+F272</f>
        <v>29776880</v>
      </c>
    </row>
    <row r="274" spans="1:6" x14ac:dyDescent="0.5">
      <c r="F274" s="38"/>
    </row>
    <row r="275" spans="1:6" x14ac:dyDescent="0.5">
      <c r="A275" s="82" t="s">
        <v>177</v>
      </c>
      <c r="B275" s="83"/>
      <c r="C275" s="83"/>
      <c r="D275" s="83"/>
      <c r="E275" s="83"/>
      <c r="F275" s="84"/>
    </row>
    <row r="276" spans="1:6" x14ac:dyDescent="0.5">
      <c r="A276" s="67" t="s">
        <v>5</v>
      </c>
      <c r="B276" s="68"/>
      <c r="C276" s="68"/>
      <c r="D276" s="68"/>
      <c r="E276" s="68"/>
      <c r="F276" s="69"/>
    </row>
    <row r="277" spans="1:6" ht="28.7" x14ac:dyDescent="0.5">
      <c r="A277" s="11" t="s">
        <v>8</v>
      </c>
      <c r="B277" s="11" t="s">
        <v>0</v>
      </c>
      <c r="C277" s="11" t="s">
        <v>9</v>
      </c>
      <c r="D277" s="10" t="s">
        <v>10</v>
      </c>
      <c r="E277" s="20" t="s">
        <v>289</v>
      </c>
      <c r="F277" s="11" t="s">
        <v>290</v>
      </c>
    </row>
    <row r="278" spans="1:6" x14ac:dyDescent="0.5">
      <c r="A278" s="70" t="s">
        <v>23</v>
      </c>
      <c r="B278" s="70"/>
      <c r="C278" s="70"/>
      <c r="D278" s="70"/>
      <c r="E278" s="70"/>
      <c r="F278" s="70"/>
    </row>
    <row r="279" spans="1:6" x14ac:dyDescent="0.5">
      <c r="A279" s="4" t="s">
        <v>11</v>
      </c>
      <c r="B279" s="4" t="s">
        <v>16</v>
      </c>
      <c r="C279" s="4">
        <v>12</v>
      </c>
      <c r="D279" s="4" t="s">
        <v>178</v>
      </c>
      <c r="E279" s="92">
        <v>100000</v>
      </c>
      <c r="F279" s="32">
        <f>C279*E279</f>
        <v>1200000</v>
      </c>
    </row>
    <row r="280" spans="1:6" ht="86" x14ac:dyDescent="0.5">
      <c r="A280" s="4" t="s">
        <v>12</v>
      </c>
      <c r="B280" s="5" t="s">
        <v>17</v>
      </c>
      <c r="C280" s="4">
        <v>2</v>
      </c>
      <c r="D280" s="4" t="s">
        <v>394</v>
      </c>
      <c r="E280" s="92">
        <v>142155</v>
      </c>
      <c r="F280" s="32">
        <f t="shared" ref="F280:F286" si="25">C280*E280</f>
        <v>284310</v>
      </c>
    </row>
    <row r="281" spans="1:6" ht="43" x14ac:dyDescent="0.5">
      <c r="A281" s="4" t="s">
        <v>13</v>
      </c>
      <c r="B281" s="5" t="s">
        <v>18</v>
      </c>
      <c r="C281" s="4">
        <v>12</v>
      </c>
      <c r="D281" s="4" t="s">
        <v>260</v>
      </c>
      <c r="E281" s="92">
        <v>15000</v>
      </c>
      <c r="F281" s="32">
        <f t="shared" si="25"/>
        <v>180000</v>
      </c>
    </row>
    <row r="282" spans="1:6" ht="57.35" x14ac:dyDescent="0.5">
      <c r="A282" s="4" t="s">
        <v>14</v>
      </c>
      <c r="B282" s="5" t="s">
        <v>19</v>
      </c>
      <c r="C282" s="4">
        <v>6</v>
      </c>
      <c r="D282" s="4" t="s">
        <v>394</v>
      </c>
      <c r="E282" s="92">
        <v>18954</v>
      </c>
      <c r="F282" s="32">
        <f t="shared" si="25"/>
        <v>113724</v>
      </c>
    </row>
    <row r="283" spans="1:6" x14ac:dyDescent="0.5">
      <c r="A283" s="4" t="s">
        <v>20</v>
      </c>
      <c r="B283" s="4" t="s">
        <v>21</v>
      </c>
      <c r="C283" s="4">
        <v>2</v>
      </c>
      <c r="D283" s="4" t="s">
        <v>394</v>
      </c>
      <c r="E283" s="92">
        <v>40000</v>
      </c>
      <c r="F283" s="32">
        <f t="shared" si="25"/>
        <v>80000</v>
      </c>
    </row>
    <row r="284" spans="1:6" x14ac:dyDescent="0.5">
      <c r="A284" s="4" t="s">
        <v>15</v>
      </c>
      <c r="B284" s="4" t="s">
        <v>22</v>
      </c>
      <c r="C284" s="4">
        <v>6</v>
      </c>
      <c r="D284" s="4" t="s">
        <v>394</v>
      </c>
      <c r="E284" s="92">
        <v>20000</v>
      </c>
      <c r="F284" s="32">
        <f t="shared" si="25"/>
        <v>120000</v>
      </c>
    </row>
    <row r="285" spans="1:6" x14ac:dyDescent="0.5">
      <c r="A285" s="4" t="s">
        <v>24</v>
      </c>
      <c r="B285" s="4" t="s">
        <v>25</v>
      </c>
      <c r="C285" s="4">
        <v>2</v>
      </c>
      <c r="D285" s="4" t="s">
        <v>394</v>
      </c>
      <c r="E285" s="92">
        <v>273780</v>
      </c>
      <c r="F285" s="32">
        <f t="shared" si="25"/>
        <v>547560</v>
      </c>
    </row>
    <row r="286" spans="1:6" x14ac:dyDescent="0.5">
      <c r="A286" s="4" t="s">
        <v>589</v>
      </c>
      <c r="B286" s="4" t="s">
        <v>590</v>
      </c>
      <c r="C286" s="4">
        <v>5</v>
      </c>
      <c r="D286" s="4" t="s">
        <v>46</v>
      </c>
      <c r="E286" s="32">
        <v>60000</v>
      </c>
      <c r="F286" s="32">
        <f t="shared" si="25"/>
        <v>300000</v>
      </c>
    </row>
    <row r="287" spans="1:6" x14ac:dyDescent="0.5">
      <c r="A287" s="79" t="s">
        <v>674</v>
      </c>
      <c r="B287" s="79"/>
      <c r="C287" s="79"/>
      <c r="D287" s="79"/>
      <c r="E287" s="79"/>
      <c r="F287" s="37">
        <f>SUM(F279:F286)</f>
        <v>2825594</v>
      </c>
    </row>
    <row r="288" spans="1:6" x14ac:dyDescent="0.5">
      <c r="A288" s="70" t="s">
        <v>26</v>
      </c>
      <c r="B288" s="70"/>
      <c r="C288" s="70"/>
      <c r="D288" s="70"/>
      <c r="E288" s="70"/>
      <c r="F288" s="70"/>
    </row>
    <row r="289" spans="1:6" ht="43" x14ac:dyDescent="0.5">
      <c r="A289" s="4" t="s">
        <v>179</v>
      </c>
      <c r="B289" s="5" t="s">
        <v>180</v>
      </c>
      <c r="C289" s="5">
        <v>15</v>
      </c>
      <c r="D289" s="9" t="s">
        <v>32</v>
      </c>
      <c r="E289" s="32">
        <v>35000</v>
      </c>
      <c r="F289" s="32">
        <f t="shared" ref="F289:F299" si="26">E289*C289</f>
        <v>525000</v>
      </c>
    </row>
    <row r="290" spans="1:6" ht="28.7" x14ac:dyDescent="0.5">
      <c r="A290" s="4" t="s">
        <v>179</v>
      </c>
      <c r="B290" s="5" t="s">
        <v>181</v>
      </c>
      <c r="C290" s="5">
        <v>15</v>
      </c>
      <c r="D290" s="5" t="s">
        <v>32</v>
      </c>
      <c r="E290" s="32">
        <v>35000</v>
      </c>
      <c r="F290" s="32">
        <f t="shared" si="26"/>
        <v>525000</v>
      </c>
    </row>
    <row r="291" spans="1:6" ht="28.7" x14ac:dyDescent="0.5">
      <c r="A291" s="4" t="s">
        <v>179</v>
      </c>
      <c r="B291" s="5" t="s">
        <v>182</v>
      </c>
      <c r="C291" s="5">
        <v>15</v>
      </c>
      <c r="D291" s="5" t="s">
        <v>32</v>
      </c>
      <c r="E291" s="32">
        <v>35000</v>
      </c>
      <c r="F291" s="32">
        <f t="shared" si="26"/>
        <v>525000</v>
      </c>
    </row>
    <row r="292" spans="1:6" x14ac:dyDescent="0.5">
      <c r="A292" s="4" t="s">
        <v>179</v>
      </c>
      <c r="B292" s="4" t="s">
        <v>585</v>
      </c>
      <c r="C292" s="5">
        <v>15</v>
      </c>
      <c r="D292" s="5" t="s">
        <v>32</v>
      </c>
      <c r="E292" s="32">
        <v>35000</v>
      </c>
      <c r="F292" s="32">
        <f t="shared" si="26"/>
        <v>525000</v>
      </c>
    </row>
    <row r="293" spans="1:6" x14ac:dyDescent="0.5">
      <c r="A293" s="80" t="s">
        <v>673</v>
      </c>
      <c r="B293" s="80"/>
      <c r="C293" s="80"/>
      <c r="D293" s="80"/>
      <c r="E293" s="80"/>
      <c r="F293" s="37">
        <f>F289+F290+F291+F292</f>
        <v>2100000</v>
      </c>
    </row>
    <row r="294" spans="1:6" ht="15.75" customHeight="1" x14ac:dyDescent="0.5">
      <c r="A294" s="63" t="s">
        <v>30</v>
      </c>
      <c r="B294" s="63"/>
      <c r="C294" s="63"/>
      <c r="D294" s="63"/>
      <c r="E294" s="63"/>
      <c r="F294" s="63"/>
    </row>
    <row r="295" spans="1:6" ht="86" x14ac:dyDescent="0.5">
      <c r="A295" s="91" t="s">
        <v>591</v>
      </c>
      <c r="B295" s="91" t="s">
        <v>17</v>
      </c>
      <c r="C295" s="91">
        <v>1</v>
      </c>
      <c r="D295" s="91" t="s">
        <v>32</v>
      </c>
      <c r="E295" s="92">
        <v>1800000</v>
      </c>
      <c r="F295" s="92">
        <f t="shared" si="26"/>
        <v>1800000</v>
      </c>
    </row>
    <row r="296" spans="1:6" x14ac:dyDescent="0.5">
      <c r="A296" s="91" t="s">
        <v>592</v>
      </c>
      <c r="B296" s="91" t="s">
        <v>590</v>
      </c>
      <c r="C296" s="91">
        <v>29</v>
      </c>
      <c r="D296" s="91" t="s">
        <v>322</v>
      </c>
      <c r="E296" s="92">
        <v>550000</v>
      </c>
      <c r="F296" s="92">
        <f t="shared" si="26"/>
        <v>15950000</v>
      </c>
    </row>
    <row r="297" spans="1:6" x14ac:dyDescent="0.5">
      <c r="A297" s="91" t="s">
        <v>741</v>
      </c>
      <c r="B297" s="91" t="s">
        <v>590</v>
      </c>
      <c r="C297" s="91">
        <v>70</v>
      </c>
      <c r="D297" s="91" t="s">
        <v>98</v>
      </c>
      <c r="E297" s="92">
        <v>45000</v>
      </c>
      <c r="F297" s="92">
        <f t="shared" si="26"/>
        <v>3150000</v>
      </c>
    </row>
    <row r="298" spans="1:6" ht="28.7" x14ac:dyDescent="0.5">
      <c r="A298" s="91" t="s">
        <v>586</v>
      </c>
      <c r="B298" s="91" t="s">
        <v>584</v>
      </c>
      <c r="C298" s="91">
        <v>1</v>
      </c>
      <c r="D298" s="91" t="s">
        <v>32</v>
      </c>
      <c r="E298" s="92">
        <v>150000</v>
      </c>
      <c r="F298" s="92">
        <f t="shared" si="26"/>
        <v>150000</v>
      </c>
    </row>
    <row r="299" spans="1:6" ht="28.7" x14ac:dyDescent="0.5">
      <c r="A299" s="91" t="s">
        <v>587</v>
      </c>
      <c r="B299" s="91" t="s">
        <v>584</v>
      </c>
      <c r="C299" s="91">
        <v>1</v>
      </c>
      <c r="D299" s="91" t="s">
        <v>588</v>
      </c>
      <c r="E299" s="92">
        <v>120000</v>
      </c>
      <c r="F299" s="92">
        <f t="shared" si="26"/>
        <v>120000</v>
      </c>
    </row>
    <row r="300" spans="1:6" x14ac:dyDescent="0.5">
      <c r="A300" s="80" t="s">
        <v>672</v>
      </c>
      <c r="B300" s="80"/>
      <c r="C300" s="80"/>
      <c r="D300" s="80"/>
      <c r="E300" s="80"/>
      <c r="F300" s="37">
        <f>SUM(F295:F299)</f>
        <v>21170000</v>
      </c>
    </row>
    <row r="301" spans="1:6" x14ac:dyDescent="0.5">
      <c r="A301" s="63" t="s">
        <v>684</v>
      </c>
      <c r="B301" s="63"/>
      <c r="C301" s="63"/>
      <c r="D301" s="63"/>
      <c r="E301" s="63"/>
      <c r="F301" s="40">
        <f>+F287+F293+F300</f>
        <v>26095594</v>
      </c>
    </row>
    <row r="302" spans="1:6" ht="18" x14ac:dyDescent="0.5">
      <c r="A302" s="81" t="s">
        <v>687</v>
      </c>
      <c r="B302" s="81"/>
      <c r="C302" s="81"/>
      <c r="D302" s="81"/>
      <c r="E302" s="81"/>
      <c r="F302" s="44">
        <f>+F29+F76+F144+F196+F230+F273+F301</f>
        <v>174377744</v>
      </c>
    </row>
  </sheetData>
  <mergeCells count="64">
    <mergeCell ref="A229:E229"/>
    <mergeCell ref="A18:E18"/>
    <mergeCell ref="A28:E28"/>
    <mergeCell ref="A43:E43"/>
    <mergeCell ref="A49:E49"/>
    <mergeCell ref="A44:F44"/>
    <mergeCell ref="A50:F50"/>
    <mergeCell ref="A34:F34"/>
    <mergeCell ref="A19:F19"/>
    <mergeCell ref="A81:F81"/>
    <mergeCell ref="A75:E75"/>
    <mergeCell ref="A217:F217"/>
    <mergeCell ref="A211:F211"/>
    <mergeCell ref="A201:F201"/>
    <mergeCell ref="A210:E210"/>
    <mergeCell ref="A216:E216"/>
    <mergeCell ref="A287:E287"/>
    <mergeCell ref="A248:F248"/>
    <mergeCell ref="A235:F235"/>
    <mergeCell ref="A275:F275"/>
    <mergeCell ref="A276:F276"/>
    <mergeCell ref="A95:F95"/>
    <mergeCell ref="A159:E159"/>
    <mergeCell ref="A165:E165"/>
    <mergeCell ref="A143:E143"/>
    <mergeCell ref="A13:F13"/>
    <mergeCell ref="A76:E76"/>
    <mergeCell ref="A78:F78"/>
    <mergeCell ref="A79:F79"/>
    <mergeCell ref="A88:E88"/>
    <mergeCell ref="A94:E94"/>
    <mergeCell ref="A89:F89"/>
    <mergeCell ref="A144:E144"/>
    <mergeCell ref="A146:F146"/>
    <mergeCell ref="A147:F147"/>
    <mergeCell ref="A149:F149"/>
    <mergeCell ref="A1:F1"/>
    <mergeCell ref="A2:F2"/>
    <mergeCell ref="A29:E29"/>
    <mergeCell ref="A31:F31"/>
    <mergeCell ref="A32:F32"/>
    <mergeCell ref="A4:F4"/>
    <mergeCell ref="A12:E12"/>
    <mergeCell ref="A196:E196"/>
    <mergeCell ref="A198:F198"/>
    <mergeCell ref="A195:E195"/>
    <mergeCell ref="A166:F166"/>
    <mergeCell ref="A160:F160"/>
    <mergeCell ref="A301:E301"/>
    <mergeCell ref="A302:E302"/>
    <mergeCell ref="A199:F199"/>
    <mergeCell ref="A230:E230"/>
    <mergeCell ref="A232:F232"/>
    <mergeCell ref="A233:F233"/>
    <mergeCell ref="A273:E273"/>
    <mergeCell ref="A300:E300"/>
    <mergeCell ref="A294:F294"/>
    <mergeCell ref="A288:F288"/>
    <mergeCell ref="A278:F278"/>
    <mergeCell ref="A254:F254"/>
    <mergeCell ref="A247:E247"/>
    <mergeCell ref="A253:E253"/>
    <mergeCell ref="A272:E272"/>
    <mergeCell ref="A293:E293"/>
  </mergeCells>
  <pageMargins left="0.7" right="0.7" top="0.75" bottom="0.75" header="0.3" footer="0.3"/>
  <pageSetup scale="6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9"/>
  <sheetViews>
    <sheetView workbookViewId="0">
      <selection activeCell="F12" sqref="E2:F12"/>
    </sheetView>
  </sheetViews>
  <sheetFormatPr baseColWidth="10" defaultRowHeight="14.35" x14ac:dyDescent="0.5"/>
  <cols>
    <col min="1" max="1" width="25.703125" customWidth="1"/>
    <col min="2" max="2" width="64.41015625" customWidth="1"/>
    <col min="3" max="3" width="25.5859375" customWidth="1"/>
    <col min="4" max="4" width="10.5859375" bestFit="1" customWidth="1"/>
    <col min="5" max="5" width="16.29296875" bestFit="1" customWidth="1"/>
    <col min="6" max="6" width="17.29296875" bestFit="1" customWidth="1"/>
  </cols>
  <sheetData>
    <row r="1" spans="1:6" ht="14.45" customHeight="1" x14ac:dyDescent="0.5">
      <c r="A1" s="11" t="s">
        <v>8</v>
      </c>
      <c r="B1" s="11" t="s">
        <v>0</v>
      </c>
      <c r="C1" s="11" t="s">
        <v>9</v>
      </c>
      <c r="D1" s="10" t="s">
        <v>10</v>
      </c>
      <c r="E1" s="20" t="s">
        <v>289</v>
      </c>
      <c r="F1" s="11" t="s">
        <v>290</v>
      </c>
    </row>
    <row r="2" spans="1:6" x14ac:dyDescent="0.5">
      <c r="A2" s="31" t="s">
        <v>628</v>
      </c>
      <c r="B2" s="28" t="s">
        <v>629</v>
      </c>
      <c r="C2" s="3">
        <v>7</v>
      </c>
      <c r="D2" s="3" t="s">
        <v>32</v>
      </c>
      <c r="E2" s="14">
        <v>950000</v>
      </c>
      <c r="F2" s="14">
        <f>C2*E2</f>
        <v>6650000</v>
      </c>
    </row>
    <row r="3" spans="1:6" ht="28.95" customHeight="1" x14ac:dyDescent="0.5">
      <c r="A3" s="31" t="s">
        <v>630</v>
      </c>
      <c r="B3" s="28" t="s">
        <v>631</v>
      </c>
      <c r="C3" s="3">
        <v>7</v>
      </c>
      <c r="D3" s="3" t="s">
        <v>32</v>
      </c>
      <c r="E3" s="14">
        <v>280729.8</v>
      </c>
      <c r="F3" s="14">
        <f t="shared" ref="F3:F11" si="0">C3*E3</f>
        <v>1965108.5999999999</v>
      </c>
    </row>
    <row r="4" spans="1:6" ht="28.95" customHeight="1" x14ac:dyDescent="0.5">
      <c r="A4" s="31" t="s">
        <v>632</v>
      </c>
      <c r="B4" s="28" t="s">
        <v>632</v>
      </c>
      <c r="C4" s="3">
        <v>71</v>
      </c>
      <c r="D4" s="3" t="s">
        <v>32</v>
      </c>
      <c r="E4" s="14">
        <v>38000</v>
      </c>
      <c r="F4" s="14">
        <f t="shared" si="0"/>
        <v>2698000</v>
      </c>
    </row>
    <row r="5" spans="1:6" x14ac:dyDescent="0.5">
      <c r="A5" s="31" t="s">
        <v>640</v>
      </c>
      <c r="B5" s="28" t="s">
        <v>639</v>
      </c>
      <c r="C5" s="3">
        <v>140</v>
      </c>
      <c r="D5" s="3" t="s">
        <v>32</v>
      </c>
      <c r="E5" s="14">
        <v>21007.35</v>
      </c>
      <c r="F5" s="14">
        <f t="shared" si="0"/>
        <v>2941029</v>
      </c>
    </row>
    <row r="6" spans="1:6" ht="43.2" customHeight="1" x14ac:dyDescent="0.5">
      <c r="A6" s="31" t="s">
        <v>633</v>
      </c>
      <c r="B6" s="28" t="s">
        <v>641</v>
      </c>
      <c r="C6" s="3">
        <v>200</v>
      </c>
      <c r="D6" s="3" t="s">
        <v>32</v>
      </c>
      <c r="E6" s="14">
        <v>1948.05</v>
      </c>
      <c r="F6" s="14">
        <f t="shared" si="0"/>
        <v>389610</v>
      </c>
    </row>
    <row r="7" spans="1:6" ht="43.2" customHeight="1" x14ac:dyDescent="0.5">
      <c r="A7" s="31" t="s">
        <v>646</v>
      </c>
      <c r="B7" s="28" t="s">
        <v>647</v>
      </c>
      <c r="C7" s="3">
        <v>200</v>
      </c>
      <c r="D7" s="3" t="s">
        <v>32</v>
      </c>
      <c r="E7" s="14">
        <v>25000</v>
      </c>
      <c r="F7" s="14">
        <f t="shared" si="0"/>
        <v>5000000</v>
      </c>
    </row>
    <row r="8" spans="1:6" ht="392.7" x14ac:dyDescent="0.5">
      <c r="A8" s="31" t="s">
        <v>634</v>
      </c>
      <c r="B8" s="29" t="s">
        <v>643</v>
      </c>
      <c r="C8" s="3">
        <v>1</v>
      </c>
      <c r="D8" s="3" t="s">
        <v>32</v>
      </c>
      <c r="E8" s="14">
        <v>1555807.5</v>
      </c>
      <c r="F8" s="14">
        <f t="shared" si="0"/>
        <v>1555807.5</v>
      </c>
    </row>
    <row r="9" spans="1:6" ht="38" x14ac:dyDescent="0.5">
      <c r="A9" s="31" t="s">
        <v>635</v>
      </c>
      <c r="B9" s="28" t="s">
        <v>636</v>
      </c>
      <c r="C9" s="3">
        <v>1</v>
      </c>
      <c r="D9" s="3" t="s">
        <v>32</v>
      </c>
      <c r="E9" s="14">
        <v>4100000</v>
      </c>
      <c r="F9" s="14">
        <f t="shared" si="0"/>
        <v>4100000</v>
      </c>
    </row>
    <row r="10" spans="1:6" ht="38" x14ac:dyDescent="0.5">
      <c r="A10" s="31" t="s">
        <v>637</v>
      </c>
      <c r="B10" s="29" t="s">
        <v>642</v>
      </c>
      <c r="C10" s="3">
        <v>2</v>
      </c>
      <c r="D10" s="3" t="s">
        <v>32</v>
      </c>
      <c r="E10" s="14">
        <v>286889.84999999998</v>
      </c>
      <c r="F10" s="14">
        <f t="shared" si="0"/>
        <v>573779.69999999995</v>
      </c>
    </row>
    <row r="11" spans="1:6" x14ac:dyDescent="0.5">
      <c r="A11" s="31" t="s">
        <v>638</v>
      </c>
      <c r="B11" s="28" t="s">
        <v>638</v>
      </c>
      <c r="C11" s="3">
        <v>1</v>
      </c>
      <c r="D11" s="3" t="s">
        <v>32</v>
      </c>
      <c r="E11" s="14">
        <v>1755130</v>
      </c>
      <c r="F11" s="14">
        <f t="shared" si="0"/>
        <v>1755130</v>
      </c>
    </row>
    <row r="12" spans="1:6" ht="28.7" x14ac:dyDescent="0.5">
      <c r="A12" s="31" t="s">
        <v>701</v>
      </c>
      <c r="B12" s="47" t="s">
        <v>702</v>
      </c>
      <c r="C12" s="3">
        <v>3</v>
      </c>
      <c r="D12" s="3" t="s">
        <v>32</v>
      </c>
      <c r="E12" s="14">
        <v>3500000</v>
      </c>
      <c r="F12" s="14">
        <f>+E12*C12</f>
        <v>10500000</v>
      </c>
    </row>
    <row r="13" spans="1:6" ht="15.7" x14ac:dyDescent="0.55000000000000004">
      <c r="A13" s="88" t="s">
        <v>532</v>
      </c>
      <c r="B13" s="88"/>
      <c r="C13" s="88"/>
      <c r="D13" s="88"/>
      <c r="E13" s="88"/>
      <c r="F13" s="22">
        <f>SUM(F2:F12)</f>
        <v>38128464.799999997</v>
      </c>
    </row>
    <row r="19" spans="5:5" x14ac:dyDescent="0.5">
      <c r="E19" s="12"/>
    </row>
  </sheetData>
  <mergeCells count="1">
    <mergeCell ref="A13:E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3A3C0-E5BF-4EB7-8AB5-DF2DDAB5E2B0}">
  <dimension ref="A1:N54"/>
  <sheetViews>
    <sheetView topLeftCell="B1" workbookViewId="0">
      <pane ySplit="1" topLeftCell="A2" activePane="bottomLeft" state="frozen"/>
      <selection pane="bottomLeft" activeCell="C8" sqref="C8"/>
    </sheetView>
  </sheetViews>
  <sheetFormatPr baseColWidth="10" defaultRowHeight="14.35" x14ac:dyDescent="0.5"/>
  <cols>
    <col min="2" max="2" width="35" customWidth="1"/>
    <col min="3" max="3" width="32.29296875" customWidth="1"/>
    <col min="4" max="4" width="20.87890625" customWidth="1"/>
    <col min="5" max="5" width="15.41015625" bestFit="1" customWidth="1"/>
    <col min="6" max="6" width="17" bestFit="1" customWidth="1"/>
    <col min="7" max="7" width="19.703125" bestFit="1" customWidth="1"/>
    <col min="8" max="9" width="19.05859375" bestFit="1" customWidth="1"/>
    <col min="10" max="10" width="19.05859375" customWidth="1"/>
    <col min="11" max="11" width="15.1171875" bestFit="1" customWidth="1"/>
    <col min="12" max="12" width="23.3515625" bestFit="1" customWidth="1"/>
  </cols>
  <sheetData>
    <row r="1" spans="1:14" ht="86" x14ac:dyDescent="0.5">
      <c r="A1" s="10" t="s">
        <v>765</v>
      </c>
      <c r="B1" s="11" t="s">
        <v>8</v>
      </c>
      <c r="C1" s="11" t="s">
        <v>0</v>
      </c>
      <c r="D1" s="11" t="s">
        <v>9</v>
      </c>
      <c r="E1" s="10" t="s">
        <v>10</v>
      </c>
      <c r="F1" s="20" t="s">
        <v>289</v>
      </c>
      <c r="G1" s="20" t="s">
        <v>290</v>
      </c>
      <c r="H1" s="89" t="s">
        <v>761</v>
      </c>
      <c r="I1" s="20" t="s">
        <v>760</v>
      </c>
      <c r="J1" s="89" t="s">
        <v>766</v>
      </c>
      <c r="K1" s="89" t="s">
        <v>764</v>
      </c>
      <c r="L1" s="20" t="s">
        <v>763</v>
      </c>
      <c r="N1" s="93">
        <v>5.2999999999999999E-2</v>
      </c>
    </row>
    <row r="2" spans="1:14" ht="71.7" x14ac:dyDescent="0.5">
      <c r="A2" s="4" t="s">
        <v>750</v>
      </c>
      <c r="B2" s="90" t="s">
        <v>12</v>
      </c>
      <c r="C2" s="91" t="s">
        <v>17</v>
      </c>
      <c r="D2" s="90">
        <v>2</v>
      </c>
      <c r="E2" s="90" t="s">
        <v>394</v>
      </c>
      <c r="F2" s="92">
        <v>900000</v>
      </c>
      <c r="G2" s="92">
        <f t="shared" ref="G2:G5" si="0">D2*F2</f>
        <v>1800000</v>
      </c>
      <c r="H2" s="90" t="s">
        <v>178</v>
      </c>
      <c r="I2" s="97">
        <v>135000</v>
      </c>
      <c r="J2" s="97">
        <v>135000</v>
      </c>
      <c r="K2" s="98">
        <f>+J2*(1+$N$1)</f>
        <v>142155</v>
      </c>
      <c r="L2" s="98">
        <f>+K2*D2</f>
        <v>284310</v>
      </c>
    </row>
    <row r="3" spans="1:14" ht="43" x14ac:dyDescent="0.5">
      <c r="A3" s="4" t="s">
        <v>750</v>
      </c>
      <c r="B3" s="90" t="s">
        <v>14</v>
      </c>
      <c r="C3" s="91" t="s">
        <v>19</v>
      </c>
      <c r="D3" s="90">
        <v>6</v>
      </c>
      <c r="E3" s="90" t="s">
        <v>394</v>
      </c>
      <c r="F3" s="92">
        <v>90000</v>
      </c>
      <c r="G3" s="92">
        <f t="shared" si="0"/>
        <v>540000</v>
      </c>
      <c r="H3" s="90" t="s">
        <v>178</v>
      </c>
      <c r="I3" s="97">
        <v>18000</v>
      </c>
      <c r="J3" s="97">
        <v>18000</v>
      </c>
      <c r="K3" s="98">
        <f t="shared" ref="K3:K54" si="1">+J3*(1+$N$1)</f>
        <v>18954</v>
      </c>
      <c r="L3" s="98">
        <f t="shared" ref="L3:L5" si="2">+K3*D3</f>
        <v>113724</v>
      </c>
    </row>
    <row r="4" spans="1:14" x14ac:dyDescent="0.5">
      <c r="A4" s="4" t="s">
        <v>750</v>
      </c>
      <c r="B4" s="90" t="s">
        <v>15</v>
      </c>
      <c r="C4" s="90" t="s">
        <v>22</v>
      </c>
      <c r="D4" s="90">
        <v>6</v>
      </c>
      <c r="E4" s="90" t="s">
        <v>394</v>
      </c>
      <c r="F4" s="92">
        <v>20000</v>
      </c>
      <c r="G4" s="92">
        <f t="shared" si="0"/>
        <v>120000</v>
      </c>
      <c r="H4" s="90" t="s">
        <v>178</v>
      </c>
      <c r="I4" s="97">
        <v>8000</v>
      </c>
      <c r="J4" s="97">
        <v>8000</v>
      </c>
      <c r="K4" s="98">
        <f t="shared" si="1"/>
        <v>8424</v>
      </c>
      <c r="L4" s="98">
        <f t="shared" si="2"/>
        <v>50544</v>
      </c>
    </row>
    <row r="5" spans="1:14" x14ac:dyDescent="0.5">
      <c r="A5" s="4" t="s">
        <v>750</v>
      </c>
      <c r="B5" s="90" t="s">
        <v>24</v>
      </c>
      <c r="C5" s="90" t="s">
        <v>25</v>
      </c>
      <c r="D5" s="90">
        <v>2</v>
      </c>
      <c r="E5" s="90" t="s">
        <v>394</v>
      </c>
      <c r="F5" s="92">
        <v>900000</v>
      </c>
      <c r="G5" s="92">
        <f t="shared" si="0"/>
        <v>1800000</v>
      </c>
      <c r="H5" s="90" t="s">
        <v>46</v>
      </c>
      <c r="I5" s="97">
        <v>130000</v>
      </c>
      <c r="J5" s="97">
        <v>260000</v>
      </c>
      <c r="K5" s="98">
        <f t="shared" si="1"/>
        <v>273780</v>
      </c>
      <c r="L5" s="98">
        <f t="shared" si="2"/>
        <v>547560</v>
      </c>
    </row>
    <row r="6" spans="1:14" x14ac:dyDescent="0.5">
      <c r="A6" s="90" t="s">
        <v>753</v>
      </c>
      <c r="B6" s="91" t="s">
        <v>231</v>
      </c>
      <c r="C6" s="91" t="s">
        <v>326</v>
      </c>
      <c r="D6" s="91">
        <v>1</v>
      </c>
      <c r="E6" s="91" t="s">
        <v>178</v>
      </c>
      <c r="F6" s="94">
        <v>100000</v>
      </c>
      <c r="G6" s="92">
        <f>D6*F6</f>
        <v>100000</v>
      </c>
      <c r="H6" s="90" t="s">
        <v>46</v>
      </c>
      <c r="I6" s="97">
        <v>5000</v>
      </c>
      <c r="J6" s="99">
        <v>10000</v>
      </c>
      <c r="K6" s="98">
        <f t="shared" si="1"/>
        <v>10530</v>
      </c>
      <c r="L6" s="98">
        <f t="shared" ref="L6:L10" si="3">+K6*D6</f>
        <v>10530</v>
      </c>
    </row>
    <row r="7" spans="1:14" ht="28.7" x14ac:dyDescent="0.5">
      <c r="A7" s="90" t="s">
        <v>753</v>
      </c>
      <c r="B7" s="91" t="s">
        <v>56</v>
      </c>
      <c r="C7" s="91" t="s">
        <v>328</v>
      </c>
      <c r="D7" s="91">
        <v>1</v>
      </c>
      <c r="E7" s="91" t="s">
        <v>46</v>
      </c>
      <c r="F7" s="94">
        <v>200000</v>
      </c>
      <c r="G7" s="92">
        <f t="shared" ref="G7:G10" si="4">D7*F7</f>
        <v>200000</v>
      </c>
      <c r="H7" s="90" t="s">
        <v>46</v>
      </c>
      <c r="I7" s="97">
        <v>25000</v>
      </c>
      <c r="J7" s="97">
        <v>25000</v>
      </c>
      <c r="K7" s="98">
        <f t="shared" si="1"/>
        <v>26325</v>
      </c>
      <c r="L7" s="98">
        <f t="shared" si="3"/>
        <v>26325</v>
      </c>
    </row>
    <row r="8" spans="1:14" ht="28.7" x14ac:dyDescent="0.5">
      <c r="A8" s="90" t="s">
        <v>753</v>
      </c>
      <c r="B8" s="91" t="s">
        <v>57</v>
      </c>
      <c r="C8" s="91" t="s">
        <v>329</v>
      </c>
      <c r="D8" s="91">
        <v>1</v>
      </c>
      <c r="E8" s="91" t="s">
        <v>46</v>
      </c>
      <c r="F8" s="94">
        <v>200000</v>
      </c>
      <c r="G8" s="92">
        <f t="shared" si="4"/>
        <v>200000</v>
      </c>
      <c r="H8" s="90" t="s">
        <v>46</v>
      </c>
      <c r="I8" s="97">
        <v>25000</v>
      </c>
      <c r="J8" s="97">
        <v>25000</v>
      </c>
      <c r="K8" s="98">
        <f t="shared" si="1"/>
        <v>26325</v>
      </c>
      <c r="L8" s="98">
        <f t="shared" si="3"/>
        <v>26325</v>
      </c>
    </row>
    <row r="9" spans="1:14" ht="28.7" x14ac:dyDescent="0.5">
      <c r="A9" s="90" t="s">
        <v>753</v>
      </c>
      <c r="B9" s="91" t="s">
        <v>58</v>
      </c>
      <c r="C9" s="91" t="s">
        <v>330</v>
      </c>
      <c r="D9" s="91">
        <v>1</v>
      </c>
      <c r="E9" s="91" t="s">
        <v>46</v>
      </c>
      <c r="F9" s="94">
        <v>200000</v>
      </c>
      <c r="G9" s="92">
        <f t="shared" si="4"/>
        <v>200000</v>
      </c>
      <c r="H9" s="90" t="s">
        <v>46</v>
      </c>
      <c r="I9" s="97">
        <v>25000</v>
      </c>
      <c r="J9" s="97">
        <v>25000</v>
      </c>
      <c r="K9" s="98">
        <f t="shared" si="1"/>
        <v>26325</v>
      </c>
      <c r="L9" s="98">
        <f t="shared" si="3"/>
        <v>26325</v>
      </c>
    </row>
    <row r="10" spans="1:14" ht="28.7" x14ac:dyDescent="0.5">
      <c r="A10" s="90" t="s">
        <v>753</v>
      </c>
      <c r="B10" s="91" t="s">
        <v>332</v>
      </c>
      <c r="C10" s="91" t="s">
        <v>331</v>
      </c>
      <c r="D10" s="91">
        <v>1</v>
      </c>
      <c r="E10" s="91" t="s">
        <v>46</v>
      </c>
      <c r="F10" s="94">
        <v>300000</v>
      </c>
      <c r="G10" s="92">
        <f t="shared" si="4"/>
        <v>300000</v>
      </c>
      <c r="H10" s="90" t="s">
        <v>46</v>
      </c>
      <c r="I10" s="97">
        <v>40000</v>
      </c>
      <c r="J10" s="97">
        <v>25000</v>
      </c>
      <c r="K10" s="98">
        <f t="shared" si="1"/>
        <v>26325</v>
      </c>
      <c r="L10" s="98">
        <f t="shared" si="3"/>
        <v>26325</v>
      </c>
    </row>
    <row r="11" spans="1:14" x14ac:dyDescent="0.5">
      <c r="A11" s="90" t="s">
        <v>753</v>
      </c>
      <c r="B11" s="95" t="s">
        <v>231</v>
      </c>
      <c r="C11" s="95" t="s">
        <v>326</v>
      </c>
      <c r="D11" s="95">
        <v>10</v>
      </c>
      <c r="E11" s="95" t="s">
        <v>178</v>
      </c>
      <c r="F11" s="92">
        <v>100000</v>
      </c>
      <c r="G11" s="92">
        <f>F11*D11</f>
        <v>1000000</v>
      </c>
      <c r="H11" s="90" t="s">
        <v>46</v>
      </c>
      <c r="I11" s="97">
        <v>5000</v>
      </c>
      <c r="J11" s="97">
        <v>10000</v>
      </c>
      <c r="K11" s="98">
        <f t="shared" si="1"/>
        <v>10530</v>
      </c>
      <c r="L11" s="98">
        <f t="shared" ref="L11:L35" si="5">+K11*D11</f>
        <v>105300</v>
      </c>
    </row>
    <row r="12" spans="1:14" ht="28.7" x14ac:dyDescent="0.5">
      <c r="A12" s="90" t="s">
        <v>753</v>
      </c>
      <c r="B12" s="95" t="s">
        <v>56</v>
      </c>
      <c r="C12" s="95" t="s">
        <v>708</v>
      </c>
      <c r="D12" s="95">
        <v>1</v>
      </c>
      <c r="E12" s="95" t="s">
        <v>178</v>
      </c>
      <c r="F12" s="92">
        <v>300000</v>
      </c>
      <c r="G12" s="92">
        <f t="shared" ref="G12:G36" si="6">F12*D12</f>
        <v>300000</v>
      </c>
      <c r="H12" s="90" t="s">
        <v>260</v>
      </c>
      <c r="I12" s="97">
        <v>40000</v>
      </c>
      <c r="J12" s="97">
        <v>80000</v>
      </c>
      <c r="K12" s="98">
        <f t="shared" si="1"/>
        <v>84240</v>
      </c>
      <c r="L12" s="98">
        <f t="shared" si="5"/>
        <v>84240</v>
      </c>
    </row>
    <row r="13" spans="1:14" ht="28.7" x14ac:dyDescent="0.5">
      <c r="A13" s="90" t="s">
        <v>753</v>
      </c>
      <c r="B13" s="95" t="s">
        <v>56</v>
      </c>
      <c r="C13" s="95" t="s">
        <v>709</v>
      </c>
      <c r="D13" s="95">
        <v>1</v>
      </c>
      <c r="E13" s="95" t="s">
        <v>178</v>
      </c>
      <c r="F13" s="92">
        <v>500000</v>
      </c>
      <c r="G13" s="92">
        <f t="shared" si="6"/>
        <v>500000</v>
      </c>
      <c r="H13" s="90" t="s">
        <v>260</v>
      </c>
      <c r="I13" s="97">
        <v>40000</v>
      </c>
      <c r="J13" s="97">
        <v>80000</v>
      </c>
      <c r="K13" s="98">
        <f t="shared" si="1"/>
        <v>84240</v>
      </c>
      <c r="L13" s="98">
        <f t="shared" si="5"/>
        <v>84240</v>
      </c>
    </row>
    <row r="14" spans="1:14" ht="28.7" x14ac:dyDescent="0.5">
      <c r="A14" s="90" t="s">
        <v>753</v>
      </c>
      <c r="B14" s="95" t="s">
        <v>56</v>
      </c>
      <c r="C14" s="95" t="s">
        <v>710</v>
      </c>
      <c r="D14" s="95">
        <v>1</v>
      </c>
      <c r="E14" s="95" t="s">
        <v>178</v>
      </c>
      <c r="F14" s="92">
        <v>500000</v>
      </c>
      <c r="G14" s="92">
        <f t="shared" si="6"/>
        <v>500000</v>
      </c>
      <c r="H14" s="90" t="s">
        <v>260</v>
      </c>
      <c r="I14" s="97">
        <v>25000</v>
      </c>
      <c r="J14" s="97">
        <v>50000</v>
      </c>
      <c r="K14" s="98">
        <f t="shared" si="1"/>
        <v>52650</v>
      </c>
      <c r="L14" s="98">
        <f t="shared" si="5"/>
        <v>52650</v>
      </c>
    </row>
    <row r="15" spans="1:14" ht="28.7" x14ac:dyDescent="0.5">
      <c r="A15" s="90" t="s">
        <v>753</v>
      </c>
      <c r="B15" s="95" t="s">
        <v>56</v>
      </c>
      <c r="C15" s="95" t="s">
        <v>711</v>
      </c>
      <c r="D15" s="95">
        <v>2</v>
      </c>
      <c r="E15" s="95" t="s">
        <v>178</v>
      </c>
      <c r="F15" s="92">
        <v>400000</v>
      </c>
      <c r="G15" s="92">
        <f t="shared" si="6"/>
        <v>800000</v>
      </c>
      <c r="H15" s="90" t="s">
        <v>260</v>
      </c>
      <c r="I15" s="97">
        <v>25000</v>
      </c>
      <c r="J15" s="97">
        <v>50000</v>
      </c>
      <c r="K15" s="98">
        <f t="shared" si="1"/>
        <v>52650</v>
      </c>
      <c r="L15" s="98">
        <f t="shared" si="5"/>
        <v>105300</v>
      </c>
    </row>
    <row r="16" spans="1:14" ht="28.7" x14ac:dyDescent="0.5">
      <c r="A16" s="90" t="s">
        <v>753</v>
      </c>
      <c r="B16" s="95" t="s">
        <v>56</v>
      </c>
      <c r="C16" s="95" t="s">
        <v>712</v>
      </c>
      <c r="D16" s="95">
        <v>1</v>
      </c>
      <c r="E16" s="95" t="s">
        <v>178</v>
      </c>
      <c r="F16" s="92">
        <v>300000</v>
      </c>
      <c r="G16" s="92">
        <f t="shared" si="6"/>
        <v>300000</v>
      </c>
      <c r="H16" s="90" t="s">
        <v>260</v>
      </c>
      <c r="I16" s="97">
        <v>25000</v>
      </c>
      <c r="J16" s="97">
        <v>50000</v>
      </c>
      <c r="K16" s="98">
        <f t="shared" si="1"/>
        <v>52650</v>
      </c>
      <c r="L16" s="98">
        <f t="shared" si="5"/>
        <v>52650</v>
      </c>
    </row>
    <row r="17" spans="1:12" ht="28.7" x14ac:dyDescent="0.5">
      <c r="A17" s="90" t="s">
        <v>753</v>
      </c>
      <c r="B17" s="95" t="s">
        <v>56</v>
      </c>
      <c r="C17" s="95" t="s">
        <v>713</v>
      </c>
      <c r="D17" s="95">
        <v>1</v>
      </c>
      <c r="E17" s="95" t="s">
        <v>178</v>
      </c>
      <c r="F17" s="92">
        <v>300000</v>
      </c>
      <c r="G17" s="92">
        <f t="shared" si="6"/>
        <v>300000</v>
      </c>
      <c r="H17" s="90" t="s">
        <v>260</v>
      </c>
      <c r="I17" s="97">
        <v>25000</v>
      </c>
      <c r="J17" s="97">
        <v>50000</v>
      </c>
      <c r="K17" s="98">
        <f t="shared" si="1"/>
        <v>52650</v>
      </c>
      <c r="L17" s="98">
        <f t="shared" si="5"/>
        <v>52650</v>
      </c>
    </row>
    <row r="18" spans="1:12" ht="28.7" x14ac:dyDescent="0.5">
      <c r="A18" s="90" t="s">
        <v>753</v>
      </c>
      <c r="B18" s="95" t="s">
        <v>56</v>
      </c>
      <c r="C18" s="95" t="s">
        <v>714</v>
      </c>
      <c r="D18" s="95">
        <v>1</v>
      </c>
      <c r="E18" s="95" t="s">
        <v>178</v>
      </c>
      <c r="F18" s="92">
        <v>250000</v>
      </c>
      <c r="G18" s="92">
        <f t="shared" si="6"/>
        <v>250000</v>
      </c>
      <c r="H18" s="90" t="s">
        <v>178</v>
      </c>
      <c r="I18" s="97">
        <v>30000</v>
      </c>
      <c r="J18" s="97">
        <v>30000</v>
      </c>
      <c r="K18" s="98">
        <f t="shared" si="1"/>
        <v>31589.999999999996</v>
      </c>
      <c r="L18" s="98">
        <f t="shared" si="5"/>
        <v>31589.999999999996</v>
      </c>
    </row>
    <row r="19" spans="1:12" ht="28.7" x14ac:dyDescent="0.5">
      <c r="A19" s="90" t="s">
        <v>753</v>
      </c>
      <c r="B19" s="95" t="s">
        <v>539</v>
      </c>
      <c r="C19" s="95" t="s">
        <v>718</v>
      </c>
      <c r="D19" s="95">
        <v>1</v>
      </c>
      <c r="E19" s="95" t="s">
        <v>178</v>
      </c>
      <c r="F19" s="92">
        <v>1000000</v>
      </c>
      <c r="G19" s="92">
        <f t="shared" si="6"/>
        <v>1000000</v>
      </c>
      <c r="H19" s="90" t="s">
        <v>260</v>
      </c>
      <c r="I19" s="97">
        <v>25000</v>
      </c>
      <c r="J19" s="97">
        <v>50000</v>
      </c>
      <c r="K19" s="98">
        <f t="shared" si="1"/>
        <v>52650</v>
      </c>
      <c r="L19" s="98">
        <f t="shared" si="5"/>
        <v>52650</v>
      </c>
    </row>
    <row r="20" spans="1:12" x14ac:dyDescent="0.5">
      <c r="A20" s="90" t="s">
        <v>753</v>
      </c>
      <c r="B20" s="95" t="s">
        <v>539</v>
      </c>
      <c r="C20" s="95" t="s">
        <v>719</v>
      </c>
      <c r="D20" s="95">
        <v>1</v>
      </c>
      <c r="E20" s="95" t="s">
        <v>178</v>
      </c>
      <c r="F20" s="92">
        <v>500000</v>
      </c>
      <c r="G20" s="92">
        <f t="shared" si="6"/>
        <v>500000</v>
      </c>
      <c r="H20" s="90" t="s">
        <v>260</v>
      </c>
      <c r="I20" s="97">
        <v>25000</v>
      </c>
      <c r="J20" s="97">
        <v>50000</v>
      </c>
      <c r="K20" s="98">
        <f t="shared" si="1"/>
        <v>52650</v>
      </c>
      <c r="L20" s="98">
        <f t="shared" si="5"/>
        <v>52650</v>
      </c>
    </row>
    <row r="21" spans="1:12" x14ac:dyDescent="0.5">
      <c r="A21" s="90" t="s">
        <v>753</v>
      </c>
      <c r="B21" s="95" t="s">
        <v>539</v>
      </c>
      <c r="C21" s="95" t="s">
        <v>720</v>
      </c>
      <c r="D21" s="95">
        <v>1</v>
      </c>
      <c r="E21" s="95" t="s">
        <v>178</v>
      </c>
      <c r="F21" s="92">
        <v>200000</v>
      </c>
      <c r="G21" s="92">
        <f t="shared" si="6"/>
        <v>200000</v>
      </c>
      <c r="H21" s="90" t="s">
        <v>260</v>
      </c>
      <c r="I21" s="97">
        <v>30000</v>
      </c>
      <c r="J21" s="97">
        <v>60000</v>
      </c>
      <c r="K21" s="98">
        <f t="shared" si="1"/>
        <v>63179.999999999993</v>
      </c>
      <c r="L21" s="98">
        <f t="shared" si="5"/>
        <v>63179.999999999993</v>
      </c>
    </row>
    <row r="22" spans="1:12" ht="28.7" x14ac:dyDescent="0.5">
      <c r="A22" s="90" t="s">
        <v>753</v>
      </c>
      <c r="B22" s="95" t="s">
        <v>539</v>
      </c>
      <c r="C22" s="95" t="s">
        <v>721</v>
      </c>
      <c r="D22" s="95">
        <v>1</v>
      </c>
      <c r="E22" s="95" t="s">
        <v>178</v>
      </c>
      <c r="F22" s="92">
        <v>500000</v>
      </c>
      <c r="G22" s="92">
        <f t="shared" si="6"/>
        <v>500000</v>
      </c>
      <c r="H22" s="90" t="s">
        <v>260</v>
      </c>
      <c r="I22" s="97">
        <v>25000</v>
      </c>
      <c r="J22" s="97">
        <v>50000</v>
      </c>
      <c r="K22" s="98">
        <f t="shared" si="1"/>
        <v>52650</v>
      </c>
      <c r="L22" s="98">
        <f t="shared" si="5"/>
        <v>52650</v>
      </c>
    </row>
    <row r="23" spans="1:12" x14ac:dyDescent="0.5">
      <c r="A23" s="90" t="s">
        <v>753</v>
      </c>
      <c r="B23" s="95" t="s">
        <v>539</v>
      </c>
      <c r="C23" s="95" t="s">
        <v>722</v>
      </c>
      <c r="D23" s="95">
        <v>1</v>
      </c>
      <c r="E23" s="95" t="s">
        <v>178</v>
      </c>
      <c r="F23" s="92">
        <v>500000</v>
      </c>
      <c r="G23" s="92">
        <f t="shared" si="6"/>
        <v>500000</v>
      </c>
      <c r="H23" s="90" t="s">
        <v>260</v>
      </c>
      <c r="I23" s="97">
        <v>25000</v>
      </c>
      <c r="J23" s="97">
        <v>50000</v>
      </c>
      <c r="K23" s="98">
        <f t="shared" si="1"/>
        <v>52650</v>
      </c>
      <c r="L23" s="98">
        <f t="shared" si="5"/>
        <v>52650</v>
      </c>
    </row>
    <row r="24" spans="1:12" x14ac:dyDescent="0.5">
      <c r="A24" s="90" t="s">
        <v>753</v>
      </c>
      <c r="B24" s="95" t="s">
        <v>540</v>
      </c>
      <c r="C24" s="95" t="s">
        <v>542</v>
      </c>
      <c r="D24" s="95">
        <v>1</v>
      </c>
      <c r="E24" s="95" t="s">
        <v>178</v>
      </c>
      <c r="F24" s="92">
        <v>800000</v>
      </c>
      <c r="G24" s="92">
        <f t="shared" si="6"/>
        <v>800000</v>
      </c>
      <c r="H24" s="90" t="s">
        <v>394</v>
      </c>
      <c r="I24" s="97">
        <v>10000</v>
      </c>
      <c r="J24" s="97">
        <v>10000</v>
      </c>
      <c r="K24" s="98">
        <f t="shared" si="1"/>
        <v>10530</v>
      </c>
      <c r="L24" s="98">
        <f t="shared" si="5"/>
        <v>10530</v>
      </c>
    </row>
    <row r="25" spans="1:12" ht="28.7" x14ac:dyDescent="0.5">
      <c r="A25" s="90" t="s">
        <v>753</v>
      </c>
      <c r="B25" s="95" t="s">
        <v>540</v>
      </c>
      <c r="C25" s="95" t="s">
        <v>543</v>
      </c>
      <c r="D25" s="95">
        <v>1</v>
      </c>
      <c r="E25" s="95" t="s">
        <v>178</v>
      </c>
      <c r="F25" s="92">
        <v>400000</v>
      </c>
      <c r="G25" s="92">
        <f t="shared" si="6"/>
        <v>400000</v>
      </c>
      <c r="H25" s="90" t="s">
        <v>394</v>
      </c>
      <c r="I25" s="97">
        <v>10000</v>
      </c>
      <c r="J25" s="97">
        <v>10000</v>
      </c>
      <c r="K25" s="98">
        <f t="shared" si="1"/>
        <v>10530</v>
      </c>
      <c r="L25" s="98">
        <f t="shared" si="5"/>
        <v>10530</v>
      </c>
    </row>
    <row r="26" spans="1:12" x14ac:dyDescent="0.5">
      <c r="A26" s="90" t="s">
        <v>753</v>
      </c>
      <c r="B26" s="95" t="s">
        <v>540</v>
      </c>
      <c r="C26" s="95" t="s">
        <v>544</v>
      </c>
      <c r="D26" s="95">
        <v>1</v>
      </c>
      <c r="E26" s="95" t="s">
        <v>178</v>
      </c>
      <c r="F26" s="92">
        <v>300000</v>
      </c>
      <c r="G26" s="92">
        <f t="shared" si="6"/>
        <v>300000</v>
      </c>
      <c r="H26" s="90" t="s">
        <v>394</v>
      </c>
      <c r="I26" s="97">
        <v>10000</v>
      </c>
      <c r="J26" s="97">
        <v>10000</v>
      </c>
      <c r="K26" s="98">
        <f t="shared" si="1"/>
        <v>10530</v>
      </c>
      <c r="L26" s="98">
        <f t="shared" si="5"/>
        <v>10530</v>
      </c>
    </row>
    <row r="27" spans="1:12" ht="28.7" x14ac:dyDescent="0.5">
      <c r="A27" s="90" t="s">
        <v>753</v>
      </c>
      <c r="B27" s="95" t="s">
        <v>540</v>
      </c>
      <c r="C27" s="95" t="s">
        <v>545</v>
      </c>
      <c r="D27" s="95">
        <v>2</v>
      </c>
      <c r="E27" s="95" t="s">
        <v>178</v>
      </c>
      <c r="F27" s="92">
        <v>300000</v>
      </c>
      <c r="G27" s="92">
        <f t="shared" si="6"/>
        <v>600000</v>
      </c>
      <c r="H27" s="90" t="s">
        <v>394</v>
      </c>
      <c r="I27" s="97">
        <v>10000</v>
      </c>
      <c r="J27" s="97">
        <v>10000</v>
      </c>
      <c r="K27" s="98">
        <f t="shared" si="1"/>
        <v>10530</v>
      </c>
      <c r="L27" s="98">
        <f t="shared" si="5"/>
        <v>21060</v>
      </c>
    </row>
    <row r="28" spans="1:12" ht="28.7" x14ac:dyDescent="0.5">
      <c r="A28" s="90" t="s">
        <v>753</v>
      </c>
      <c r="B28" s="95" t="s">
        <v>540</v>
      </c>
      <c r="C28" s="95" t="s">
        <v>546</v>
      </c>
      <c r="D28" s="95">
        <v>1</v>
      </c>
      <c r="E28" s="95" t="s">
        <v>178</v>
      </c>
      <c r="F28" s="92">
        <v>300000</v>
      </c>
      <c r="G28" s="92">
        <f t="shared" si="6"/>
        <v>300000</v>
      </c>
      <c r="H28" s="90" t="s">
        <v>394</v>
      </c>
      <c r="I28" s="97">
        <v>10000</v>
      </c>
      <c r="J28" s="97">
        <v>10000</v>
      </c>
      <c r="K28" s="98">
        <f t="shared" si="1"/>
        <v>10530</v>
      </c>
      <c r="L28" s="98">
        <f t="shared" si="5"/>
        <v>10530</v>
      </c>
    </row>
    <row r="29" spans="1:12" ht="28.7" x14ac:dyDescent="0.5">
      <c r="A29" s="90" t="s">
        <v>753</v>
      </c>
      <c r="B29" s="95" t="s">
        <v>540</v>
      </c>
      <c r="C29" s="95" t="s">
        <v>547</v>
      </c>
      <c r="D29" s="95">
        <v>2</v>
      </c>
      <c r="E29" s="95" t="s">
        <v>178</v>
      </c>
      <c r="F29" s="92">
        <v>300000</v>
      </c>
      <c r="G29" s="92">
        <f t="shared" si="6"/>
        <v>600000</v>
      </c>
      <c r="H29" s="90" t="s">
        <v>394</v>
      </c>
      <c r="I29" s="97">
        <v>10000</v>
      </c>
      <c r="J29" s="97">
        <v>10000</v>
      </c>
      <c r="K29" s="98">
        <f t="shared" si="1"/>
        <v>10530</v>
      </c>
      <c r="L29" s="98">
        <f t="shared" si="5"/>
        <v>21060</v>
      </c>
    </row>
    <row r="30" spans="1:12" ht="28.7" x14ac:dyDescent="0.5">
      <c r="A30" s="90" t="s">
        <v>753</v>
      </c>
      <c r="B30" s="95" t="s">
        <v>540</v>
      </c>
      <c r="C30" s="95" t="s">
        <v>548</v>
      </c>
      <c r="D30" s="95">
        <v>2</v>
      </c>
      <c r="E30" s="95" t="s">
        <v>178</v>
      </c>
      <c r="F30" s="92">
        <v>150000</v>
      </c>
      <c r="G30" s="92">
        <f t="shared" si="6"/>
        <v>300000</v>
      </c>
      <c r="H30" s="90" t="s">
        <v>394</v>
      </c>
      <c r="I30" s="97">
        <v>10000</v>
      </c>
      <c r="J30" s="97">
        <v>10000</v>
      </c>
      <c r="K30" s="98">
        <f t="shared" si="1"/>
        <v>10530</v>
      </c>
      <c r="L30" s="98">
        <f t="shared" si="5"/>
        <v>21060</v>
      </c>
    </row>
    <row r="31" spans="1:12" ht="28.7" x14ac:dyDescent="0.5">
      <c r="A31" s="90" t="s">
        <v>753</v>
      </c>
      <c r="B31" s="95" t="s">
        <v>549</v>
      </c>
      <c r="C31" s="95" t="s">
        <v>550</v>
      </c>
      <c r="D31" s="95">
        <v>2</v>
      </c>
      <c r="E31" s="95" t="s">
        <v>178</v>
      </c>
      <c r="F31" s="92">
        <v>150000</v>
      </c>
      <c r="G31" s="92">
        <f t="shared" si="6"/>
        <v>300000</v>
      </c>
      <c r="H31" s="90" t="s">
        <v>394</v>
      </c>
      <c r="I31" s="97">
        <v>10000</v>
      </c>
      <c r="J31" s="97">
        <v>10000</v>
      </c>
      <c r="K31" s="98">
        <f t="shared" si="1"/>
        <v>10530</v>
      </c>
      <c r="L31" s="98">
        <f t="shared" si="5"/>
        <v>21060</v>
      </c>
    </row>
    <row r="32" spans="1:12" ht="28.7" x14ac:dyDescent="0.5">
      <c r="A32" s="90" t="s">
        <v>753</v>
      </c>
      <c r="B32" s="95" t="s">
        <v>549</v>
      </c>
      <c r="C32" s="95" t="s">
        <v>723</v>
      </c>
      <c r="D32" s="95">
        <v>1</v>
      </c>
      <c r="E32" s="95" t="s">
        <v>178</v>
      </c>
      <c r="F32" s="92">
        <v>50000</v>
      </c>
      <c r="G32" s="92">
        <f t="shared" si="6"/>
        <v>50000</v>
      </c>
      <c r="H32" s="90" t="s">
        <v>394</v>
      </c>
      <c r="I32" s="97">
        <v>10000</v>
      </c>
      <c r="J32" s="97">
        <v>10000</v>
      </c>
      <c r="K32" s="98">
        <f t="shared" si="1"/>
        <v>10530</v>
      </c>
      <c r="L32" s="98">
        <f t="shared" si="5"/>
        <v>10530</v>
      </c>
    </row>
    <row r="33" spans="1:12" ht="28.7" x14ac:dyDescent="0.5">
      <c r="A33" s="90" t="s">
        <v>753</v>
      </c>
      <c r="B33" s="95" t="s">
        <v>549</v>
      </c>
      <c r="C33" s="95" t="s">
        <v>551</v>
      </c>
      <c r="D33" s="95">
        <v>2</v>
      </c>
      <c r="E33" s="95" t="s">
        <v>178</v>
      </c>
      <c r="F33" s="92">
        <v>125000</v>
      </c>
      <c r="G33" s="92">
        <f t="shared" si="6"/>
        <v>250000</v>
      </c>
      <c r="H33" s="90" t="s">
        <v>394</v>
      </c>
      <c r="I33" s="97">
        <v>10000</v>
      </c>
      <c r="J33" s="97">
        <v>10000</v>
      </c>
      <c r="K33" s="98">
        <f t="shared" si="1"/>
        <v>10530</v>
      </c>
      <c r="L33" s="98">
        <f t="shared" si="5"/>
        <v>21060</v>
      </c>
    </row>
    <row r="34" spans="1:12" ht="28.7" x14ac:dyDescent="0.5">
      <c r="A34" s="90" t="s">
        <v>753</v>
      </c>
      <c r="B34" s="95" t="s">
        <v>549</v>
      </c>
      <c r="C34" s="95" t="s">
        <v>552</v>
      </c>
      <c r="D34" s="95">
        <v>2</v>
      </c>
      <c r="E34" s="95" t="s">
        <v>178</v>
      </c>
      <c r="F34" s="92">
        <v>150000</v>
      </c>
      <c r="G34" s="92">
        <f t="shared" si="6"/>
        <v>300000</v>
      </c>
      <c r="H34" s="90" t="s">
        <v>394</v>
      </c>
      <c r="I34" s="97">
        <v>10000</v>
      </c>
      <c r="J34" s="97">
        <v>10000</v>
      </c>
      <c r="K34" s="98">
        <f t="shared" si="1"/>
        <v>10530</v>
      </c>
      <c r="L34" s="98">
        <f t="shared" si="5"/>
        <v>21060</v>
      </c>
    </row>
    <row r="35" spans="1:12" x14ac:dyDescent="0.5">
      <c r="A35" s="90" t="s">
        <v>753</v>
      </c>
      <c r="B35" s="95" t="s">
        <v>549</v>
      </c>
      <c r="C35" s="95" t="s">
        <v>227</v>
      </c>
      <c r="D35" s="95">
        <v>2</v>
      </c>
      <c r="E35" s="95" t="s">
        <v>178</v>
      </c>
      <c r="F35" s="92">
        <v>150000</v>
      </c>
      <c r="G35" s="92">
        <f t="shared" si="6"/>
        <v>300000</v>
      </c>
      <c r="H35" s="90" t="s">
        <v>260</v>
      </c>
      <c r="I35" s="97">
        <v>20000</v>
      </c>
      <c r="J35" s="97">
        <v>40000</v>
      </c>
      <c r="K35" s="98">
        <f t="shared" si="1"/>
        <v>42120</v>
      </c>
      <c r="L35" s="98">
        <f t="shared" si="5"/>
        <v>84240</v>
      </c>
    </row>
    <row r="36" spans="1:12" x14ac:dyDescent="0.5">
      <c r="A36" s="90" t="s">
        <v>753</v>
      </c>
      <c r="B36" s="95" t="s">
        <v>568</v>
      </c>
      <c r="C36" s="95" t="s">
        <v>727</v>
      </c>
      <c r="D36" s="95">
        <v>5</v>
      </c>
      <c r="E36" s="95" t="s">
        <v>31</v>
      </c>
      <c r="F36" s="92">
        <v>90000</v>
      </c>
      <c r="G36" s="92">
        <f t="shared" si="6"/>
        <v>450000</v>
      </c>
      <c r="H36" s="90" t="s">
        <v>394</v>
      </c>
      <c r="I36" s="97">
        <v>40000</v>
      </c>
      <c r="J36" s="97">
        <v>40000</v>
      </c>
      <c r="K36" s="98">
        <f t="shared" si="1"/>
        <v>42120</v>
      </c>
      <c r="L36" s="98">
        <f t="shared" ref="L36:L37" si="7">+K36*D36</f>
        <v>210600</v>
      </c>
    </row>
    <row r="37" spans="1:12" ht="28.7" x14ac:dyDescent="0.5">
      <c r="A37" s="90" t="s">
        <v>755</v>
      </c>
      <c r="B37" s="91" t="s">
        <v>40</v>
      </c>
      <c r="C37" s="91" t="s">
        <v>742</v>
      </c>
      <c r="D37" s="96">
        <v>2</v>
      </c>
      <c r="E37" s="91" t="s">
        <v>46</v>
      </c>
      <c r="F37" s="94">
        <v>30000</v>
      </c>
      <c r="G37" s="92">
        <f t="shared" ref="G37" si="8">D37*F37</f>
        <v>60000</v>
      </c>
      <c r="H37" s="90" t="s">
        <v>394</v>
      </c>
      <c r="I37" s="97">
        <v>35000</v>
      </c>
      <c r="J37" s="97">
        <f>+I37/2</f>
        <v>17500</v>
      </c>
      <c r="K37" s="98">
        <f t="shared" si="1"/>
        <v>18427.5</v>
      </c>
      <c r="L37" s="98">
        <f t="shared" si="7"/>
        <v>36855</v>
      </c>
    </row>
    <row r="38" spans="1:12" x14ac:dyDescent="0.5">
      <c r="A38" s="90" t="s">
        <v>755</v>
      </c>
      <c r="B38" s="95" t="s">
        <v>493</v>
      </c>
      <c r="C38" s="95" t="s">
        <v>319</v>
      </c>
      <c r="D38" s="95">
        <v>15</v>
      </c>
      <c r="E38" s="95" t="s">
        <v>47</v>
      </c>
      <c r="F38" s="94">
        <v>150000</v>
      </c>
      <c r="G38" s="92">
        <f>D38*F38</f>
        <v>2250000</v>
      </c>
      <c r="H38" s="90" t="s">
        <v>754</v>
      </c>
      <c r="I38" s="97">
        <v>25000</v>
      </c>
      <c r="J38" s="97">
        <v>25000</v>
      </c>
      <c r="K38" s="98">
        <f t="shared" si="1"/>
        <v>26325</v>
      </c>
      <c r="L38" s="98">
        <f t="shared" ref="L38" si="9">+K38*D38</f>
        <v>394875</v>
      </c>
    </row>
    <row r="39" spans="1:12" ht="43" x14ac:dyDescent="0.5">
      <c r="A39" s="90" t="s">
        <v>756</v>
      </c>
      <c r="B39" s="90" t="s">
        <v>81</v>
      </c>
      <c r="C39" s="91" t="s">
        <v>82</v>
      </c>
      <c r="D39" s="90">
        <v>11</v>
      </c>
      <c r="E39" s="90" t="s">
        <v>48</v>
      </c>
      <c r="F39" s="92">
        <v>200000</v>
      </c>
      <c r="G39" s="92">
        <f>F39*D39</f>
        <v>2200000</v>
      </c>
      <c r="H39" s="90" t="s">
        <v>571</v>
      </c>
      <c r="I39" s="97">
        <v>150000</v>
      </c>
      <c r="J39" s="97">
        <v>150000</v>
      </c>
      <c r="K39" s="98">
        <f t="shared" si="1"/>
        <v>157950</v>
      </c>
      <c r="L39" s="98">
        <f t="shared" ref="L39:L45" si="10">+K39*D39</f>
        <v>1737450</v>
      </c>
    </row>
    <row r="40" spans="1:12" ht="43" x14ac:dyDescent="0.5">
      <c r="A40" s="90" t="s">
        <v>756</v>
      </c>
      <c r="B40" s="90" t="s">
        <v>83</v>
      </c>
      <c r="C40" s="91" t="s">
        <v>84</v>
      </c>
      <c r="D40" s="90">
        <v>8</v>
      </c>
      <c r="E40" s="90" t="s">
        <v>48</v>
      </c>
      <c r="F40" s="92">
        <v>200000</v>
      </c>
      <c r="G40" s="92">
        <f t="shared" ref="G40:G45" si="11">F40*D40</f>
        <v>1600000</v>
      </c>
      <c r="H40" s="90" t="s">
        <v>571</v>
      </c>
      <c r="I40" s="97">
        <v>80000</v>
      </c>
      <c r="J40" s="97">
        <v>80000</v>
      </c>
      <c r="K40" s="98">
        <f t="shared" si="1"/>
        <v>84240</v>
      </c>
      <c r="L40" s="98">
        <f t="shared" si="10"/>
        <v>673920</v>
      </c>
    </row>
    <row r="41" spans="1:12" ht="28.7" x14ac:dyDescent="0.5">
      <c r="A41" s="90" t="s">
        <v>756</v>
      </c>
      <c r="B41" s="90" t="s">
        <v>738</v>
      </c>
      <c r="C41" s="91" t="s">
        <v>91</v>
      </c>
      <c r="D41" s="90">
        <v>6</v>
      </c>
      <c r="E41" s="90" t="s">
        <v>96</v>
      </c>
      <c r="F41" s="92">
        <v>70000</v>
      </c>
      <c r="G41" s="92">
        <f t="shared" si="11"/>
        <v>420000</v>
      </c>
      <c r="H41" s="90" t="s">
        <v>757</v>
      </c>
      <c r="I41" s="97">
        <v>20000</v>
      </c>
      <c r="J41" s="97">
        <v>20000</v>
      </c>
      <c r="K41" s="98">
        <f t="shared" si="1"/>
        <v>21060</v>
      </c>
      <c r="L41" s="98">
        <f t="shared" si="10"/>
        <v>126360</v>
      </c>
    </row>
    <row r="42" spans="1:12" ht="43" x14ac:dyDescent="0.5">
      <c r="A42" s="90" t="s">
        <v>756</v>
      </c>
      <c r="B42" s="90" t="s">
        <v>86</v>
      </c>
      <c r="C42" s="91" t="s">
        <v>92</v>
      </c>
      <c r="D42" s="90">
        <v>6</v>
      </c>
      <c r="E42" s="90" t="s">
        <v>48</v>
      </c>
      <c r="F42" s="92">
        <v>200000</v>
      </c>
      <c r="G42" s="92">
        <f t="shared" si="11"/>
        <v>1200000</v>
      </c>
      <c r="H42" s="90" t="s">
        <v>571</v>
      </c>
      <c r="I42" s="97">
        <v>50000</v>
      </c>
      <c r="J42" s="97">
        <v>50000</v>
      </c>
      <c r="K42" s="98">
        <f t="shared" si="1"/>
        <v>52650</v>
      </c>
      <c r="L42" s="98">
        <f t="shared" si="10"/>
        <v>315900</v>
      </c>
    </row>
    <row r="43" spans="1:12" ht="57.35" x14ac:dyDescent="0.5">
      <c r="A43" s="90" t="s">
        <v>756</v>
      </c>
      <c r="B43" s="90" t="s">
        <v>90</v>
      </c>
      <c r="C43" s="91" t="s">
        <v>93</v>
      </c>
      <c r="D43" s="90">
        <v>7</v>
      </c>
      <c r="E43" s="90" t="s">
        <v>32</v>
      </c>
      <c r="F43" s="92">
        <v>30000</v>
      </c>
      <c r="G43" s="92">
        <f t="shared" si="11"/>
        <v>210000</v>
      </c>
      <c r="H43" s="90" t="s">
        <v>571</v>
      </c>
      <c r="I43" s="97">
        <v>20000</v>
      </c>
      <c r="J43" s="97">
        <v>20000</v>
      </c>
      <c r="K43" s="98">
        <f t="shared" si="1"/>
        <v>21060</v>
      </c>
      <c r="L43" s="98">
        <f t="shared" si="10"/>
        <v>147420</v>
      </c>
    </row>
    <row r="44" spans="1:12" ht="43" x14ac:dyDescent="0.5">
      <c r="A44" s="90" t="s">
        <v>756</v>
      </c>
      <c r="B44" s="90" t="s">
        <v>87</v>
      </c>
      <c r="C44" s="91" t="s">
        <v>94</v>
      </c>
      <c r="D44" s="90">
        <v>5</v>
      </c>
      <c r="E44" s="90" t="s">
        <v>46</v>
      </c>
      <c r="F44" s="92">
        <v>20000</v>
      </c>
      <c r="G44" s="92">
        <f t="shared" si="11"/>
        <v>100000</v>
      </c>
      <c r="H44" s="90" t="s">
        <v>252</v>
      </c>
      <c r="I44" s="97">
        <v>2000</v>
      </c>
      <c r="J44" s="97">
        <v>2000</v>
      </c>
      <c r="K44" s="98">
        <f t="shared" si="1"/>
        <v>2106</v>
      </c>
      <c r="L44" s="98">
        <f t="shared" si="10"/>
        <v>10530</v>
      </c>
    </row>
    <row r="45" spans="1:12" ht="43" x14ac:dyDescent="0.5">
      <c r="A45" s="90" t="s">
        <v>756</v>
      </c>
      <c r="B45" s="90" t="s">
        <v>88</v>
      </c>
      <c r="C45" s="91" t="s">
        <v>703</v>
      </c>
      <c r="D45" s="90">
        <v>70</v>
      </c>
      <c r="E45" s="90" t="s">
        <v>97</v>
      </c>
      <c r="F45" s="92">
        <v>20000</v>
      </c>
      <c r="G45" s="92">
        <f t="shared" si="11"/>
        <v>1400000</v>
      </c>
      <c r="H45" s="90" t="s">
        <v>252</v>
      </c>
      <c r="I45" s="97">
        <v>5000</v>
      </c>
      <c r="J45" s="97">
        <v>5000</v>
      </c>
      <c r="K45" s="98">
        <f t="shared" si="1"/>
        <v>5265</v>
      </c>
      <c r="L45" s="98">
        <f t="shared" si="10"/>
        <v>368550</v>
      </c>
    </row>
    <row r="46" spans="1:12" ht="28.7" x14ac:dyDescent="0.5">
      <c r="A46" s="90" t="s">
        <v>767</v>
      </c>
      <c r="B46" s="90" t="s">
        <v>150</v>
      </c>
      <c r="C46" s="91" t="s">
        <v>151</v>
      </c>
      <c r="D46" s="90">
        <v>1</v>
      </c>
      <c r="E46" s="90" t="s">
        <v>160</v>
      </c>
      <c r="F46" s="92">
        <v>305000</v>
      </c>
      <c r="G46" s="92">
        <f t="shared" ref="G46:G49" si="12">D46*F46</f>
        <v>305000</v>
      </c>
      <c r="H46" s="90" t="s">
        <v>752</v>
      </c>
      <c r="I46" s="97">
        <v>100000</v>
      </c>
      <c r="J46" s="97">
        <f>+(I46/12)*250</f>
        <v>2083333.3333333335</v>
      </c>
      <c r="K46" s="98">
        <f t="shared" si="1"/>
        <v>2193750</v>
      </c>
      <c r="L46" s="98">
        <f t="shared" ref="L46" si="13">+K46*D46</f>
        <v>2193750</v>
      </c>
    </row>
    <row r="47" spans="1:12" ht="71.7" x14ac:dyDescent="0.5">
      <c r="A47" s="90" t="s">
        <v>758</v>
      </c>
      <c r="B47" s="90" t="s">
        <v>12</v>
      </c>
      <c r="C47" s="91" t="s">
        <v>17</v>
      </c>
      <c r="D47" s="90">
        <v>1</v>
      </c>
      <c r="E47" s="90" t="s">
        <v>394</v>
      </c>
      <c r="F47" s="92">
        <v>900000</v>
      </c>
      <c r="G47" s="92">
        <f t="shared" si="12"/>
        <v>900000</v>
      </c>
      <c r="H47" s="90" t="s">
        <v>178</v>
      </c>
      <c r="I47" s="97">
        <v>135000</v>
      </c>
      <c r="J47" s="97">
        <v>135000</v>
      </c>
      <c r="K47" s="98">
        <f t="shared" si="1"/>
        <v>142155</v>
      </c>
      <c r="L47" s="98">
        <f t="shared" ref="L47:L49" si="14">+K47*D47</f>
        <v>142155</v>
      </c>
    </row>
    <row r="48" spans="1:12" ht="43" x14ac:dyDescent="0.5">
      <c r="A48" s="90" t="s">
        <v>758</v>
      </c>
      <c r="B48" s="90" t="s">
        <v>14</v>
      </c>
      <c r="C48" s="91" t="s">
        <v>19</v>
      </c>
      <c r="D48" s="90">
        <v>2</v>
      </c>
      <c r="E48" s="90" t="s">
        <v>394</v>
      </c>
      <c r="F48" s="92">
        <v>90000</v>
      </c>
      <c r="G48" s="92">
        <f t="shared" si="12"/>
        <v>180000</v>
      </c>
      <c r="H48" s="90" t="s">
        <v>178</v>
      </c>
      <c r="I48" s="97">
        <v>18000</v>
      </c>
      <c r="J48" s="97">
        <v>18000</v>
      </c>
      <c r="K48" s="98">
        <f t="shared" si="1"/>
        <v>18954</v>
      </c>
      <c r="L48" s="98">
        <f t="shared" si="14"/>
        <v>37908</v>
      </c>
    </row>
    <row r="49" spans="1:12" x14ac:dyDescent="0.5">
      <c r="A49" s="90" t="s">
        <v>758</v>
      </c>
      <c r="B49" s="91" t="s">
        <v>24</v>
      </c>
      <c r="C49" s="91" t="s">
        <v>25</v>
      </c>
      <c r="D49" s="90">
        <v>2</v>
      </c>
      <c r="E49" s="90" t="s">
        <v>394</v>
      </c>
      <c r="F49" s="92">
        <v>900000</v>
      </c>
      <c r="G49" s="92">
        <f t="shared" si="12"/>
        <v>1800000</v>
      </c>
      <c r="H49" s="90" t="s">
        <v>46</v>
      </c>
      <c r="I49" s="97">
        <v>130000</v>
      </c>
      <c r="J49" s="97">
        <v>260000</v>
      </c>
      <c r="K49" s="98">
        <f t="shared" si="1"/>
        <v>273780</v>
      </c>
      <c r="L49" s="98">
        <f t="shared" si="14"/>
        <v>547560</v>
      </c>
    </row>
    <row r="50" spans="1:12" ht="28.7" x14ac:dyDescent="0.5">
      <c r="A50" s="90" t="s">
        <v>768</v>
      </c>
      <c r="B50" s="91" t="s">
        <v>630</v>
      </c>
      <c r="C50" s="91" t="s">
        <v>631</v>
      </c>
      <c r="D50" s="90">
        <v>7</v>
      </c>
      <c r="E50" s="90" t="s">
        <v>32</v>
      </c>
      <c r="F50" s="92">
        <v>450000</v>
      </c>
      <c r="G50" s="92">
        <f t="shared" ref="G50:G54" si="15">D50*F50</f>
        <v>3150000</v>
      </c>
      <c r="H50" s="90" t="s">
        <v>32</v>
      </c>
      <c r="I50" s="97">
        <v>266600</v>
      </c>
      <c r="J50" s="97">
        <v>266600</v>
      </c>
      <c r="K50" s="98">
        <f t="shared" si="1"/>
        <v>280729.8</v>
      </c>
      <c r="L50" s="98">
        <f t="shared" ref="L50:L54" si="16">+K50*D50</f>
        <v>1965108.5999999999</v>
      </c>
    </row>
    <row r="51" spans="1:12" ht="28.7" x14ac:dyDescent="0.5">
      <c r="A51" s="90" t="s">
        <v>768</v>
      </c>
      <c r="B51" s="91" t="s">
        <v>640</v>
      </c>
      <c r="C51" s="91" t="s">
        <v>639</v>
      </c>
      <c r="D51" s="90">
        <v>140</v>
      </c>
      <c r="E51" s="90" t="s">
        <v>32</v>
      </c>
      <c r="F51" s="92">
        <v>45000</v>
      </c>
      <c r="G51" s="92">
        <f t="shared" si="15"/>
        <v>6300000</v>
      </c>
      <c r="H51" s="90" t="s">
        <v>32</v>
      </c>
      <c r="I51" s="97">
        <v>19950</v>
      </c>
      <c r="J51" s="97">
        <v>19950</v>
      </c>
      <c r="K51" s="98">
        <f t="shared" si="1"/>
        <v>21007.35</v>
      </c>
      <c r="L51" s="98">
        <f t="shared" si="16"/>
        <v>2941029</v>
      </c>
    </row>
    <row r="52" spans="1:12" ht="28.7" x14ac:dyDescent="0.5">
      <c r="A52" s="90" t="s">
        <v>768</v>
      </c>
      <c r="B52" s="91" t="s">
        <v>633</v>
      </c>
      <c r="C52" s="91" t="s">
        <v>641</v>
      </c>
      <c r="D52" s="90">
        <v>200</v>
      </c>
      <c r="E52" s="90" t="s">
        <v>32</v>
      </c>
      <c r="F52" s="92">
        <v>6500</v>
      </c>
      <c r="G52" s="92">
        <f t="shared" si="15"/>
        <v>1300000</v>
      </c>
      <c r="H52" s="90" t="s">
        <v>32</v>
      </c>
      <c r="I52" s="97">
        <v>1850</v>
      </c>
      <c r="J52" s="97">
        <v>1850</v>
      </c>
      <c r="K52" s="98">
        <f t="shared" si="1"/>
        <v>1948.05</v>
      </c>
      <c r="L52" s="98">
        <f t="shared" si="16"/>
        <v>389610</v>
      </c>
    </row>
    <row r="53" spans="1:12" ht="409.6" x14ac:dyDescent="0.5">
      <c r="A53" s="90" t="s">
        <v>768</v>
      </c>
      <c r="B53" s="91" t="s">
        <v>634</v>
      </c>
      <c r="C53" s="91" t="s">
        <v>643</v>
      </c>
      <c r="D53" s="90">
        <v>1</v>
      </c>
      <c r="E53" s="90" t="s">
        <v>32</v>
      </c>
      <c r="F53" s="92">
        <v>4200000</v>
      </c>
      <c r="G53" s="92">
        <f t="shared" si="15"/>
        <v>4200000</v>
      </c>
      <c r="H53" s="90" t="s">
        <v>32</v>
      </c>
      <c r="I53" s="97">
        <v>1477500</v>
      </c>
      <c r="J53" s="97">
        <v>1477500</v>
      </c>
      <c r="K53" s="98">
        <f t="shared" si="1"/>
        <v>1555807.5</v>
      </c>
      <c r="L53" s="98">
        <f t="shared" si="16"/>
        <v>1555807.5</v>
      </c>
    </row>
    <row r="54" spans="1:12" ht="71.7" x14ac:dyDescent="0.5">
      <c r="A54" s="90" t="s">
        <v>768</v>
      </c>
      <c r="B54" s="91" t="s">
        <v>637</v>
      </c>
      <c r="C54" s="91" t="s">
        <v>642</v>
      </c>
      <c r="D54" s="90">
        <v>2</v>
      </c>
      <c r="E54" s="90" t="s">
        <v>32</v>
      </c>
      <c r="F54" s="92">
        <v>600000</v>
      </c>
      <c r="G54" s="92">
        <f t="shared" si="15"/>
        <v>1200000</v>
      </c>
      <c r="H54" s="90" t="s">
        <v>32</v>
      </c>
      <c r="I54" s="97">
        <v>272450</v>
      </c>
      <c r="J54" s="97">
        <v>272450</v>
      </c>
      <c r="K54" s="98">
        <f t="shared" si="1"/>
        <v>286889.84999999998</v>
      </c>
      <c r="L54" s="98">
        <f t="shared" si="16"/>
        <v>573779.69999999995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71A1A-946D-49AA-98F2-0BE7B89C9658}">
  <dimension ref="A1:J17"/>
  <sheetViews>
    <sheetView workbookViewId="0">
      <pane ySplit="1" topLeftCell="A12" activePane="bottomLeft" state="frozen"/>
      <selection pane="bottomLeft" sqref="A1:J17"/>
    </sheetView>
  </sheetViews>
  <sheetFormatPr baseColWidth="10" defaultRowHeight="14.35" x14ac:dyDescent="0.5"/>
  <cols>
    <col min="2" max="2" width="35" customWidth="1"/>
    <col min="3" max="3" width="32.29296875" customWidth="1"/>
    <col min="4" max="4" width="20.87890625" customWidth="1"/>
    <col min="5" max="5" width="15.41015625" bestFit="1" customWidth="1"/>
    <col min="6" max="6" width="17" bestFit="1" customWidth="1"/>
    <col min="7" max="7" width="19.703125" bestFit="1" customWidth="1"/>
    <col min="8" max="8" width="19.05859375" bestFit="1" customWidth="1"/>
    <col min="9" max="9" width="23.3515625" bestFit="1" customWidth="1"/>
    <col min="10" max="10" width="19.05859375" customWidth="1"/>
  </cols>
  <sheetData>
    <row r="1" spans="1:10" ht="28.7" x14ac:dyDescent="0.5">
      <c r="A1" s="10" t="s">
        <v>765</v>
      </c>
      <c r="B1" s="11" t="s">
        <v>8</v>
      </c>
      <c r="C1" s="11" t="s">
        <v>0</v>
      </c>
      <c r="D1" s="11" t="s">
        <v>9</v>
      </c>
      <c r="E1" s="10" t="s">
        <v>10</v>
      </c>
      <c r="F1" s="20" t="s">
        <v>289</v>
      </c>
      <c r="G1" s="20" t="s">
        <v>290</v>
      </c>
      <c r="H1" s="89" t="s">
        <v>762</v>
      </c>
      <c r="I1" s="20" t="s">
        <v>763</v>
      </c>
      <c r="J1" s="89" t="s">
        <v>769</v>
      </c>
    </row>
    <row r="2" spans="1:10" ht="57.35" x14ac:dyDescent="0.5">
      <c r="A2" s="90" t="s">
        <v>750</v>
      </c>
      <c r="B2" s="91" t="s">
        <v>379</v>
      </c>
      <c r="C2" s="95" t="s">
        <v>380</v>
      </c>
      <c r="D2" s="90">
        <v>15</v>
      </c>
      <c r="E2" s="91" t="s">
        <v>34</v>
      </c>
      <c r="F2" s="97">
        <v>400000</v>
      </c>
      <c r="G2" s="97">
        <f t="shared" ref="G2:G4" si="0">D2*F2</f>
        <v>6000000</v>
      </c>
      <c r="H2" s="97">
        <v>350000</v>
      </c>
      <c r="I2" s="97">
        <f t="shared" ref="I2:I11" si="1">+H2*D2</f>
        <v>5250000</v>
      </c>
      <c r="J2" s="91" t="s">
        <v>771</v>
      </c>
    </row>
    <row r="3" spans="1:10" ht="57.35" x14ac:dyDescent="0.5">
      <c r="A3" s="90" t="s">
        <v>750</v>
      </c>
      <c r="B3" s="91" t="s">
        <v>384</v>
      </c>
      <c r="C3" s="95" t="s">
        <v>385</v>
      </c>
      <c r="D3" s="91">
        <v>10</v>
      </c>
      <c r="E3" s="91" t="s">
        <v>34</v>
      </c>
      <c r="F3" s="97">
        <v>350000</v>
      </c>
      <c r="G3" s="97">
        <f t="shared" si="0"/>
        <v>3500000</v>
      </c>
      <c r="H3" s="97">
        <v>250000</v>
      </c>
      <c r="I3" s="97">
        <f t="shared" si="1"/>
        <v>2500000</v>
      </c>
      <c r="J3" s="91" t="s">
        <v>771</v>
      </c>
    </row>
    <row r="4" spans="1:10" ht="57.35" x14ac:dyDescent="0.5">
      <c r="A4" s="90" t="s">
        <v>750</v>
      </c>
      <c r="B4" s="91" t="s">
        <v>391</v>
      </c>
      <c r="C4" s="95" t="s">
        <v>392</v>
      </c>
      <c r="D4" s="91">
        <v>9</v>
      </c>
      <c r="E4" s="91" t="s">
        <v>393</v>
      </c>
      <c r="F4" s="97">
        <v>180000</v>
      </c>
      <c r="G4" s="97">
        <f t="shared" si="0"/>
        <v>1620000</v>
      </c>
      <c r="H4" s="97">
        <v>25000</v>
      </c>
      <c r="I4" s="97">
        <f t="shared" si="1"/>
        <v>225000</v>
      </c>
      <c r="J4" s="91" t="s">
        <v>771</v>
      </c>
    </row>
    <row r="5" spans="1:10" ht="57.35" x14ac:dyDescent="0.5">
      <c r="A5" s="90" t="s">
        <v>758</v>
      </c>
      <c r="B5" s="90" t="s">
        <v>598</v>
      </c>
      <c r="C5" s="91" t="s">
        <v>603</v>
      </c>
      <c r="D5" s="91">
        <v>3</v>
      </c>
      <c r="E5" s="91" t="s">
        <v>34</v>
      </c>
      <c r="F5" s="97">
        <v>350000</v>
      </c>
      <c r="G5" s="97">
        <f t="shared" ref="G5:G6" si="2">F5*D5</f>
        <v>1050000</v>
      </c>
      <c r="H5" s="97">
        <v>300000</v>
      </c>
      <c r="I5" s="97">
        <f t="shared" si="1"/>
        <v>900000</v>
      </c>
      <c r="J5" s="91" t="s">
        <v>770</v>
      </c>
    </row>
    <row r="6" spans="1:10" ht="57.35" x14ac:dyDescent="0.5">
      <c r="A6" s="90" t="s">
        <v>758</v>
      </c>
      <c r="B6" s="90" t="s">
        <v>602</v>
      </c>
      <c r="C6" s="91" t="s">
        <v>609</v>
      </c>
      <c r="D6" s="90">
        <v>5</v>
      </c>
      <c r="E6" s="91" t="s">
        <v>34</v>
      </c>
      <c r="F6" s="97">
        <v>350000</v>
      </c>
      <c r="G6" s="97">
        <f t="shared" si="2"/>
        <v>1750000</v>
      </c>
      <c r="H6" s="97">
        <v>300000</v>
      </c>
      <c r="I6" s="97">
        <f t="shared" si="1"/>
        <v>1500000</v>
      </c>
      <c r="J6" s="91" t="s">
        <v>770</v>
      </c>
    </row>
    <row r="7" spans="1:10" x14ac:dyDescent="0.5">
      <c r="A7" s="90" t="s">
        <v>755</v>
      </c>
      <c r="B7" s="91" t="s">
        <v>72</v>
      </c>
      <c r="C7" s="91" t="s">
        <v>434</v>
      </c>
      <c r="D7" s="96">
        <v>1</v>
      </c>
      <c r="E7" s="91" t="s">
        <v>46</v>
      </c>
      <c r="F7" s="92">
        <v>450000</v>
      </c>
      <c r="G7" s="92">
        <f t="shared" ref="G7:G8" si="3">D7*F7</f>
        <v>450000</v>
      </c>
      <c r="H7" s="97">
        <v>45000</v>
      </c>
      <c r="I7" s="97">
        <f t="shared" si="1"/>
        <v>45000</v>
      </c>
      <c r="J7" s="91" t="s">
        <v>759</v>
      </c>
    </row>
    <row r="8" spans="1:10" ht="57.35" x14ac:dyDescent="0.5">
      <c r="A8" s="90" t="s">
        <v>755</v>
      </c>
      <c r="B8" s="91" t="s">
        <v>435</v>
      </c>
      <c r="C8" s="91" t="s">
        <v>347</v>
      </c>
      <c r="D8" s="91">
        <v>10</v>
      </c>
      <c r="E8" s="91" t="s">
        <v>46</v>
      </c>
      <c r="F8" s="92">
        <v>100000</v>
      </c>
      <c r="G8" s="92">
        <f t="shared" si="3"/>
        <v>1000000</v>
      </c>
      <c r="H8" s="97">
        <v>50000</v>
      </c>
      <c r="I8" s="97">
        <f t="shared" si="1"/>
        <v>500000</v>
      </c>
      <c r="J8" s="91" t="s">
        <v>772</v>
      </c>
    </row>
    <row r="9" spans="1:10" ht="57.35" x14ac:dyDescent="0.5">
      <c r="A9" s="90" t="s">
        <v>751</v>
      </c>
      <c r="B9" s="91" t="s">
        <v>399</v>
      </c>
      <c r="C9" s="95" t="s">
        <v>400</v>
      </c>
      <c r="D9" s="91">
        <v>42</v>
      </c>
      <c r="E9" s="91" t="s">
        <v>291</v>
      </c>
      <c r="F9" s="92">
        <v>93000</v>
      </c>
      <c r="G9" s="92">
        <f>D9*F9</f>
        <v>3906000</v>
      </c>
      <c r="H9" s="97">
        <v>80000</v>
      </c>
      <c r="I9" s="97">
        <f t="shared" si="1"/>
        <v>3360000</v>
      </c>
      <c r="J9" s="91" t="s">
        <v>773</v>
      </c>
    </row>
    <row r="10" spans="1:10" ht="43" x14ac:dyDescent="0.5">
      <c r="A10" s="90" t="s">
        <v>750</v>
      </c>
      <c r="B10" s="95" t="s">
        <v>442</v>
      </c>
      <c r="C10" s="95" t="s">
        <v>355</v>
      </c>
      <c r="D10" s="91">
        <v>5</v>
      </c>
      <c r="E10" s="91" t="s">
        <v>33</v>
      </c>
      <c r="F10" s="92">
        <v>120000</v>
      </c>
      <c r="G10" s="92">
        <f t="shared" ref="G10:G11" si="4">D10*F10</f>
        <v>600000</v>
      </c>
      <c r="H10" s="97">
        <v>12000</v>
      </c>
      <c r="I10" s="97">
        <f t="shared" si="1"/>
        <v>60000</v>
      </c>
      <c r="J10" s="91" t="s">
        <v>759</v>
      </c>
    </row>
    <row r="11" spans="1:10" ht="57.35" x14ac:dyDescent="0.5">
      <c r="A11" s="90" t="s">
        <v>750</v>
      </c>
      <c r="B11" s="95" t="s">
        <v>423</v>
      </c>
      <c r="C11" s="95" t="s">
        <v>356</v>
      </c>
      <c r="D11" s="91">
        <v>20</v>
      </c>
      <c r="E11" s="91" t="s">
        <v>32</v>
      </c>
      <c r="F11" s="92">
        <v>37500</v>
      </c>
      <c r="G11" s="92">
        <f t="shared" si="4"/>
        <v>750000</v>
      </c>
      <c r="H11" s="97">
        <v>5000</v>
      </c>
      <c r="I11" s="97">
        <f t="shared" si="1"/>
        <v>100000</v>
      </c>
      <c r="J11" s="91" t="s">
        <v>774</v>
      </c>
    </row>
    <row r="12" spans="1:10" ht="57.35" x14ac:dyDescent="0.5">
      <c r="A12" s="90" t="s">
        <v>758</v>
      </c>
      <c r="B12" s="95" t="s">
        <v>423</v>
      </c>
      <c r="C12" s="95" t="s">
        <v>356</v>
      </c>
      <c r="D12" s="91">
        <v>20</v>
      </c>
      <c r="E12" s="91" t="s">
        <v>32</v>
      </c>
      <c r="F12" s="92">
        <v>37500</v>
      </c>
      <c r="G12" s="92">
        <f t="shared" ref="G12:G15" si="5">D12*F12</f>
        <v>750000</v>
      </c>
      <c r="H12" s="97">
        <v>5000</v>
      </c>
      <c r="I12" s="97">
        <f t="shared" ref="I12:I13" si="6">+H12*D12</f>
        <v>100000</v>
      </c>
      <c r="J12" s="91" t="s">
        <v>774</v>
      </c>
    </row>
    <row r="13" spans="1:10" ht="57.35" x14ac:dyDescent="0.5">
      <c r="A13" s="90" t="s">
        <v>758</v>
      </c>
      <c r="B13" s="95" t="s">
        <v>445</v>
      </c>
      <c r="C13" s="95" t="s">
        <v>360</v>
      </c>
      <c r="D13" s="91">
        <v>20</v>
      </c>
      <c r="E13" s="91" t="s">
        <v>32</v>
      </c>
      <c r="F13" s="92">
        <v>200000</v>
      </c>
      <c r="G13" s="92">
        <f t="shared" si="5"/>
        <v>4000000</v>
      </c>
      <c r="H13" s="92">
        <v>200000</v>
      </c>
      <c r="I13" s="97">
        <f t="shared" si="6"/>
        <v>4000000</v>
      </c>
      <c r="J13" s="91" t="s">
        <v>775</v>
      </c>
    </row>
    <row r="14" spans="1:10" ht="57.35" x14ac:dyDescent="0.5">
      <c r="A14" s="90" t="s">
        <v>750</v>
      </c>
      <c r="B14" s="91" t="s">
        <v>389</v>
      </c>
      <c r="C14" s="95" t="s">
        <v>390</v>
      </c>
      <c r="D14" s="91">
        <v>5</v>
      </c>
      <c r="E14" s="91" t="s">
        <v>34</v>
      </c>
      <c r="F14" s="92">
        <v>750000</v>
      </c>
      <c r="G14" s="92">
        <f t="shared" si="5"/>
        <v>3750000</v>
      </c>
      <c r="H14" s="92">
        <v>160000</v>
      </c>
      <c r="I14" s="97">
        <f t="shared" ref="I14:I17" si="7">+H14*D14</f>
        <v>800000</v>
      </c>
      <c r="J14" s="91" t="s">
        <v>771</v>
      </c>
    </row>
    <row r="15" spans="1:10" ht="57.35" x14ac:dyDescent="0.5">
      <c r="A15" s="90" t="s">
        <v>767</v>
      </c>
      <c r="B15" s="91" t="s">
        <v>208</v>
      </c>
      <c r="C15" s="91" t="s">
        <v>217</v>
      </c>
      <c r="D15" s="91">
        <v>3</v>
      </c>
      <c r="E15" s="91" t="s">
        <v>222</v>
      </c>
      <c r="F15" s="92">
        <v>120000</v>
      </c>
      <c r="G15" s="92">
        <f t="shared" si="5"/>
        <v>360000</v>
      </c>
      <c r="H15" s="97">
        <v>60000</v>
      </c>
      <c r="I15" s="97">
        <f t="shared" si="7"/>
        <v>180000</v>
      </c>
      <c r="J15" s="91" t="s">
        <v>776</v>
      </c>
    </row>
    <row r="16" spans="1:10" ht="57.35" x14ac:dyDescent="0.5">
      <c r="A16" s="90" t="s">
        <v>767</v>
      </c>
      <c r="B16" s="91" t="s">
        <v>208</v>
      </c>
      <c r="C16" s="91" t="s">
        <v>259</v>
      </c>
      <c r="D16" s="91">
        <v>15</v>
      </c>
      <c r="E16" s="91" t="s">
        <v>514</v>
      </c>
      <c r="F16" s="92">
        <v>12000</v>
      </c>
      <c r="G16" s="92">
        <f t="shared" ref="G16:G17" si="8">F16*D16</f>
        <v>180000</v>
      </c>
      <c r="H16" s="97">
        <v>60000</v>
      </c>
      <c r="I16" s="97">
        <v>180000</v>
      </c>
      <c r="J16" s="91" t="s">
        <v>776</v>
      </c>
    </row>
    <row r="17" spans="1:10" ht="71.7" x14ac:dyDescent="0.5">
      <c r="A17" s="90" t="s">
        <v>753</v>
      </c>
      <c r="B17" s="95" t="s">
        <v>566</v>
      </c>
      <c r="C17" s="95" t="s">
        <v>567</v>
      </c>
      <c r="D17" s="95">
        <v>3</v>
      </c>
      <c r="E17" s="95" t="s">
        <v>514</v>
      </c>
      <c r="F17" s="92">
        <v>847960</v>
      </c>
      <c r="G17" s="92">
        <f t="shared" si="8"/>
        <v>2543880</v>
      </c>
      <c r="H17" s="97">
        <v>420000</v>
      </c>
      <c r="I17" s="97">
        <f t="shared" si="7"/>
        <v>1260000</v>
      </c>
      <c r="J17" s="91" t="s">
        <v>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Resumen PP</vt:lpstr>
      <vt:lpstr>Talento Humano </vt:lpstr>
      <vt:lpstr>Rea Economica 7 pueblos </vt:lpstr>
      <vt:lpstr>Idioma propio 7 pueblos</vt:lpstr>
      <vt:lpstr>Medicina Ancestral 7 pueblos</vt:lpstr>
      <vt:lpstr>Evento de Cierre General</vt:lpstr>
      <vt:lpstr>Modif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ONIC</dc:creator>
  <cp:lastModifiedBy>Sebastian Bernal Gomez</cp:lastModifiedBy>
  <cp:lastPrinted>2025-10-08T19:36:44Z</cp:lastPrinted>
  <dcterms:created xsi:type="dcterms:W3CDTF">2025-06-19T18:47:15Z</dcterms:created>
  <dcterms:modified xsi:type="dcterms:W3CDTF">2025-12-16T17:31:41Z</dcterms:modified>
</cp:coreProperties>
</file>