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pc LADY (1)\A EXTISCREEN NUEVO\licitaciones 2025\icbf dic\"/>
    </mc:Choice>
  </mc:AlternateContent>
  <xr:revisionPtr revIDLastSave="0" documentId="8_{C858410E-A510-4C0B-B106-D8AA84075546}" xr6:coauthVersionLast="47" xr6:coauthVersionMax="47" xr10:uidLastSave="{00000000-0000-0000-0000-000000000000}"/>
  <bookViews>
    <workbookView xWindow="-120" yWindow="-120" windowWidth="20730" windowHeight="11160" xr2:uid="{895C9606-F4D0-4654-8C2B-DE74CACA0536}"/>
  </bookViews>
  <sheets>
    <sheet name="OFER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1" i="1" l="1"/>
  <c r="D41" i="1"/>
  <c r="E28" i="1"/>
  <c r="D28" i="1"/>
  <c r="G32" i="1"/>
  <c r="G33" i="1"/>
  <c r="G34" i="1"/>
  <c r="G35" i="1"/>
  <c r="G36" i="1"/>
  <c r="G37" i="1"/>
  <c r="G38" i="1"/>
  <c r="G39" i="1"/>
  <c r="G40" i="1"/>
  <c r="G31" i="1"/>
  <c r="G21" i="1"/>
  <c r="G22" i="1"/>
  <c r="G23" i="1"/>
  <c r="G24" i="1"/>
  <c r="G25" i="1"/>
  <c r="G26" i="1"/>
  <c r="G27" i="1"/>
  <c r="G20" i="1"/>
  <c r="H41" i="1"/>
  <c r="I21" i="1"/>
  <c r="I22" i="1"/>
  <c r="I23" i="1"/>
  <c r="I24" i="1"/>
  <c r="I25" i="1"/>
  <c r="I26" i="1"/>
  <c r="I27" i="1"/>
  <c r="H28" i="1"/>
  <c r="F41" i="1"/>
  <c r="F28" i="1"/>
  <c r="I31" i="1"/>
  <c r="I32" i="1"/>
  <c r="I33" i="1"/>
  <c r="I34" i="1"/>
  <c r="I35" i="1"/>
  <c r="I36" i="1"/>
  <c r="I37" i="1"/>
  <c r="I38" i="1"/>
  <c r="I39" i="1"/>
  <c r="I40" i="1"/>
  <c r="I20" i="1"/>
  <c r="H43" i="1" l="1"/>
  <c r="G28" i="1"/>
  <c r="F43" i="1"/>
  <c r="I28" i="1"/>
  <c r="I41" i="1"/>
  <c r="G41" i="1"/>
  <c r="G43" i="1" s="1"/>
  <c r="I43" i="1" l="1"/>
</calcChain>
</file>

<file path=xl/sharedStrings.xml><?xml version="1.0" encoding="utf-8"?>
<sst xmlns="http://schemas.openxmlformats.org/spreadsheetml/2006/main" count="67" uniqueCount="46">
  <si>
    <t>UNIDAD DE MEDIDA</t>
  </si>
  <si>
    <t>FORMATO PROPUESTA ECONÓMICA</t>
  </si>
  <si>
    <t>DESCRIPCIÓN DEL BIEN Y/O SERVICIO</t>
  </si>
  <si>
    <t xml:space="preserve">República de Colombia
Instituto Colombiano de Bienestar Familiar
Cecilia de la Fuente de Lleras 
Dirección de Gestión Humana </t>
  </si>
  <si>
    <t>NOMBRE EMPRESA:</t>
  </si>
  <si>
    <t>INSTRUCCIONES PARA EL DILIGENCIAMIENTO DEL FORMATO</t>
  </si>
  <si>
    <t>NOTAS:</t>
  </si>
  <si>
    <t>TOTAL PRECIO OFERTADO</t>
  </si>
  <si>
    <t>TOTAL PRECIO TECHO</t>
  </si>
  <si>
    <t>Nombre, número de cédula y firma del Representante legal</t>
  </si>
  <si>
    <t>• Por favor diligenciar solo las celdas en AMARILLO.
• Revisar todos los requerimientos que se exponen en el documento "Ficha de Condiciones Técnicas Esenciales para la Prestación del Servicio y/o Entrega del Bien" (FCT) y Anexos; y formular su FORMATO PROPUESTA ECONÓMICA en concordancia con este, garantizando que los bienes y/o servicios ofrecidos cumplan en su totalidad con las especificaciones técnicas descritas en la FCT.
• El precio de la oferta económica deber ser expresada en PESOS COLOMBIANOS.
• Los precios deberán aproximarse por exceso o por defecto al entero más cercano así: (i) si es igual o superior a 50 centavos, se aproxima al entero siguiente; (ii) si es inferior a 50 centavos se baja al entero anterior.
• No modificar, agregar o quitar ningún ítem o sub-ítem.
• No debe diligenciar los items en cero (0) so pena de rechazo.
• Los valores ofertados no deben superar el precio techo establecido so pena de incurrir en causal de rechazo.</t>
  </si>
  <si>
    <t xml:space="preserve">PRECIO UNITARIO CON IVA </t>
  </si>
  <si>
    <t>Firma, nombre y número de cédula del representante legal</t>
  </si>
  <si>
    <t xml:space="preserve">NOMBRE DEL ELEMENTO </t>
  </si>
  <si>
    <t>Multipropósito ABC PQS</t>
  </si>
  <si>
    <t>Tipo K citrato de potasio</t>
  </si>
  <si>
    <t>Agua a presión</t>
  </si>
  <si>
    <t xml:space="preserve">CAPACIDAD EXTINTOR  </t>
  </si>
  <si>
    <t>5 Libras</t>
  </si>
  <si>
    <t>10 Libras</t>
  </si>
  <si>
    <t>20 Libras</t>
  </si>
  <si>
    <t>150 Libras</t>
  </si>
  <si>
    <t>1.5 Galones</t>
  </si>
  <si>
    <t>2.5 Galones</t>
  </si>
  <si>
    <t xml:space="preserve">Multipropósito ABC PQS </t>
  </si>
  <si>
    <t xml:space="preserve">Tipo BC Polvo Químico Seco </t>
  </si>
  <si>
    <t xml:space="preserve">Tipo K citrato de potasio </t>
  </si>
  <si>
    <t>CO2</t>
  </si>
  <si>
    <t>Solkaflam/Agente Limpio</t>
  </si>
  <si>
    <t>15 Libras</t>
  </si>
  <si>
    <t>3700 gr</t>
  </si>
  <si>
    <t>SUBTOTAL 1 RECARGA</t>
  </si>
  <si>
    <t>SUBTOTAL 2 MANTENIMIENTO PREVENTIVO</t>
  </si>
  <si>
    <t>NIT:</t>
  </si>
  <si>
    <t>DESCRIPCIÓN</t>
  </si>
  <si>
    <r>
      <t xml:space="preserve">PRECIOS OFERTADOS </t>
    </r>
    <r>
      <rPr>
        <b/>
        <sz val="11"/>
        <color theme="3" tint="0.249977111117893"/>
        <rFont val="Arial Narrow"/>
        <family val="2"/>
      </rPr>
      <t xml:space="preserve"> (Nota 4)</t>
    </r>
  </si>
  <si>
    <t xml:space="preserve">PRECIOS TECHO </t>
  </si>
  <si>
    <r>
      <t xml:space="preserve">CANTIDAD TOTAL </t>
    </r>
    <r>
      <rPr>
        <b/>
        <sz val="11"/>
        <color theme="3" tint="0.249977111117893"/>
        <rFont val="Arial Narrow"/>
        <family val="2"/>
      </rPr>
      <t xml:space="preserve">(Nota 3) </t>
    </r>
  </si>
  <si>
    <t>MANTENIMIENTO PREVENTIVO DE EXTINTORES</t>
  </si>
  <si>
    <t>RECARGA DE EXTINTORES</t>
  </si>
  <si>
    <t>VALOR TOTAL RECARGA DE EXTINTORES + MANTENIMIENTO PREVENTIVO DE EXTINTORES</t>
  </si>
  <si>
    <r>
      <rPr>
        <b/>
        <sz val="11"/>
        <rFont val="Arial Narrow"/>
        <family val="2"/>
      </rPr>
      <t xml:space="preserve">Nota 1: ENVIAR OFERTA ECONÓMIA EN ARCHIVO EXCEL DESBLOQUEADA.
Nota 2: </t>
    </r>
    <r>
      <rPr>
        <sz val="11"/>
        <rFont val="Arial Narrow"/>
        <family val="2"/>
      </rPr>
      <t>Tener en cuenta que el plazo de ejecución es estimado y podrá ser inferior.</t>
    </r>
    <r>
      <rPr>
        <b/>
        <sz val="11"/>
        <rFont val="Arial Narrow"/>
        <family val="2"/>
      </rPr>
      <t xml:space="preserve">
Nota 3:</t>
    </r>
    <r>
      <rPr>
        <b/>
        <sz val="11"/>
        <color theme="3" tint="0.249977111117893"/>
        <rFont val="Arial Narrow"/>
        <family val="2"/>
      </rPr>
      <t xml:space="preserve"> </t>
    </r>
    <r>
      <rPr>
        <b/>
        <u/>
        <sz val="11"/>
        <color theme="3" tint="0.249977111117893"/>
        <rFont val="Arial Narrow"/>
        <family val="2"/>
      </rPr>
      <t>Las cantidades corresponden a los elementos a recargar o efectuar mantenimiento y en consecuencia, los precios que se oferten en las columnas I y H no podrán superar los valores de los precios techo.</t>
    </r>
    <r>
      <rPr>
        <b/>
        <sz val="11"/>
        <color theme="3" tint="0.249977111117893"/>
        <rFont val="Arial Narrow"/>
        <family val="2"/>
      </rPr>
      <t xml:space="preserve">
</t>
    </r>
    <r>
      <rPr>
        <b/>
        <sz val="11"/>
        <rFont val="Arial Narrow"/>
        <family val="2"/>
      </rPr>
      <t>Nota 4:</t>
    </r>
    <r>
      <rPr>
        <b/>
        <sz val="11"/>
        <color theme="3" tint="0.249977111117893"/>
        <rFont val="Arial Narrow"/>
        <family val="2"/>
      </rPr>
      <t xml:space="preserve"> </t>
    </r>
    <r>
      <rPr>
        <b/>
        <u/>
        <sz val="11"/>
        <color theme="3" tint="0.249977111117893"/>
        <rFont val="Arial Narrow"/>
        <family val="2"/>
      </rPr>
      <t>El contrato se suscribirá hasta por el valor resultante de la adjudicación. En consecuencia, el PRESUPUESTO OFICIAL corresponde a la estimación realizada de los precios unitarios por la cantidad total de elementos</t>
    </r>
    <r>
      <rPr>
        <u/>
        <sz val="11"/>
        <color rgb="FFC00000"/>
        <rFont val="Arial Narrow"/>
        <family val="2"/>
      </rPr>
      <t xml:space="preserve">.
</t>
    </r>
    <r>
      <rPr>
        <b/>
        <sz val="11"/>
        <rFont val="Arial Narrow"/>
        <family val="2"/>
      </rPr>
      <t>Nota 5:</t>
    </r>
    <r>
      <rPr>
        <sz val="11"/>
        <rFont val="Arial Narrow"/>
        <family val="2"/>
      </rPr>
      <t xml:space="preserve"> Incluye todos los costos y gastos directos e indirectos en que debe incurrir el contratista durante la ejecución del contrato de acuerdo con las especificaciones de la Ficha de Condiciones Técnicas.
</t>
    </r>
    <r>
      <rPr>
        <b/>
        <sz val="11"/>
        <rFont val="Arial Narrow"/>
        <family val="2"/>
      </rPr>
      <t xml:space="preserve">Nota 6: </t>
    </r>
    <r>
      <rPr>
        <sz val="11"/>
        <rFont val="Arial Narrow"/>
        <family val="2"/>
      </rPr>
      <t>Incluye todos los impuestos, tasas y contribuciones establecidos por las diferentes autoridades nacionales, departamentales o municipales y dentro de estos mismos niveles territoriales, los impuestos, tasas y contribuciones establecidos por las diferentes autoridades ambientales, que afecten el contrato y las actividades que de él se deriven.</t>
    </r>
  </si>
  <si>
    <t xml:space="preserve">"Prestar servicios de recarga, mantenimiento preventivo y correctivo de extintores del Instituto Colombiano de Bienestar Familiar-ICBF para la Sede la Dirección General, Sede Metrópolis y, el archivo central e histórico Funza". </t>
  </si>
  <si>
    <t>LADY DIANA MARTINEZ BALLEN</t>
  </si>
  <si>
    <t>52953825-8</t>
  </si>
  <si>
    <t>LADY DIANA MARTINEZ BALLEN CC 52953825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</si>
</sst>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 * #,##0.00_ ;_ * \-#,##0.00_ ;_ * &quot;-&quot;??_ ;_ @_ "/>
    <numFmt numFmtId="166" formatCode="_ &quot;$&quot;\ * #,##0.00_ ;_ &quot;$&quot;\ * \-#,##0.00_ ;_ &quot;$&quot;\ * &quot;-&quot;??_ ;_ @_ "/>
    <numFmt numFmtId="167" formatCode="[$$-240A]\ #,##0"/>
  </numFmts>
  <fonts count="13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sz val="10"/>
      <name val="Zurich BT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u/>
      <sz val="11"/>
      <color rgb="FFC00000"/>
      <name val="Arial Narrow"/>
      <family val="2"/>
    </font>
    <font>
      <b/>
      <u/>
      <sz val="11"/>
      <color theme="1"/>
      <name val="Arial Narrow"/>
      <family val="2"/>
    </font>
    <font>
      <b/>
      <sz val="11"/>
      <color theme="3" tint="0.249977111117893"/>
      <name val="Arial Narrow"/>
      <family val="2"/>
    </font>
    <font>
      <b/>
      <u/>
      <sz val="11"/>
      <color theme="3" tint="0.249977111117893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BD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8">
    <xf numFmtId="0" fontId="0" fillId="0" borderId="0"/>
    <xf numFmtId="0" fontId="1" fillId="0" borderId="0"/>
    <xf numFmtId="44" fontId="3" fillId="0" borderId="0" applyFon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08">
    <xf numFmtId="0" fontId="0" fillId="0" borderId="0" xfId="0"/>
    <xf numFmtId="0" fontId="5" fillId="3" borderId="13" xfId="0" applyFont="1" applyFill="1" applyBorder="1" applyAlignment="1">
      <alignment horizontal="left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167" fontId="5" fillId="3" borderId="12" xfId="0" applyNumberFormat="1" applyFont="1" applyFill="1" applyBorder="1" applyAlignment="1" applyProtection="1">
      <alignment horizontal="right" vertical="center" wrapText="1"/>
      <protection locked="0" hidden="1"/>
    </xf>
    <xf numFmtId="0" fontId="5" fillId="3" borderId="18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167" fontId="5" fillId="3" borderId="15" xfId="0" applyNumberFormat="1" applyFont="1" applyFill="1" applyBorder="1" applyAlignment="1" applyProtection="1">
      <alignment horizontal="right" vertical="center" wrapText="1"/>
      <protection locked="0" hidden="1"/>
    </xf>
    <xf numFmtId="0" fontId="6" fillId="2" borderId="6" xfId="0" applyFont="1" applyFill="1" applyBorder="1" applyAlignment="1">
      <alignment horizontal="center" vertical="center" wrapText="1"/>
    </xf>
    <xf numFmtId="167" fontId="6" fillId="4" borderId="9" xfId="0" applyNumberFormat="1" applyFont="1" applyFill="1" applyBorder="1" applyAlignment="1" applyProtection="1">
      <alignment horizontal="right" vertical="center" wrapText="1"/>
      <protection locked="0" hidden="1"/>
    </xf>
    <xf numFmtId="0" fontId="6" fillId="3" borderId="0" xfId="0" applyFont="1" applyFill="1" applyAlignment="1">
      <alignment horizontal="center" vertical="center" wrapText="1"/>
    </xf>
    <xf numFmtId="167" fontId="5" fillId="3" borderId="0" xfId="0" applyNumberFormat="1" applyFont="1" applyFill="1" applyAlignment="1">
      <alignment horizontal="center" vertical="center" wrapText="1"/>
    </xf>
    <xf numFmtId="167" fontId="5" fillId="3" borderId="0" xfId="0" applyNumberFormat="1" applyFont="1" applyFill="1" applyAlignment="1" applyProtection="1">
      <alignment horizontal="right" vertical="center" wrapText="1"/>
      <protection locked="0" hidden="1"/>
    </xf>
    <xf numFmtId="167" fontId="6" fillId="5" borderId="9" xfId="0" applyNumberFormat="1" applyFont="1" applyFill="1" applyBorder="1" applyAlignment="1">
      <alignment horizontal="right" vertical="center" wrapText="1"/>
    </xf>
    <xf numFmtId="167" fontId="6" fillId="4" borderId="4" xfId="0" applyNumberFormat="1" applyFont="1" applyFill="1" applyBorder="1" applyAlignment="1">
      <alignment vertical="center" wrapText="1"/>
    </xf>
    <xf numFmtId="167" fontId="6" fillId="4" borderId="22" xfId="0" applyNumberFormat="1" applyFont="1" applyFill="1" applyBorder="1" applyAlignment="1" applyProtection="1">
      <alignment horizontal="right" vertical="center" wrapText="1"/>
      <protection locked="0" hidden="1"/>
    </xf>
    <xf numFmtId="0" fontId="5" fillId="3" borderId="0" xfId="0" applyFont="1" applyFill="1" applyAlignment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left" vertical="center" wrapText="1"/>
    </xf>
    <xf numFmtId="0" fontId="5" fillId="5" borderId="10" xfId="0" applyFont="1" applyFill="1" applyBorder="1" applyAlignment="1">
      <alignment vertical="center"/>
    </xf>
    <xf numFmtId="0" fontId="5" fillId="5" borderId="1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0" fontId="6" fillId="6" borderId="7" xfId="1" applyFont="1" applyFill="1" applyBorder="1" applyAlignment="1">
      <alignment horizontal="center" vertical="center" wrapText="1"/>
    </xf>
    <xf numFmtId="0" fontId="6" fillId="6" borderId="8" xfId="1" applyFont="1" applyFill="1" applyBorder="1" applyAlignment="1">
      <alignment horizontal="center" vertical="center" wrapText="1"/>
    </xf>
    <xf numFmtId="0" fontId="6" fillId="6" borderId="9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horizontal="center" vertical="center" wrapText="1"/>
    </xf>
    <xf numFmtId="0" fontId="6" fillId="5" borderId="9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6" fillId="4" borderId="9" xfId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64" fontId="5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167" fontId="6" fillId="5" borderId="22" xfId="0" applyNumberFormat="1" applyFont="1" applyFill="1" applyBorder="1" applyAlignment="1" applyProtection="1">
      <alignment horizontal="right" vertical="center" wrapText="1"/>
      <protection locked="0" hidden="1"/>
    </xf>
    <xf numFmtId="167" fontId="6" fillId="4" borderId="22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67" fontId="5" fillId="7" borderId="1" xfId="0" applyNumberFormat="1" applyFont="1" applyFill="1" applyBorder="1" applyAlignment="1" applyProtection="1">
      <alignment horizontal="right" vertical="center" wrapText="1"/>
      <protection locked="0" hidden="1"/>
    </xf>
    <xf numFmtId="167" fontId="5" fillId="7" borderId="0" xfId="0" applyNumberFormat="1" applyFont="1" applyFill="1" applyAlignment="1" applyProtection="1">
      <alignment horizontal="right" vertical="center" wrapText="1"/>
      <protection locked="0" hidden="1"/>
    </xf>
    <xf numFmtId="167" fontId="6" fillId="4" borderId="6" xfId="0" applyNumberFormat="1" applyFont="1" applyFill="1" applyBorder="1" applyAlignment="1">
      <alignment vertical="center" wrapText="1"/>
    </xf>
    <xf numFmtId="167" fontId="5" fillId="3" borderId="28" xfId="0" applyNumberFormat="1" applyFont="1" applyFill="1" applyBorder="1" applyAlignment="1" applyProtection="1">
      <alignment horizontal="right" vertical="center" wrapText="1"/>
      <protection locked="0" hidden="1"/>
    </xf>
    <xf numFmtId="167" fontId="5" fillId="0" borderId="29" xfId="0" applyNumberFormat="1" applyFont="1" applyBorder="1" applyAlignment="1">
      <alignment horizontal="right" vertical="center" wrapText="1"/>
    </xf>
    <xf numFmtId="167" fontId="5" fillId="3" borderId="13" xfId="0" applyNumberFormat="1" applyFont="1" applyFill="1" applyBorder="1" applyAlignment="1" applyProtection="1">
      <alignment horizontal="right" vertical="center" wrapText="1"/>
      <protection locked="0" hidden="1"/>
    </xf>
    <xf numFmtId="167" fontId="5" fillId="0" borderId="12" xfId="0" applyNumberFormat="1" applyFont="1" applyBorder="1" applyAlignment="1">
      <alignment horizontal="right" vertical="center" wrapText="1"/>
    </xf>
    <xf numFmtId="167" fontId="5" fillId="3" borderId="10" xfId="0" applyNumberFormat="1" applyFont="1" applyFill="1" applyBorder="1" applyAlignment="1" applyProtection="1">
      <alignment horizontal="right" vertical="center" wrapText="1"/>
      <protection locked="0" hidden="1"/>
    </xf>
    <xf numFmtId="167" fontId="5" fillId="0" borderId="15" xfId="0" applyNumberFormat="1" applyFont="1" applyBorder="1" applyAlignment="1">
      <alignment horizontal="right" vertical="center" wrapText="1"/>
    </xf>
    <xf numFmtId="167" fontId="6" fillId="5" borderId="7" xfId="0" applyNumberFormat="1" applyFont="1" applyFill="1" applyBorder="1" applyAlignment="1" applyProtection="1">
      <alignment horizontal="right" vertical="center" wrapText="1"/>
      <protection locked="0" hidden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164" fontId="6" fillId="5" borderId="4" xfId="0" applyNumberFormat="1" applyFont="1" applyFill="1" applyBorder="1" applyAlignment="1">
      <alignment vertical="center" wrapText="1"/>
    </xf>
    <xf numFmtId="164" fontId="6" fillId="4" borderId="22" xfId="0" applyNumberFormat="1" applyFont="1" applyFill="1" applyBorder="1" applyAlignment="1">
      <alignment vertical="center" wrapText="1"/>
    </xf>
    <xf numFmtId="167" fontId="6" fillId="5" borderId="3" xfId="0" applyNumberFormat="1" applyFont="1" applyFill="1" applyBorder="1" applyAlignment="1" applyProtection="1">
      <alignment horizontal="right" vertical="center" wrapText="1"/>
      <protection locked="0" hidden="1"/>
    </xf>
    <xf numFmtId="167" fontId="6" fillId="5" borderId="22" xfId="0" applyNumberFormat="1" applyFont="1" applyFill="1" applyBorder="1" applyAlignment="1">
      <alignment horizontal="right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 shrinkToFit="1"/>
    </xf>
    <xf numFmtId="0" fontId="6" fillId="3" borderId="9" xfId="0" applyFont="1" applyFill="1" applyBorder="1" applyAlignment="1">
      <alignment horizontal="center" vertical="center" wrapText="1" shrinkToFi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 wrapText="1"/>
    </xf>
    <xf numFmtId="0" fontId="6" fillId="2" borderId="27" xfId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justify" vertical="center" wrapText="1"/>
    </xf>
    <xf numFmtId="0" fontId="7" fillId="3" borderId="4" xfId="0" applyFont="1" applyFill="1" applyBorder="1" applyAlignment="1">
      <alignment horizontal="justify" vertical="center" wrapText="1"/>
    </xf>
    <xf numFmtId="0" fontId="7" fillId="3" borderId="5" xfId="0" applyFont="1" applyFill="1" applyBorder="1" applyAlignment="1">
      <alignment horizontal="justify" vertical="center" wrapText="1"/>
    </xf>
    <xf numFmtId="0" fontId="6" fillId="3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8">
    <cellStyle name="Millares [0] 2" xfId="14" xr:uid="{FE1145DB-B6CB-4DA4-B33D-7782F0B13C9C}"/>
    <cellStyle name="Millares 2" xfId="6" xr:uid="{3BF5AAF4-4485-46FC-BB01-17ACDF25EB44}"/>
    <cellStyle name="Millares 5" xfId="7" xr:uid="{B20E0EAF-589F-4D74-AF9F-111251FD54E3}"/>
    <cellStyle name="Moneda [0] 2" xfId="15" xr:uid="{62A1EB22-9343-4BB7-A21E-F5C0892B4011}"/>
    <cellStyle name="Moneda 2" xfId="2" xr:uid="{40DD2F19-1D75-4178-8F38-F7D8FE07406B}"/>
    <cellStyle name="Moneda 3" xfId="16" xr:uid="{C301E1FD-73FE-4214-B774-9C4FC880A39E}"/>
    <cellStyle name="Moneda 4" xfId="8" xr:uid="{8FD4FC1E-C02F-42BE-972E-EECD86F07235}"/>
    <cellStyle name="Moneda 5" xfId="9" xr:uid="{1A00B78B-ED09-4846-80AE-DDDF289FD341}"/>
    <cellStyle name="Moneda 6" xfId="17" xr:uid="{802C2887-BFA0-461D-9B96-0625FA55E8BA}"/>
    <cellStyle name="Normal" xfId="0" builtinId="0"/>
    <cellStyle name="Normal 2" xfId="3" xr:uid="{D3644225-C59F-4B4A-8534-E214A503773F}"/>
    <cellStyle name="Normal 2 2" xfId="10" xr:uid="{6D8446A2-E3AB-4FE0-9830-585ED61D5BE1}"/>
    <cellStyle name="Normal 2 3" xfId="11" xr:uid="{8E3BB95C-66E6-4825-8326-E18B580799F4}"/>
    <cellStyle name="Normal 28" xfId="1" xr:uid="{311DFF38-9D7C-4282-86A9-88342911A1CE}"/>
    <cellStyle name="Normal 3" xfId="12" xr:uid="{6C85E0C0-AA36-4418-B3A1-E87F79EA5CD0}"/>
    <cellStyle name="Normal 4" xfId="4" xr:uid="{C8F296D2-822B-4F66-B2FD-059B0D518003}"/>
    <cellStyle name="Porcentual 2" xfId="13" xr:uid="{BD323774-601B-4F31-900F-024B492089D0}"/>
    <cellStyle name="Porcentual 5" xfId="5" xr:uid="{766BAB5C-8323-4707-88DF-E207FC360939}"/>
  </cellStyles>
  <dxfs count="0"/>
  <tableStyles count="0" defaultTableStyle="TableStyleMedium2" defaultPivotStyle="PivotStyleLight16"/>
  <colors>
    <mruColors>
      <color rgb="FFFFFFBD"/>
      <color rgb="FFFFFF99"/>
      <color rgb="FFFFFFCC"/>
      <color rgb="FFE4F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447674</xdr:colOff>
      <xdr:row>1</xdr:row>
      <xdr:rowOff>57149</xdr:rowOff>
    </xdr:from>
    <xdr:ext cx="657226" cy="771987"/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B56ACF00-A4CC-4F9F-993A-E7BA6B2F2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2949" y="180974"/>
          <a:ext cx="657226" cy="7719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7</xdr:col>
      <xdr:colOff>690562</xdr:colOff>
      <xdr:row>1</xdr:row>
      <xdr:rowOff>71438</xdr:rowOff>
    </xdr:from>
    <xdr:to>
      <xdr:col>8</xdr:col>
      <xdr:colOff>950119</xdr:colOff>
      <xdr:row>1</xdr:row>
      <xdr:rowOff>767482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3D9CD9-6159-455F-87E9-28C7F1C3A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9112" y="195263"/>
          <a:ext cx="1307307" cy="696044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47</xdr:row>
      <xdr:rowOff>142876</xdr:rowOff>
    </xdr:from>
    <xdr:to>
      <xdr:col>3</xdr:col>
      <xdr:colOff>9525</xdr:colOff>
      <xdr:row>50</xdr:row>
      <xdr:rowOff>161926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34C1A6D-560C-4CC4-99D8-4F9DC0B7D58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631026"/>
          <a:ext cx="809625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77901-651C-4673-A702-2246B5535651}">
  <sheetPr>
    <tabColor theme="9" tint="0.79998168889431442"/>
  </sheetPr>
  <dimension ref="B1:J212"/>
  <sheetViews>
    <sheetView tabSelected="1" zoomScaleNormal="100" workbookViewId="0">
      <selection activeCell="B7" sqref="B7"/>
    </sheetView>
  </sheetViews>
  <sheetFormatPr baseColWidth="10" defaultColWidth="11.375" defaultRowHeight="0" customHeight="1" zeroHeight="1"/>
  <cols>
    <col min="1" max="1" width="4.375" style="20" customWidth="1"/>
    <col min="2" max="2" width="35.75" style="20" customWidth="1"/>
    <col min="3" max="3" width="12" style="20" customWidth="1"/>
    <col min="4" max="4" width="11" style="20" customWidth="1"/>
    <col min="5" max="5" width="10.75" style="20" customWidth="1"/>
    <col min="6" max="9" width="15.75" style="20" customWidth="1"/>
    <col min="10" max="16384" width="11.375" style="20"/>
  </cols>
  <sheetData>
    <row r="1" spans="2:9" ht="9.9499999999999993" customHeight="1" thickBot="1"/>
    <row r="2" spans="2:9" ht="72" customHeight="1" thickBot="1">
      <c r="B2" s="78" t="s">
        <v>3</v>
      </c>
      <c r="C2" s="79"/>
      <c r="D2" s="79"/>
      <c r="E2" s="79"/>
      <c r="F2" s="79"/>
      <c r="G2" s="79"/>
      <c r="H2" s="79"/>
      <c r="I2" s="80"/>
    </row>
    <row r="3" spans="2:9" ht="9.9499999999999993" customHeight="1" thickBot="1">
      <c r="B3" s="14"/>
      <c r="C3" s="14"/>
      <c r="D3" s="14"/>
      <c r="E3" s="14"/>
      <c r="F3" s="14"/>
      <c r="G3" s="14"/>
      <c r="H3" s="14"/>
      <c r="I3" s="14"/>
    </row>
    <row r="4" spans="2:9" ht="24.95" customHeight="1" thickBot="1">
      <c r="B4" s="105" t="s">
        <v>1</v>
      </c>
      <c r="C4" s="106"/>
      <c r="D4" s="106"/>
      <c r="E4" s="106"/>
      <c r="F4" s="106"/>
      <c r="G4" s="106"/>
      <c r="H4" s="106"/>
      <c r="I4" s="107"/>
    </row>
    <row r="5" spans="2:9" ht="9" customHeight="1" thickBot="1">
      <c r="B5" s="104"/>
      <c r="C5" s="104"/>
      <c r="D5" s="104"/>
    </row>
    <row r="6" spans="2:9" ht="52.5" customHeight="1" thickBot="1">
      <c r="B6" s="24" t="s">
        <v>2</v>
      </c>
      <c r="C6" s="73" t="s">
        <v>42</v>
      </c>
      <c r="D6" s="73"/>
      <c r="E6" s="73"/>
      <c r="F6" s="73"/>
      <c r="G6" s="73"/>
      <c r="H6" s="73"/>
      <c r="I6" s="74"/>
    </row>
    <row r="7" spans="2:9" ht="9.9499999999999993" customHeight="1" thickBot="1">
      <c r="B7" s="22"/>
      <c r="C7" s="22"/>
      <c r="D7" s="22"/>
    </row>
    <row r="8" spans="2:9" ht="24.95" customHeight="1" thickBot="1">
      <c r="B8" s="24" t="s">
        <v>4</v>
      </c>
      <c r="C8" s="85" t="s">
        <v>43</v>
      </c>
      <c r="D8" s="86"/>
      <c r="E8" s="86"/>
      <c r="F8" s="87"/>
      <c r="G8" s="23" t="s">
        <v>33</v>
      </c>
      <c r="H8" s="88" t="s">
        <v>44</v>
      </c>
      <c r="I8" s="87"/>
    </row>
    <row r="9" spans="2:9" ht="9.9499999999999993" customHeight="1" thickBot="1">
      <c r="B9" s="22"/>
      <c r="C9" s="22"/>
      <c r="D9" s="22"/>
    </row>
    <row r="10" spans="2:9" ht="24.95" customHeight="1" thickBot="1">
      <c r="B10" s="89" t="s">
        <v>5</v>
      </c>
      <c r="C10" s="90"/>
      <c r="D10" s="90"/>
      <c r="E10" s="90"/>
      <c r="F10" s="90"/>
      <c r="G10" s="90"/>
      <c r="H10" s="90"/>
      <c r="I10" s="91"/>
    </row>
    <row r="11" spans="2:9" ht="172.5" customHeight="1" thickBot="1">
      <c r="B11" s="98" t="s">
        <v>10</v>
      </c>
      <c r="C11" s="99"/>
      <c r="D11" s="99"/>
      <c r="E11" s="99"/>
      <c r="F11" s="99"/>
      <c r="G11" s="99"/>
      <c r="H11" s="99"/>
      <c r="I11" s="100"/>
    </row>
    <row r="12" spans="2:9" ht="9.9499999999999993" customHeight="1" thickBot="1">
      <c r="B12" s="25"/>
      <c r="C12" s="25"/>
      <c r="D12" s="25"/>
      <c r="E12" s="25"/>
      <c r="F12" s="25"/>
      <c r="G12" s="25"/>
      <c r="H12" s="25"/>
      <c r="I12" s="25"/>
    </row>
    <row r="13" spans="2:9" ht="24.95" customHeight="1" thickBot="1">
      <c r="B13" s="95" t="s">
        <v>6</v>
      </c>
      <c r="C13" s="96"/>
      <c r="D13" s="96"/>
      <c r="E13" s="96"/>
      <c r="F13" s="96"/>
      <c r="G13" s="96"/>
      <c r="H13" s="96"/>
      <c r="I13" s="97"/>
    </row>
    <row r="14" spans="2:9" ht="192.75" customHeight="1" thickBot="1">
      <c r="B14" s="101" t="s">
        <v>41</v>
      </c>
      <c r="C14" s="102"/>
      <c r="D14" s="102"/>
      <c r="E14" s="102"/>
      <c r="F14" s="102"/>
      <c r="G14" s="102"/>
      <c r="H14" s="102"/>
      <c r="I14" s="103"/>
    </row>
    <row r="15" spans="2:9" ht="9.75" customHeight="1" thickBot="1"/>
    <row r="16" spans="2:9" ht="30" customHeight="1" thickBot="1">
      <c r="B16" s="75" t="s">
        <v>34</v>
      </c>
      <c r="C16" s="76"/>
      <c r="D16" s="76"/>
      <c r="E16" s="77"/>
      <c r="F16" s="67" t="s">
        <v>36</v>
      </c>
      <c r="G16" s="68"/>
      <c r="H16" s="69" t="s">
        <v>35</v>
      </c>
      <c r="I16" s="70"/>
    </row>
    <row r="17" spans="2:10" ht="17.25" hidden="1" thickBot="1">
      <c r="F17" s="26"/>
      <c r="G17" s="27"/>
      <c r="H17" s="28"/>
      <c r="I17" s="29"/>
    </row>
    <row r="18" spans="2:10" s="38" customFormat="1" ht="138" customHeight="1" thickBot="1">
      <c r="B18" s="30" t="s">
        <v>13</v>
      </c>
      <c r="C18" s="31" t="s">
        <v>17</v>
      </c>
      <c r="D18" s="32" t="s">
        <v>0</v>
      </c>
      <c r="E18" s="33" t="s">
        <v>37</v>
      </c>
      <c r="F18" s="34" t="s">
        <v>11</v>
      </c>
      <c r="G18" s="35" t="s">
        <v>8</v>
      </c>
      <c r="H18" s="36" t="s">
        <v>11</v>
      </c>
      <c r="I18" s="37" t="s">
        <v>7</v>
      </c>
    </row>
    <row r="19" spans="2:10" s="38" customFormat="1" ht="30" customHeight="1" thickBot="1">
      <c r="B19" s="92" t="s">
        <v>39</v>
      </c>
      <c r="C19" s="93"/>
      <c r="D19" s="93"/>
      <c r="E19" s="93"/>
      <c r="F19" s="93"/>
      <c r="G19" s="93"/>
      <c r="H19" s="93"/>
      <c r="I19" s="94"/>
    </row>
    <row r="20" spans="2:10" ht="30" customHeight="1">
      <c r="B20" s="1" t="s">
        <v>24</v>
      </c>
      <c r="C20" s="2" t="s">
        <v>18</v>
      </c>
      <c r="D20" s="3">
        <v>1</v>
      </c>
      <c r="E20" s="45">
        <v>8</v>
      </c>
      <c r="F20" s="52">
        <v>10384</v>
      </c>
      <c r="G20" s="53">
        <f>+F20*E20</f>
        <v>83072</v>
      </c>
      <c r="H20" s="49">
        <v>9000</v>
      </c>
      <c r="I20" s="4">
        <f>ROUND((H20*E20),0)</f>
        <v>72000</v>
      </c>
      <c r="J20" s="39"/>
    </row>
    <row r="21" spans="2:10" ht="30" customHeight="1">
      <c r="B21" s="5" t="s">
        <v>24</v>
      </c>
      <c r="C21" s="6" t="s">
        <v>19</v>
      </c>
      <c r="D21" s="7">
        <v>1</v>
      </c>
      <c r="E21" s="46">
        <v>31</v>
      </c>
      <c r="F21" s="54">
        <v>15849</v>
      </c>
      <c r="G21" s="55">
        <f t="shared" ref="G21:G27" si="0">+F21*E21</f>
        <v>491319</v>
      </c>
      <c r="H21" s="49">
        <v>9000</v>
      </c>
      <c r="I21" s="4">
        <f t="shared" ref="I21:I27" si="1">ROUND((H21*E21),0)</f>
        <v>279000</v>
      </c>
      <c r="J21" s="39"/>
    </row>
    <row r="22" spans="2:10" ht="30" customHeight="1">
      <c r="B22" s="5" t="s">
        <v>14</v>
      </c>
      <c r="C22" s="6" t="s">
        <v>20</v>
      </c>
      <c r="D22" s="7">
        <v>1</v>
      </c>
      <c r="E22" s="46">
        <v>49</v>
      </c>
      <c r="F22" s="54">
        <v>19865</v>
      </c>
      <c r="G22" s="55">
        <f t="shared" si="0"/>
        <v>973385</v>
      </c>
      <c r="H22" s="49">
        <v>9000</v>
      </c>
      <c r="I22" s="4">
        <f t="shared" si="1"/>
        <v>441000</v>
      </c>
      <c r="J22" s="39"/>
    </row>
    <row r="23" spans="2:10" ht="30" customHeight="1">
      <c r="B23" s="5" t="s">
        <v>14</v>
      </c>
      <c r="C23" s="6" t="s">
        <v>21</v>
      </c>
      <c r="D23" s="7">
        <v>1</v>
      </c>
      <c r="E23" s="46">
        <v>11</v>
      </c>
      <c r="F23" s="54">
        <v>99174</v>
      </c>
      <c r="G23" s="55">
        <f t="shared" si="0"/>
        <v>1090914</v>
      </c>
      <c r="H23" s="49">
        <v>85000</v>
      </c>
      <c r="I23" s="4">
        <f t="shared" si="1"/>
        <v>935000</v>
      </c>
      <c r="J23" s="39"/>
    </row>
    <row r="24" spans="2:10" ht="30" customHeight="1">
      <c r="B24" s="5" t="s">
        <v>25</v>
      </c>
      <c r="C24" s="6" t="s">
        <v>19</v>
      </c>
      <c r="D24" s="7">
        <v>1</v>
      </c>
      <c r="E24" s="46">
        <v>5</v>
      </c>
      <c r="F24" s="54">
        <v>14400</v>
      </c>
      <c r="G24" s="55">
        <f t="shared" si="0"/>
        <v>72000</v>
      </c>
      <c r="H24" s="49">
        <v>13000</v>
      </c>
      <c r="I24" s="4">
        <f t="shared" si="1"/>
        <v>65000</v>
      </c>
      <c r="J24" s="39"/>
    </row>
    <row r="25" spans="2:10" ht="30" customHeight="1">
      <c r="B25" s="5" t="s">
        <v>26</v>
      </c>
      <c r="C25" s="6" t="s">
        <v>22</v>
      </c>
      <c r="D25" s="7">
        <v>1</v>
      </c>
      <c r="E25" s="46">
        <v>1</v>
      </c>
      <c r="F25" s="54">
        <v>96665</v>
      </c>
      <c r="G25" s="55">
        <f t="shared" si="0"/>
        <v>96665</v>
      </c>
      <c r="H25" s="49">
        <v>75000</v>
      </c>
      <c r="I25" s="4">
        <f t="shared" si="1"/>
        <v>75000</v>
      </c>
      <c r="J25" s="39"/>
    </row>
    <row r="26" spans="2:10" ht="30" customHeight="1">
      <c r="B26" s="5" t="s">
        <v>15</v>
      </c>
      <c r="C26" s="6" t="s">
        <v>23</v>
      </c>
      <c r="D26" s="7">
        <v>1</v>
      </c>
      <c r="E26" s="46">
        <v>1</v>
      </c>
      <c r="F26" s="54">
        <v>132554</v>
      </c>
      <c r="G26" s="55">
        <f t="shared" si="0"/>
        <v>132554</v>
      </c>
      <c r="H26" s="49">
        <v>75000</v>
      </c>
      <c r="I26" s="4">
        <f t="shared" si="1"/>
        <v>75000</v>
      </c>
      <c r="J26" s="39"/>
    </row>
    <row r="27" spans="2:10" ht="30" customHeight="1" thickBot="1">
      <c r="B27" s="8" t="s">
        <v>16</v>
      </c>
      <c r="C27" s="9" t="s">
        <v>23</v>
      </c>
      <c r="D27" s="10">
        <v>1</v>
      </c>
      <c r="E27" s="47">
        <v>6</v>
      </c>
      <c r="F27" s="56">
        <v>16484</v>
      </c>
      <c r="G27" s="57">
        <f t="shared" si="0"/>
        <v>98904</v>
      </c>
      <c r="H27" s="50">
        <v>12000</v>
      </c>
      <c r="I27" s="11">
        <f t="shared" si="1"/>
        <v>72000</v>
      </c>
      <c r="J27" s="39"/>
    </row>
    <row r="28" spans="2:10" s="41" customFormat="1" ht="30" customHeight="1" thickBot="1">
      <c r="B28" s="71" t="s">
        <v>31</v>
      </c>
      <c r="C28" s="72"/>
      <c r="D28" s="12">
        <f>SUM(D20:D27)</f>
        <v>8</v>
      </c>
      <c r="E28" s="48">
        <f>SUM(E20:E27)</f>
        <v>112</v>
      </c>
      <c r="F28" s="58">
        <f>SUM(F20:F27)</f>
        <v>405375</v>
      </c>
      <c r="G28" s="17">
        <f>SUM(G20:G27)</f>
        <v>3038813</v>
      </c>
      <c r="H28" s="51">
        <f>SUM(H20:H27)</f>
        <v>287000</v>
      </c>
      <c r="I28" s="13">
        <f>ROUND(SUM(I20:I27),0)</f>
        <v>2014000</v>
      </c>
      <c r="J28" s="40"/>
    </row>
    <row r="29" spans="2:10" ht="9.75" customHeight="1" thickBot="1">
      <c r="B29" s="14"/>
      <c r="C29" s="14"/>
      <c r="D29" s="14"/>
      <c r="E29" s="14"/>
      <c r="F29" s="14"/>
      <c r="G29" s="15"/>
      <c r="H29" s="15"/>
      <c r="I29" s="16"/>
      <c r="J29" s="39"/>
    </row>
    <row r="30" spans="2:10" s="38" customFormat="1" ht="30" customHeight="1" thickBot="1">
      <c r="B30" s="75" t="s">
        <v>38</v>
      </c>
      <c r="C30" s="76"/>
      <c r="D30" s="76"/>
      <c r="E30" s="76"/>
      <c r="F30" s="76"/>
      <c r="G30" s="76"/>
      <c r="H30" s="76"/>
      <c r="I30" s="77"/>
    </row>
    <row r="31" spans="2:10" ht="30" customHeight="1">
      <c r="B31" s="1" t="s">
        <v>24</v>
      </c>
      <c r="C31" s="2" t="s">
        <v>19</v>
      </c>
      <c r="D31" s="3">
        <v>1</v>
      </c>
      <c r="E31" s="59">
        <v>8</v>
      </c>
      <c r="F31" s="52">
        <v>9072</v>
      </c>
      <c r="G31" s="53">
        <f>F31*E31</f>
        <v>72576</v>
      </c>
      <c r="H31" s="49">
        <v>9000</v>
      </c>
      <c r="I31" s="4">
        <f t="shared" ref="I31:I40" si="2">ROUND((H31*E31),0)</f>
        <v>72000</v>
      </c>
      <c r="J31" s="39"/>
    </row>
    <row r="32" spans="2:10" ht="30" customHeight="1">
      <c r="B32" s="5" t="s">
        <v>24</v>
      </c>
      <c r="C32" s="6" t="s">
        <v>19</v>
      </c>
      <c r="D32" s="7">
        <v>1</v>
      </c>
      <c r="E32" s="60">
        <v>31</v>
      </c>
      <c r="F32" s="54">
        <v>12312</v>
      </c>
      <c r="G32" s="55">
        <f t="shared" ref="G32:G40" si="3">F32*E32</f>
        <v>381672</v>
      </c>
      <c r="H32" s="49">
        <v>10000</v>
      </c>
      <c r="I32" s="4">
        <f t="shared" si="2"/>
        <v>310000</v>
      </c>
      <c r="J32" s="39"/>
    </row>
    <row r="33" spans="2:10" ht="30" customHeight="1">
      <c r="B33" s="5" t="s">
        <v>14</v>
      </c>
      <c r="C33" s="6" t="s">
        <v>20</v>
      </c>
      <c r="D33" s="7">
        <v>1</v>
      </c>
      <c r="E33" s="60">
        <v>49</v>
      </c>
      <c r="F33" s="54">
        <v>17757</v>
      </c>
      <c r="G33" s="55">
        <f t="shared" si="3"/>
        <v>870093</v>
      </c>
      <c r="H33" s="49">
        <v>10000</v>
      </c>
      <c r="I33" s="4">
        <f t="shared" si="2"/>
        <v>490000</v>
      </c>
      <c r="J33" s="39"/>
    </row>
    <row r="34" spans="2:10" ht="30" customHeight="1">
      <c r="B34" s="5" t="s">
        <v>14</v>
      </c>
      <c r="C34" s="6" t="s">
        <v>21</v>
      </c>
      <c r="D34" s="7">
        <v>1</v>
      </c>
      <c r="E34" s="60">
        <v>11</v>
      </c>
      <c r="F34" s="54">
        <v>74771</v>
      </c>
      <c r="G34" s="55">
        <f t="shared" si="3"/>
        <v>822481</v>
      </c>
      <c r="H34" s="49">
        <v>70000</v>
      </c>
      <c r="I34" s="4">
        <f t="shared" si="2"/>
        <v>770000</v>
      </c>
      <c r="J34" s="39"/>
    </row>
    <row r="35" spans="2:10" ht="30" customHeight="1">
      <c r="B35" s="5" t="s">
        <v>25</v>
      </c>
      <c r="C35" s="6" t="s">
        <v>19</v>
      </c>
      <c r="D35" s="7">
        <v>1</v>
      </c>
      <c r="E35" s="60">
        <v>5</v>
      </c>
      <c r="F35" s="54">
        <v>11887</v>
      </c>
      <c r="G35" s="55">
        <f t="shared" si="3"/>
        <v>59435</v>
      </c>
      <c r="H35" s="49">
        <v>10000</v>
      </c>
      <c r="I35" s="4">
        <f t="shared" si="2"/>
        <v>50000</v>
      </c>
      <c r="J35" s="39"/>
    </row>
    <row r="36" spans="2:10" ht="30" customHeight="1">
      <c r="B36" s="5" t="s">
        <v>27</v>
      </c>
      <c r="C36" s="6" t="s">
        <v>29</v>
      </c>
      <c r="D36" s="7">
        <v>1</v>
      </c>
      <c r="E36" s="60">
        <v>48</v>
      </c>
      <c r="F36" s="54">
        <v>39088</v>
      </c>
      <c r="G36" s="55">
        <f t="shared" si="3"/>
        <v>1876224</v>
      </c>
      <c r="H36" s="49">
        <v>25000</v>
      </c>
      <c r="I36" s="4">
        <f t="shared" si="2"/>
        <v>1200000</v>
      </c>
      <c r="J36" s="39"/>
    </row>
    <row r="37" spans="2:10" ht="30" customHeight="1">
      <c r="B37" s="5" t="s">
        <v>15</v>
      </c>
      <c r="C37" s="6" t="s">
        <v>22</v>
      </c>
      <c r="D37" s="7">
        <v>1</v>
      </c>
      <c r="E37" s="60">
        <v>1</v>
      </c>
      <c r="F37" s="54">
        <v>32660</v>
      </c>
      <c r="G37" s="55">
        <f t="shared" si="3"/>
        <v>32660</v>
      </c>
      <c r="H37" s="49">
        <v>13000</v>
      </c>
      <c r="I37" s="4">
        <f t="shared" si="2"/>
        <v>13000</v>
      </c>
      <c r="J37" s="39"/>
    </row>
    <row r="38" spans="2:10" ht="30" customHeight="1">
      <c r="B38" s="5" t="s">
        <v>15</v>
      </c>
      <c r="C38" s="6" t="s">
        <v>23</v>
      </c>
      <c r="D38" s="7">
        <v>1</v>
      </c>
      <c r="E38" s="60">
        <v>1</v>
      </c>
      <c r="F38" s="54">
        <v>42796</v>
      </c>
      <c r="G38" s="55">
        <f t="shared" si="3"/>
        <v>42796</v>
      </c>
      <c r="H38" s="49">
        <v>25000</v>
      </c>
      <c r="I38" s="4">
        <f t="shared" si="2"/>
        <v>25000</v>
      </c>
      <c r="J38" s="39"/>
    </row>
    <row r="39" spans="2:10" ht="30" customHeight="1">
      <c r="B39" s="5" t="s">
        <v>16</v>
      </c>
      <c r="C39" s="6" t="s">
        <v>23</v>
      </c>
      <c r="D39" s="7">
        <v>1</v>
      </c>
      <c r="E39" s="60">
        <v>6</v>
      </c>
      <c r="F39" s="54">
        <v>23172</v>
      </c>
      <c r="G39" s="55">
        <f t="shared" si="3"/>
        <v>139032</v>
      </c>
      <c r="H39" s="49">
        <v>13000</v>
      </c>
      <c r="I39" s="4">
        <f t="shared" si="2"/>
        <v>78000</v>
      </c>
      <c r="J39" s="39"/>
    </row>
    <row r="40" spans="2:10" ht="30" customHeight="1" thickBot="1">
      <c r="B40" s="8" t="s">
        <v>28</v>
      </c>
      <c r="C40" s="9" t="s">
        <v>30</v>
      </c>
      <c r="D40" s="10">
        <v>1</v>
      </c>
      <c r="E40" s="61">
        <v>53</v>
      </c>
      <c r="F40" s="56">
        <v>30160</v>
      </c>
      <c r="G40" s="57">
        <f t="shared" si="3"/>
        <v>1598480</v>
      </c>
      <c r="H40" s="50">
        <v>15000</v>
      </c>
      <c r="I40" s="11">
        <f t="shared" si="2"/>
        <v>795000</v>
      </c>
      <c r="J40" s="39"/>
    </row>
    <row r="41" spans="2:10" s="41" customFormat="1" ht="30" customHeight="1" thickBot="1">
      <c r="B41" s="71" t="s">
        <v>32</v>
      </c>
      <c r="C41" s="72"/>
      <c r="D41" s="21">
        <f t="shared" ref="D41:I41" si="4">SUM(D31:D40)</f>
        <v>10</v>
      </c>
      <c r="E41" s="66">
        <f t="shared" si="4"/>
        <v>213</v>
      </c>
      <c r="F41" s="64">
        <f t="shared" si="4"/>
        <v>293675</v>
      </c>
      <c r="G41" s="65">
        <f t="shared" si="4"/>
        <v>5895449</v>
      </c>
      <c r="H41" s="18">
        <f t="shared" si="4"/>
        <v>200000</v>
      </c>
      <c r="I41" s="19">
        <f t="shared" si="4"/>
        <v>3803000</v>
      </c>
      <c r="J41" s="40"/>
    </row>
    <row r="42" spans="2:10" ht="6" customHeight="1" thickBot="1">
      <c r="B42" s="14"/>
      <c r="C42" s="14"/>
      <c r="D42" s="14"/>
      <c r="E42" s="14"/>
      <c r="F42" s="14"/>
      <c r="G42" s="15"/>
      <c r="H42" s="15"/>
      <c r="I42" s="16"/>
      <c r="J42" s="39"/>
    </row>
    <row r="43" spans="2:10" s="41" customFormat="1" ht="35.1" customHeight="1" thickBot="1">
      <c r="B43" s="82" t="s">
        <v>40</v>
      </c>
      <c r="C43" s="83"/>
      <c r="D43" s="83"/>
      <c r="E43" s="84"/>
      <c r="F43" s="43">
        <f>+F28+F41</f>
        <v>699050</v>
      </c>
      <c r="G43" s="62">
        <f>G41+G28</f>
        <v>8934262</v>
      </c>
      <c r="H43" s="63">
        <f>ROUND((+H28+H41),0)</f>
        <v>487000</v>
      </c>
      <c r="I43" s="44">
        <f>ROUND((+I28+I41),0)</f>
        <v>5817000</v>
      </c>
    </row>
    <row r="44" spans="2:10" ht="12.75" hidden="1" customHeight="1" thickBot="1"/>
    <row r="45" spans="2:10" ht="12.75" hidden="1" customHeight="1"/>
    <row r="46" spans="2:10" ht="12.75" hidden="1" customHeight="1"/>
    <row r="47" spans="2:10" ht="12.75" hidden="1" customHeight="1">
      <c r="B47" s="42" t="s">
        <v>9</v>
      </c>
      <c r="C47" s="42"/>
      <c r="D47" s="42"/>
    </row>
    <row r="48" spans="2:10" ht="16.5" customHeight="1"/>
    <row r="49" spans="2:4" ht="16.5" customHeight="1"/>
    <row r="50" spans="2:4" ht="16.5" customHeight="1"/>
    <row r="51" spans="2:4" ht="16.5" customHeight="1">
      <c r="B51" s="38" t="s">
        <v>45</v>
      </c>
      <c r="C51" s="38"/>
    </row>
    <row r="55" spans="2:4" ht="14.25" customHeight="1">
      <c r="B55" s="81" t="s">
        <v>12</v>
      </c>
      <c r="C55" s="81"/>
      <c r="D55" s="81"/>
    </row>
    <row r="56" spans="2:4" ht="14.25" customHeight="1"/>
    <row r="57" spans="2:4" ht="14.25" customHeight="1"/>
    <row r="197" ht="16.5" hidden="1"/>
    <row r="198" ht="16.5" hidden="1"/>
    <row r="199" ht="16.5" hidden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</sheetData>
  <mergeCells count="19">
    <mergeCell ref="B2:I2"/>
    <mergeCell ref="B55:D55"/>
    <mergeCell ref="B43:E43"/>
    <mergeCell ref="C8:F8"/>
    <mergeCell ref="H8:I8"/>
    <mergeCell ref="B10:I10"/>
    <mergeCell ref="B30:I30"/>
    <mergeCell ref="B19:I19"/>
    <mergeCell ref="B13:I13"/>
    <mergeCell ref="B11:I11"/>
    <mergeCell ref="B14:I14"/>
    <mergeCell ref="B5:D5"/>
    <mergeCell ref="B4:I4"/>
    <mergeCell ref="F16:G16"/>
    <mergeCell ref="H16:I16"/>
    <mergeCell ref="B28:C28"/>
    <mergeCell ref="C6:I6"/>
    <mergeCell ref="B41:C41"/>
    <mergeCell ref="B16:E16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0274d0-787b-4324-b50e-0cbc2ec2ba1b">
      <Terms xmlns="http://schemas.microsoft.com/office/infopath/2007/PartnerControls"/>
    </lcf76f155ced4ddcb4097134ff3c332f>
    <TaxCatchAll xmlns="4a4922c0-ef49-4605-a329-7b73216a1a3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7" ma:contentTypeDescription="Crear nuevo documento." ma:contentTypeScope="" ma:versionID="103a635d57e7d6cccfdef0128f9772f2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3a8b1519cd6f0c17c22bfb7f33be23d1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835297-e739-4386-becf-4a0fdc8a8939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2CD9A5-C5A7-49FF-93C4-CF2A7F85F6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94EA12-DFE2-4227-8608-67645197B171}">
  <ds:schemaRefs>
    <ds:schemaRef ds:uri="http://schemas.microsoft.com/office/2006/metadata/properties"/>
    <ds:schemaRef ds:uri="http://schemas.microsoft.com/office/infopath/2007/PartnerControls"/>
    <ds:schemaRef ds:uri="4b0274d0-787b-4324-b50e-0cbc2ec2ba1b"/>
    <ds:schemaRef ds:uri="4a4922c0-ef49-4605-a329-7b73216a1a3b"/>
  </ds:schemaRefs>
</ds:datastoreItem>
</file>

<file path=customXml/itemProps3.xml><?xml version="1.0" encoding="utf-8"?>
<ds:datastoreItem xmlns:ds="http://schemas.openxmlformats.org/officeDocument/2006/customXml" ds:itemID="{AC5B39C6-2CD5-448E-8819-DE522BDF63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0274d0-787b-4324-b50e-0cbc2ec2ba1b"/>
    <ds:schemaRef ds:uri="4a4922c0-ef49-4605-a329-7b73216a1a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Yanci Gonzalez Reyes</dc:creator>
  <cp:lastModifiedBy>DELL</cp:lastModifiedBy>
  <dcterms:created xsi:type="dcterms:W3CDTF">2024-05-31T16:47:46Z</dcterms:created>
  <dcterms:modified xsi:type="dcterms:W3CDTF">2025-12-17T14:41:50Z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0x010100CE2DF9C2A717924C91B69D5D349B9546</vt:lpwstr>
  </property>
  <property fmtid="{D5CDD505-2E9C-101B-9397-08002B2CF9AE}" pid="3" name="MediaServiceImageTags">
    <vt:lpwstr/>
  </property>
</Properties>
</file>