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maria\OneDrive\Documentos\INFORME 11\Nueva carpeta\CONTRATOS 16 DICIEMBRE\"/>
    </mc:Choice>
  </mc:AlternateContent>
  <xr:revisionPtr revIDLastSave="0" documentId="8_{FC824632-33E6-4196-8742-94AE2CEB9A15}" xr6:coauthVersionLast="47" xr6:coauthVersionMax="47" xr10:uidLastSave="{00000000-0000-0000-0000-000000000000}"/>
  <bookViews>
    <workbookView xWindow="-120" yWindow="-120" windowWidth="20730" windowHeight="11040" xr2:uid="{7287E627-C9C4-489F-BFA4-B2F85352755B}"/>
  </bookViews>
  <sheets>
    <sheet name="TARIFAS 2025 Y 2026" sheetId="1" r:id="rId1"/>
  </sheets>
  <definedNames>
    <definedName name="_xlnm._FilterDatabase" localSheetId="0" hidden="1">'TARIFAS 2025 Y 2026'!$A$3:$Q$49</definedName>
    <definedName name="_Hlk28600249" localSheetId="0">'TARIFAS 2025 Y 2026'!#REF!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4" i="1"/>
  <c r="F7" i="1"/>
  <c r="F25" i="1"/>
  <c r="F47" i="1"/>
  <c r="F46" i="1"/>
  <c r="F45" i="1"/>
  <c r="F15" i="1" l="1"/>
  <c r="F16" i="1"/>
  <c r="F18" i="1"/>
  <c r="F17" i="1"/>
  <c r="F19" i="1"/>
  <c r="F10" i="1"/>
  <c r="F29" i="1"/>
  <c r="F27" i="1"/>
  <c r="I41" i="1"/>
  <c r="H31" i="1"/>
  <c r="H32" i="1"/>
  <c r="H34" i="1"/>
  <c r="H48" i="1"/>
  <c r="F48" i="1"/>
  <c r="F41" i="1"/>
  <c r="J41" i="1" s="1"/>
  <c r="F39" i="1"/>
  <c r="F35" i="1"/>
  <c r="F32" i="1"/>
  <c r="F44" i="1"/>
  <c r="F43" i="1"/>
  <c r="F42" i="1"/>
  <c r="F40" i="1"/>
  <c r="F38" i="1"/>
  <c r="F37" i="1"/>
  <c r="F36" i="1"/>
  <c r="F34" i="1"/>
  <c r="F33" i="1"/>
  <c r="F31" i="1"/>
  <c r="F30" i="1"/>
  <c r="F28" i="1"/>
  <c r="F9" i="1"/>
  <c r="F8" i="1"/>
  <c r="F6" i="1"/>
  <c r="F5" i="1"/>
  <c r="I49" i="1" l="1"/>
  <c r="F49" i="1"/>
  <c r="J49" i="1" s="1"/>
  <c r="O48" i="1"/>
  <c r="M48" i="1"/>
  <c r="I48" i="1"/>
  <c r="J48" i="1"/>
  <c r="I47" i="1"/>
  <c r="J47" i="1"/>
  <c r="I46" i="1"/>
  <c r="J46" i="1"/>
  <c r="I45" i="1"/>
  <c r="J45" i="1"/>
  <c r="N44" i="1"/>
  <c r="M44" i="1"/>
  <c r="I44" i="1"/>
  <c r="J44" i="1"/>
  <c r="I43" i="1"/>
  <c r="J43" i="1"/>
  <c r="N42" i="1"/>
  <c r="M42" i="1"/>
  <c r="I42" i="1"/>
  <c r="J42" i="1"/>
  <c r="N41" i="1"/>
  <c r="M41" i="1"/>
  <c r="N40" i="1"/>
  <c r="M40" i="1"/>
  <c r="I40" i="1"/>
  <c r="J40" i="1"/>
  <c r="N39" i="1"/>
  <c r="M39" i="1"/>
  <c r="I39" i="1"/>
  <c r="J39" i="1"/>
  <c r="N38" i="1"/>
  <c r="M38" i="1"/>
  <c r="J38" i="1"/>
  <c r="P38" i="1" s="1"/>
  <c r="I38" i="1"/>
  <c r="N37" i="1"/>
  <c r="M37" i="1"/>
  <c r="I37" i="1"/>
  <c r="J37" i="1"/>
  <c r="N36" i="1"/>
  <c r="M36" i="1"/>
  <c r="I36" i="1"/>
  <c r="J36" i="1"/>
  <c r="N35" i="1"/>
  <c r="M35" i="1"/>
  <c r="J35" i="1"/>
  <c r="P35" i="1" s="1"/>
  <c r="I35" i="1"/>
  <c r="M34" i="1"/>
  <c r="I34" i="1"/>
  <c r="J34" i="1"/>
  <c r="O34" i="1"/>
  <c r="M33" i="1"/>
  <c r="I33" i="1"/>
  <c r="H33" i="1"/>
  <c r="J33" i="1" s="1"/>
  <c r="O33" i="1"/>
  <c r="I32" i="1"/>
  <c r="J32" i="1"/>
  <c r="J31" i="1"/>
  <c r="I31" i="1"/>
  <c r="N30" i="1"/>
  <c r="M30" i="1"/>
  <c r="I30" i="1"/>
  <c r="J30" i="1"/>
  <c r="I29" i="1"/>
  <c r="J29" i="1"/>
  <c r="N28" i="1"/>
  <c r="M28" i="1"/>
  <c r="I28" i="1"/>
  <c r="J28" i="1"/>
  <c r="I27" i="1"/>
  <c r="J27" i="1"/>
  <c r="M26" i="1"/>
  <c r="I26" i="1"/>
  <c r="F26" i="1"/>
  <c r="J26" i="1" s="1"/>
  <c r="O26" i="1" s="1"/>
  <c r="I25" i="1"/>
  <c r="J25" i="1"/>
  <c r="N24" i="1"/>
  <c r="M24" i="1"/>
  <c r="I24" i="1"/>
  <c r="F24" i="1"/>
  <c r="J24" i="1" s="1"/>
  <c r="N23" i="1"/>
  <c r="M23" i="1"/>
  <c r="I23" i="1"/>
  <c r="F23" i="1"/>
  <c r="J23" i="1" s="1"/>
  <c r="I22" i="1"/>
  <c r="F22" i="1"/>
  <c r="J22" i="1" s="1"/>
  <c r="I21" i="1"/>
  <c r="F21" i="1"/>
  <c r="J21" i="1" s="1"/>
  <c r="M20" i="1"/>
  <c r="I20" i="1"/>
  <c r="F20" i="1"/>
  <c r="J20" i="1" s="1"/>
  <c r="O20" i="1" s="1"/>
  <c r="N19" i="1"/>
  <c r="M19" i="1"/>
  <c r="I19" i="1"/>
  <c r="J19" i="1"/>
  <c r="N18" i="1"/>
  <c r="M18" i="1"/>
  <c r="I18" i="1"/>
  <c r="J18" i="1"/>
  <c r="N17" i="1"/>
  <c r="M17" i="1"/>
  <c r="I17" i="1"/>
  <c r="J17" i="1"/>
  <c r="N16" i="1"/>
  <c r="M16" i="1"/>
  <c r="I16" i="1"/>
  <c r="J16" i="1"/>
  <c r="I15" i="1"/>
  <c r="J15" i="1"/>
  <c r="N14" i="1"/>
  <c r="M14" i="1"/>
  <c r="I14" i="1"/>
  <c r="J14" i="1"/>
  <c r="N13" i="1"/>
  <c r="M13" i="1"/>
  <c r="I13" i="1"/>
  <c r="J13" i="1"/>
  <c r="N12" i="1"/>
  <c r="M12" i="1"/>
  <c r="I12" i="1"/>
  <c r="F12" i="1"/>
  <c r="J12" i="1" s="1"/>
  <c r="N11" i="1"/>
  <c r="M11" i="1"/>
  <c r="I11" i="1"/>
  <c r="F11" i="1"/>
  <c r="J11" i="1" s="1"/>
  <c r="I10" i="1"/>
  <c r="J10" i="1"/>
  <c r="N9" i="1"/>
  <c r="M9" i="1"/>
  <c r="I9" i="1"/>
  <c r="J9" i="1"/>
  <c r="N8" i="1"/>
  <c r="M8" i="1"/>
  <c r="I8" i="1"/>
  <c r="J8" i="1"/>
  <c r="N7" i="1"/>
  <c r="M7" i="1"/>
  <c r="I7" i="1"/>
  <c r="J7" i="1"/>
  <c r="P7" i="1" s="1"/>
  <c r="N6" i="1"/>
  <c r="M6" i="1"/>
  <c r="I6" i="1"/>
  <c r="J6" i="1"/>
  <c r="N5" i="1"/>
  <c r="M5" i="1"/>
  <c r="I5" i="1"/>
  <c r="J5" i="1"/>
  <c r="N4" i="1"/>
  <c r="M4" i="1"/>
  <c r="I4" i="1"/>
  <c r="F4" i="1"/>
  <c r="J4" i="1" s="1"/>
  <c r="P13" i="1" l="1"/>
  <c r="O13" i="1"/>
  <c r="P23" i="1"/>
  <c r="O23" i="1"/>
  <c r="O22" i="1"/>
  <c r="P22" i="1"/>
  <c r="P28" i="1"/>
  <c r="O28" i="1"/>
  <c r="P17" i="1"/>
  <c r="O17" i="1"/>
  <c r="P30" i="1"/>
  <c r="O30" i="1"/>
  <c r="P12" i="1"/>
  <c r="O12" i="1"/>
  <c r="O44" i="1"/>
  <c r="P44" i="1"/>
  <c r="P39" i="1"/>
  <c r="O39" i="1"/>
  <c r="O8" i="1"/>
  <c r="P8" i="1"/>
  <c r="P18" i="1"/>
  <c r="O18" i="1"/>
  <c r="P40" i="1"/>
  <c r="O40" i="1"/>
  <c r="P24" i="1"/>
  <c r="O24" i="1"/>
  <c r="P4" i="1"/>
  <c r="O4" i="1"/>
  <c r="P9" i="1"/>
  <c r="O9" i="1"/>
  <c r="O19" i="1"/>
  <c r="P19" i="1"/>
  <c r="P36" i="1"/>
  <c r="O36" i="1"/>
  <c r="P41" i="1"/>
  <c r="O41" i="1"/>
  <c r="P14" i="1"/>
  <c r="O14" i="1"/>
  <c r="P5" i="1"/>
  <c r="O5" i="1"/>
  <c r="P37" i="1"/>
  <c r="O37" i="1"/>
  <c r="O42" i="1"/>
  <c r="P42" i="1"/>
  <c r="P6" i="1"/>
  <c r="O6" i="1"/>
  <c r="P11" i="1"/>
  <c r="O11" i="1"/>
  <c r="P21" i="1"/>
  <c r="O21" i="1"/>
  <c r="P16" i="1"/>
  <c r="O16" i="1"/>
  <c r="O7" i="1"/>
  <c r="O35" i="1"/>
  <c r="O38" i="1"/>
</calcChain>
</file>

<file path=xl/sharedStrings.xml><?xml version="1.0" encoding="utf-8"?>
<sst xmlns="http://schemas.openxmlformats.org/spreadsheetml/2006/main" count="275" uniqueCount="80">
  <si>
    <t>TARIFAS 2025 Y  2026</t>
  </si>
  <si>
    <t>CALCULADO CON COSTO CUPO NACIONAL</t>
  </si>
  <si>
    <t>ROTACIÓN</t>
  </si>
  <si>
    <t>COSTO FIJO (%)</t>
  </si>
  <si>
    <t>100% COSTO FIJO 2025</t>
  </si>
  <si>
    <t>100% COSTO FIJO 2026</t>
  </si>
  <si>
    <t>ESTRUCTURA  2025</t>
  </si>
  <si>
    <t>CÓDIGO</t>
  </si>
  <si>
    <t>SERVICIO</t>
  </si>
  <si>
    <t>TIPO DE CONTRATACIÓN</t>
  </si>
  <si>
    <t>VALOR CUPO 2025</t>
  </si>
  <si>
    <t>VALOR CUPO 2026</t>
  </si>
  <si>
    <t>BECA 2025</t>
  </si>
  <si>
    <t>BECA 2026</t>
  </si>
  <si>
    <t xml:space="preserve">VALOR TOTAL 2025 (CUPO + BECA) </t>
  </si>
  <si>
    <t xml:space="preserve">VALOR TOTAL 2026 (CUPO + BECA) </t>
  </si>
  <si>
    <t>Inmueble Institución</t>
  </si>
  <si>
    <t>Inmueble ICBF</t>
  </si>
  <si>
    <t>C-4602-1500-10-704040-4602013-02-120</t>
  </si>
  <si>
    <t>APOYO POST INSTITUCIONAL</t>
  </si>
  <si>
    <t>Contrato de Aportes</t>
  </si>
  <si>
    <t>1 Adolescente o joven cupo/año</t>
  </si>
  <si>
    <t>CENTRO DE ATENCIÓN ESPECIALIZADO</t>
  </si>
  <si>
    <t>CENTRO DE EMERGENCIA RESTABLECIMIENTO EN ADMINISTRACIÓN DE JUSTICIA</t>
  </si>
  <si>
    <t>3 Adolescentes o jóvenes cupo / mes</t>
  </si>
  <si>
    <t>CENTRO DE INTEGRACIÓN SOCIAL</t>
  </si>
  <si>
    <t>CENTRO DE INTERNAMIENTO PREVENTIVO</t>
  </si>
  <si>
    <t>3 Adolescentes o jóvenes cupo / año</t>
  </si>
  <si>
    <t>CENTRO TRANSITORIO</t>
  </si>
  <si>
    <t>DETENCIÓN DOMICILIARIA HOGAR</t>
  </si>
  <si>
    <t>N/A</t>
  </si>
  <si>
    <t>EXTERNADO JORNADA COMPLETA RESTABLECIMIENTO EN ADMINISTRACIÓN DE JUSTICIA</t>
  </si>
  <si>
    <t>2 Adolescentes o jóvenes cupo/año</t>
  </si>
  <si>
    <t>EXTERNADO MEDIA JORNADA RESTABLECIMIENTO EN ADMINISTRACIÓN DE JUSTICIA</t>
  </si>
  <si>
    <t>INTERNACIÓN EN MEDIO SEMICERRADO</t>
  </si>
  <si>
    <t>INTERNADO RESTABLECIMIENTO EN ADMINISTRACIÓN DE JUSTICIA</t>
  </si>
  <si>
    <t>INTERVENCIÓN DE APOYO EN APLICACIÓN DEL PRINCIPIO DE OPORTUNIDAD EN EL SRPA</t>
  </si>
  <si>
    <t>2 Niños cupo/año</t>
  </si>
  <si>
    <t>INTERVENCIÓN DE APOYO RESTABLECIMIENTO EN ADMINISTRACIÓN DE JUSTICIA</t>
  </si>
  <si>
    <t xml:space="preserve">LIBERTAD ASISTIDA/VIGILADA - LIBERTAD VIGILADA/ASISTIDA </t>
  </si>
  <si>
    <t>PRESTACIÓN DE SERVICIOS A LA COMUNIDAD</t>
  </si>
  <si>
    <t>C-4602-1500-10-704040-4602014-02-121</t>
  </si>
  <si>
    <t>CENTRO DE EMERGENCIA / CENTRO DE ACOGIMIENTO INICIAL</t>
  </si>
  <si>
    <t>3 Niños cupo/mes</t>
  </si>
  <si>
    <t>C-4602-1500-10-704040-4602014-02-122</t>
  </si>
  <si>
    <t>APOYO PSICOLÓGICO ESPECIALIZADO</t>
  </si>
  <si>
    <t>APOYO PSICOLÓGICO ESPECIALIZADO ADOPTABILIDAD</t>
  </si>
  <si>
    <t>CUIDADO MUTUO</t>
  </si>
  <si>
    <t>EXTERNADO JORNADA COMPLETA</t>
  </si>
  <si>
    <t>EXTERNADO MEDIA JORNADA / ATRAPASUEÑOS DE RESTABLECIMIENTO</t>
  </si>
  <si>
    <t>HOGAR GESTOR - DISCAPACIDAD</t>
  </si>
  <si>
    <t>Pago por Resolución</t>
  </si>
  <si>
    <t>INTERVENCIÓN DE APOYO PSICOSOCIAL / APOYO PSICOSOCIAL</t>
  </si>
  <si>
    <t>C-4602-1500-10-704040-4602014-02-123</t>
  </si>
  <si>
    <t>ACOGIMIENTO FAMILIAR - HOGAR SUSTITUTO ADOPTABILIDAD</t>
  </si>
  <si>
    <t>CASA HOGAR - PARD / CASA HOGAR</t>
  </si>
  <si>
    <t>CASA HOGAR ADOPTABILIDAD</t>
  </si>
  <si>
    <t>CASA UNIVERSITARIA / CASA DE TRANSITO HACIA LA VIDA INDEPENDIENTE</t>
  </si>
  <si>
    <t>1 Niño cupo/año</t>
  </si>
  <si>
    <t>HOGAR SUSTITUTO ICBF - DISCAPACIDAD / ACOGIMIENTO FAMILIAR - HOGAR SUSTITUTO ICBF - DISCAPACIDAD</t>
  </si>
  <si>
    <t>HOGAR SUSTITUTO ICBF - VULNERACIÓN / ACOGIMIENTO FAMILIAR - HOGAR SUSTITUTO ICBF - VULNERACIÓN</t>
  </si>
  <si>
    <t>HOGAR SUSTITUTO ONG - DISCAPACIDAD / ACOGIMIENTO FAMILIAR - HOGAR SUSTITUTO ONG - DISCAPACIDAD</t>
  </si>
  <si>
    <t>HOGAR SUSTITUTO ONG - VULNERACIÓN / ACOGIMIENTO FAMILIAR - HOGAR SUSTITUTO ONG - VULNERACIÓN</t>
  </si>
  <si>
    <t>INTERNADO - DISCAPACIDAD INTELECTUAL / CASA DE ACOGIMIENTO DISCAPACIDAD INTELECTUAL</t>
  </si>
  <si>
    <t>INTERNADO - DISCAPACIDAD PSICOSOCIAL / CASA DE ACOGIMIENTO DISCAPACIDAD PSICOSOCIAL</t>
  </si>
  <si>
    <t>INTERNADO - GESTANTES Y/O EN PERIODO DE LACTANCIA / CASA DE ACOGIMIENTO GESTANTES Y/O EN PERIODO DE LACTANCIA</t>
  </si>
  <si>
    <t>INTERNADO - VIOLENCIA SEXUAL / CASA DE ACOGIMIENTO VIOLENCIA SEXUAL</t>
  </si>
  <si>
    <t>INTERNADO / CASA DE ACOGIMIENTO PARD</t>
  </si>
  <si>
    <t>INTERNADO 0 A 8 AÑOS / CASA ACOGIMIENTO 0 A 8 AÑOS</t>
  </si>
  <si>
    <t>INTERNADO DISCAPACIDAD / CASA DE ACOGIMIENTO DISCAPACIDAD</t>
  </si>
  <si>
    <t>C-4602-1500-10-704040-4602014-02-124</t>
  </si>
  <si>
    <t>CASA DE PROTECCIÓN</t>
  </si>
  <si>
    <t>CASA DE PROTECCIÓN INTERCULTURAL</t>
  </si>
  <si>
    <t>CASA HOGAR - VÍCTIMAS</t>
  </si>
  <si>
    <t>HOGAR GESTOR - DESPLAZAMIENTO FORZADO CON DISCAPACIDAD - AUTO 006 DE 2009</t>
  </si>
  <si>
    <t>HOGAR GESTOR PARA VÍCTIMAS EN EL MARCO DEL CONFLICTO ARMADO CON DISCAPACIDAD Y/O ENFERMEDAD DE CUIDADO ESPECIAL</t>
  </si>
  <si>
    <t>HOGAR GESTOR PARA VÍCTIMAS EN EL MARCO DEL CONFLICTO ARMADO SIN DISCAPACIDAD NI ENFERMEDAD DE CUIDADO ESPECIAL</t>
  </si>
  <si>
    <t>HOGAR SUSTITUTO TUTOR / ACOGIMIENTO FAMILIAR - HOGAR SUSTITUTO TUTOR</t>
  </si>
  <si>
    <t>C-4602-1500-10-704040-4602014-02-125</t>
  </si>
  <si>
    <t>UNIDADES MOVILES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</si>
</sst>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_-;_-@_-"/>
    <numFmt numFmtId="166" formatCode="#,##0_ ;\-#,##0\ "/>
    <numFmt numFmtId="167" formatCode="0.0%"/>
    <numFmt numFmtId="168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3" fontId="0" fillId="3" borderId="1" xfId="1" applyNumberFormat="1" applyFont="1" applyFill="1" applyBorder="1" applyAlignment="1">
      <alignment vertical="center"/>
    </xf>
    <xf numFmtId="3" fontId="0" fillId="4" borderId="1" xfId="1" applyNumberFormat="1" applyFont="1" applyFill="1" applyBorder="1" applyAlignment="1">
      <alignment vertical="center"/>
    </xf>
    <xf numFmtId="165" fontId="0" fillId="0" borderId="1" xfId="3" applyFont="1" applyFill="1" applyBorder="1" applyAlignment="1">
      <alignment vertical="center"/>
    </xf>
    <xf numFmtId="166" fontId="0" fillId="3" borderId="1" xfId="2" applyNumberFormat="1" applyFont="1" applyFill="1" applyBorder="1" applyAlignment="1">
      <alignment horizontal="right" vertical="center"/>
    </xf>
    <xf numFmtId="166" fontId="0" fillId="4" borderId="1" xfId="2" applyNumberFormat="1" applyFont="1" applyFill="1" applyBorder="1" applyAlignment="1">
      <alignment horizontal="right" vertical="center"/>
    </xf>
    <xf numFmtId="167" fontId="0" fillId="5" borderId="1" xfId="4" applyNumberFormat="1" applyFont="1" applyFill="1" applyBorder="1" applyAlignment="1">
      <alignment horizontal="center" vertical="center"/>
    </xf>
    <xf numFmtId="9" fontId="0" fillId="0" borderId="1" xfId="4" applyFont="1" applyFill="1" applyBorder="1" applyAlignment="1">
      <alignment vertical="center"/>
    </xf>
    <xf numFmtId="168" fontId="0" fillId="3" borderId="1" xfId="2" applyNumberFormat="1" applyFont="1" applyFill="1" applyBorder="1" applyAlignment="1">
      <alignment horizontal="center" vertical="center"/>
    </xf>
    <xf numFmtId="168" fontId="0" fillId="4" borderId="1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68" fontId="0" fillId="3" borderId="1" xfId="2" applyNumberFormat="1" applyFont="1" applyFill="1" applyBorder="1" applyAlignment="1">
      <alignment horizontal="right" vertical="center"/>
    </xf>
    <xf numFmtId="168" fontId="0" fillId="4" borderId="1" xfId="2" applyNumberFormat="1" applyFont="1" applyFill="1" applyBorder="1" applyAlignment="1">
      <alignment horizontal="right" vertical="center"/>
    </xf>
    <xf numFmtId="3" fontId="0" fillId="0" borderId="1" xfId="3" applyNumberFormat="1" applyFont="1" applyFill="1" applyBorder="1" applyAlignment="1">
      <alignment horizontal="right" vertical="center"/>
    </xf>
    <xf numFmtId="166" fontId="0" fillId="3" borderId="1" xfId="0" applyNumberFormat="1" applyFill="1" applyBorder="1" applyAlignment="1">
      <alignment vertical="center"/>
    </xf>
    <xf numFmtId="166" fontId="0" fillId="0" borderId="1" xfId="3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5">
    <cellStyle name="Millares [0]" xfId="1" builtinId="6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AFCB0-BA8B-4F5F-A2B7-384AE3A9F834}">
  <dimension ref="A1:Q49"/>
  <sheetViews>
    <sheetView tabSelected="1" zoomScaleNormal="100" workbookViewId="0">
      <selection activeCell="E35" sqref="E35"/>
    </sheetView>
  </sheetViews>
  <sheetFormatPr baseColWidth="10" defaultColWidth="11.42578125" defaultRowHeight="15" x14ac:dyDescent="0.25"/>
  <cols>
    <col min="1" max="1" width="21" style="25" bestFit="1" customWidth="1"/>
    <col min="2" max="2" width="13" style="25" bestFit="1" customWidth="1"/>
    <col min="3" max="3" width="59.7109375" style="2" customWidth="1"/>
    <col min="4" max="4" width="24.7109375" style="25" bestFit="1" customWidth="1"/>
    <col min="5" max="6" width="15" style="2" customWidth="1"/>
    <col min="7" max="8" width="11" style="26" customWidth="1"/>
    <col min="9" max="10" width="18.5703125" style="2" customWidth="1"/>
    <col min="11" max="12" width="13.85546875" style="25" customWidth="1"/>
    <col min="13" max="16" width="15.42578125" style="2" customWidth="1"/>
    <col min="17" max="17" width="34.140625" style="25" bestFit="1" customWidth="1"/>
    <col min="18" max="16384" width="11.42578125" style="2"/>
  </cols>
  <sheetData>
    <row r="1" spans="1:17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8" t="s">
        <v>1</v>
      </c>
      <c r="L1" s="28"/>
      <c r="M1" s="28"/>
      <c r="N1" s="28"/>
      <c r="O1" s="1"/>
      <c r="P1" s="1"/>
      <c r="Q1" s="29" t="s">
        <v>2</v>
      </c>
    </row>
    <row r="2" spans="1:17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8" t="s">
        <v>3</v>
      </c>
      <c r="L2" s="28"/>
      <c r="M2" s="28" t="s">
        <v>4</v>
      </c>
      <c r="N2" s="28"/>
      <c r="O2" s="28" t="s">
        <v>5</v>
      </c>
      <c r="P2" s="28"/>
      <c r="Q2" s="30"/>
    </row>
    <row r="3" spans="1:17" ht="25.5" x14ac:dyDescent="0.2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4" t="s">
        <v>12</v>
      </c>
      <c r="H3" s="4" t="s">
        <v>13</v>
      </c>
      <c r="I3" s="3" t="s">
        <v>14</v>
      </c>
      <c r="J3" s="3" t="s">
        <v>15</v>
      </c>
      <c r="K3" s="3" t="s">
        <v>16</v>
      </c>
      <c r="L3" s="3" t="s">
        <v>17</v>
      </c>
      <c r="M3" s="3" t="s">
        <v>16</v>
      </c>
      <c r="N3" s="3" t="s">
        <v>17</v>
      </c>
      <c r="O3" s="3" t="s">
        <v>16</v>
      </c>
      <c r="P3" s="3" t="s">
        <v>17</v>
      </c>
      <c r="Q3" s="31"/>
    </row>
    <row r="4" spans="1:17" ht="25.5" x14ac:dyDescent="0.25">
      <c r="A4" s="5" t="s">
        <v>18</v>
      </c>
      <c r="B4" s="6">
        <v>420136</v>
      </c>
      <c r="C4" s="7" t="s">
        <v>19</v>
      </c>
      <c r="D4" s="8" t="s">
        <v>20</v>
      </c>
      <c r="E4" s="9">
        <v>482599</v>
      </c>
      <c r="F4" s="10">
        <f>ROUND(E4*1.03,0)</f>
        <v>497077</v>
      </c>
      <c r="G4" s="11"/>
      <c r="H4" s="11"/>
      <c r="I4" s="12">
        <f t="shared" ref="I4:I49" si="0">+E4+G4</f>
        <v>482599</v>
      </c>
      <c r="J4" s="13">
        <f>ROUND(H4+F4,0)</f>
        <v>497077</v>
      </c>
      <c r="K4" s="14">
        <v>0.78400000000000003</v>
      </c>
      <c r="L4" s="14">
        <v>0.78400000000000003</v>
      </c>
      <c r="M4" s="12">
        <f>ROUND(K4*E4,0)</f>
        <v>378358</v>
      </c>
      <c r="N4" s="12">
        <f>ROUND(L4*E4,0)</f>
        <v>378358</v>
      </c>
      <c r="O4" s="13">
        <f>ROUND(K4*J4,0)</f>
        <v>389708</v>
      </c>
      <c r="P4" s="13">
        <f>ROUND(L4*J4,0)</f>
        <v>389708</v>
      </c>
      <c r="Q4" s="8" t="s">
        <v>21</v>
      </c>
    </row>
    <row r="5" spans="1:17" ht="25.5" x14ac:dyDescent="0.25">
      <c r="A5" s="5" t="s">
        <v>18</v>
      </c>
      <c r="B5" s="6">
        <v>420102000003</v>
      </c>
      <c r="C5" s="7" t="s">
        <v>22</v>
      </c>
      <c r="D5" s="8" t="s">
        <v>20</v>
      </c>
      <c r="E5" s="9">
        <v>3587836</v>
      </c>
      <c r="F5" s="10">
        <f>ROUND(E5*1.06,0)</f>
        <v>3803106</v>
      </c>
      <c r="G5" s="11"/>
      <c r="H5" s="11"/>
      <c r="I5" s="12">
        <f t="shared" si="0"/>
        <v>3587836</v>
      </c>
      <c r="J5" s="13">
        <f t="shared" ref="J5:J49" si="1">ROUND(H5+F5,0)</f>
        <v>3803106</v>
      </c>
      <c r="K5" s="14">
        <v>0.79700000000000004</v>
      </c>
      <c r="L5" s="14">
        <v>0.755</v>
      </c>
      <c r="M5" s="12">
        <f t="shared" ref="M5:M9" si="2">ROUND(K5*E5,0)</f>
        <v>2859505</v>
      </c>
      <c r="N5" s="12">
        <f t="shared" ref="N5:N9" si="3">ROUND(L5*E5,0)</f>
        <v>2708816</v>
      </c>
      <c r="O5" s="13">
        <f t="shared" ref="O5:O9" si="4">ROUND(K5*J5,0)</f>
        <v>3031075</v>
      </c>
      <c r="P5" s="13">
        <f t="shared" ref="P5:P9" si="5">ROUND(L5*J5,0)</f>
        <v>2871345</v>
      </c>
      <c r="Q5" s="8" t="s">
        <v>21</v>
      </c>
    </row>
    <row r="6" spans="1:17" ht="25.5" x14ac:dyDescent="0.25">
      <c r="A6" s="5" t="s">
        <v>18</v>
      </c>
      <c r="B6" s="6">
        <v>420025000082</v>
      </c>
      <c r="C6" s="7" t="s">
        <v>23</v>
      </c>
      <c r="D6" s="8" t="s">
        <v>20</v>
      </c>
      <c r="E6" s="9">
        <v>3407137</v>
      </c>
      <c r="F6" s="10">
        <f>ROUND(E6*1.06,0)</f>
        <v>3611565</v>
      </c>
      <c r="G6" s="11"/>
      <c r="H6" s="11"/>
      <c r="I6" s="12">
        <f t="shared" si="0"/>
        <v>3407137</v>
      </c>
      <c r="J6" s="13">
        <f t="shared" si="1"/>
        <v>3611565</v>
      </c>
      <c r="K6" s="14">
        <v>0.69199999999999995</v>
      </c>
      <c r="L6" s="14">
        <v>0.64900000000000002</v>
      </c>
      <c r="M6" s="12">
        <f t="shared" si="2"/>
        <v>2357739</v>
      </c>
      <c r="N6" s="12">
        <f t="shared" si="3"/>
        <v>2211232</v>
      </c>
      <c r="O6" s="13">
        <f t="shared" si="4"/>
        <v>2499203</v>
      </c>
      <c r="P6" s="13">
        <f t="shared" si="5"/>
        <v>2343906</v>
      </c>
      <c r="Q6" s="8" t="s">
        <v>24</v>
      </c>
    </row>
    <row r="7" spans="1:17" ht="25.5" x14ac:dyDescent="0.25">
      <c r="A7" s="5" t="s">
        <v>18</v>
      </c>
      <c r="B7" s="6">
        <v>481212000098</v>
      </c>
      <c r="C7" s="7" t="s">
        <v>25</v>
      </c>
      <c r="D7" s="8" t="s">
        <v>20</v>
      </c>
      <c r="E7" s="9">
        <v>584064</v>
      </c>
      <c r="F7" s="10">
        <f>ROUND(E7*1.03,0)</f>
        <v>601586</v>
      </c>
      <c r="G7" s="11"/>
      <c r="H7" s="11"/>
      <c r="I7" s="12">
        <f t="shared" si="0"/>
        <v>584064</v>
      </c>
      <c r="J7" s="13">
        <f t="shared" si="1"/>
        <v>601586</v>
      </c>
      <c r="K7" s="14">
        <v>0.78400000000000003</v>
      </c>
      <c r="L7" s="14">
        <v>0.78400000000000003</v>
      </c>
      <c r="M7" s="12">
        <f t="shared" si="2"/>
        <v>457906</v>
      </c>
      <c r="N7" s="12">
        <f t="shared" si="3"/>
        <v>457906</v>
      </c>
      <c r="O7" s="13">
        <f t="shared" si="4"/>
        <v>471643</v>
      </c>
      <c r="P7" s="13">
        <f t="shared" si="5"/>
        <v>471643</v>
      </c>
      <c r="Q7" s="8" t="s">
        <v>21</v>
      </c>
    </row>
    <row r="8" spans="1:17" ht="25.5" x14ac:dyDescent="0.25">
      <c r="A8" s="5" t="s">
        <v>18</v>
      </c>
      <c r="B8" s="6">
        <v>420025000084</v>
      </c>
      <c r="C8" s="7" t="s">
        <v>26</v>
      </c>
      <c r="D8" s="8" t="s">
        <v>20</v>
      </c>
      <c r="E8" s="9">
        <v>3580251</v>
      </c>
      <c r="F8" s="10">
        <f>ROUND(E8*1.06,0)</f>
        <v>3795066</v>
      </c>
      <c r="G8" s="11"/>
      <c r="H8" s="11"/>
      <c r="I8" s="12">
        <f t="shared" si="0"/>
        <v>3580251</v>
      </c>
      <c r="J8" s="13">
        <f t="shared" si="1"/>
        <v>3795066</v>
      </c>
      <c r="K8" s="14">
        <v>0.79200000000000004</v>
      </c>
      <c r="L8" s="14">
        <v>0.749</v>
      </c>
      <c r="M8" s="12">
        <f t="shared" si="2"/>
        <v>2835559</v>
      </c>
      <c r="N8" s="12">
        <f t="shared" si="3"/>
        <v>2681608</v>
      </c>
      <c r="O8" s="13">
        <f t="shared" si="4"/>
        <v>3005692</v>
      </c>
      <c r="P8" s="13">
        <f t="shared" si="5"/>
        <v>2842504</v>
      </c>
      <c r="Q8" s="8" t="s">
        <v>27</v>
      </c>
    </row>
    <row r="9" spans="1:17" ht="25.5" x14ac:dyDescent="0.25">
      <c r="A9" s="5" t="s">
        <v>18</v>
      </c>
      <c r="B9" s="6">
        <v>420025000083</v>
      </c>
      <c r="C9" s="7" t="s">
        <v>28</v>
      </c>
      <c r="D9" s="8" t="s">
        <v>20</v>
      </c>
      <c r="E9" s="9">
        <v>3373383</v>
      </c>
      <c r="F9" s="10">
        <f>ROUND(E9*1.06,0)</f>
        <v>3575786</v>
      </c>
      <c r="G9" s="15"/>
      <c r="H9" s="15"/>
      <c r="I9" s="12">
        <f t="shared" si="0"/>
        <v>3373383</v>
      </c>
      <c r="J9" s="13">
        <f t="shared" si="1"/>
        <v>3575786</v>
      </c>
      <c r="K9" s="14">
        <v>0.65500000000000003</v>
      </c>
      <c r="L9" s="14">
        <v>0.60799999999999998</v>
      </c>
      <c r="M9" s="12">
        <f t="shared" si="2"/>
        <v>2209566</v>
      </c>
      <c r="N9" s="12">
        <f t="shared" si="3"/>
        <v>2051017</v>
      </c>
      <c r="O9" s="13">
        <f t="shared" si="4"/>
        <v>2342140</v>
      </c>
      <c r="P9" s="13">
        <f t="shared" si="5"/>
        <v>2174078</v>
      </c>
      <c r="Q9" s="8" t="s">
        <v>24</v>
      </c>
    </row>
    <row r="10" spans="1:17" ht="25.5" x14ac:dyDescent="0.25">
      <c r="A10" s="5" t="s">
        <v>18</v>
      </c>
      <c r="B10" s="6">
        <v>481212000097</v>
      </c>
      <c r="C10" s="7" t="s">
        <v>29</v>
      </c>
      <c r="D10" s="8" t="s">
        <v>20</v>
      </c>
      <c r="E10" s="9">
        <v>804355</v>
      </c>
      <c r="F10" s="10">
        <f>ROUND(E10*1.06,0)</f>
        <v>852616</v>
      </c>
      <c r="G10" s="11"/>
      <c r="H10" s="11"/>
      <c r="I10" s="12">
        <f t="shared" si="0"/>
        <v>804355</v>
      </c>
      <c r="J10" s="13">
        <f t="shared" si="1"/>
        <v>852616</v>
      </c>
      <c r="K10" s="14" t="s">
        <v>30</v>
      </c>
      <c r="L10" s="14" t="s">
        <v>30</v>
      </c>
      <c r="M10" s="16" t="s">
        <v>30</v>
      </c>
      <c r="N10" s="16" t="s">
        <v>30</v>
      </c>
      <c r="O10" s="17" t="s">
        <v>30</v>
      </c>
      <c r="P10" s="17" t="s">
        <v>30</v>
      </c>
      <c r="Q10" s="8" t="s">
        <v>21</v>
      </c>
    </row>
    <row r="11" spans="1:17" ht="25.5" x14ac:dyDescent="0.25">
      <c r="A11" s="5" t="s">
        <v>18</v>
      </c>
      <c r="B11" s="6">
        <v>420025000077</v>
      </c>
      <c r="C11" s="7" t="s">
        <v>31</v>
      </c>
      <c r="D11" s="8" t="s">
        <v>20</v>
      </c>
      <c r="E11" s="9">
        <v>1527658</v>
      </c>
      <c r="F11" s="10">
        <f t="shared" ref="F11:F49" si="6">ROUND(E11*1.03,0)</f>
        <v>1573488</v>
      </c>
      <c r="G11" s="11"/>
      <c r="H11" s="11"/>
      <c r="I11" s="12">
        <f t="shared" si="0"/>
        <v>1527658</v>
      </c>
      <c r="J11" s="13">
        <f t="shared" si="1"/>
        <v>1573488</v>
      </c>
      <c r="K11" s="14">
        <v>0.66500000000000004</v>
      </c>
      <c r="L11" s="14">
        <v>0.59399999999999997</v>
      </c>
      <c r="M11" s="12">
        <f t="shared" ref="M11:M19" si="7">ROUND(K11*E11,0)</f>
        <v>1015893</v>
      </c>
      <c r="N11" s="12">
        <f t="shared" ref="N11:N14" si="8">ROUND(L11*E11,0)</f>
        <v>907429</v>
      </c>
      <c r="O11" s="13">
        <f t="shared" ref="O11:O14" si="9">ROUND(K11*J11,0)</f>
        <v>1046370</v>
      </c>
      <c r="P11" s="13">
        <f t="shared" ref="P11:P14" si="10">ROUND(L11*J11,0)</f>
        <v>934652</v>
      </c>
      <c r="Q11" s="8" t="s">
        <v>32</v>
      </c>
    </row>
    <row r="12" spans="1:17" ht="25.5" x14ac:dyDescent="0.25">
      <c r="A12" s="5" t="s">
        <v>18</v>
      </c>
      <c r="B12" s="6">
        <v>420025000074</v>
      </c>
      <c r="C12" s="7" t="s">
        <v>33</v>
      </c>
      <c r="D12" s="8" t="s">
        <v>20</v>
      </c>
      <c r="E12" s="9">
        <v>925679</v>
      </c>
      <c r="F12" s="10">
        <f t="shared" si="6"/>
        <v>953449</v>
      </c>
      <c r="G12" s="11"/>
      <c r="H12" s="11"/>
      <c r="I12" s="12">
        <f t="shared" si="0"/>
        <v>925679</v>
      </c>
      <c r="J12" s="13">
        <f t="shared" si="1"/>
        <v>953449</v>
      </c>
      <c r="K12" s="14">
        <v>0.63200000000000001</v>
      </c>
      <c r="L12" s="14">
        <v>0.52500000000000002</v>
      </c>
      <c r="M12" s="12">
        <f t="shared" si="7"/>
        <v>585029</v>
      </c>
      <c r="N12" s="12">
        <f t="shared" si="8"/>
        <v>485981</v>
      </c>
      <c r="O12" s="13">
        <f t="shared" si="9"/>
        <v>602580</v>
      </c>
      <c r="P12" s="13">
        <f t="shared" si="10"/>
        <v>500561</v>
      </c>
      <c r="Q12" s="8" t="s">
        <v>32</v>
      </c>
    </row>
    <row r="13" spans="1:17" ht="25.5" x14ac:dyDescent="0.25">
      <c r="A13" s="5" t="s">
        <v>18</v>
      </c>
      <c r="B13" s="6">
        <v>420222</v>
      </c>
      <c r="C13" s="7" t="s">
        <v>34</v>
      </c>
      <c r="D13" s="8" t="s">
        <v>20</v>
      </c>
      <c r="E13" s="9">
        <v>1511979</v>
      </c>
      <c r="F13" s="10">
        <f>ROUND(E13*1.03,0)</f>
        <v>1557338</v>
      </c>
      <c r="G13" s="11"/>
      <c r="H13" s="11"/>
      <c r="I13" s="12">
        <f t="shared" si="0"/>
        <v>1511979</v>
      </c>
      <c r="J13" s="13">
        <f t="shared" si="1"/>
        <v>1557338</v>
      </c>
      <c r="K13" s="14">
        <v>0.59699999999999998</v>
      </c>
      <c r="L13" s="14">
        <v>0.59699999999999998</v>
      </c>
      <c r="M13" s="12">
        <f t="shared" si="7"/>
        <v>902651</v>
      </c>
      <c r="N13" s="12">
        <f t="shared" si="8"/>
        <v>902651</v>
      </c>
      <c r="O13" s="13">
        <f t="shared" si="9"/>
        <v>929731</v>
      </c>
      <c r="P13" s="13">
        <f t="shared" si="10"/>
        <v>929731</v>
      </c>
      <c r="Q13" s="8" t="s">
        <v>21</v>
      </c>
    </row>
    <row r="14" spans="1:17" ht="25.5" x14ac:dyDescent="0.25">
      <c r="A14" s="5" t="s">
        <v>18</v>
      </c>
      <c r="B14" s="6">
        <v>420025000079</v>
      </c>
      <c r="C14" s="7" t="s">
        <v>35</v>
      </c>
      <c r="D14" s="8" t="s">
        <v>20</v>
      </c>
      <c r="E14" s="9">
        <v>2979282</v>
      </c>
      <c r="F14" s="10">
        <f>ROUND(E14*1.06,0)</f>
        <v>3158039</v>
      </c>
      <c r="G14" s="11"/>
      <c r="H14" s="11"/>
      <c r="I14" s="12">
        <f t="shared" si="0"/>
        <v>2979282</v>
      </c>
      <c r="J14" s="13">
        <f t="shared" si="1"/>
        <v>3158039</v>
      </c>
      <c r="K14" s="14">
        <v>0.745</v>
      </c>
      <c r="L14" s="14">
        <v>0.70199999999999996</v>
      </c>
      <c r="M14" s="12">
        <f>ROUND(K14*E14,0)</f>
        <v>2219565</v>
      </c>
      <c r="N14" s="12">
        <f t="shared" si="8"/>
        <v>2091456</v>
      </c>
      <c r="O14" s="13">
        <f t="shared" si="9"/>
        <v>2352739</v>
      </c>
      <c r="P14" s="13">
        <f t="shared" si="10"/>
        <v>2216943</v>
      </c>
      <c r="Q14" s="8" t="s">
        <v>32</v>
      </c>
    </row>
    <row r="15" spans="1:17" ht="25.5" x14ac:dyDescent="0.25">
      <c r="A15" s="5" t="s">
        <v>18</v>
      </c>
      <c r="B15" s="6">
        <v>420253</v>
      </c>
      <c r="C15" s="7" t="s">
        <v>36</v>
      </c>
      <c r="D15" s="8" t="s">
        <v>20</v>
      </c>
      <c r="E15" s="9">
        <v>0</v>
      </c>
      <c r="F15" s="10">
        <f>ROUND(E15*1.03,0)</f>
        <v>0</v>
      </c>
      <c r="G15" s="11"/>
      <c r="H15" s="11"/>
      <c r="I15" s="12">
        <f t="shared" si="0"/>
        <v>0</v>
      </c>
      <c r="J15" s="13">
        <f t="shared" si="1"/>
        <v>0</v>
      </c>
      <c r="K15" s="14"/>
      <c r="L15" s="14"/>
      <c r="M15" s="12">
        <v>0</v>
      </c>
      <c r="N15" s="12">
        <v>0</v>
      </c>
      <c r="O15" s="13">
        <v>0</v>
      </c>
      <c r="P15" s="13">
        <v>0</v>
      </c>
      <c r="Q15" s="8" t="s">
        <v>37</v>
      </c>
    </row>
    <row r="16" spans="1:17" ht="25.5" x14ac:dyDescent="0.25">
      <c r="A16" s="5" t="s">
        <v>18</v>
      </c>
      <c r="B16" s="6">
        <v>420025000076</v>
      </c>
      <c r="C16" s="7" t="s">
        <v>38</v>
      </c>
      <c r="D16" s="8" t="s">
        <v>20</v>
      </c>
      <c r="E16" s="9">
        <v>476134</v>
      </c>
      <c r="F16" s="10">
        <f>ROUND(E16*1.03,0)</f>
        <v>490418</v>
      </c>
      <c r="G16" s="11"/>
      <c r="H16" s="11"/>
      <c r="I16" s="12">
        <f t="shared" si="0"/>
        <v>476134</v>
      </c>
      <c r="J16" s="13">
        <f t="shared" si="1"/>
        <v>490418</v>
      </c>
      <c r="K16" s="14">
        <v>0.63100000000000001</v>
      </c>
      <c r="L16" s="14">
        <v>0.63100000000000001</v>
      </c>
      <c r="M16" s="12">
        <f t="shared" si="7"/>
        <v>300441</v>
      </c>
      <c r="N16" s="12">
        <f t="shared" ref="N16:N19" si="11">ROUND(L16*E16,0)</f>
        <v>300441</v>
      </c>
      <c r="O16" s="13">
        <f t="shared" ref="O16:O19" si="12">ROUND(K16*J16,0)</f>
        <v>309454</v>
      </c>
      <c r="P16" s="13">
        <f t="shared" ref="P16:P19" si="13">ROUND(L16*J16,0)</f>
        <v>309454</v>
      </c>
      <c r="Q16" s="8" t="s">
        <v>32</v>
      </c>
    </row>
    <row r="17" spans="1:17" ht="25.5" x14ac:dyDescent="0.25">
      <c r="A17" s="5" t="s">
        <v>18</v>
      </c>
      <c r="B17" s="6">
        <v>420155</v>
      </c>
      <c r="C17" s="7" t="s">
        <v>39</v>
      </c>
      <c r="D17" s="8" t="s">
        <v>20</v>
      </c>
      <c r="E17" s="9">
        <v>633013</v>
      </c>
      <c r="F17" s="10">
        <f t="shared" ref="F17:F18" si="14">ROUND(E17*1.03,0)</f>
        <v>652003</v>
      </c>
      <c r="G17" s="11"/>
      <c r="H17" s="11"/>
      <c r="I17" s="12">
        <f t="shared" si="0"/>
        <v>633013</v>
      </c>
      <c r="J17" s="13">
        <f t="shared" si="1"/>
        <v>652003</v>
      </c>
      <c r="K17" s="14">
        <v>0.63100000000000001</v>
      </c>
      <c r="L17" s="14">
        <v>0.63100000000000001</v>
      </c>
      <c r="M17" s="12">
        <f t="shared" si="7"/>
        <v>399431</v>
      </c>
      <c r="N17" s="12">
        <f t="shared" si="11"/>
        <v>399431</v>
      </c>
      <c r="O17" s="13">
        <f t="shared" si="12"/>
        <v>411414</v>
      </c>
      <c r="P17" s="13">
        <f t="shared" si="13"/>
        <v>411414</v>
      </c>
      <c r="Q17" s="8" t="s">
        <v>21</v>
      </c>
    </row>
    <row r="18" spans="1:17" ht="25.5" x14ac:dyDescent="0.25">
      <c r="A18" s="5" t="s">
        <v>18</v>
      </c>
      <c r="B18" s="6">
        <v>420134</v>
      </c>
      <c r="C18" s="7" t="s">
        <v>40</v>
      </c>
      <c r="D18" s="8" t="s">
        <v>20</v>
      </c>
      <c r="E18" s="9">
        <v>423972</v>
      </c>
      <c r="F18" s="10">
        <f t="shared" si="14"/>
        <v>436691</v>
      </c>
      <c r="G18" s="11"/>
      <c r="H18" s="11"/>
      <c r="I18" s="12">
        <f t="shared" si="0"/>
        <v>423972</v>
      </c>
      <c r="J18" s="13">
        <f t="shared" si="1"/>
        <v>436691</v>
      </c>
      <c r="K18" s="14">
        <v>0.54700000000000004</v>
      </c>
      <c r="L18" s="14">
        <v>0.54700000000000004</v>
      </c>
      <c r="M18" s="12">
        <f t="shared" si="7"/>
        <v>231913</v>
      </c>
      <c r="N18" s="12">
        <f t="shared" si="11"/>
        <v>231913</v>
      </c>
      <c r="O18" s="13">
        <f t="shared" si="12"/>
        <v>238870</v>
      </c>
      <c r="P18" s="13">
        <f t="shared" si="13"/>
        <v>238870</v>
      </c>
      <c r="Q18" s="8" t="s">
        <v>32</v>
      </c>
    </row>
    <row r="19" spans="1:17" ht="25.5" x14ac:dyDescent="0.25">
      <c r="A19" s="18" t="s">
        <v>41</v>
      </c>
      <c r="B19" s="19">
        <v>420047000008</v>
      </c>
      <c r="C19" s="7" t="s">
        <v>42</v>
      </c>
      <c r="D19" s="8" t="s">
        <v>20</v>
      </c>
      <c r="E19" s="9">
        <v>2623413</v>
      </c>
      <c r="F19" s="10">
        <f>ROUND(E19*1.06,0)</f>
        <v>2780818</v>
      </c>
      <c r="G19" s="11"/>
      <c r="H19" s="11"/>
      <c r="I19" s="12">
        <f t="shared" si="0"/>
        <v>2623413</v>
      </c>
      <c r="J19" s="13">
        <f t="shared" si="1"/>
        <v>2780818</v>
      </c>
      <c r="K19" s="14">
        <v>0.63900000000000001</v>
      </c>
      <c r="L19" s="14">
        <v>0.57499999999999996</v>
      </c>
      <c r="M19" s="12">
        <f t="shared" si="7"/>
        <v>1676361</v>
      </c>
      <c r="N19" s="12">
        <f t="shared" si="11"/>
        <v>1508462</v>
      </c>
      <c r="O19" s="13">
        <f t="shared" si="12"/>
        <v>1776943</v>
      </c>
      <c r="P19" s="13">
        <f t="shared" si="13"/>
        <v>1598970</v>
      </c>
      <c r="Q19" s="8" t="s">
        <v>43</v>
      </c>
    </row>
    <row r="20" spans="1:17" ht="25.5" x14ac:dyDescent="0.25">
      <c r="A20" s="5" t="s">
        <v>44</v>
      </c>
      <c r="B20" s="6">
        <v>420210</v>
      </c>
      <c r="C20" s="7" t="s">
        <v>45</v>
      </c>
      <c r="D20" s="8" t="s">
        <v>20</v>
      </c>
      <c r="E20" s="9">
        <v>353884</v>
      </c>
      <c r="F20" s="10">
        <f t="shared" si="6"/>
        <v>364501</v>
      </c>
      <c r="G20" s="11"/>
      <c r="H20" s="11"/>
      <c r="I20" s="12">
        <f t="shared" si="0"/>
        <v>353884</v>
      </c>
      <c r="J20" s="13">
        <f t="shared" si="1"/>
        <v>364501</v>
      </c>
      <c r="K20" s="14">
        <v>0.70499999999999996</v>
      </c>
      <c r="L20" s="14" t="s">
        <v>30</v>
      </c>
      <c r="M20" s="20">
        <f>ROUND(K20*E20,0)</f>
        <v>249488</v>
      </c>
      <c r="N20" s="16" t="s">
        <v>30</v>
      </c>
      <c r="O20" s="21">
        <f t="shared" ref="O20:O22" si="15">K20*J20</f>
        <v>256973.20499999999</v>
      </c>
      <c r="P20" s="17" t="s">
        <v>30</v>
      </c>
      <c r="Q20" s="8" t="s">
        <v>37</v>
      </c>
    </row>
    <row r="21" spans="1:17" ht="25.5" x14ac:dyDescent="0.25">
      <c r="A21" s="5" t="s">
        <v>44</v>
      </c>
      <c r="B21" s="6">
        <v>420254</v>
      </c>
      <c r="C21" s="7" t="s">
        <v>46</v>
      </c>
      <c r="D21" s="8" t="s">
        <v>20</v>
      </c>
      <c r="E21" s="9">
        <v>0</v>
      </c>
      <c r="F21" s="10">
        <f t="shared" si="6"/>
        <v>0</v>
      </c>
      <c r="G21" s="11"/>
      <c r="H21" s="11"/>
      <c r="I21" s="12">
        <f t="shared" si="0"/>
        <v>0</v>
      </c>
      <c r="J21" s="13">
        <f t="shared" si="1"/>
        <v>0</v>
      </c>
      <c r="K21" s="14"/>
      <c r="L21" s="14"/>
      <c r="M21" s="12">
        <v>0</v>
      </c>
      <c r="N21" s="12">
        <v>0</v>
      </c>
      <c r="O21" s="13">
        <f t="shared" si="15"/>
        <v>0</v>
      </c>
      <c r="P21" s="13">
        <f t="shared" ref="P21:P22" si="16">L21*J21</f>
        <v>0</v>
      </c>
      <c r="Q21" s="8" t="s">
        <v>37</v>
      </c>
    </row>
    <row r="22" spans="1:17" ht="25.5" x14ac:dyDescent="0.25">
      <c r="A22" s="5" t="s">
        <v>44</v>
      </c>
      <c r="B22" s="6">
        <v>420255</v>
      </c>
      <c r="C22" s="7" t="s">
        <v>47</v>
      </c>
      <c r="D22" s="8" t="s">
        <v>20</v>
      </c>
      <c r="E22" s="9">
        <v>0</v>
      </c>
      <c r="F22" s="10">
        <f t="shared" si="6"/>
        <v>0</v>
      </c>
      <c r="G22" s="11"/>
      <c r="H22" s="11"/>
      <c r="I22" s="12">
        <f t="shared" si="0"/>
        <v>0</v>
      </c>
      <c r="J22" s="13">
        <f t="shared" si="1"/>
        <v>0</v>
      </c>
      <c r="K22" s="14"/>
      <c r="L22" s="14"/>
      <c r="M22" s="12">
        <v>0</v>
      </c>
      <c r="N22" s="12">
        <v>0</v>
      </c>
      <c r="O22" s="13">
        <f t="shared" si="15"/>
        <v>0</v>
      </c>
      <c r="P22" s="13">
        <f t="shared" si="16"/>
        <v>0</v>
      </c>
      <c r="Q22" s="8" t="s">
        <v>30</v>
      </c>
    </row>
    <row r="23" spans="1:17" ht="25.5" x14ac:dyDescent="0.25">
      <c r="A23" s="5" t="s">
        <v>44</v>
      </c>
      <c r="B23" s="6">
        <v>420211</v>
      </c>
      <c r="C23" s="7" t="s">
        <v>48</v>
      </c>
      <c r="D23" s="8" t="s">
        <v>20</v>
      </c>
      <c r="E23" s="9">
        <v>1186766</v>
      </c>
      <c r="F23" s="10">
        <f t="shared" si="6"/>
        <v>1222369</v>
      </c>
      <c r="G23" s="11"/>
      <c r="H23" s="11"/>
      <c r="I23" s="12">
        <f t="shared" si="0"/>
        <v>1186766</v>
      </c>
      <c r="J23" s="13">
        <f t="shared" si="1"/>
        <v>1222369</v>
      </c>
      <c r="K23" s="14">
        <v>0.71299999999999997</v>
      </c>
      <c r="L23" s="14">
        <v>0.60899999999999999</v>
      </c>
      <c r="M23" s="12">
        <f t="shared" ref="M23:M28" si="17">ROUND(K23*E23,0)</f>
        <v>846164</v>
      </c>
      <c r="N23" s="12">
        <f t="shared" ref="N23:N24" si="18">ROUND(L23*E23,0)</f>
        <v>722740</v>
      </c>
      <c r="O23" s="13">
        <f t="shared" ref="O23" si="19">ROUND(K23*J23,0)</f>
        <v>871549</v>
      </c>
      <c r="P23" s="13">
        <f t="shared" ref="P23:P24" si="20">ROUND(L23*J23,0)</f>
        <v>744423</v>
      </c>
      <c r="Q23" s="8" t="s">
        <v>37</v>
      </c>
    </row>
    <row r="24" spans="1:17" ht="25.5" x14ac:dyDescent="0.25">
      <c r="A24" s="5" t="s">
        <v>44</v>
      </c>
      <c r="B24" s="6">
        <v>420212</v>
      </c>
      <c r="C24" s="7" t="s">
        <v>49</v>
      </c>
      <c r="D24" s="8" t="s">
        <v>20</v>
      </c>
      <c r="E24" s="9">
        <v>886058</v>
      </c>
      <c r="F24" s="10">
        <f t="shared" si="6"/>
        <v>912640</v>
      </c>
      <c r="G24" s="11"/>
      <c r="H24" s="11"/>
      <c r="I24" s="12">
        <f t="shared" si="0"/>
        <v>886058</v>
      </c>
      <c r="J24" s="13">
        <f t="shared" si="1"/>
        <v>912640</v>
      </c>
      <c r="K24" s="14">
        <v>0.59899999999999998</v>
      </c>
      <c r="L24" s="14">
        <v>0.503</v>
      </c>
      <c r="M24" s="12">
        <f t="shared" si="17"/>
        <v>530749</v>
      </c>
      <c r="N24" s="12">
        <f t="shared" si="18"/>
        <v>445687</v>
      </c>
      <c r="O24" s="13">
        <f>ROUND(K24*J24,0)</f>
        <v>546671</v>
      </c>
      <c r="P24" s="13">
        <f t="shared" si="20"/>
        <v>459058</v>
      </c>
      <c r="Q24" s="8" t="s">
        <v>37</v>
      </c>
    </row>
    <row r="25" spans="1:17" ht="25.5" x14ac:dyDescent="0.25">
      <c r="A25" s="5" t="s">
        <v>44</v>
      </c>
      <c r="B25" s="6">
        <v>420028000002</v>
      </c>
      <c r="C25" s="7" t="s">
        <v>50</v>
      </c>
      <c r="D25" s="8" t="s">
        <v>51</v>
      </c>
      <c r="E25" s="9">
        <v>465458</v>
      </c>
      <c r="F25" s="10">
        <f t="shared" ref="F25" si="21">ROUND(E25*1.06,0)</f>
        <v>493385</v>
      </c>
      <c r="G25" s="11"/>
      <c r="H25" s="11"/>
      <c r="I25" s="12">
        <f t="shared" si="0"/>
        <v>465458</v>
      </c>
      <c r="J25" s="13">
        <f t="shared" si="1"/>
        <v>493385</v>
      </c>
      <c r="K25" s="14" t="s">
        <v>30</v>
      </c>
      <c r="L25" s="14" t="s">
        <v>30</v>
      </c>
      <c r="M25" s="16" t="s">
        <v>30</v>
      </c>
      <c r="N25" s="16" t="s">
        <v>30</v>
      </c>
      <c r="O25" s="17" t="s">
        <v>30</v>
      </c>
      <c r="P25" s="17" t="s">
        <v>30</v>
      </c>
      <c r="Q25" s="8" t="s">
        <v>37</v>
      </c>
    </row>
    <row r="26" spans="1:17" ht="25.5" x14ac:dyDescent="0.25">
      <c r="A26" s="5" t="s">
        <v>44</v>
      </c>
      <c r="B26" s="6">
        <v>420213</v>
      </c>
      <c r="C26" s="7" t="s">
        <v>52</v>
      </c>
      <c r="D26" s="8" t="s">
        <v>20</v>
      </c>
      <c r="E26" s="9">
        <v>554907</v>
      </c>
      <c r="F26" s="10">
        <f t="shared" si="6"/>
        <v>571554</v>
      </c>
      <c r="G26" s="11"/>
      <c r="H26" s="11"/>
      <c r="I26" s="12">
        <f t="shared" si="0"/>
        <v>554907</v>
      </c>
      <c r="J26" s="13">
        <f t="shared" si="1"/>
        <v>571554</v>
      </c>
      <c r="K26" s="14">
        <v>0.70499999999999996</v>
      </c>
      <c r="L26" s="14" t="s">
        <v>30</v>
      </c>
      <c r="M26" s="12">
        <f t="shared" si="17"/>
        <v>391209</v>
      </c>
      <c r="N26" s="16" t="s">
        <v>30</v>
      </c>
      <c r="O26" s="13">
        <f>ROUND(K26*J26,0)</f>
        <v>402946</v>
      </c>
      <c r="P26" s="17" t="s">
        <v>30</v>
      </c>
      <c r="Q26" s="8" t="s">
        <v>37</v>
      </c>
    </row>
    <row r="27" spans="1:17" ht="25.5" x14ac:dyDescent="0.25">
      <c r="A27" s="5" t="s">
        <v>53</v>
      </c>
      <c r="B27" s="6">
        <v>420256</v>
      </c>
      <c r="C27" s="7" t="s">
        <v>54</v>
      </c>
      <c r="D27" s="8" t="s">
        <v>20</v>
      </c>
      <c r="E27" s="9">
        <v>0</v>
      </c>
      <c r="F27" s="10">
        <f t="shared" ref="F27:F32" si="22">ROUND(E27*1.06,0)</f>
        <v>0</v>
      </c>
      <c r="G27" s="11"/>
      <c r="H27" s="11"/>
      <c r="I27" s="12">
        <f t="shared" si="0"/>
        <v>0</v>
      </c>
      <c r="J27" s="13">
        <f t="shared" si="1"/>
        <v>0</v>
      </c>
      <c r="K27" s="14"/>
      <c r="L27" s="14"/>
      <c r="M27" s="12">
        <v>0</v>
      </c>
      <c r="N27" s="12">
        <v>0</v>
      </c>
      <c r="O27" s="13">
        <v>0</v>
      </c>
      <c r="P27" s="13">
        <v>0</v>
      </c>
      <c r="Q27" s="8" t="s">
        <v>37</v>
      </c>
    </row>
    <row r="28" spans="1:17" ht="25.5" x14ac:dyDescent="0.25">
      <c r="A28" s="5" t="s">
        <v>53</v>
      </c>
      <c r="B28" s="6">
        <v>420137</v>
      </c>
      <c r="C28" s="7" t="s">
        <v>55</v>
      </c>
      <c r="D28" s="8" t="s">
        <v>20</v>
      </c>
      <c r="E28" s="9">
        <v>2264246</v>
      </c>
      <c r="F28" s="10">
        <f t="shared" si="22"/>
        <v>2400101</v>
      </c>
      <c r="G28" s="11"/>
      <c r="H28" s="11"/>
      <c r="I28" s="12">
        <f t="shared" si="0"/>
        <v>2264246</v>
      </c>
      <c r="J28" s="13">
        <f t="shared" si="1"/>
        <v>2400101</v>
      </c>
      <c r="K28" s="14">
        <v>0.61</v>
      </c>
      <c r="L28" s="14">
        <v>0.55900000000000005</v>
      </c>
      <c r="M28" s="12">
        <f t="shared" si="17"/>
        <v>1381190</v>
      </c>
      <c r="N28" s="12">
        <f>ROUND(L28*E28,0)</f>
        <v>1265714</v>
      </c>
      <c r="O28" s="13">
        <f>ROUND(K28*J28,0)</f>
        <v>1464062</v>
      </c>
      <c r="P28" s="13">
        <f>ROUND(L28*J28,0)</f>
        <v>1341656</v>
      </c>
      <c r="Q28" s="8" t="s">
        <v>37</v>
      </c>
    </row>
    <row r="29" spans="1:17" ht="25.5" x14ac:dyDescent="0.25">
      <c r="A29" s="5" t="s">
        <v>53</v>
      </c>
      <c r="B29" s="6">
        <v>420257</v>
      </c>
      <c r="C29" s="7" t="s">
        <v>56</v>
      </c>
      <c r="D29" s="8" t="s">
        <v>20</v>
      </c>
      <c r="E29" s="9">
        <v>0</v>
      </c>
      <c r="F29" s="10">
        <f t="shared" si="22"/>
        <v>0</v>
      </c>
      <c r="G29" s="11"/>
      <c r="H29" s="11"/>
      <c r="I29" s="12">
        <f t="shared" si="0"/>
        <v>0</v>
      </c>
      <c r="J29" s="13">
        <f t="shared" si="1"/>
        <v>0</v>
      </c>
      <c r="K29" s="14"/>
      <c r="L29" s="14"/>
      <c r="M29" s="12">
        <v>0</v>
      </c>
      <c r="N29" s="12">
        <v>0</v>
      </c>
      <c r="O29" s="13">
        <v>0</v>
      </c>
      <c r="P29" s="13">
        <v>0</v>
      </c>
      <c r="Q29" s="8" t="s">
        <v>37</v>
      </c>
    </row>
    <row r="30" spans="1:17" ht="25.5" x14ac:dyDescent="0.25">
      <c r="A30" s="5" t="s">
        <v>53</v>
      </c>
      <c r="B30" s="6">
        <v>420215</v>
      </c>
      <c r="C30" s="7" t="s">
        <v>57</v>
      </c>
      <c r="D30" s="8" t="s">
        <v>20</v>
      </c>
      <c r="E30" s="9">
        <v>2358326</v>
      </c>
      <c r="F30" s="10">
        <f t="shared" si="22"/>
        <v>2499826</v>
      </c>
      <c r="G30" s="11"/>
      <c r="H30" s="11"/>
      <c r="I30" s="12">
        <f t="shared" si="0"/>
        <v>2358326</v>
      </c>
      <c r="J30" s="13">
        <f t="shared" si="1"/>
        <v>2499826</v>
      </c>
      <c r="K30" s="14">
        <v>0.54300000000000004</v>
      </c>
      <c r="L30" s="14">
        <v>0.48099999999999998</v>
      </c>
      <c r="M30" s="12">
        <f>ROUND(K30*E30,0)</f>
        <v>1280571</v>
      </c>
      <c r="N30" s="12">
        <f>ROUND(L30*E30,0)</f>
        <v>1134355</v>
      </c>
      <c r="O30" s="13">
        <f>ROUND(K30*J30,0)</f>
        <v>1357406</v>
      </c>
      <c r="P30" s="13">
        <f>ROUND(L30*J30,0)</f>
        <v>1202416</v>
      </c>
      <c r="Q30" s="8" t="s">
        <v>58</v>
      </c>
    </row>
    <row r="31" spans="1:17" ht="25.5" x14ac:dyDescent="0.25">
      <c r="A31" s="5" t="s">
        <v>53</v>
      </c>
      <c r="B31" s="6">
        <v>420027000001</v>
      </c>
      <c r="C31" s="7" t="s">
        <v>59</v>
      </c>
      <c r="D31" s="8" t="s">
        <v>51</v>
      </c>
      <c r="E31" s="9">
        <v>1420491</v>
      </c>
      <c r="F31" s="10">
        <f t="shared" si="22"/>
        <v>1505720</v>
      </c>
      <c r="G31" s="22">
        <v>711750</v>
      </c>
      <c r="H31" s="22">
        <f>G31*1.06</f>
        <v>754455</v>
      </c>
      <c r="I31" s="12">
        <f t="shared" si="0"/>
        <v>2132241</v>
      </c>
      <c r="J31" s="13">
        <f t="shared" si="1"/>
        <v>2260175</v>
      </c>
      <c r="K31" s="14" t="s">
        <v>30</v>
      </c>
      <c r="L31" s="14" t="s">
        <v>30</v>
      </c>
      <c r="M31" s="16" t="s">
        <v>30</v>
      </c>
      <c r="N31" s="16" t="s">
        <v>30</v>
      </c>
      <c r="O31" s="17" t="s">
        <v>30</v>
      </c>
      <c r="P31" s="17" t="s">
        <v>30</v>
      </c>
      <c r="Q31" s="8" t="s">
        <v>37</v>
      </c>
    </row>
    <row r="32" spans="1:17" ht="25.5" x14ac:dyDescent="0.25">
      <c r="A32" s="5" t="s">
        <v>53</v>
      </c>
      <c r="B32" s="6">
        <v>420026000001</v>
      </c>
      <c r="C32" s="7" t="s">
        <v>60</v>
      </c>
      <c r="D32" s="8" t="s">
        <v>51</v>
      </c>
      <c r="E32" s="9">
        <v>1174953</v>
      </c>
      <c r="F32" s="10">
        <f t="shared" si="22"/>
        <v>1245450</v>
      </c>
      <c r="G32" s="22">
        <v>474500</v>
      </c>
      <c r="H32" s="22">
        <f>G32*1.06</f>
        <v>502970</v>
      </c>
      <c r="I32" s="12">
        <f t="shared" si="0"/>
        <v>1649453</v>
      </c>
      <c r="J32" s="13">
        <f t="shared" si="1"/>
        <v>1748420</v>
      </c>
      <c r="K32" s="14" t="s">
        <v>30</v>
      </c>
      <c r="L32" s="14" t="s">
        <v>30</v>
      </c>
      <c r="M32" s="16" t="s">
        <v>30</v>
      </c>
      <c r="N32" s="16" t="s">
        <v>30</v>
      </c>
      <c r="O32" s="17" t="s">
        <v>30</v>
      </c>
      <c r="P32" s="17" t="s">
        <v>30</v>
      </c>
      <c r="Q32" s="8" t="s">
        <v>37</v>
      </c>
    </row>
    <row r="33" spans="1:17" ht="25.5" x14ac:dyDescent="0.25">
      <c r="A33" s="5" t="s">
        <v>53</v>
      </c>
      <c r="B33" s="6">
        <v>420027000002</v>
      </c>
      <c r="C33" s="7" t="s">
        <v>61</v>
      </c>
      <c r="D33" s="8" t="s">
        <v>20</v>
      </c>
      <c r="E33" s="9">
        <v>1929038</v>
      </c>
      <c r="F33" s="10">
        <f t="shared" ref="F33:F47" si="23">ROUND(E33*1.06,0)</f>
        <v>2044780</v>
      </c>
      <c r="G33" s="22">
        <v>711750</v>
      </c>
      <c r="H33" s="22">
        <f t="shared" ref="H33" si="24">G33*1.06</f>
        <v>754455</v>
      </c>
      <c r="I33" s="12">
        <f t="shared" si="0"/>
        <v>2640788</v>
      </c>
      <c r="J33" s="13">
        <f t="shared" si="1"/>
        <v>2799235</v>
      </c>
      <c r="K33" s="14">
        <v>0.45400000000000001</v>
      </c>
      <c r="L33" s="14" t="s">
        <v>30</v>
      </c>
      <c r="M33" s="12">
        <f>ROUND(K33*E33,0)</f>
        <v>875783</v>
      </c>
      <c r="N33" s="16" t="s">
        <v>30</v>
      </c>
      <c r="O33" s="13">
        <f>ROUND(K33*F33,0)</f>
        <v>928330</v>
      </c>
      <c r="P33" s="17" t="s">
        <v>30</v>
      </c>
      <c r="Q33" s="8" t="s">
        <v>37</v>
      </c>
    </row>
    <row r="34" spans="1:17" ht="25.5" x14ac:dyDescent="0.25">
      <c r="A34" s="5" t="s">
        <v>53</v>
      </c>
      <c r="B34" s="6">
        <v>420026000002</v>
      </c>
      <c r="C34" s="7" t="s">
        <v>62</v>
      </c>
      <c r="D34" s="8" t="s">
        <v>20</v>
      </c>
      <c r="E34" s="9">
        <v>1597407</v>
      </c>
      <c r="F34" s="10">
        <f t="shared" si="23"/>
        <v>1693251</v>
      </c>
      <c r="G34" s="22">
        <v>474500</v>
      </c>
      <c r="H34" s="22">
        <f>G34*1.06</f>
        <v>502970</v>
      </c>
      <c r="I34" s="12">
        <f t="shared" si="0"/>
        <v>2071907</v>
      </c>
      <c r="J34" s="13">
        <f t="shared" si="1"/>
        <v>2196221</v>
      </c>
      <c r="K34" s="14">
        <v>0.44700000000000001</v>
      </c>
      <c r="L34" s="14" t="s">
        <v>30</v>
      </c>
      <c r="M34" s="12">
        <f>ROUND(K34*E34,0)</f>
        <v>714041</v>
      </c>
      <c r="N34" s="16" t="s">
        <v>30</v>
      </c>
      <c r="O34" s="13">
        <f>ROUND(K34*F34,0)</f>
        <v>756883</v>
      </c>
      <c r="P34" s="17" t="s">
        <v>30</v>
      </c>
      <c r="Q34" s="8" t="s">
        <v>37</v>
      </c>
    </row>
    <row r="35" spans="1:17" ht="25.5" x14ac:dyDescent="0.25">
      <c r="A35" s="5" t="s">
        <v>53</v>
      </c>
      <c r="B35" s="6">
        <v>420047000002</v>
      </c>
      <c r="C35" s="7" t="s">
        <v>63</v>
      </c>
      <c r="D35" s="8" t="s">
        <v>20</v>
      </c>
      <c r="E35" s="9">
        <v>2533384</v>
      </c>
      <c r="F35" s="10">
        <f>ROUND(E35*1.06,0)</f>
        <v>2685387</v>
      </c>
      <c r="G35" s="11"/>
      <c r="H35" s="11"/>
      <c r="I35" s="12">
        <f t="shared" si="0"/>
        <v>2533384</v>
      </c>
      <c r="J35" s="13">
        <f t="shared" si="1"/>
        <v>2685387</v>
      </c>
      <c r="K35" s="14">
        <v>0.63200000000000001</v>
      </c>
      <c r="L35" s="14">
        <v>0.56899999999999995</v>
      </c>
      <c r="M35" s="12">
        <f>ROUND(K35*E35,0)</f>
        <v>1601099</v>
      </c>
      <c r="N35" s="12">
        <f t="shared" ref="N35:N42" si="25">ROUND(L35*E35,0)</f>
        <v>1441495</v>
      </c>
      <c r="O35" s="13">
        <f t="shared" ref="O35:O42" si="26">ROUND(K35*J35,0)</f>
        <v>1697165</v>
      </c>
      <c r="P35" s="13">
        <f t="shared" ref="P35:P42" si="27">ROUND(L35*J35,0)</f>
        <v>1527985</v>
      </c>
      <c r="Q35" s="8" t="s">
        <v>37</v>
      </c>
    </row>
    <row r="36" spans="1:17" ht="25.5" x14ac:dyDescent="0.25">
      <c r="A36" s="5" t="s">
        <v>53</v>
      </c>
      <c r="B36" s="6">
        <v>420047000003</v>
      </c>
      <c r="C36" s="7" t="s">
        <v>64</v>
      </c>
      <c r="D36" s="8" t="s">
        <v>20</v>
      </c>
      <c r="E36" s="9">
        <v>3476839</v>
      </c>
      <c r="F36" s="10">
        <f t="shared" si="23"/>
        <v>3685449</v>
      </c>
      <c r="G36" s="11"/>
      <c r="H36" s="11"/>
      <c r="I36" s="12">
        <f t="shared" si="0"/>
        <v>3476839</v>
      </c>
      <c r="J36" s="13">
        <f t="shared" si="1"/>
        <v>3685449</v>
      </c>
      <c r="K36" s="14">
        <v>0.63200000000000001</v>
      </c>
      <c r="L36" s="14">
        <v>0.56899999999999995</v>
      </c>
      <c r="M36" s="12">
        <f t="shared" ref="M36:M44" si="28">ROUND(K36*E36,0)</f>
        <v>2197362</v>
      </c>
      <c r="N36" s="12">
        <f t="shared" si="25"/>
        <v>1978321</v>
      </c>
      <c r="O36" s="13">
        <f t="shared" si="26"/>
        <v>2329204</v>
      </c>
      <c r="P36" s="13">
        <f t="shared" si="27"/>
        <v>2097020</v>
      </c>
      <c r="Q36" s="8" t="s">
        <v>37</v>
      </c>
    </row>
    <row r="37" spans="1:17" ht="25.5" x14ac:dyDescent="0.25">
      <c r="A37" s="5" t="s">
        <v>53</v>
      </c>
      <c r="B37" s="6">
        <v>420047000006</v>
      </c>
      <c r="C37" s="7" t="s">
        <v>65</v>
      </c>
      <c r="D37" s="8" t="s">
        <v>20</v>
      </c>
      <c r="E37" s="9">
        <v>2278892</v>
      </c>
      <c r="F37" s="10">
        <f t="shared" si="23"/>
        <v>2415626</v>
      </c>
      <c r="G37" s="11"/>
      <c r="H37" s="11"/>
      <c r="I37" s="12">
        <f t="shared" si="0"/>
        <v>2278892</v>
      </c>
      <c r="J37" s="13">
        <f t="shared" si="1"/>
        <v>2415626</v>
      </c>
      <c r="K37" s="14">
        <v>0.63200000000000001</v>
      </c>
      <c r="L37" s="14">
        <v>0.56899999999999995</v>
      </c>
      <c r="M37" s="12">
        <f t="shared" si="28"/>
        <v>1440260</v>
      </c>
      <c r="N37" s="12">
        <f t="shared" si="25"/>
        <v>1296690</v>
      </c>
      <c r="O37" s="13">
        <f t="shared" si="26"/>
        <v>1526676</v>
      </c>
      <c r="P37" s="13">
        <f t="shared" si="27"/>
        <v>1374491</v>
      </c>
      <c r="Q37" s="8" t="s">
        <v>37</v>
      </c>
    </row>
    <row r="38" spans="1:17" ht="25.5" x14ac:dyDescent="0.25">
      <c r="A38" s="5" t="s">
        <v>53</v>
      </c>
      <c r="B38" s="6">
        <v>420047000005</v>
      </c>
      <c r="C38" s="7" t="s">
        <v>66</v>
      </c>
      <c r="D38" s="8" t="s">
        <v>20</v>
      </c>
      <c r="E38" s="9">
        <v>2260135</v>
      </c>
      <c r="F38" s="10">
        <f t="shared" si="23"/>
        <v>2395743</v>
      </c>
      <c r="G38" s="11"/>
      <c r="H38" s="11"/>
      <c r="I38" s="12">
        <f t="shared" si="0"/>
        <v>2260135</v>
      </c>
      <c r="J38" s="13">
        <f t="shared" si="1"/>
        <v>2395743</v>
      </c>
      <c r="K38" s="14">
        <v>0.63200000000000001</v>
      </c>
      <c r="L38" s="14">
        <v>0.56899999999999995</v>
      </c>
      <c r="M38" s="12">
        <f t="shared" si="28"/>
        <v>1428405</v>
      </c>
      <c r="N38" s="12">
        <f t="shared" si="25"/>
        <v>1286017</v>
      </c>
      <c r="O38" s="13">
        <f t="shared" si="26"/>
        <v>1514110</v>
      </c>
      <c r="P38" s="13">
        <f t="shared" si="27"/>
        <v>1363178</v>
      </c>
      <c r="Q38" s="8" t="s">
        <v>37</v>
      </c>
    </row>
    <row r="39" spans="1:17" ht="25.5" x14ac:dyDescent="0.25">
      <c r="A39" s="5" t="s">
        <v>53</v>
      </c>
      <c r="B39" s="6">
        <v>420216</v>
      </c>
      <c r="C39" s="7" t="s">
        <v>67</v>
      </c>
      <c r="D39" s="8" t="s">
        <v>20</v>
      </c>
      <c r="E39" s="9">
        <v>2257116</v>
      </c>
      <c r="F39" s="10">
        <f>ROUND(E39*1.06,0)</f>
        <v>2392543</v>
      </c>
      <c r="G39" s="11"/>
      <c r="H39" s="11"/>
      <c r="I39" s="12">
        <f t="shared" si="0"/>
        <v>2257116</v>
      </c>
      <c r="J39" s="13">
        <f t="shared" si="1"/>
        <v>2392543</v>
      </c>
      <c r="K39" s="14">
        <v>0.63200000000000001</v>
      </c>
      <c r="L39" s="14">
        <v>0.56899999999999995</v>
      </c>
      <c r="M39" s="12">
        <f t="shared" si="28"/>
        <v>1426497</v>
      </c>
      <c r="N39" s="12">
        <f t="shared" si="25"/>
        <v>1284299</v>
      </c>
      <c r="O39" s="13">
        <f t="shared" si="26"/>
        <v>1512087</v>
      </c>
      <c r="P39" s="13">
        <f t="shared" si="27"/>
        <v>1361357</v>
      </c>
      <c r="Q39" s="8" t="s">
        <v>37</v>
      </c>
    </row>
    <row r="40" spans="1:17" ht="25.5" x14ac:dyDescent="0.25">
      <c r="A40" s="5" t="s">
        <v>53</v>
      </c>
      <c r="B40" s="6">
        <v>420154</v>
      </c>
      <c r="C40" s="7" t="s">
        <v>68</v>
      </c>
      <c r="D40" s="8" t="s">
        <v>20</v>
      </c>
      <c r="E40" s="9">
        <v>2411517</v>
      </c>
      <c r="F40" s="10">
        <f t="shared" si="23"/>
        <v>2556208</v>
      </c>
      <c r="G40" s="11"/>
      <c r="H40" s="11"/>
      <c r="I40" s="12">
        <f t="shared" si="0"/>
        <v>2411517</v>
      </c>
      <c r="J40" s="13">
        <f t="shared" si="1"/>
        <v>2556208</v>
      </c>
      <c r="K40" s="14">
        <v>0.63200000000000001</v>
      </c>
      <c r="L40" s="14">
        <v>0.56899999999999995</v>
      </c>
      <c r="M40" s="23">
        <f t="shared" si="28"/>
        <v>1524079</v>
      </c>
      <c r="N40" s="12">
        <f t="shared" si="25"/>
        <v>1372153</v>
      </c>
      <c r="O40" s="13">
        <f t="shared" si="26"/>
        <v>1615523</v>
      </c>
      <c r="P40" s="13">
        <f t="shared" si="27"/>
        <v>1454482</v>
      </c>
      <c r="Q40" s="8" t="s">
        <v>37</v>
      </c>
    </row>
    <row r="41" spans="1:17" ht="25.5" x14ac:dyDescent="0.25">
      <c r="A41" s="5" t="s">
        <v>53</v>
      </c>
      <c r="B41" s="6">
        <v>420224</v>
      </c>
      <c r="C41" s="7" t="s">
        <v>69</v>
      </c>
      <c r="D41" s="8" t="s">
        <v>20</v>
      </c>
      <c r="E41" s="9">
        <v>2533384</v>
      </c>
      <c r="F41" s="10">
        <f>ROUND(E41*1.06,0)</f>
        <v>2685387</v>
      </c>
      <c r="G41" s="11"/>
      <c r="H41" s="11"/>
      <c r="I41" s="12">
        <f>+E41+G41</f>
        <v>2533384</v>
      </c>
      <c r="J41" s="13">
        <f>ROUND(H41+F41,0)</f>
        <v>2685387</v>
      </c>
      <c r="K41" s="14">
        <v>0.63200000000000001</v>
      </c>
      <c r="L41" s="14">
        <v>0.56899999999999995</v>
      </c>
      <c r="M41" s="12">
        <f t="shared" si="28"/>
        <v>1601099</v>
      </c>
      <c r="N41" s="12">
        <f t="shared" si="25"/>
        <v>1441495</v>
      </c>
      <c r="O41" s="13">
        <f t="shared" si="26"/>
        <v>1697165</v>
      </c>
      <c r="P41" s="13">
        <f t="shared" si="27"/>
        <v>1527985</v>
      </c>
      <c r="Q41" s="8" t="s">
        <v>37</v>
      </c>
    </row>
    <row r="42" spans="1:17" ht="25.5" x14ac:dyDescent="0.25">
      <c r="A42" s="5" t="s">
        <v>70</v>
      </c>
      <c r="B42" s="6">
        <v>420048000003</v>
      </c>
      <c r="C42" s="7" t="s">
        <v>71</v>
      </c>
      <c r="D42" s="8" t="s">
        <v>20</v>
      </c>
      <c r="E42" s="9">
        <v>2766392</v>
      </c>
      <c r="F42" s="10">
        <f t="shared" si="23"/>
        <v>2932376</v>
      </c>
      <c r="G42" s="11"/>
      <c r="H42" s="11"/>
      <c r="I42" s="12">
        <f t="shared" si="0"/>
        <v>2766392</v>
      </c>
      <c r="J42" s="13">
        <f t="shared" si="1"/>
        <v>2932376</v>
      </c>
      <c r="K42" s="14">
        <v>0.60099999999999998</v>
      </c>
      <c r="L42" s="14">
        <v>0.54400000000000004</v>
      </c>
      <c r="M42" s="12">
        <f t="shared" si="28"/>
        <v>1662602</v>
      </c>
      <c r="N42" s="12">
        <f t="shared" si="25"/>
        <v>1504917</v>
      </c>
      <c r="O42" s="13">
        <f t="shared" si="26"/>
        <v>1762358</v>
      </c>
      <c r="P42" s="13">
        <f t="shared" si="27"/>
        <v>1595213</v>
      </c>
      <c r="Q42" s="8" t="s">
        <v>58</v>
      </c>
    </row>
    <row r="43" spans="1:17" ht="25.5" x14ac:dyDescent="0.25">
      <c r="A43" s="5" t="s">
        <v>70</v>
      </c>
      <c r="B43" s="6">
        <v>420258</v>
      </c>
      <c r="C43" s="7" t="s">
        <v>72</v>
      </c>
      <c r="D43" s="8" t="s">
        <v>20</v>
      </c>
      <c r="E43" s="9">
        <v>0</v>
      </c>
      <c r="F43" s="10">
        <f t="shared" si="23"/>
        <v>0</v>
      </c>
      <c r="G43" s="11"/>
      <c r="H43" s="11"/>
      <c r="I43" s="12">
        <f t="shared" si="0"/>
        <v>0</v>
      </c>
      <c r="J43" s="13">
        <f t="shared" si="1"/>
        <v>0</v>
      </c>
      <c r="K43" s="14" t="s">
        <v>30</v>
      </c>
      <c r="L43" s="14" t="s">
        <v>30</v>
      </c>
      <c r="M43" s="16" t="s">
        <v>30</v>
      </c>
      <c r="N43" s="16" t="s">
        <v>30</v>
      </c>
      <c r="O43" s="17" t="s">
        <v>30</v>
      </c>
      <c r="P43" s="17" t="s">
        <v>30</v>
      </c>
      <c r="Q43" s="8" t="s">
        <v>58</v>
      </c>
    </row>
    <row r="44" spans="1:17" ht="25.5" x14ac:dyDescent="0.25">
      <c r="A44" s="5" t="s">
        <v>70</v>
      </c>
      <c r="B44" s="6">
        <v>420217</v>
      </c>
      <c r="C44" s="7" t="s">
        <v>73</v>
      </c>
      <c r="D44" s="8" t="s">
        <v>20</v>
      </c>
      <c r="E44" s="9">
        <v>2264246</v>
      </c>
      <c r="F44" s="10">
        <f t="shared" si="23"/>
        <v>2400101</v>
      </c>
      <c r="G44" s="11"/>
      <c r="H44" s="11"/>
      <c r="I44" s="12">
        <f t="shared" si="0"/>
        <v>2264246</v>
      </c>
      <c r="J44" s="13">
        <f t="shared" si="1"/>
        <v>2400101</v>
      </c>
      <c r="K44" s="14">
        <v>0.61</v>
      </c>
      <c r="L44" s="14">
        <v>0.55900000000000005</v>
      </c>
      <c r="M44" s="12">
        <f t="shared" si="28"/>
        <v>1381190</v>
      </c>
      <c r="N44" s="12">
        <f>ROUND(L44*E44,0)</f>
        <v>1265714</v>
      </c>
      <c r="O44" s="13">
        <f>ROUND(K44*J44,0)</f>
        <v>1464062</v>
      </c>
      <c r="P44" s="13">
        <f>ROUND(L44*J44,0)</f>
        <v>1341656</v>
      </c>
      <c r="Q44" s="8" t="s">
        <v>37</v>
      </c>
    </row>
    <row r="45" spans="1:17" ht="25.5" x14ac:dyDescent="0.25">
      <c r="A45" s="5" t="s">
        <v>70</v>
      </c>
      <c r="B45" s="6">
        <v>420028000008</v>
      </c>
      <c r="C45" s="7" t="s">
        <v>74</v>
      </c>
      <c r="D45" s="8" t="s">
        <v>51</v>
      </c>
      <c r="E45" s="9">
        <v>465458</v>
      </c>
      <c r="F45" s="10">
        <f t="shared" si="23"/>
        <v>493385</v>
      </c>
      <c r="G45" s="11"/>
      <c r="H45" s="11"/>
      <c r="I45" s="12">
        <f t="shared" si="0"/>
        <v>465458</v>
      </c>
      <c r="J45" s="13">
        <f t="shared" si="1"/>
        <v>493385</v>
      </c>
      <c r="K45" s="14" t="s">
        <v>30</v>
      </c>
      <c r="L45" s="14" t="s">
        <v>30</v>
      </c>
      <c r="M45" s="16" t="s">
        <v>30</v>
      </c>
      <c r="N45" s="16" t="s">
        <v>30</v>
      </c>
      <c r="O45" s="17" t="s">
        <v>30</v>
      </c>
      <c r="P45" s="17" t="s">
        <v>30</v>
      </c>
      <c r="Q45" s="8" t="s">
        <v>37</v>
      </c>
    </row>
    <row r="46" spans="1:17" ht="25.5" x14ac:dyDescent="0.25">
      <c r="A46" s="5" t="s">
        <v>70</v>
      </c>
      <c r="B46" s="6">
        <v>420028000009</v>
      </c>
      <c r="C46" s="7" t="s">
        <v>75</v>
      </c>
      <c r="D46" s="8" t="s">
        <v>51</v>
      </c>
      <c r="E46" s="9">
        <v>465458</v>
      </c>
      <c r="F46" s="10">
        <f t="shared" si="23"/>
        <v>493385</v>
      </c>
      <c r="G46" s="11"/>
      <c r="H46" s="11"/>
      <c r="I46" s="12">
        <f t="shared" si="0"/>
        <v>465458</v>
      </c>
      <c r="J46" s="13">
        <f t="shared" si="1"/>
        <v>493385</v>
      </c>
      <c r="K46" s="14" t="s">
        <v>30</v>
      </c>
      <c r="L46" s="14" t="s">
        <v>30</v>
      </c>
      <c r="M46" s="16" t="s">
        <v>30</v>
      </c>
      <c r="N46" s="16" t="s">
        <v>30</v>
      </c>
      <c r="O46" s="17" t="s">
        <v>30</v>
      </c>
      <c r="P46" s="17" t="s">
        <v>30</v>
      </c>
      <c r="Q46" s="8" t="s">
        <v>37</v>
      </c>
    </row>
    <row r="47" spans="1:17" ht="25.5" x14ac:dyDescent="0.25">
      <c r="A47" s="5" t="s">
        <v>70</v>
      </c>
      <c r="B47" s="6">
        <v>420028000006</v>
      </c>
      <c r="C47" s="7" t="s">
        <v>76</v>
      </c>
      <c r="D47" s="8" t="s">
        <v>51</v>
      </c>
      <c r="E47" s="9">
        <v>272114</v>
      </c>
      <c r="F47" s="10">
        <f t="shared" si="23"/>
        <v>288441</v>
      </c>
      <c r="G47" s="11"/>
      <c r="H47" s="11"/>
      <c r="I47" s="12">
        <f t="shared" si="0"/>
        <v>272114</v>
      </c>
      <c r="J47" s="13">
        <f t="shared" si="1"/>
        <v>288441</v>
      </c>
      <c r="K47" s="14" t="s">
        <v>30</v>
      </c>
      <c r="L47" s="14" t="s">
        <v>30</v>
      </c>
      <c r="M47" s="16" t="s">
        <v>30</v>
      </c>
      <c r="N47" s="16" t="s">
        <v>30</v>
      </c>
      <c r="O47" s="17" t="s">
        <v>30</v>
      </c>
      <c r="P47" s="17" t="s">
        <v>30</v>
      </c>
      <c r="Q47" s="8" t="s">
        <v>37</v>
      </c>
    </row>
    <row r="48" spans="1:17" ht="25.5" x14ac:dyDescent="0.25">
      <c r="A48" s="5" t="s">
        <v>70</v>
      </c>
      <c r="B48" s="6">
        <v>420042</v>
      </c>
      <c r="C48" s="7" t="s">
        <v>77</v>
      </c>
      <c r="D48" s="8" t="s">
        <v>20</v>
      </c>
      <c r="E48" s="9">
        <v>1919063</v>
      </c>
      <c r="F48" s="10">
        <f>ROUND(E48*1.06,0)</f>
        <v>2034207</v>
      </c>
      <c r="G48" s="24">
        <v>711750</v>
      </c>
      <c r="H48" s="24">
        <f>G48*1.06</f>
        <v>754455</v>
      </c>
      <c r="I48" s="12">
        <f t="shared" si="0"/>
        <v>2630813</v>
      </c>
      <c r="J48" s="13">
        <f t="shared" si="1"/>
        <v>2788662</v>
      </c>
      <c r="K48" s="14">
        <v>0.46400000000000002</v>
      </c>
      <c r="L48" s="14" t="s">
        <v>30</v>
      </c>
      <c r="M48" s="12">
        <f>ROUND(K48*E48,0)</f>
        <v>890445</v>
      </c>
      <c r="N48" s="16" t="s">
        <v>30</v>
      </c>
      <c r="O48" s="13">
        <f>ROUND(K48*F48,0)</f>
        <v>943872</v>
      </c>
      <c r="P48" s="17" t="s">
        <v>30</v>
      </c>
      <c r="Q48" s="8" t="s">
        <v>37</v>
      </c>
    </row>
    <row r="49" spans="1:17" ht="25.5" x14ac:dyDescent="0.25">
      <c r="A49" s="5" t="s">
        <v>78</v>
      </c>
      <c r="B49" s="6">
        <v>420025000062</v>
      </c>
      <c r="C49" s="7" t="s">
        <v>79</v>
      </c>
      <c r="D49" s="8" t="s">
        <v>20</v>
      </c>
      <c r="E49" s="9">
        <v>0</v>
      </c>
      <c r="F49" s="10">
        <f t="shared" si="6"/>
        <v>0</v>
      </c>
      <c r="G49" s="11"/>
      <c r="H49" s="11"/>
      <c r="I49" s="12">
        <f t="shared" si="0"/>
        <v>0</v>
      </c>
      <c r="J49" s="13">
        <f t="shared" si="1"/>
        <v>0</v>
      </c>
      <c r="K49" s="14" t="s">
        <v>30</v>
      </c>
      <c r="L49" s="14" t="s">
        <v>30</v>
      </c>
      <c r="M49" s="16" t="s">
        <v>30</v>
      </c>
      <c r="N49" s="16" t="s">
        <v>30</v>
      </c>
      <c r="O49" s="17" t="s">
        <v>30</v>
      </c>
      <c r="P49" s="17" t="s">
        <v>30</v>
      </c>
      <c r="Q49" s="8" t="s">
        <v>30</v>
      </c>
    </row>
  </sheetData>
  <autoFilter ref="A3:Q49" xr:uid="{00000000-0001-0000-0000-000000000000}"/>
  <mergeCells count="6">
    <mergeCell ref="A1:J2"/>
    <mergeCell ref="K1:N1"/>
    <mergeCell ref="Q1:Q3"/>
    <mergeCell ref="K2:L2"/>
    <mergeCell ref="M2:N2"/>
    <mergeCell ref="O2:P2"/>
  </mergeCells>
  <pageMargins left="0.7" right="0.7" top="0.75" bottom="0.75" header="0.3" footer="0.3"/>
  <pageSetup orientation="portrait" r:id="rId1"/>
  <ignoredErrors>
    <ignoredError sqref="F7 F14 F19 F25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e74c31188bd7c0b1f9883c240a70a148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3b6bcbd24bef720410e8ce616a3b477c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FAD05AE-41E2-40C7-838C-FDABC10DBCA8}"/>
</file>

<file path=customXml/itemProps2.xml><?xml version="1.0" encoding="utf-8"?>
<ds:datastoreItem xmlns:ds="http://schemas.openxmlformats.org/officeDocument/2006/customXml" ds:itemID="{FDEB8A87-E4EB-4996-8061-C293565DBE11}"/>
</file>

<file path=customXml/itemProps3.xml><?xml version="1.0" encoding="utf-8"?>
<ds:datastoreItem xmlns:ds="http://schemas.openxmlformats.org/officeDocument/2006/customXml" ds:itemID="{F6C46D50-7321-46E1-AE22-8A8A5B5916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TARIFAS 2025 Y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Dario Ramirez Mendez</dc:creator>
  <cp:lastModifiedBy>María Margarita Muñoz Mendoza</cp:lastModifiedBy>
  <dcterms:created xsi:type="dcterms:W3CDTF">2025-11-19T13:02:58Z</dcterms:created>
  <dcterms:modified xsi:type="dcterms:W3CDTF">2025-11-20T14:07:30Z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