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TRABAJOS\BARRIOS UNIDOS\FORMULACION 2025\DIRECTAS ETNICOS\INDIGENAS\DEFINITIVOS II\"/>
    </mc:Choice>
  </mc:AlternateContent>
  <xr:revisionPtr revIDLastSave="0" documentId="13_ncr:1_{D4D2AD4C-A849-4B30-8E61-36F70049A7F9}" xr6:coauthVersionLast="47" xr6:coauthVersionMax="47" xr10:uidLastSave="{00000000-0000-0000-0000-000000000000}"/>
  <bookViews>
    <workbookView xWindow="-120" yWindow="-120" windowWidth="29040" windowHeight="15720" tabRatio="839" xr2:uid="{00000000-000D-0000-FFFF-FFFF00000000}"/>
  </bookViews>
  <sheets>
    <sheet name="ESTUDIO DE MERCADO" sheetId="3" r:id="rId1"/>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S44" i="3" l="1"/>
  <c r="S41" i="3"/>
  <c r="S39" i="3"/>
  <c r="S38" i="3"/>
  <c r="S32" i="3"/>
  <c r="R29" i="3"/>
  <c r="S29" i="3" s="1"/>
  <c r="S22" i="3"/>
  <c r="S18" i="3"/>
  <c r="S17" i="3"/>
  <c r="S16" i="3"/>
  <c r="S15" i="3"/>
  <c r="S9" i="3"/>
  <c r="S10" i="3"/>
  <c r="S8" i="3"/>
  <c r="R10" i="3"/>
  <c r="R11" i="3"/>
  <c r="S11" i="3" s="1"/>
  <c r="R9" i="3"/>
  <c r="R15" i="3"/>
  <c r="R16" i="3"/>
  <c r="R17" i="3"/>
  <c r="R18" i="3"/>
  <c r="R19" i="3"/>
  <c r="S19" i="3" s="1"/>
  <c r="R24" i="3"/>
  <c r="S24" i="3" s="1"/>
  <c r="R27" i="3"/>
  <c r="S27" i="3" s="1"/>
  <c r="R28" i="3"/>
  <c r="S28" i="3" s="1"/>
  <c r="R37" i="3"/>
  <c r="S37" i="3" s="1"/>
  <c r="R44" i="3"/>
  <c r="R45" i="3"/>
  <c r="S45" i="3" s="1"/>
  <c r="R8" i="3"/>
  <c r="O8" i="3"/>
  <c r="Q39" i="3"/>
  <c r="R39" i="3" s="1"/>
  <c r="Q38" i="3"/>
  <c r="R38" i="3" s="1"/>
  <c r="Q37" i="3"/>
  <c r="Q32" i="3"/>
  <c r="R32" i="3" s="1"/>
  <c r="Q26" i="3"/>
  <c r="R26" i="3" s="1"/>
  <c r="S26" i="3" s="1"/>
  <c r="Q24" i="3"/>
  <c r="Q22" i="3"/>
  <c r="R22" i="3" s="1"/>
  <c r="T44" i="3" l="1"/>
  <c r="U44" i="3" s="1"/>
  <c r="T41" i="3"/>
  <c r="U41" i="3" s="1"/>
  <c r="T29" i="3"/>
  <c r="U29" i="3" s="1"/>
  <c r="T11" i="3"/>
  <c r="U11" i="3" s="1"/>
  <c r="T10" i="3"/>
  <c r="U10" i="3" s="1"/>
  <c r="T9" i="3"/>
  <c r="U9" i="3" s="1"/>
  <c r="T8" i="3"/>
  <c r="U8" i="3" s="1"/>
  <c r="T13" i="3"/>
  <c r="U13" i="3" s="1"/>
  <c r="T12" i="3"/>
  <c r="U12" i="3" s="1"/>
  <c r="N45" i="3"/>
  <c r="O45" i="3" s="1"/>
  <c r="N44" i="3"/>
  <c r="O44" i="3" s="1"/>
  <c r="O41" i="3"/>
  <c r="O29" i="3"/>
  <c r="O18" i="3"/>
  <c r="O10" i="3"/>
  <c r="O9" i="3"/>
  <c r="M32" i="3"/>
  <c r="N32" i="3" s="1"/>
  <c r="O32" i="3" s="1"/>
  <c r="N28" i="3"/>
  <c r="T28" i="3" s="1"/>
  <c r="U28" i="3" s="1"/>
  <c r="N27" i="3"/>
  <c r="T27" i="3" s="1"/>
  <c r="U27" i="3" s="1"/>
  <c r="M22" i="3"/>
  <c r="N22" i="3" s="1"/>
  <c r="N16" i="3"/>
  <c r="O16" i="3" s="1"/>
  <c r="N17" i="3"/>
  <c r="O17" i="3" s="1"/>
  <c r="N18" i="3"/>
  <c r="T18" i="3" s="1"/>
  <c r="U18" i="3" s="1"/>
  <c r="N19" i="3"/>
  <c r="T19" i="3" s="1"/>
  <c r="U19" i="3" s="1"/>
  <c r="N15" i="3"/>
  <c r="O15" i="3" s="1"/>
  <c r="N11" i="3"/>
  <c r="O11" i="3" s="1"/>
  <c r="M39" i="3"/>
  <c r="N39" i="3" s="1"/>
  <c r="O39" i="3" s="1"/>
  <c r="M38" i="3"/>
  <c r="N38" i="3" s="1"/>
  <c r="T38" i="3" s="1"/>
  <c r="U38" i="3" s="1"/>
  <c r="M37" i="3"/>
  <c r="N37" i="3" s="1"/>
  <c r="T37" i="3" s="1"/>
  <c r="U37" i="3" s="1"/>
  <c r="M26" i="3"/>
  <c r="N26" i="3" s="1"/>
  <c r="T26" i="3" s="1"/>
  <c r="U26" i="3" s="1"/>
  <c r="M24" i="3"/>
  <c r="N24" i="3" s="1"/>
  <c r="T24" i="3" s="1"/>
  <c r="U24" i="3" s="1"/>
  <c r="I12" i="3"/>
  <c r="J12" i="3" s="1"/>
  <c r="K12" i="3" s="1"/>
  <c r="I13" i="3"/>
  <c r="J13" i="3" s="1"/>
  <c r="K13" i="3" s="1"/>
  <c r="I14" i="3"/>
  <c r="J14" i="3" s="1"/>
  <c r="K14" i="3" s="1"/>
  <c r="I23" i="3"/>
  <c r="J23" i="3" s="1"/>
  <c r="I25" i="3"/>
  <c r="J25" i="3" s="1"/>
  <c r="K25" i="3" s="1"/>
  <c r="I30" i="3"/>
  <c r="J30" i="3" s="1"/>
  <c r="K30" i="3" s="1"/>
  <c r="I31" i="3"/>
  <c r="J31" i="3" s="1"/>
  <c r="K31" i="3" s="1"/>
  <c r="I40" i="3"/>
  <c r="J40" i="3" s="1"/>
  <c r="K40" i="3" s="1"/>
  <c r="I7" i="3"/>
  <c r="J7" i="3" s="1"/>
  <c r="K7" i="3" s="1"/>
  <c r="K23" i="3" l="1"/>
  <c r="T23" i="3"/>
  <c r="U23" i="3" s="1"/>
  <c r="O27" i="3"/>
  <c r="O28" i="3"/>
  <c r="T39" i="3"/>
  <c r="U39" i="3" s="1"/>
  <c r="T14" i="3"/>
  <c r="U14" i="3" s="1"/>
  <c r="O24" i="3"/>
  <c r="O37" i="3"/>
  <c r="T32" i="3"/>
  <c r="U32" i="3" s="1"/>
  <c r="O22" i="3"/>
  <c r="T22" i="3"/>
  <c r="U22" i="3" s="1"/>
  <c r="O38" i="3"/>
  <c r="T16" i="3"/>
  <c r="U16" i="3" s="1"/>
  <c r="T17" i="3"/>
  <c r="U17" i="3" s="1"/>
  <c r="O26" i="3"/>
  <c r="T15" i="3"/>
  <c r="U15" i="3" s="1"/>
  <c r="T7" i="3"/>
  <c r="U7" i="3" s="1"/>
  <c r="O19" i="3"/>
  <c r="T25" i="3"/>
  <c r="U25" i="3" s="1"/>
  <c r="T45" i="3"/>
  <c r="U45" i="3" s="1"/>
  <c r="T30" i="3"/>
  <c r="U30" i="3" s="1"/>
  <c r="T31" i="3"/>
  <c r="U31" i="3" s="1"/>
  <c r="T40" i="3"/>
  <c r="U40" i="3" s="1"/>
  <c r="J20" i="3" l="1"/>
  <c r="J21" i="3"/>
  <c r="T21" i="3" s="1"/>
  <c r="U21" i="3" s="1"/>
  <c r="K21" i="3"/>
  <c r="I33" i="3"/>
  <c r="I34" i="3"/>
  <c r="J34" i="3" s="1"/>
  <c r="J33" i="3"/>
  <c r="I36" i="3"/>
  <c r="J36" i="3" s="1"/>
  <c r="I35" i="3"/>
  <c r="J35" i="3" s="1"/>
  <c r="I43" i="3"/>
  <c r="J43" i="3" s="1"/>
  <c r="I42" i="3"/>
  <c r="J42" i="3" s="1"/>
  <c r="K35" i="3" l="1"/>
  <c r="T35" i="3"/>
  <c r="U35" i="3" s="1"/>
  <c r="K34" i="3"/>
  <c r="T34" i="3"/>
  <c r="U34" i="3" s="1"/>
  <c r="K42" i="3"/>
  <c r="T42" i="3"/>
  <c r="U42" i="3" s="1"/>
  <c r="K43" i="3"/>
  <c r="T43" i="3"/>
  <c r="U43" i="3" s="1"/>
  <c r="K36" i="3"/>
  <c r="T36" i="3"/>
  <c r="U36" i="3" s="1"/>
  <c r="K33" i="3"/>
  <c r="T33" i="3"/>
  <c r="U33" i="3" s="1"/>
  <c r="K20" i="3"/>
  <c r="T20" i="3"/>
  <c r="U20" i="3" s="1"/>
  <c r="U47" i="3" s="1"/>
</calcChain>
</file>

<file path=xl/sharedStrings.xml><?xml version="1.0" encoding="utf-8"?>
<sst xmlns="http://schemas.openxmlformats.org/spreadsheetml/2006/main" count="420" uniqueCount="84">
  <si>
    <t>FONDO DE DESARROLLO LOCAL DE BARRIOS UNIDOS</t>
  </si>
  <si>
    <t>Unidad de medida</t>
  </si>
  <si>
    <t>Cantidad</t>
  </si>
  <si>
    <t>TOTAL</t>
  </si>
  <si>
    <t xml:space="preserve">Un sólido 250 gr (Un pastel de pollo, carne o gloria), jugo en caja o avena en la caja 200 ml, fruta (manzana, pera, durazno, banano, mandarina, o ciruela) y postre de 11gr. Que cumpla con las normas de Bioseguridad - empacado en material biodegradable y con cubiertos biodegradables (no usar pitillo) (Incluido transporte y servicio). </t>
  </si>
  <si>
    <t xml:space="preserve">Ceremonia de armonización 
FORMACIÓN ACADÉMICA: Reconocimiento como líder de su comunidad del cabildo indígena o del órgano de representatividad e interlocución correspondiente.  
EXPERIENCIA: En desarrollo de ceremonias de armonización en las comunidades indígenas; certificada por un cabildo indígena perteneciente a la mesa local indígena. 
Persona sabedora de la comunidad, con trayectoria mínima de 5 años en armonización espiritual con enfoque diferencial étnico indígena, quien dará apertura al espacio a través de un ritual propio de su comunidad. </t>
  </si>
  <si>
    <t>N/A</t>
  </si>
  <si>
    <t>Agrupación teatral, musical, artística o de danza de mínimo cuatro integrantes que maneje diferentes técnicas con una puesta en escena entre 30 - 45 minutos. Las agrupaciones deben ser parte y tener una trayectoria certificada en las comunidades indígenas.
Nota: La agrupación contar con sus implementos para la 
presentación.</t>
  </si>
  <si>
    <t xml:space="preserve">Título de Formación: 
Técnica o tecnológica o acreditación y aprobación del 50% o más de un plan de estudios de una carrera profesional en: Administración de empresas, administración de finanzas, Administración pública, Ciencias Políticas, Sociología o trabajo social, Ingeniería Industrial, o Economía
Con 24 meses de experiencia laboral en actividades administrativas y/o auxiliar administrativo. 
Con disponibilidad de tiempo que garantice la prestación del servicio y ejecución del contrato en los tiempos establecidos.
Con reconocimiento certificado de un cabildo indígena perteneciente a la mesa local indígena. 
</t>
  </si>
  <si>
    <t>Afiche en propalcote 150 gr full color tamaño cuarto de pliego (35x50 cm) impresion en papel con acabado brillante, por una cara. EL ARTE GRAFICO DEBE SER ENVIADO EN FORMATO (TIF,JPG,PSD,PDF,AI, aprobado previamente por el area de prensa.propalcote es un papel brillante. Paquete por 100 und</t>
  </si>
  <si>
    <t>Paquete</t>
  </si>
  <si>
    <t>impresion en banner con acabado tipo ojal x metro cuadrado, La impresión gran formato cuenta para piezas publicitarias de gran tamaño. Las impresiones de menos de 200 x 300 cms se consideran impresión tipo pendón y se aplicará el precio para impresión de pendones.  Colores CYMK en Alta resolución. Ancho 1.20 mts rollo de 50 metros, Ancho 1.50mts rollo de 50 metros, Ancho 2.0 mts rollo de 50 metros, Ancho 2.50m rollo de 50 metros, Ancho 3.20m rollo de 50 metros,Tipo de Impresión Banner 13oz.EL ARTE GRAFICO DEBE SER ENVIADO EN FORMATO (TIF,JPG,PSD,PDF,AI,) un metro cuadrado minimo y aprobado previamente por el area de prensa.</t>
  </si>
  <si>
    <t>Und</t>
  </si>
  <si>
    <t>Estructura metálica para tensar Banner de un 1 mt de ancho por 2 mt de alto PARA USO EN EXTERIOR</t>
  </si>
  <si>
    <t>Valor total</t>
  </si>
  <si>
    <t>SABEDORAS O SABEDORES</t>
  </si>
  <si>
    <t>FORMACIÓN ACADÉMICA: Reconocimiento como líder de su comunidad del cabildo indígena o del órgano de representatividad e interlocución correspondiente.; EXPERIENCIA MINIMA: No requiere.
Persona sabedora de la comunidad, con conocimiento en armonización espiritual con enfoque diferencial étnico indígena, quien dará apertura al espacio a través de un ritual propio de su comunidad.</t>
  </si>
  <si>
    <t xml:space="preserve">FORMACIÓN ACADÉMICA: Reconocimiento como líder de su comunidad del cabildo indígena o del órgano de representatividad e interlocución correspondiente 
EXPERIENCIA: De al menos 5 años, en desarrollo de paneles, conversatorios y/o espacios de diálogo que relacione saberes propios de las comunidades indígenas; certificada por un cabildo perteneciente a la mesa local indígena. </t>
  </si>
  <si>
    <t>Persona perteneciente a la comunidad indígena, avalado por uno de los cabildos que conforman la Mesa Local Indígena de Barrios unidos.</t>
  </si>
  <si>
    <t xml:space="preserve"> Botella pet 600 ml</t>
  </si>
  <si>
    <t>Alquiler de pantalla gigante con estructura, una pantallas led de 3.5 pitch, led indoor –
outdoor tipo pixel pitch, tamaño de pantalla 3 mts de ancho x 2 mts de alto, con sdi para
conexión de hdmi, características por módulo de pantalla: alto cm (h): 500, largo cm (h):
500, grosor cm (h): 89,75,pitch: 3, resolución pixeles: 128x128, con estructura de
suspensión de pantalla ajustable a 50 cm y 100 cm del piso, debe incluir ingeniero de
video,  montaje y desmontaje, con transporte incluido</t>
  </si>
  <si>
    <t>ALQUILER DE SONIDO BASÍCO</t>
  </si>
  <si>
    <t>Impresión en vinilo autoadhesivo, apoyado en una superficie de madera con un marco de soporte de mínimo 9 mm. medidas generales 40 x 60 cm.</t>
  </si>
  <si>
    <t>20 páginas, tapa plastificada, todas las páginas a 4 tintas por ambas caras tamaño media carta. EL ARTE GRAFICO DEBE SER ENVIADO EN FORMATO (TIF, JPG, PSD, PDF, AI) aprobado previamente por el área de prensa. Paquete por 500 und.</t>
  </si>
  <si>
    <t>Edición de videos aportados por la comunidad con el fin de generar una presentación compilada y proyectada en Bucle en el evento. Se debe mejorar la calidad de los videos en cuanto a imagen, formato y sonido para un excelente producto final.</t>
  </si>
  <si>
    <t>Alquiler tarima para eventos Modular 6x4 metros altura de 1 metro con carpa y escalera de fácil almacenaje y transporte</t>
  </si>
  <si>
    <t>Alquiler de Plantas Eléctricas de 12 KVA a GASOLINA
• Potencia prime: 12.000W (12 Kva)
• Potencia Standby: 11.500w (11Kva)
• Tipo de Cabina: Abierto
• Conexión: Monofásica
• Voltaje: 110/240V
• Potencia: 24 HP
• Amperaje: 94 / 47 Amp
• Deposito: 45 Litros
• Consumo: 0.8 G/H
• Peso seco: 165 kg
• Velocidad de Rotación: 3600 rpm
• Modo de Uso: EMERGENCIA hasta de 8 Horas de Funcionamiento
• Tipo de Tablero: Analógico
• Incluye transporte
• Incluye combustible
• Incluye operario</t>
  </si>
  <si>
    <t>Alquiler carpa 2x2 con laterales (incluye transporte, montaje y desmontaje)</t>
  </si>
  <si>
    <t>Alquiler de sillas plásticas sin brazos para eventos (incluye transporte, montaje y
desmontaje)</t>
  </si>
  <si>
    <t>Alquiler Mesas plegable plastica en Polipropileno para la exhibición de productos de los
beneficiarios, incluido transporte (Alto: 74 cms. Frente: 183 cms. Fondo: 74 cms. Medidas
aproximadas) Estructura en cold rolled.</t>
  </si>
  <si>
    <t>De color blanco, apto para una mesa con las siguientes medidas: Alto: 74 cms. Frente: 183 cms. Fondo: 74 cms. Medidas</t>
  </si>
  <si>
    <t>Punto de corriente electrica con tomacorriente tipo estándar (2 puestos), incluye transporte, instalacion, cableado para su montaje cumpliendo las normas de seguridad</t>
  </si>
  <si>
    <t>Alquiler carpa 6x12 con laterales (incluye transporte, montaje y desmontaje)</t>
  </si>
  <si>
    <t>Alquiler carpa 6x6 con laterales (incluye transporte, montaje y desmontaje)</t>
  </si>
  <si>
    <t>Bono de incentivo económico a los emprendedores participantes de la feria de emprendimiento.</t>
  </si>
  <si>
    <t>Alquiler de baño portátiles (hombre y mujer) por jornada en eventos masivos, suministro de papel higiénico, toalla de manos en papel, jabón líquido para manos, (batería completa)(Incluye personal de mantenimiento, transporte e instalación y desinstalación)</t>
  </si>
  <si>
    <t>1 Proteína animal  150 gr, 1 harina 90gr, 1 carbohidrato 50gr, ensalada 80gr y bebida 7oz empacado en material biodegradable y con cubiertos biodegradables (no usar pitillo)</t>
  </si>
  <si>
    <t xml:space="preserve">Título Profesional en: 
Administración de empresas, administración de  finanzas, Administración pública, Ciencias Políticas, Sociología o trabajo social, Ingenierías o Economía. 
Experiencia mínima profesional de 24 meses relacionados con comunidades indígenas
Con disponibilidad de tiempo que garantice la prestación del servicio y ejecución del contrato en los tiempos establecidos.
Con reconocimiento certificado de un cabildo indígena perteneciente a la mesa local indígena.   
</t>
  </si>
  <si>
    <t>Ítem</t>
  </si>
  <si>
    <t xml:space="preserve">Nombre del producto y/o servicio </t>
  </si>
  <si>
    <t xml:space="preserve">Descripción del producto y/o servicio </t>
  </si>
  <si>
    <t>Valor Unitario Antes de IVA</t>
  </si>
  <si>
    <t>IVA
Si aplica (%)</t>
  </si>
  <si>
    <t>Valor Unitario IVA incluido</t>
  </si>
  <si>
    <t>UND</t>
  </si>
  <si>
    <t>PERSONAL</t>
  </si>
  <si>
    <t>GRUPO</t>
  </si>
  <si>
    <t>REFRIGERIOS TIPO 1</t>
  </si>
  <si>
    <t>SABEDOR O SABEDORA</t>
  </si>
  <si>
    <t>PRESENTACIÓN ARTÍSTICA CULTURAL PROPIA DE COMUNIDADES INDÍGENAS</t>
  </si>
  <si>
    <t>PROFESIONAL COORDINADOR (A) GENERAL DEL PROYECTO</t>
  </si>
  <si>
    <t>AUXILIAR  ADMINISTRATIVO</t>
  </si>
  <si>
    <t>AFICHE CUARTO DE PLIEGO</t>
  </si>
  <si>
    <t>IMPRESIÓN EN BANNER</t>
  </si>
  <si>
    <t>ARAÑA PORTA PENDÓN METÁLICA</t>
  </si>
  <si>
    <t>SABEDORAS O SABEDORES (PANELISTAS)</t>
  </si>
  <si>
    <t>SABEDORAS O SABEDORES (MODERADOR)</t>
  </si>
  <si>
    <t>PERSONAL LOGÍSTICO</t>
  </si>
  <si>
    <t>BOTELLA DE AGUA (HIDRATACIÓN)</t>
  </si>
  <si>
    <t>FOTOGRAFÍA EN RETABLO</t>
  </si>
  <si>
    <t>CARTILLA 20 PAGINAS</t>
  </si>
  <si>
    <t>SERVICIO DE EDICIÓN DE VIDEO</t>
  </si>
  <si>
    <t>PANTALLA GIGANTE</t>
  </si>
  <si>
    <t>TARIMA</t>
  </si>
  <si>
    <t>PLANTA ELÉCTRICA 12 KVA</t>
  </si>
  <si>
    <t>ALQUILER DE CARPAS DE
2X2</t>
  </si>
  <si>
    <t>ALQUILER DE SILLAS</t>
  </si>
  <si>
    <t>ALQUILER DE MESAS</t>
  </si>
  <si>
    <t>MANTELES</t>
  </si>
  <si>
    <t xml:space="preserve">PUNTOS DE CORRIENTE </t>
  </si>
  <si>
    <t>ALQUILER DE CARPAS DE 6X12</t>
  </si>
  <si>
    <t>ALQUILER DE CARPAS DE 6X6</t>
  </si>
  <si>
    <t>BONO DE INCENTIVO</t>
  </si>
  <si>
    <t>ALQUILER DE BAÑO PORTÁTIL</t>
  </si>
  <si>
    <t>ALMUERZO TIPO 1</t>
  </si>
  <si>
    <t>CANASTA BU</t>
  </si>
  <si>
    <t>CABILDO KICHWA</t>
  </si>
  <si>
    <t>VALOR DE REFERENCIA</t>
  </si>
  <si>
    <t>VALOR TOTAL PROCESO</t>
  </si>
  <si>
    <t>Jornada / Mes</t>
  </si>
  <si>
    <t>ALQUILER DE SONIDO CAMPO ABIERTO</t>
  </si>
  <si>
    <t>CABILDO MUISCA SUBA</t>
  </si>
  <si>
    <t>Alquiler de sonido básico compuesto por dos (2) cabinas de 18 pulgadas con capacidad para DAISY CHAIN, dos (2) trípodes de cabinas, dos (2) parales de micrófonos con cables necesarios para el funcionamiento, dos (2) micrófonos de cable, dos (2) extensiones eléctricas de 5 metros cada una, debe incluir transporte, montaje y desmontaje y personal tecnico.</t>
  </si>
  <si>
    <t>1 Consola Digital 18 canales XR18 tipo MIDAS o su equivalente en elmercado
2 Cabinas medios y altos ELX 700w c/u tipo ELECTRO VOICE o su equivalente en elmercado
2 Subwoofer de 600w SWA 1501 c/u tipo MACKIE o su equivalente en elmercado
2 Cabinas medios y altos de 300w c/u tipo PROEL o su equivalente en elmercado
10 Micrófonos SM 58 tipo SHURE o su equivalente en elmercado
8 Stands para micrófono tipo PROEL o su equivalente en elmercado
2 Stands para cabinas. tipo QUICK LOK o su equivalente en elmercado
6 Cajas Directas Pasivas tipo WHIRLWIND o su equivalente en elmercado
1 Amplificador bajo tipo Max 208 Peavey o su equivalente en elmercado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</si>
</sst>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 &quot;* #,##0.00_-;&quot;-$ &quot;* #,##0.00_-;_-&quot;$ &quot;* \-??_-;_-@_-"/>
    <numFmt numFmtId="165" formatCode="_-&quot;$ &quot;* #,##0_-;&quot;-$ &quot;* #,##0_-;_-&quot;$ &quot;* \-??_-;_-@_-"/>
    <numFmt numFmtId="166" formatCode="_-* #,##0_-;\-* #,##0_-;_-* &quot;-&quot;??_-;_-@_-"/>
  </numFmts>
  <fonts count="13" x14ac:knownFonts="1">
    <font>
      <sz val="12"/>
      <color theme="1"/>
      <name val="Calibri"/>
      <charset val="1"/>
    </font>
    <font>
      <sz val="12"/>
      <color theme="1"/>
      <name val="Calibri"/>
      <family val="2"/>
      <charset val="1"/>
    </font>
    <font>
      <sz val="12"/>
      <color theme="1"/>
      <name val="Times New Roman"/>
      <family val="1"/>
      <charset val="1"/>
    </font>
    <font>
      <b/>
      <sz val="12"/>
      <color theme="1"/>
      <name val="Times New Roman"/>
      <family val="1"/>
      <charset val="1"/>
    </font>
    <font>
      <sz val="12"/>
      <name val="Times New Roman"/>
      <family val="1"/>
      <charset val="1"/>
    </font>
    <font>
      <b/>
      <sz val="26"/>
      <color theme="1"/>
      <name val="Times New Roman"/>
      <family val="1"/>
      <charset val="1"/>
    </font>
    <font>
      <sz val="12"/>
      <color rgb="FF000000"/>
      <name val="Times New Roman"/>
      <family val="1"/>
      <charset val="1"/>
    </font>
    <font>
      <sz val="12"/>
      <color theme="1"/>
      <name val="Garamond"/>
      <family val="1"/>
      <charset val="1"/>
    </font>
    <font>
      <sz val="12"/>
      <color rgb="FF000000"/>
      <name val="Garamond"/>
      <family val="1"/>
      <charset val="1"/>
    </font>
    <font>
      <sz val="12"/>
      <color theme="1"/>
      <name val="Calibri"/>
      <charset val="1"/>
    </font>
    <font>
      <sz val="11"/>
      <color theme="1"/>
      <name val="Garamond"/>
      <family val="1"/>
    </font>
    <font>
      <b/>
      <sz val="20"/>
      <color theme="0"/>
      <name val="Garamond"/>
      <family val="1"/>
    </font>
    <font>
      <b/>
      <sz val="24"/>
      <color theme="0"/>
      <name val="Garamond"/>
      <family val="1"/>
    </font>
  </fonts>
  <fills count="7">
    <fill>
      <patternFill patternType="none"/>
    </fill>
    <fill>
      <patternFill patternType="gray125"/>
    </fill>
    <fill>
      <patternFill patternType="solid">
        <fgColor theme="0"/>
        <bgColor rgb="FFFFFFCC"/>
      </patternFill>
    </fill>
    <fill>
      <patternFill patternType="solid">
        <fgColor rgb="FFFF0000"/>
        <bgColor rgb="FFC00000"/>
      </patternFill>
    </fill>
    <fill>
      <patternFill patternType="solid">
        <fgColor theme="1" tint="0.499984740745262"/>
        <bgColor indexed="64"/>
      </patternFill>
    </fill>
    <fill>
      <patternFill patternType="solid">
        <fgColor theme="0"/>
        <bgColor indexed="64"/>
      </patternFill>
    </fill>
    <fill>
      <patternFill patternType="solid">
        <fgColor theme="0"/>
        <bgColor rgb="FFFFFF00"/>
      </patternFill>
    </fill>
  </fills>
  <borders count="2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medium">
        <color auto="1"/>
      </left>
      <right/>
      <top/>
      <bottom/>
      <diagonal/>
    </border>
    <border>
      <left style="thin">
        <color auto="1"/>
      </left>
      <right/>
      <top/>
      <bottom style="thin">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thin">
        <color auto="1"/>
      </left>
      <right/>
      <top style="thin">
        <color auto="1"/>
      </top>
      <bottom style="medium">
        <color auto="1"/>
      </bottom>
      <diagonal/>
    </border>
    <border>
      <left style="medium">
        <color indexed="64"/>
      </left>
      <right/>
      <top/>
      <bottom style="thin">
        <color auto="1"/>
      </bottom>
      <diagonal/>
    </border>
  </borders>
  <cellStyleXfs count="5">
    <xf numFmtId="0" fontId="0" fillId="0" borderId="0"/>
    <xf numFmtId="164" fontId="9" fillId="0" borderId="0" applyBorder="0" applyProtection="0"/>
    <xf numFmtId="164" fontId="9" fillId="0" borderId="0" applyBorder="0" applyProtection="0"/>
    <xf numFmtId="0" fontId="1" fillId="0" borderId="0"/>
    <xf numFmtId="43" fontId="9" fillId="0" borderId="0" applyFont="0" applyFill="0" applyBorder="0" applyAlignment="0" applyProtection="0"/>
  </cellStyleXfs>
  <cellXfs count="80">
    <xf numFmtId="0" fontId="0" fillId="0" borderId="0" xfId="0"/>
    <xf numFmtId="0" fontId="2" fillId="0" borderId="0" xfId="3" applyFont="1" applyAlignment="1">
      <alignment horizontal="center" vertical="center" wrapText="1"/>
    </xf>
    <xf numFmtId="0" fontId="3" fillId="0" borderId="0" xfId="3" applyFont="1" applyAlignment="1">
      <alignment horizontal="center" vertical="center" wrapText="1"/>
    </xf>
    <xf numFmtId="164" fontId="2" fillId="0" borderId="0" xfId="1" applyFont="1" applyBorder="1" applyAlignment="1" applyProtection="1">
      <alignment horizontal="center" vertical="center" wrapText="1"/>
    </xf>
    <xf numFmtId="164" fontId="2" fillId="0" borderId="0" xfId="2" applyFont="1" applyBorder="1" applyAlignment="1" applyProtection="1">
      <alignment horizontal="center" vertical="center" wrapText="1"/>
    </xf>
    <xf numFmtId="0" fontId="4" fillId="2" borderId="0" xfId="0" applyFont="1" applyFill="1" applyAlignment="1">
      <alignment horizontal="center" vertical="center" wrapText="1"/>
    </xf>
    <xf numFmtId="0" fontId="3" fillId="2" borderId="0" xfId="0" applyFont="1" applyFill="1" applyAlignment="1">
      <alignment horizontal="center" vertical="center" wrapText="1"/>
    </xf>
    <xf numFmtId="0" fontId="2" fillId="2" borderId="6" xfId="3"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6"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0" borderId="0" xfId="0" applyFont="1" applyAlignment="1">
      <alignment horizontal="center" vertical="center"/>
    </xf>
    <xf numFmtId="0" fontId="6" fillId="2" borderId="0" xfId="0" applyFont="1" applyFill="1" applyAlignment="1">
      <alignment horizontal="center" vertical="center" wrapText="1"/>
    </xf>
    <xf numFmtId="0" fontId="6" fillId="2" borderId="0" xfId="0" applyFont="1" applyFill="1" applyAlignment="1">
      <alignment horizontal="left" vertical="center" wrapText="1"/>
    </xf>
    <xf numFmtId="0" fontId="11" fillId="4" borderId="6" xfId="0" applyFont="1" applyFill="1" applyBorder="1" applyAlignment="1">
      <alignment horizontal="center" vertical="center" wrapText="1"/>
    </xf>
    <xf numFmtId="165" fontId="2" fillId="5" borderId="6" xfId="1" applyNumberFormat="1" applyFont="1" applyFill="1" applyBorder="1" applyAlignment="1" applyProtection="1">
      <alignment horizontal="center" vertical="center" wrapText="1"/>
    </xf>
    <xf numFmtId="0" fontId="2" fillId="5" borderId="6" xfId="3" applyFont="1" applyFill="1" applyBorder="1" applyAlignment="1">
      <alignment horizontal="left" vertical="center" wrapText="1"/>
    </xf>
    <xf numFmtId="0" fontId="2" fillId="5" borderId="6" xfId="3" applyFont="1" applyFill="1" applyBorder="1" applyAlignment="1">
      <alignment horizontal="center" vertical="center" wrapText="1"/>
    </xf>
    <xf numFmtId="166" fontId="2" fillId="5" borderId="6" xfId="4" applyNumberFormat="1" applyFont="1" applyFill="1" applyBorder="1" applyAlignment="1" applyProtection="1">
      <alignment horizontal="center" vertical="center" wrapText="1"/>
    </xf>
    <xf numFmtId="0" fontId="11" fillId="4" borderId="1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3" fillId="0" borderId="18" xfId="3" applyFont="1" applyBorder="1" applyAlignment="1">
      <alignment horizontal="center" vertical="center" wrapText="1"/>
    </xf>
    <xf numFmtId="0" fontId="3" fillId="0" borderId="19" xfId="3" applyFont="1" applyBorder="1" applyAlignment="1">
      <alignment horizontal="center" vertical="center" wrapText="1"/>
    </xf>
    <xf numFmtId="0" fontId="2" fillId="0" borderId="19" xfId="3" applyFont="1" applyBorder="1" applyAlignment="1">
      <alignment horizontal="center" vertical="center" wrapText="1"/>
    </xf>
    <xf numFmtId="0" fontId="11" fillId="4" borderId="12" xfId="0" applyFont="1" applyFill="1" applyBorder="1" applyAlignment="1">
      <alignment horizontal="center" vertical="center"/>
    </xf>
    <xf numFmtId="0" fontId="3" fillId="5" borderId="11" xfId="3" applyFont="1" applyFill="1" applyBorder="1" applyAlignment="1">
      <alignment horizontal="center" vertical="center" wrapText="1"/>
    </xf>
    <xf numFmtId="0" fontId="11" fillId="4" borderId="20" xfId="0" applyFont="1" applyFill="1" applyBorder="1" applyAlignment="1">
      <alignment horizontal="right" vertical="center" wrapText="1"/>
    </xf>
    <xf numFmtId="165" fontId="11" fillId="4" borderId="13" xfId="0" applyNumberFormat="1" applyFont="1" applyFill="1" applyBorder="1" applyAlignment="1">
      <alignment vertical="center" wrapText="1"/>
    </xf>
    <xf numFmtId="0" fontId="2" fillId="5" borderId="17" xfId="3" applyFont="1" applyFill="1" applyBorder="1" applyAlignment="1">
      <alignment horizontal="center" vertical="center" wrapText="1"/>
    </xf>
    <xf numFmtId="0" fontId="8" fillId="2" borderId="17"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9" xfId="0" applyFont="1" applyFill="1" applyBorder="1" applyAlignment="1">
      <alignment horizontal="center" vertical="center" wrapText="1"/>
    </xf>
    <xf numFmtId="165" fontId="2" fillId="5" borderId="11" xfId="1" applyNumberFormat="1" applyFont="1" applyFill="1" applyBorder="1" applyAlignment="1" applyProtection="1">
      <alignment horizontal="center" vertical="center" wrapText="1"/>
    </xf>
    <xf numFmtId="165" fontId="2" fillId="5" borderId="9" xfId="1" applyNumberFormat="1" applyFont="1" applyFill="1" applyBorder="1" applyAlignment="1" applyProtection="1">
      <alignment horizontal="center" vertical="center" wrapText="1"/>
    </xf>
    <xf numFmtId="165" fontId="2" fillId="5" borderId="11" xfId="3" applyNumberFormat="1" applyFont="1" applyFill="1" applyBorder="1" applyAlignment="1">
      <alignment horizontal="center" vertical="center" wrapText="1"/>
    </xf>
    <xf numFmtId="0" fontId="10" fillId="5" borderId="0" xfId="0" applyFont="1" applyFill="1" applyAlignment="1">
      <alignment horizontal="center" vertical="center"/>
    </xf>
    <xf numFmtId="0" fontId="2" fillId="5" borderId="11" xfId="3" applyFont="1" applyFill="1" applyBorder="1" applyAlignment="1">
      <alignment horizontal="center" vertical="center" wrapText="1"/>
    </xf>
    <xf numFmtId="164" fontId="2" fillId="5" borderId="6" xfId="1" applyFont="1" applyFill="1" applyBorder="1" applyAlignment="1" applyProtection="1">
      <alignment horizontal="center" vertical="center" wrapText="1"/>
    </xf>
    <xf numFmtId="0" fontId="2" fillId="5" borderId="9" xfId="3" applyFont="1" applyFill="1" applyBorder="1" applyAlignment="1">
      <alignment horizontal="center" vertical="center" wrapText="1"/>
    </xf>
    <xf numFmtId="165" fontId="3" fillId="2" borderId="11" xfId="0" applyNumberFormat="1" applyFont="1" applyFill="1" applyBorder="1" applyAlignment="1">
      <alignment horizontal="center" vertical="center" wrapText="1"/>
    </xf>
    <xf numFmtId="165" fontId="3" fillId="2" borderId="9" xfId="0" applyNumberFormat="1" applyFont="1" applyFill="1" applyBorder="1" applyAlignment="1">
      <alignment horizontal="center" vertical="center" wrapText="1"/>
    </xf>
    <xf numFmtId="166" fontId="2" fillId="5" borderId="9" xfId="4" applyNumberFormat="1"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6" xfId="0" applyFont="1" applyFill="1" applyBorder="1" applyAlignment="1">
      <alignment horizontal="left" vertical="center" wrapText="1"/>
    </xf>
    <xf numFmtId="0" fontId="2" fillId="5" borderId="17"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6" xfId="0" applyFont="1" applyFill="1" applyBorder="1" applyAlignment="1">
      <alignment horizontal="left" vertical="center" wrapText="1"/>
    </xf>
    <xf numFmtId="0" fontId="6" fillId="5" borderId="6" xfId="0" applyFont="1" applyFill="1" applyBorder="1" applyAlignment="1">
      <alignment horizontal="left" vertical="center" wrapText="1"/>
    </xf>
    <xf numFmtId="0" fontId="6" fillId="5" borderId="6" xfId="0" applyFont="1" applyFill="1" applyBorder="1" applyAlignment="1">
      <alignment horizontal="center" vertical="center" wrapText="1"/>
    </xf>
    <xf numFmtId="0" fontId="7" fillId="5" borderId="17"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0" xfId="0" applyFont="1" applyFill="1" applyAlignment="1">
      <alignment horizontal="center" vertical="center" wrapText="1"/>
    </xf>
    <xf numFmtId="0" fontId="11" fillId="4" borderId="3"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22"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2" fillId="2" borderId="6" xfId="3" applyFont="1" applyFill="1" applyBorder="1" applyAlignment="1">
      <alignment horizontal="left" vertical="center" wrapText="1"/>
    </xf>
    <xf numFmtId="0" fontId="2" fillId="2" borderId="17" xfId="3"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6" xfId="0" applyFont="1" applyFill="1" applyBorder="1" applyAlignment="1">
      <alignment horizontal="left" vertical="center" wrapText="1"/>
    </xf>
    <xf numFmtId="165" fontId="2" fillId="5" borderId="6" xfId="3" applyNumberFormat="1" applyFont="1" applyFill="1" applyBorder="1" applyAlignment="1">
      <alignment horizontal="center" vertical="center" wrapText="1"/>
    </xf>
    <xf numFmtId="0" fontId="6" fillId="6" borderId="6" xfId="0" applyFont="1" applyFill="1" applyBorder="1" applyAlignment="1">
      <alignment horizontal="left" vertical="center" wrapText="1"/>
    </xf>
    <xf numFmtId="0" fontId="7" fillId="2" borderId="17" xfId="0" applyFont="1" applyFill="1" applyBorder="1" applyAlignment="1">
      <alignment horizontal="center" vertical="center" wrapText="1"/>
    </xf>
    <xf numFmtId="0" fontId="3" fillId="5" borderId="4" xfId="3" applyFont="1" applyFill="1" applyBorder="1" applyAlignment="1">
      <alignment horizontal="center" vertical="center" wrapText="1"/>
    </xf>
    <xf numFmtId="0" fontId="2" fillId="2" borderId="5" xfId="3" applyFont="1" applyFill="1" applyBorder="1" applyAlignment="1">
      <alignment horizontal="center" vertical="center" wrapText="1"/>
    </xf>
    <xf numFmtId="0" fontId="2" fillId="5" borderId="5" xfId="3" applyFont="1" applyFill="1" applyBorder="1" applyAlignment="1">
      <alignment horizontal="left" vertical="center" wrapText="1"/>
    </xf>
    <xf numFmtId="0" fontId="2" fillId="5" borderId="5" xfId="3" applyFont="1" applyFill="1" applyBorder="1" applyAlignment="1">
      <alignment horizontal="center" vertical="center" wrapText="1"/>
    </xf>
    <xf numFmtId="0" fontId="2" fillId="5" borderId="21" xfId="3" applyFont="1" applyFill="1" applyBorder="1" applyAlignment="1">
      <alignment horizontal="center" vertical="center" wrapText="1"/>
    </xf>
    <xf numFmtId="165" fontId="2" fillId="5" borderId="4" xfId="1" applyNumberFormat="1" applyFont="1" applyFill="1" applyBorder="1" applyAlignment="1" applyProtection="1">
      <alignment horizontal="center" vertical="center" wrapText="1"/>
    </xf>
    <xf numFmtId="165" fontId="2" fillId="5" borderId="5" xfId="1" applyNumberFormat="1" applyFont="1" applyFill="1" applyBorder="1" applyAlignment="1" applyProtection="1">
      <alignment horizontal="center" vertical="center" wrapText="1"/>
    </xf>
    <xf numFmtId="165" fontId="2" fillId="5" borderId="10" xfId="1" applyNumberFormat="1" applyFont="1" applyFill="1" applyBorder="1" applyAlignment="1" applyProtection="1">
      <alignment horizontal="center" vertical="center" wrapText="1"/>
    </xf>
    <xf numFmtId="165" fontId="2" fillId="5" borderId="4" xfId="3" applyNumberFormat="1" applyFont="1" applyFill="1" applyBorder="1" applyAlignment="1">
      <alignment horizontal="center" vertical="center" wrapText="1"/>
    </xf>
    <xf numFmtId="166" fontId="2" fillId="5" borderId="5" xfId="4" applyNumberFormat="1" applyFont="1" applyFill="1" applyBorder="1" applyAlignment="1" applyProtection="1">
      <alignment horizontal="center" vertical="center" wrapText="1"/>
    </xf>
    <xf numFmtId="166" fontId="2" fillId="5" borderId="10" xfId="4" applyNumberFormat="1" applyFont="1" applyFill="1" applyBorder="1" applyAlignment="1">
      <alignment horizontal="center" vertical="center" wrapText="1"/>
    </xf>
    <xf numFmtId="165" fontId="3" fillId="2" borderId="4" xfId="0" applyNumberFormat="1" applyFont="1" applyFill="1" applyBorder="1" applyAlignment="1">
      <alignment horizontal="center" vertical="center" wrapText="1"/>
    </xf>
    <xf numFmtId="165" fontId="3" fillId="2" borderId="10" xfId="0" applyNumberFormat="1" applyFont="1" applyFill="1" applyBorder="1" applyAlignment="1">
      <alignment horizontal="center" vertical="center" wrapText="1"/>
    </xf>
  </cellXfs>
  <cellStyles count="5">
    <cellStyle name="Millares" xfId="4" builtinId="3"/>
    <cellStyle name="Moneda" xfId="1" builtinId="4"/>
    <cellStyle name="Moneda 2" xfId="2" xr:uid="{00000000-0005-0000-0000-000006000000}"/>
    <cellStyle name="Normal" xfId="0" builtinId="0"/>
    <cellStyle name="Normal 2" xfId="3"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3838"/>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324360</xdr:colOff>
      <xdr:row>1</xdr:row>
      <xdr:rowOff>148320</xdr:rowOff>
    </xdr:from>
    <xdr:to>
      <xdr:col>3</xdr:col>
      <xdr:colOff>835817</xdr:colOff>
      <xdr:row>3</xdr:row>
      <xdr:rowOff>74907</xdr:rowOff>
    </xdr:to>
    <xdr:pic>
      <xdr:nvPicPr>
        <xdr:cNvPr id="2" name="Google Shape;87;p13">
          <a:extLst>
            <a:ext uri="{FF2B5EF4-FFF2-40B4-BE49-F238E27FC236}">
              <a16:creationId xmlns:a16="http://schemas.microsoft.com/office/drawing/2014/main" id="{6839C104-A68A-4D2B-9791-2AA77572E913}"/>
            </a:ext>
          </a:extLst>
        </xdr:cNvPr>
        <xdr:cNvPicPr/>
      </xdr:nvPicPr>
      <xdr:blipFill>
        <a:blip xmlns:r="http://schemas.openxmlformats.org/officeDocument/2006/relationships" r:embed="rId1"/>
        <a:stretch/>
      </xdr:blipFill>
      <xdr:spPr>
        <a:xfrm>
          <a:off x="583440" y="338820"/>
          <a:ext cx="3343920" cy="887160"/>
        </a:xfrm>
        <a:prstGeom prst="rect">
          <a:avLst/>
        </a:prstGeom>
        <a:noFill/>
        <a:ln w="0">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B9B02-43C7-4713-87C6-7674408AEA01}">
  <dimension ref="A1:AB51"/>
  <sheetViews>
    <sheetView showGridLines="0" tabSelected="1" view="pageBreakPreview" zoomScale="60" zoomScaleNormal="30" workbookViewId="0">
      <pane ySplit="6" topLeftCell="A7" activePane="bottomLeft" state="frozen"/>
      <selection activeCell="E6" sqref="E6"/>
      <selection pane="bottomLeft" activeCell="G10" sqref="G10"/>
    </sheetView>
  </sheetViews>
  <sheetFormatPr baseColWidth="10" defaultColWidth="11" defaultRowHeight="15" customHeight="1" x14ac:dyDescent="0.25"/>
  <cols>
    <col min="1" max="1" width="3.375" style="1" customWidth="1"/>
    <col min="2" max="2" width="15.125" style="2" customWidth="1"/>
    <col min="3" max="3" width="22.125" style="2" customWidth="1"/>
    <col min="4" max="4" width="91" style="1" customWidth="1"/>
    <col min="5" max="6" width="19.75" style="1" customWidth="1"/>
    <col min="7" max="7" width="15.125" style="1" customWidth="1"/>
    <col min="8" max="8" width="19.875" style="1" customWidth="1"/>
    <col min="9" max="9" width="20.625" style="3" customWidth="1"/>
    <col min="10" max="10" width="24.125" style="3" customWidth="1"/>
    <col min="11" max="11" width="21.25" style="1" customWidth="1"/>
    <col min="12" max="12" width="24.875" style="1" customWidth="1"/>
    <col min="13" max="14" width="23.625" style="3" customWidth="1"/>
    <col min="15" max="15" width="29.25" style="1" customWidth="1"/>
    <col min="16" max="16" width="24.875" style="1" customWidth="1"/>
    <col min="17" max="18" width="23.625" style="3" customWidth="1"/>
    <col min="19" max="19" width="29.25" style="1" customWidth="1"/>
    <col min="20" max="20" width="32" style="1" customWidth="1"/>
    <col min="21" max="21" width="36.875" style="1" customWidth="1"/>
    <col min="22" max="22" width="43.75" style="1" customWidth="1"/>
    <col min="23" max="23" width="11.75" style="1" customWidth="1"/>
    <col min="24" max="24" width="11" style="1"/>
    <col min="25" max="25" width="11.75" style="1" customWidth="1"/>
    <col min="26" max="27" width="11" style="4"/>
    <col min="28" max="28" width="11.75" style="4" customWidth="1"/>
    <col min="29" max="30" width="11" style="1"/>
    <col min="31" max="32" width="11.75" style="1" customWidth="1"/>
    <col min="33" max="33" width="11" style="1"/>
    <col min="34" max="34" width="11.75" style="1" customWidth="1"/>
    <col min="35" max="46" width="11" style="1"/>
    <col min="47" max="47" width="11.75" style="1" customWidth="1"/>
    <col min="48" max="48" width="11" style="1"/>
    <col min="49" max="50" width="11.75" style="1" customWidth="1"/>
    <col min="51" max="51" width="11" style="1"/>
    <col min="52" max="52" width="11.75" style="1" customWidth="1"/>
    <col min="53" max="55" width="11" style="1"/>
    <col min="56" max="56" width="17.375" style="1" customWidth="1"/>
    <col min="57" max="57" width="21.875" style="1" customWidth="1"/>
    <col min="58" max="16384" width="11" style="1"/>
  </cols>
  <sheetData>
    <row r="1" spans="1:21" ht="15.75" x14ac:dyDescent="0.25"/>
    <row r="2" spans="1:21" s="5" customFormat="1" ht="31.9" customHeight="1" x14ac:dyDescent="0.25">
      <c r="B2" s="51" t="s">
        <v>0</v>
      </c>
      <c r="C2" s="52"/>
      <c r="D2" s="52"/>
      <c r="E2" s="52"/>
      <c r="F2" s="52"/>
      <c r="G2" s="52"/>
      <c r="H2" s="52"/>
      <c r="I2" s="52"/>
      <c r="J2" s="52"/>
      <c r="K2" s="52"/>
      <c r="L2" s="52"/>
      <c r="M2" s="52"/>
      <c r="N2" s="52"/>
      <c r="O2" s="52"/>
      <c r="P2" s="52"/>
      <c r="Q2" s="52"/>
      <c r="R2" s="52"/>
      <c r="S2" s="52"/>
      <c r="T2" s="52"/>
      <c r="U2" s="52"/>
    </row>
    <row r="3" spans="1:21" s="5" customFormat="1" ht="44.25" customHeight="1" x14ac:dyDescent="0.25">
      <c r="B3" s="51"/>
      <c r="C3" s="52"/>
      <c r="D3" s="52"/>
      <c r="E3" s="52"/>
      <c r="F3" s="52"/>
      <c r="G3" s="52"/>
      <c r="H3" s="52"/>
      <c r="I3" s="52"/>
      <c r="J3" s="52"/>
      <c r="K3" s="52"/>
      <c r="L3" s="52"/>
      <c r="M3" s="52"/>
      <c r="N3" s="52"/>
      <c r="O3" s="52"/>
      <c r="P3" s="52"/>
      <c r="Q3" s="52"/>
      <c r="R3" s="52"/>
      <c r="S3" s="52"/>
      <c r="T3" s="52"/>
      <c r="U3" s="52"/>
    </row>
    <row r="4" spans="1:21" s="5" customFormat="1" ht="16.5" thickBot="1" x14ac:dyDescent="0.3">
      <c r="B4" s="2"/>
      <c r="C4" s="2"/>
      <c r="D4" s="1"/>
      <c r="E4" s="1"/>
      <c r="F4" s="1"/>
      <c r="G4" s="1"/>
      <c r="H4" s="1"/>
      <c r="I4" s="3"/>
      <c r="J4" s="3"/>
      <c r="K4" s="1"/>
      <c r="L4" s="1"/>
      <c r="M4" s="3"/>
      <c r="N4" s="3"/>
      <c r="O4" s="1"/>
      <c r="P4" s="1"/>
      <c r="Q4" s="3"/>
      <c r="R4" s="3"/>
      <c r="S4" s="1"/>
      <c r="T4" s="6"/>
    </row>
    <row r="5" spans="1:21" s="5" customFormat="1" ht="31.15" customHeight="1" x14ac:dyDescent="0.25">
      <c r="B5" s="22"/>
      <c r="C5" s="23"/>
      <c r="D5" s="24"/>
      <c r="E5" s="24"/>
      <c r="F5" s="24"/>
      <c r="G5" s="24"/>
      <c r="H5" s="57" t="s">
        <v>75</v>
      </c>
      <c r="I5" s="58"/>
      <c r="J5" s="58"/>
      <c r="K5" s="59"/>
      <c r="L5" s="57" t="s">
        <v>76</v>
      </c>
      <c r="M5" s="58"/>
      <c r="N5" s="58"/>
      <c r="O5" s="59"/>
      <c r="P5" s="57" t="s">
        <v>81</v>
      </c>
      <c r="Q5" s="58"/>
      <c r="R5" s="58"/>
      <c r="S5" s="59"/>
      <c r="T5" s="55" t="s">
        <v>77</v>
      </c>
      <c r="U5" s="53" t="s">
        <v>78</v>
      </c>
    </row>
    <row r="6" spans="1:21" s="12" customFormat="1" ht="94.15" customHeight="1" x14ac:dyDescent="0.25">
      <c r="A6" s="36"/>
      <c r="B6" s="25" t="s">
        <v>38</v>
      </c>
      <c r="C6" s="21" t="s">
        <v>39</v>
      </c>
      <c r="D6" s="21" t="s">
        <v>40</v>
      </c>
      <c r="E6" s="21" t="s">
        <v>1</v>
      </c>
      <c r="F6" s="21" t="s">
        <v>79</v>
      </c>
      <c r="G6" s="20" t="s">
        <v>2</v>
      </c>
      <c r="H6" s="31" t="s">
        <v>41</v>
      </c>
      <c r="I6" s="15" t="s">
        <v>42</v>
      </c>
      <c r="J6" s="15" t="s">
        <v>43</v>
      </c>
      <c r="K6" s="32" t="s">
        <v>14</v>
      </c>
      <c r="L6" s="31" t="s">
        <v>41</v>
      </c>
      <c r="M6" s="15" t="s">
        <v>42</v>
      </c>
      <c r="N6" s="15" t="s">
        <v>43</v>
      </c>
      <c r="O6" s="32" t="s">
        <v>14</v>
      </c>
      <c r="P6" s="31" t="s">
        <v>41</v>
      </c>
      <c r="Q6" s="15" t="s">
        <v>42</v>
      </c>
      <c r="R6" s="15" t="s">
        <v>43</v>
      </c>
      <c r="S6" s="32" t="s">
        <v>14</v>
      </c>
      <c r="T6" s="56"/>
      <c r="U6" s="54"/>
    </row>
    <row r="7" spans="1:21" s="5" customFormat="1" ht="47.25" x14ac:dyDescent="0.25">
      <c r="B7" s="26">
        <v>1</v>
      </c>
      <c r="C7" s="18" t="s">
        <v>47</v>
      </c>
      <c r="D7" s="17" t="s">
        <v>4</v>
      </c>
      <c r="E7" s="18" t="s">
        <v>44</v>
      </c>
      <c r="F7" s="18" t="s">
        <v>6</v>
      </c>
      <c r="G7" s="29">
        <v>30</v>
      </c>
      <c r="H7" s="33">
        <v>15336.134453781513</v>
      </c>
      <c r="I7" s="16">
        <f>+H7*0.19</f>
        <v>2913.8655462184875</v>
      </c>
      <c r="J7" s="16">
        <f>+H7+I7</f>
        <v>18250</v>
      </c>
      <c r="K7" s="34">
        <f>+J7*G7</f>
        <v>547500</v>
      </c>
      <c r="L7" s="37" t="s">
        <v>6</v>
      </c>
      <c r="M7" s="38" t="s">
        <v>6</v>
      </c>
      <c r="N7" s="38" t="s">
        <v>6</v>
      </c>
      <c r="O7" s="39" t="s">
        <v>6</v>
      </c>
      <c r="P7" s="37" t="s">
        <v>6</v>
      </c>
      <c r="Q7" s="38" t="s">
        <v>6</v>
      </c>
      <c r="R7" s="38" t="s">
        <v>6</v>
      </c>
      <c r="S7" s="39" t="s">
        <v>6</v>
      </c>
      <c r="T7" s="40">
        <f>+J7</f>
        <v>18250</v>
      </c>
      <c r="U7" s="41">
        <f>+T7*G7</f>
        <v>547500</v>
      </c>
    </row>
    <row r="8" spans="1:21" s="5" customFormat="1" ht="142.15" customHeight="1" x14ac:dyDescent="0.25">
      <c r="B8" s="26">
        <v>2</v>
      </c>
      <c r="C8" s="18" t="s">
        <v>48</v>
      </c>
      <c r="D8" s="17" t="s">
        <v>5</v>
      </c>
      <c r="E8" s="18" t="s">
        <v>45</v>
      </c>
      <c r="F8" s="18">
        <v>1</v>
      </c>
      <c r="G8" s="29">
        <v>1</v>
      </c>
      <c r="H8" s="33" t="s">
        <v>6</v>
      </c>
      <c r="I8" s="16" t="s">
        <v>6</v>
      </c>
      <c r="J8" s="16" t="s">
        <v>6</v>
      </c>
      <c r="K8" s="34" t="s">
        <v>6</v>
      </c>
      <c r="L8" s="35">
        <v>900000</v>
      </c>
      <c r="M8" s="19" t="s">
        <v>6</v>
      </c>
      <c r="N8" s="19">
        <v>900000</v>
      </c>
      <c r="O8" s="42">
        <f>+N8*G8</f>
        <v>900000</v>
      </c>
      <c r="P8" s="35">
        <v>950000</v>
      </c>
      <c r="Q8" s="19" t="s">
        <v>6</v>
      </c>
      <c r="R8" s="19">
        <f>+P8</f>
        <v>950000</v>
      </c>
      <c r="S8" s="42">
        <f>+R8*G8</f>
        <v>950000</v>
      </c>
      <c r="T8" s="40">
        <f>+N8</f>
        <v>900000</v>
      </c>
      <c r="U8" s="41">
        <f>+T8*G8</f>
        <v>900000</v>
      </c>
    </row>
    <row r="9" spans="1:21" s="5" customFormat="1" ht="94.5" x14ac:dyDescent="0.25">
      <c r="B9" s="26">
        <v>3</v>
      </c>
      <c r="C9" s="18" t="s">
        <v>49</v>
      </c>
      <c r="D9" s="17" t="s">
        <v>7</v>
      </c>
      <c r="E9" s="18" t="s">
        <v>46</v>
      </c>
      <c r="F9" s="18">
        <v>1</v>
      </c>
      <c r="G9" s="29">
        <v>1</v>
      </c>
      <c r="H9" s="33" t="s">
        <v>6</v>
      </c>
      <c r="I9" s="16" t="s">
        <v>6</v>
      </c>
      <c r="J9" s="16" t="s">
        <v>6</v>
      </c>
      <c r="K9" s="34" t="s">
        <v>6</v>
      </c>
      <c r="L9" s="35">
        <v>3000000</v>
      </c>
      <c r="M9" s="19" t="s">
        <v>6</v>
      </c>
      <c r="N9" s="19">
        <v>3000000</v>
      </c>
      <c r="O9" s="42">
        <f t="shared" ref="O9:O11" si="0">+N9*G9</f>
        <v>3000000</v>
      </c>
      <c r="P9" s="35">
        <v>3200000</v>
      </c>
      <c r="Q9" s="19" t="s">
        <v>6</v>
      </c>
      <c r="R9" s="19">
        <f>+P9</f>
        <v>3200000</v>
      </c>
      <c r="S9" s="42">
        <f t="shared" ref="S9:S11" si="1">+R9*G9</f>
        <v>3200000</v>
      </c>
      <c r="T9" s="40">
        <f t="shared" ref="T9:T11" si="2">+N9</f>
        <v>3000000</v>
      </c>
      <c r="U9" s="41">
        <f>+T9*G9</f>
        <v>3000000</v>
      </c>
    </row>
    <row r="10" spans="1:21" s="5" customFormat="1" ht="173.25" x14ac:dyDescent="0.25">
      <c r="B10" s="26">
        <v>4</v>
      </c>
      <c r="C10" s="18" t="s">
        <v>50</v>
      </c>
      <c r="D10" s="17" t="s">
        <v>37</v>
      </c>
      <c r="E10" s="18" t="s">
        <v>45</v>
      </c>
      <c r="F10" s="18">
        <v>2</v>
      </c>
      <c r="G10" s="29">
        <v>1</v>
      </c>
      <c r="H10" s="33" t="s">
        <v>6</v>
      </c>
      <c r="I10" s="16" t="s">
        <v>6</v>
      </c>
      <c r="J10" s="16" t="s">
        <v>6</v>
      </c>
      <c r="K10" s="34" t="s">
        <v>6</v>
      </c>
      <c r="L10" s="35">
        <v>6200000</v>
      </c>
      <c r="M10" s="19" t="s">
        <v>6</v>
      </c>
      <c r="N10" s="19">
        <v>6200000</v>
      </c>
      <c r="O10" s="42">
        <f t="shared" si="0"/>
        <v>6200000</v>
      </c>
      <c r="P10" s="35">
        <v>6400000</v>
      </c>
      <c r="Q10" s="19" t="s">
        <v>6</v>
      </c>
      <c r="R10" s="19">
        <f t="shared" ref="R10:R11" si="3">+P10</f>
        <v>6400000</v>
      </c>
      <c r="S10" s="42">
        <f t="shared" si="1"/>
        <v>6400000</v>
      </c>
      <c r="T10" s="40">
        <f t="shared" si="2"/>
        <v>6200000</v>
      </c>
      <c r="U10" s="41">
        <f>+T10*G10*F10</f>
        <v>12400000</v>
      </c>
    </row>
    <row r="11" spans="1:21" s="5" customFormat="1" ht="189" x14ac:dyDescent="0.25">
      <c r="B11" s="26">
        <v>5</v>
      </c>
      <c r="C11" s="18" t="s">
        <v>51</v>
      </c>
      <c r="D11" s="17" t="s">
        <v>8</v>
      </c>
      <c r="E11" s="18" t="s">
        <v>45</v>
      </c>
      <c r="F11" s="18">
        <v>2</v>
      </c>
      <c r="G11" s="29">
        <v>1</v>
      </c>
      <c r="H11" s="33" t="s">
        <v>6</v>
      </c>
      <c r="I11" s="16" t="s">
        <v>6</v>
      </c>
      <c r="J11" s="16" t="s">
        <v>6</v>
      </c>
      <c r="K11" s="34" t="s">
        <v>6</v>
      </c>
      <c r="L11" s="35">
        <v>4800000</v>
      </c>
      <c r="M11" s="19" t="s">
        <v>6</v>
      </c>
      <c r="N11" s="19">
        <f>+L11</f>
        <v>4800000</v>
      </c>
      <c r="O11" s="42">
        <f t="shared" si="0"/>
        <v>4800000</v>
      </c>
      <c r="P11" s="35">
        <v>5000000</v>
      </c>
      <c r="Q11" s="19" t="s">
        <v>6</v>
      </c>
      <c r="R11" s="19">
        <f t="shared" si="3"/>
        <v>5000000</v>
      </c>
      <c r="S11" s="42">
        <f t="shared" si="1"/>
        <v>5000000</v>
      </c>
      <c r="T11" s="40">
        <f t="shared" si="2"/>
        <v>4800000</v>
      </c>
      <c r="U11" s="41">
        <f>+T11*G11*F11</f>
        <v>9600000</v>
      </c>
    </row>
    <row r="12" spans="1:21" s="5" customFormat="1" ht="90.6" customHeight="1" x14ac:dyDescent="0.25">
      <c r="B12" s="26">
        <v>6</v>
      </c>
      <c r="C12" s="43" t="s">
        <v>52</v>
      </c>
      <c r="D12" s="44" t="s">
        <v>9</v>
      </c>
      <c r="E12" s="18" t="s">
        <v>10</v>
      </c>
      <c r="F12" s="18" t="s">
        <v>6</v>
      </c>
      <c r="G12" s="45">
        <v>1</v>
      </c>
      <c r="H12" s="33">
        <v>478361.34453781514</v>
      </c>
      <c r="I12" s="16">
        <f t="shared" ref="I12:I43" si="4">+H12*0.19</f>
        <v>90888.655462184877</v>
      </c>
      <c r="J12" s="16">
        <f t="shared" ref="J12:J43" si="5">+H12+I12</f>
        <v>569250</v>
      </c>
      <c r="K12" s="34">
        <f t="shared" ref="K12:K43" si="6">+J12*G12</f>
        <v>569250</v>
      </c>
      <c r="L12" s="35" t="s">
        <v>6</v>
      </c>
      <c r="M12" s="38" t="s">
        <v>6</v>
      </c>
      <c r="N12" s="38" t="s">
        <v>6</v>
      </c>
      <c r="O12" s="39" t="s">
        <v>6</v>
      </c>
      <c r="P12" s="35" t="s">
        <v>6</v>
      </c>
      <c r="Q12" s="38" t="s">
        <v>6</v>
      </c>
      <c r="R12" s="38" t="s">
        <v>6</v>
      </c>
      <c r="S12" s="39" t="s">
        <v>6</v>
      </c>
      <c r="T12" s="40">
        <f t="shared" ref="T12:T14" si="7">+J12</f>
        <v>569250</v>
      </c>
      <c r="U12" s="41">
        <f t="shared" ref="U12:U45" si="8">+T12*G12</f>
        <v>569250</v>
      </c>
    </row>
    <row r="13" spans="1:21" s="5" customFormat="1" ht="110.25" x14ac:dyDescent="0.25">
      <c r="B13" s="26">
        <v>7</v>
      </c>
      <c r="C13" s="43" t="s">
        <v>53</v>
      </c>
      <c r="D13" s="44" t="s">
        <v>11</v>
      </c>
      <c r="E13" s="18" t="s">
        <v>12</v>
      </c>
      <c r="F13" s="18" t="s">
        <v>6</v>
      </c>
      <c r="G13" s="45">
        <v>2</v>
      </c>
      <c r="H13" s="33">
        <v>23277.310924369747</v>
      </c>
      <c r="I13" s="16">
        <f t="shared" si="4"/>
        <v>4422.6890756302519</v>
      </c>
      <c r="J13" s="16">
        <f t="shared" si="5"/>
        <v>27700</v>
      </c>
      <c r="K13" s="34">
        <f t="shared" si="6"/>
        <v>55400</v>
      </c>
      <c r="L13" s="35" t="s">
        <v>6</v>
      </c>
      <c r="M13" s="38" t="s">
        <v>6</v>
      </c>
      <c r="N13" s="38" t="s">
        <v>6</v>
      </c>
      <c r="O13" s="39" t="s">
        <v>6</v>
      </c>
      <c r="P13" s="35" t="s">
        <v>6</v>
      </c>
      <c r="Q13" s="38" t="s">
        <v>6</v>
      </c>
      <c r="R13" s="38" t="s">
        <v>6</v>
      </c>
      <c r="S13" s="39" t="s">
        <v>6</v>
      </c>
      <c r="T13" s="40">
        <f t="shared" si="7"/>
        <v>27700</v>
      </c>
      <c r="U13" s="41">
        <f t="shared" si="8"/>
        <v>55400</v>
      </c>
    </row>
    <row r="14" spans="1:21" s="5" customFormat="1" ht="43.5" customHeight="1" x14ac:dyDescent="0.25">
      <c r="B14" s="26">
        <v>8</v>
      </c>
      <c r="C14" s="43" t="s">
        <v>54</v>
      </c>
      <c r="D14" s="44" t="s">
        <v>13</v>
      </c>
      <c r="E14" s="18" t="s">
        <v>12</v>
      </c>
      <c r="F14" s="18" t="s">
        <v>6</v>
      </c>
      <c r="G14" s="45">
        <v>1</v>
      </c>
      <c r="H14" s="33">
        <v>166680.67226890757</v>
      </c>
      <c r="I14" s="16">
        <f t="shared" si="4"/>
        <v>31669.327731092439</v>
      </c>
      <c r="J14" s="16">
        <f t="shared" si="5"/>
        <v>198350</v>
      </c>
      <c r="K14" s="34">
        <f t="shared" si="6"/>
        <v>198350</v>
      </c>
      <c r="L14" s="35" t="s">
        <v>6</v>
      </c>
      <c r="M14" s="38" t="s">
        <v>6</v>
      </c>
      <c r="N14" s="38" t="s">
        <v>6</v>
      </c>
      <c r="O14" s="39" t="s">
        <v>6</v>
      </c>
      <c r="P14" s="35" t="s">
        <v>6</v>
      </c>
      <c r="Q14" s="38" t="s">
        <v>6</v>
      </c>
      <c r="R14" s="38" t="s">
        <v>6</v>
      </c>
      <c r="S14" s="39" t="s">
        <v>6</v>
      </c>
      <c r="T14" s="40">
        <f t="shared" si="7"/>
        <v>198350</v>
      </c>
      <c r="U14" s="41">
        <f t="shared" si="8"/>
        <v>198350</v>
      </c>
    </row>
    <row r="15" spans="1:21" s="5" customFormat="1" ht="63" x14ac:dyDescent="0.25">
      <c r="B15" s="26">
        <v>9</v>
      </c>
      <c r="C15" s="7" t="s">
        <v>15</v>
      </c>
      <c r="D15" s="60" t="s">
        <v>16</v>
      </c>
      <c r="E15" s="18" t="s">
        <v>45</v>
      </c>
      <c r="F15" s="18">
        <v>1</v>
      </c>
      <c r="G15" s="29">
        <v>1</v>
      </c>
      <c r="H15" s="33" t="s">
        <v>6</v>
      </c>
      <c r="I15" s="16" t="s">
        <v>6</v>
      </c>
      <c r="J15" s="16" t="s">
        <v>6</v>
      </c>
      <c r="K15" s="34" t="s">
        <v>6</v>
      </c>
      <c r="L15" s="35">
        <v>900000</v>
      </c>
      <c r="M15" s="19" t="s">
        <v>6</v>
      </c>
      <c r="N15" s="19">
        <f>+L15</f>
        <v>900000</v>
      </c>
      <c r="O15" s="42">
        <f t="shared" ref="O15:O19" si="9">+N15*G15</f>
        <v>900000</v>
      </c>
      <c r="P15" s="35">
        <v>950000</v>
      </c>
      <c r="Q15" s="19" t="s">
        <v>6</v>
      </c>
      <c r="R15" s="19">
        <f>+P15</f>
        <v>950000</v>
      </c>
      <c r="S15" s="42">
        <f t="shared" ref="S15:S19" si="10">+R15*G15</f>
        <v>950000</v>
      </c>
      <c r="T15" s="40">
        <f t="shared" ref="T15:T19" si="11">+N15</f>
        <v>900000</v>
      </c>
      <c r="U15" s="41">
        <f t="shared" si="8"/>
        <v>900000</v>
      </c>
    </row>
    <row r="16" spans="1:21" s="5" customFormat="1" ht="94.5" x14ac:dyDescent="0.25">
      <c r="B16" s="26">
        <v>10</v>
      </c>
      <c r="C16" s="7" t="s">
        <v>49</v>
      </c>
      <c r="D16" s="17" t="s">
        <v>7</v>
      </c>
      <c r="E16" s="18" t="s">
        <v>46</v>
      </c>
      <c r="F16" s="18">
        <v>1</v>
      </c>
      <c r="G16" s="29">
        <v>1</v>
      </c>
      <c r="H16" s="33" t="s">
        <v>6</v>
      </c>
      <c r="I16" s="16" t="s">
        <v>6</v>
      </c>
      <c r="J16" s="16" t="s">
        <v>6</v>
      </c>
      <c r="K16" s="34" t="s">
        <v>6</v>
      </c>
      <c r="L16" s="35">
        <v>3000000</v>
      </c>
      <c r="M16" s="19" t="s">
        <v>6</v>
      </c>
      <c r="N16" s="19">
        <f t="shared" ref="N16:N19" si="12">+L16</f>
        <v>3000000</v>
      </c>
      <c r="O16" s="42">
        <f t="shared" si="9"/>
        <v>3000000</v>
      </c>
      <c r="P16" s="35">
        <v>3200000</v>
      </c>
      <c r="Q16" s="19" t="s">
        <v>6</v>
      </c>
      <c r="R16" s="19">
        <f t="shared" ref="R16:R19" si="13">+P16</f>
        <v>3200000</v>
      </c>
      <c r="S16" s="42">
        <f t="shared" si="10"/>
        <v>3200000</v>
      </c>
      <c r="T16" s="40">
        <f t="shared" si="11"/>
        <v>3000000</v>
      </c>
      <c r="U16" s="41">
        <f t="shared" si="8"/>
        <v>3000000</v>
      </c>
    </row>
    <row r="17" spans="2:21" s="5" customFormat="1" ht="43.5" customHeight="1" x14ac:dyDescent="0.25">
      <c r="B17" s="26">
        <v>11</v>
      </c>
      <c r="C17" s="7" t="s">
        <v>55</v>
      </c>
      <c r="D17" s="17" t="s">
        <v>17</v>
      </c>
      <c r="E17" s="18" t="s">
        <v>45</v>
      </c>
      <c r="F17" s="18">
        <v>1</v>
      </c>
      <c r="G17" s="29">
        <v>4</v>
      </c>
      <c r="H17" s="33" t="s">
        <v>6</v>
      </c>
      <c r="I17" s="16" t="s">
        <v>6</v>
      </c>
      <c r="J17" s="16" t="s">
        <v>6</v>
      </c>
      <c r="K17" s="34" t="s">
        <v>6</v>
      </c>
      <c r="L17" s="35">
        <v>600000</v>
      </c>
      <c r="M17" s="19" t="s">
        <v>6</v>
      </c>
      <c r="N17" s="19">
        <f t="shared" si="12"/>
        <v>600000</v>
      </c>
      <c r="O17" s="42">
        <f t="shared" si="9"/>
        <v>2400000</v>
      </c>
      <c r="P17" s="35">
        <v>620000</v>
      </c>
      <c r="Q17" s="19" t="s">
        <v>6</v>
      </c>
      <c r="R17" s="19">
        <f t="shared" si="13"/>
        <v>620000</v>
      </c>
      <c r="S17" s="42">
        <f t="shared" si="10"/>
        <v>2480000</v>
      </c>
      <c r="T17" s="40">
        <f t="shared" si="11"/>
        <v>600000</v>
      </c>
      <c r="U17" s="41">
        <f t="shared" si="8"/>
        <v>2400000</v>
      </c>
    </row>
    <row r="18" spans="2:21" s="5" customFormat="1" ht="43.5" customHeight="1" x14ac:dyDescent="0.25">
      <c r="B18" s="26">
        <v>12</v>
      </c>
      <c r="C18" s="7" t="s">
        <v>56</v>
      </c>
      <c r="D18" s="17" t="s">
        <v>17</v>
      </c>
      <c r="E18" s="18" t="s">
        <v>45</v>
      </c>
      <c r="F18" s="18">
        <v>1</v>
      </c>
      <c r="G18" s="29">
        <v>1</v>
      </c>
      <c r="H18" s="33" t="s">
        <v>6</v>
      </c>
      <c r="I18" s="16" t="s">
        <v>6</v>
      </c>
      <c r="J18" s="16" t="s">
        <v>6</v>
      </c>
      <c r="K18" s="34" t="s">
        <v>6</v>
      </c>
      <c r="L18" s="35">
        <v>600000</v>
      </c>
      <c r="M18" s="19" t="s">
        <v>6</v>
      </c>
      <c r="N18" s="19">
        <f t="shared" si="12"/>
        <v>600000</v>
      </c>
      <c r="O18" s="42">
        <f t="shared" si="9"/>
        <v>600000</v>
      </c>
      <c r="P18" s="35">
        <v>620000</v>
      </c>
      <c r="Q18" s="19" t="s">
        <v>6</v>
      </c>
      <c r="R18" s="19">
        <f t="shared" si="13"/>
        <v>620000</v>
      </c>
      <c r="S18" s="42">
        <f t="shared" si="10"/>
        <v>620000</v>
      </c>
      <c r="T18" s="40">
        <f t="shared" si="11"/>
        <v>600000</v>
      </c>
      <c r="U18" s="41">
        <f t="shared" si="8"/>
        <v>600000</v>
      </c>
    </row>
    <row r="19" spans="2:21" s="5" customFormat="1" ht="43.5" customHeight="1" x14ac:dyDescent="0.25">
      <c r="B19" s="26">
        <v>13</v>
      </c>
      <c r="C19" s="7" t="s">
        <v>57</v>
      </c>
      <c r="D19" s="17" t="s">
        <v>18</v>
      </c>
      <c r="E19" s="18" t="s">
        <v>45</v>
      </c>
      <c r="F19" s="18">
        <v>1</v>
      </c>
      <c r="G19" s="29">
        <v>6</v>
      </c>
      <c r="H19" s="33" t="s">
        <v>6</v>
      </c>
      <c r="I19" s="16" t="s">
        <v>6</v>
      </c>
      <c r="J19" s="16" t="s">
        <v>6</v>
      </c>
      <c r="K19" s="34" t="s">
        <v>6</v>
      </c>
      <c r="L19" s="35">
        <v>195000</v>
      </c>
      <c r="M19" s="19" t="s">
        <v>6</v>
      </c>
      <c r="N19" s="19">
        <f t="shared" si="12"/>
        <v>195000</v>
      </c>
      <c r="O19" s="42">
        <f t="shared" si="9"/>
        <v>1170000</v>
      </c>
      <c r="P19" s="35">
        <v>200000</v>
      </c>
      <c r="Q19" s="19" t="s">
        <v>6</v>
      </c>
      <c r="R19" s="19">
        <f t="shared" si="13"/>
        <v>200000</v>
      </c>
      <c r="S19" s="42">
        <f t="shared" si="10"/>
        <v>1200000</v>
      </c>
      <c r="T19" s="40">
        <f t="shared" si="11"/>
        <v>195000</v>
      </c>
      <c r="U19" s="41">
        <f t="shared" si="8"/>
        <v>1170000</v>
      </c>
    </row>
    <row r="20" spans="2:21" s="5" customFormat="1" ht="43.5" customHeight="1" x14ac:dyDescent="0.25">
      <c r="B20" s="26">
        <v>14</v>
      </c>
      <c r="C20" s="8" t="s">
        <v>58</v>
      </c>
      <c r="D20" s="9" t="s">
        <v>19</v>
      </c>
      <c r="E20" s="8" t="s">
        <v>12</v>
      </c>
      <c r="F20" s="8" t="s">
        <v>6</v>
      </c>
      <c r="G20" s="29">
        <v>55</v>
      </c>
      <c r="H20" s="33">
        <v>1975</v>
      </c>
      <c r="I20" s="16">
        <v>375</v>
      </c>
      <c r="J20" s="16">
        <f t="shared" si="5"/>
        <v>2350</v>
      </c>
      <c r="K20" s="34">
        <f t="shared" si="6"/>
        <v>129250</v>
      </c>
      <c r="L20" s="37" t="s">
        <v>6</v>
      </c>
      <c r="M20" s="38" t="s">
        <v>6</v>
      </c>
      <c r="N20" s="38" t="s">
        <v>6</v>
      </c>
      <c r="O20" s="39" t="s">
        <v>6</v>
      </c>
      <c r="P20" s="37" t="s">
        <v>6</v>
      </c>
      <c r="Q20" s="38" t="s">
        <v>6</v>
      </c>
      <c r="R20" s="38" t="s">
        <v>6</v>
      </c>
      <c r="S20" s="39" t="s">
        <v>6</v>
      </c>
      <c r="T20" s="40">
        <f t="shared" ref="T20:T21" si="14">+J20</f>
        <v>2350</v>
      </c>
      <c r="U20" s="41">
        <f t="shared" si="8"/>
        <v>129250</v>
      </c>
    </row>
    <row r="21" spans="2:21" s="5" customFormat="1" ht="43.5" customHeight="1" x14ac:dyDescent="0.25">
      <c r="B21" s="26">
        <v>15</v>
      </c>
      <c r="C21" s="8" t="s">
        <v>47</v>
      </c>
      <c r="D21" s="9" t="s">
        <v>4</v>
      </c>
      <c r="E21" s="8" t="s">
        <v>12</v>
      </c>
      <c r="F21" s="8" t="s">
        <v>6</v>
      </c>
      <c r="G21" s="29">
        <v>55</v>
      </c>
      <c r="H21" s="33">
        <v>15336</v>
      </c>
      <c r="I21" s="16">
        <v>2914</v>
      </c>
      <c r="J21" s="16">
        <f t="shared" si="5"/>
        <v>18250</v>
      </c>
      <c r="K21" s="34">
        <f t="shared" si="6"/>
        <v>1003750</v>
      </c>
      <c r="L21" s="37" t="s">
        <v>6</v>
      </c>
      <c r="M21" s="38" t="s">
        <v>6</v>
      </c>
      <c r="N21" s="38" t="s">
        <v>6</v>
      </c>
      <c r="O21" s="39" t="s">
        <v>6</v>
      </c>
      <c r="P21" s="37" t="s">
        <v>6</v>
      </c>
      <c r="Q21" s="38" t="s">
        <v>6</v>
      </c>
      <c r="R21" s="38" t="s">
        <v>6</v>
      </c>
      <c r="S21" s="39" t="s">
        <v>6</v>
      </c>
      <c r="T21" s="40">
        <f t="shared" si="14"/>
        <v>18250</v>
      </c>
      <c r="U21" s="41">
        <f t="shared" si="8"/>
        <v>1003750</v>
      </c>
    </row>
    <row r="22" spans="2:21" s="5" customFormat="1" ht="43.5" customHeight="1" x14ac:dyDescent="0.25">
      <c r="B22" s="26">
        <v>16</v>
      </c>
      <c r="C22" s="10" t="s">
        <v>59</v>
      </c>
      <c r="D22" s="11" t="s">
        <v>22</v>
      </c>
      <c r="E22" s="7" t="s">
        <v>12</v>
      </c>
      <c r="F22" s="7" t="s">
        <v>6</v>
      </c>
      <c r="G22" s="61">
        <v>50</v>
      </c>
      <c r="H22" s="33" t="s">
        <v>6</v>
      </c>
      <c r="I22" s="16" t="s">
        <v>6</v>
      </c>
      <c r="J22" s="16" t="s">
        <v>6</v>
      </c>
      <c r="K22" s="34" t="s">
        <v>6</v>
      </c>
      <c r="L22" s="35">
        <v>50000</v>
      </c>
      <c r="M22" s="19">
        <f>+L22*0.19</f>
        <v>9500</v>
      </c>
      <c r="N22" s="19">
        <f>+M22+L22</f>
        <v>59500</v>
      </c>
      <c r="O22" s="42">
        <f t="shared" ref="O22:O29" si="15">+N22*G22</f>
        <v>2975000</v>
      </c>
      <c r="P22" s="35">
        <v>60000</v>
      </c>
      <c r="Q22" s="19">
        <f>+P22*0.19</f>
        <v>11400</v>
      </c>
      <c r="R22" s="19">
        <f>+Q22+P22</f>
        <v>71400</v>
      </c>
      <c r="S22" s="42">
        <f>+R22*G22</f>
        <v>3570000</v>
      </c>
      <c r="T22" s="40">
        <f t="shared" ref="T22" si="16">+N22</f>
        <v>59500</v>
      </c>
      <c r="U22" s="41">
        <f t="shared" si="8"/>
        <v>2975000</v>
      </c>
    </row>
    <row r="23" spans="2:21" s="5" customFormat="1" ht="43.5" customHeight="1" x14ac:dyDescent="0.25">
      <c r="B23" s="26">
        <v>17</v>
      </c>
      <c r="C23" s="46" t="s">
        <v>60</v>
      </c>
      <c r="D23" s="47" t="s">
        <v>23</v>
      </c>
      <c r="E23" s="18" t="s">
        <v>12</v>
      </c>
      <c r="F23" s="18" t="s">
        <v>6</v>
      </c>
      <c r="G23" s="29">
        <v>1</v>
      </c>
      <c r="H23" s="33">
        <v>2025000</v>
      </c>
      <c r="I23" s="16">
        <f t="shared" si="4"/>
        <v>384750</v>
      </c>
      <c r="J23" s="16">
        <f t="shared" si="5"/>
        <v>2409750</v>
      </c>
      <c r="K23" s="34">
        <f t="shared" si="6"/>
        <v>2409750</v>
      </c>
      <c r="L23" s="35" t="s">
        <v>6</v>
      </c>
      <c r="M23" s="19" t="s">
        <v>6</v>
      </c>
      <c r="N23" s="19" t="s">
        <v>6</v>
      </c>
      <c r="O23" s="42" t="s">
        <v>6</v>
      </c>
      <c r="P23" s="35" t="s">
        <v>6</v>
      </c>
      <c r="Q23" s="19" t="s">
        <v>6</v>
      </c>
      <c r="R23" s="19" t="s">
        <v>6</v>
      </c>
      <c r="S23" s="42" t="s">
        <v>6</v>
      </c>
      <c r="T23" s="40">
        <f t="shared" ref="T23:T25" si="17">+J23</f>
        <v>2409750</v>
      </c>
      <c r="U23" s="41">
        <f t="shared" si="8"/>
        <v>2409750</v>
      </c>
    </row>
    <row r="24" spans="2:21" s="5" customFormat="1" ht="43.5" customHeight="1" x14ac:dyDescent="0.25">
      <c r="B24" s="26">
        <v>18</v>
      </c>
      <c r="C24" s="62" t="s">
        <v>61</v>
      </c>
      <c r="D24" s="63" t="s">
        <v>24</v>
      </c>
      <c r="E24" s="7" t="s">
        <v>12</v>
      </c>
      <c r="F24" s="7">
        <v>1</v>
      </c>
      <c r="G24" s="61">
        <v>1</v>
      </c>
      <c r="H24" s="33" t="s">
        <v>6</v>
      </c>
      <c r="I24" s="16" t="s">
        <v>6</v>
      </c>
      <c r="J24" s="16" t="s">
        <v>6</v>
      </c>
      <c r="K24" s="34" t="s">
        <v>6</v>
      </c>
      <c r="L24" s="35">
        <v>1176471</v>
      </c>
      <c r="M24" s="64">
        <f>+L24*0.19</f>
        <v>223529.49</v>
      </c>
      <c r="N24" s="64">
        <f>+M24+L24</f>
        <v>1400000.49</v>
      </c>
      <c r="O24" s="42">
        <f t="shared" si="15"/>
        <v>1400000.49</v>
      </c>
      <c r="P24" s="35">
        <v>1176471</v>
      </c>
      <c r="Q24" s="64">
        <f>+P24*0.19</f>
        <v>223529.49</v>
      </c>
      <c r="R24" s="64">
        <f>+Q24+P24</f>
        <v>1400000.49</v>
      </c>
      <c r="S24" s="42">
        <f>+R24*G24</f>
        <v>1400000.49</v>
      </c>
      <c r="T24" s="40">
        <f t="shared" ref="T24" si="18">+N24</f>
        <v>1400000.49</v>
      </c>
      <c r="U24" s="41">
        <f t="shared" si="8"/>
        <v>1400000.49</v>
      </c>
    </row>
    <row r="25" spans="2:21" s="5" customFormat="1" ht="43.5" customHeight="1" x14ac:dyDescent="0.25">
      <c r="B25" s="26">
        <v>19</v>
      </c>
      <c r="C25" s="18" t="s">
        <v>62</v>
      </c>
      <c r="D25" s="48" t="s">
        <v>20</v>
      </c>
      <c r="E25" s="49" t="s">
        <v>12</v>
      </c>
      <c r="F25" s="49" t="s">
        <v>6</v>
      </c>
      <c r="G25" s="50">
        <v>1</v>
      </c>
      <c r="H25" s="33">
        <v>2596806.7226890759</v>
      </c>
      <c r="I25" s="16">
        <f t="shared" si="4"/>
        <v>493393.27731092443</v>
      </c>
      <c r="J25" s="16">
        <f t="shared" si="5"/>
        <v>3090200.0000000005</v>
      </c>
      <c r="K25" s="34">
        <f t="shared" si="6"/>
        <v>3090200.0000000005</v>
      </c>
      <c r="L25" s="35" t="s">
        <v>6</v>
      </c>
      <c r="M25" s="19" t="s">
        <v>6</v>
      </c>
      <c r="N25" s="19" t="s">
        <v>6</v>
      </c>
      <c r="O25" s="42" t="s">
        <v>6</v>
      </c>
      <c r="P25" s="35" t="s">
        <v>6</v>
      </c>
      <c r="Q25" s="19" t="s">
        <v>6</v>
      </c>
      <c r="R25" s="19" t="s">
        <v>6</v>
      </c>
      <c r="S25" s="42" t="s">
        <v>6</v>
      </c>
      <c r="T25" s="40">
        <f t="shared" si="17"/>
        <v>3090200.0000000005</v>
      </c>
      <c r="U25" s="41">
        <f t="shared" si="8"/>
        <v>3090200.0000000005</v>
      </c>
    </row>
    <row r="26" spans="2:21" s="5" customFormat="1" ht="43.5" customHeight="1" x14ac:dyDescent="0.25">
      <c r="B26" s="26">
        <v>20</v>
      </c>
      <c r="C26" s="7" t="s">
        <v>21</v>
      </c>
      <c r="D26" s="65" t="s">
        <v>82</v>
      </c>
      <c r="E26" s="8" t="s">
        <v>12</v>
      </c>
      <c r="F26" s="8" t="s">
        <v>6</v>
      </c>
      <c r="G26" s="66">
        <v>1</v>
      </c>
      <c r="H26" s="33" t="s">
        <v>6</v>
      </c>
      <c r="I26" s="16" t="s">
        <v>6</v>
      </c>
      <c r="J26" s="16" t="s">
        <v>6</v>
      </c>
      <c r="K26" s="34" t="s">
        <v>6</v>
      </c>
      <c r="L26" s="35">
        <v>1680672</v>
      </c>
      <c r="M26" s="64">
        <f>+L26*0.19</f>
        <v>319327.68</v>
      </c>
      <c r="N26" s="64">
        <f>+M26+L26</f>
        <v>1999999.68</v>
      </c>
      <c r="O26" s="42">
        <f t="shared" si="15"/>
        <v>1999999.68</v>
      </c>
      <c r="P26" s="35">
        <v>1750000</v>
      </c>
      <c r="Q26" s="64">
        <f>+P26*0.19</f>
        <v>332500</v>
      </c>
      <c r="R26" s="64">
        <f>+Q26+P26</f>
        <v>2082500</v>
      </c>
      <c r="S26" s="42">
        <f>+R26*G26</f>
        <v>2082500</v>
      </c>
      <c r="T26" s="40">
        <f t="shared" ref="T26:T29" si="19">+N26</f>
        <v>1999999.68</v>
      </c>
      <c r="U26" s="41">
        <f t="shared" si="8"/>
        <v>1999999.68</v>
      </c>
    </row>
    <row r="27" spans="2:21" s="5" customFormat="1" ht="94.5" x14ac:dyDescent="0.25">
      <c r="B27" s="26">
        <v>21</v>
      </c>
      <c r="C27" s="7" t="s">
        <v>49</v>
      </c>
      <c r="D27" s="17" t="s">
        <v>7</v>
      </c>
      <c r="E27" s="18" t="s">
        <v>46</v>
      </c>
      <c r="F27" s="18">
        <v>1</v>
      </c>
      <c r="G27" s="29">
        <v>4</v>
      </c>
      <c r="H27" s="33" t="s">
        <v>6</v>
      </c>
      <c r="I27" s="16" t="s">
        <v>6</v>
      </c>
      <c r="J27" s="16" t="s">
        <v>6</v>
      </c>
      <c r="K27" s="34" t="s">
        <v>6</v>
      </c>
      <c r="L27" s="35">
        <v>3000000</v>
      </c>
      <c r="M27" s="19" t="s">
        <v>6</v>
      </c>
      <c r="N27" s="19">
        <f t="shared" ref="N27:N28" si="20">+L27</f>
        <v>3000000</v>
      </c>
      <c r="O27" s="42">
        <f t="shared" si="15"/>
        <v>12000000</v>
      </c>
      <c r="P27" s="35">
        <v>3200000</v>
      </c>
      <c r="Q27" s="19" t="s">
        <v>6</v>
      </c>
      <c r="R27" s="19">
        <f t="shared" ref="R27:R29" si="21">+P27</f>
        <v>3200000</v>
      </c>
      <c r="S27" s="42">
        <f>+R27*G27</f>
        <v>12800000</v>
      </c>
      <c r="T27" s="40">
        <f t="shared" si="19"/>
        <v>3000000</v>
      </c>
      <c r="U27" s="41">
        <f t="shared" si="8"/>
        <v>12000000</v>
      </c>
    </row>
    <row r="28" spans="2:21" s="5" customFormat="1" ht="63" x14ac:dyDescent="0.25">
      <c r="B28" s="26">
        <v>22</v>
      </c>
      <c r="C28" s="7" t="s">
        <v>15</v>
      </c>
      <c r="D28" s="60" t="s">
        <v>16</v>
      </c>
      <c r="E28" s="18" t="s">
        <v>45</v>
      </c>
      <c r="F28" s="18">
        <v>1</v>
      </c>
      <c r="G28" s="29">
        <v>1</v>
      </c>
      <c r="H28" s="33" t="s">
        <v>6</v>
      </c>
      <c r="I28" s="16" t="s">
        <v>6</v>
      </c>
      <c r="J28" s="16" t="s">
        <v>6</v>
      </c>
      <c r="K28" s="34" t="s">
        <v>6</v>
      </c>
      <c r="L28" s="35">
        <v>900000</v>
      </c>
      <c r="M28" s="19" t="s">
        <v>6</v>
      </c>
      <c r="N28" s="19">
        <f t="shared" si="20"/>
        <v>900000</v>
      </c>
      <c r="O28" s="42">
        <f t="shared" si="15"/>
        <v>900000</v>
      </c>
      <c r="P28" s="35">
        <v>950000</v>
      </c>
      <c r="Q28" s="19" t="s">
        <v>6</v>
      </c>
      <c r="R28" s="19">
        <f t="shared" si="21"/>
        <v>950000</v>
      </c>
      <c r="S28" s="42">
        <f>+R28*G28</f>
        <v>950000</v>
      </c>
      <c r="T28" s="40">
        <f t="shared" si="19"/>
        <v>900000</v>
      </c>
      <c r="U28" s="41">
        <f t="shared" si="8"/>
        <v>900000</v>
      </c>
    </row>
    <row r="29" spans="2:21" s="5" customFormat="1" ht="94.5" x14ac:dyDescent="0.25">
      <c r="B29" s="26">
        <v>23</v>
      </c>
      <c r="C29" s="7" t="s">
        <v>49</v>
      </c>
      <c r="D29" s="17" t="s">
        <v>7</v>
      </c>
      <c r="E29" s="18" t="s">
        <v>46</v>
      </c>
      <c r="F29" s="18">
        <v>1</v>
      </c>
      <c r="G29" s="29">
        <v>5</v>
      </c>
      <c r="H29" s="33" t="s">
        <v>6</v>
      </c>
      <c r="I29" s="16" t="s">
        <v>6</v>
      </c>
      <c r="J29" s="16" t="s">
        <v>6</v>
      </c>
      <c r="K29" s="34" t="s">
        <v>6</v>
      </c>
      <c r="L29" s="35">
        <v>3000000</v>
      </c>
      <c r="M29" s="19" t="s">
        <v>6</v>
      </c>
      <c r="N29" s="19">
        <v>3000000</v>
      </c>
      <c r="O29" s="42">
        <f t="shared" si="15"/>
        <v>15000000</v>
      </c>
      <c r="P29" s="35">
        <v>3200000</v>
      </c>
      <c r="Q29" s="19" t="s">
        <v>6</v>
      </c>
      <c r="R29" s="19">
        <f t="shared" si="21"/>
        <v>3200000</v>
      </c>
      <c r="S29" s="42">
        <f>+R29*G29</f>
        <v>16000000</v>
      </c>
      <c r="T29" s="40">
        <f t="shared" si="19"/>
        <v>3000000</v>
      </c>
      <c r="U29" s="41">
        <f t="shared" si="8"/>
        <v>15000000</v>
      </c>
    </row>
    <row r="30" spans="2:21" s="5" customFormat="1" ht="43.5" customHeight="1" x14ac:dyDescent="0.25">
      <c r="B30" s="26">
        <v>24</v>
      </c>
      <c r="C30" s="18" t="s">
        <v>63</v>
      </c>
      <c r="D30" s="48" t="s">
        <v>25</v>
      </c>
      <c r="E30" s="49" t="s">
        <v>12</v>
      </c>
      <c r="F30" s="49" t="s">
        <v>6</v>
      </c>
      <c r="G30" s="50">
        <v>1</v>
      </c>
      <c r="H30" s="33">
        <v>1483361.3445378151</v>
      </c>
      <c r="I30" s="16">
        <f t="shared" si="4"/>
        <v>281838.65546218486</v>
      </c>
      <c r="J30" s="16">
        <f t="shared" si="5"/>
        <v>1765200</v>
      </c>
      <c r="K30" s="34">
        <f t="shared" si="6"/>
        <v>1765200</v>
      </c>
      <c r="L30" s="35" t="s">
        <v>6</v>
      </c>
      <c r="M30" s="19" t="s">
        <v>6</v>
      </c>
      <c r="N30" s="19" t="s">
        <v>6</v>
      </c>
      <c r="O30" s="42" t="s">
        <v>6</v>
      </c>
      <c r="P30" s="35" t="s">
        <v>6</v>
      </c>
      <c r="Q30" s="19" t="s">
        <v>6</v>
      </c>
      <c r="R30" s="19" t="s">
        <v>6</v>
      </c>
      <c r="S30" s="42" t="s">
        <v>6</v>
      </c>
      <c r="T30" s="40">
        <f t="shared" ref="T30:T31" si="22">+J30</f>
        <v>1765200</v>
      </c>
      <c r="U30" s="41">
        <f t="shared" si="8"/>
        <v>1765200</v>
      </c>
    </row>
    <row r="31" spans="2:21" s="5" customFormat="1" ht="43.5" customHeight="1" x14ac:dyDescent="0.25">
      <c r="B31" s="26">
        <v>25</v>
      </c>
      <c r="C31" s="18" t="s">
        <v>62</v>
      </c>
      <c r="D31" s="48" t="s">
        <v>20</v>
      </c>
      <c r="E31" s="49" t="s">
        <v>12</v>
      </c>
      <c r="F31" s="49" t="s">
        <v>6</v>
      </c>
      <c r="G31" s="50">
        <v>1</v>
      </c>
      <c r="H31" s="33">
        <v>2596806.7226890759</v>
      </c>
      <c r="I31" s="16">
        <f t="shared" si="4"/>
        <v>493393.27731092443</v>
      </c>
      <c r="J31" s="16">
        <f t="shared" si="5"/>
        <v>3090200.0000000005</v>
      </c>
      <c r="K31" s="34">
        <f t="shared" si="6"/>
        <v>3090200.0000000005</v>
      </c>
      <c r="L31" s="35" t="s">
        <v>6</v>
      </c>
      <c r="M31" s="19" t="s">
        <v>6</v>
      </c>
      <c r="N31" s="19" t="s">
        <v>6</v>
      </c>
      <c r="O31" s="42" t="s">
        <v>6</v>
      </c>
      <c r="P31" s="35" t="s">
        <v>6</v>
      </c>
      <c r="Q31" s="19" t="s">
        <v>6</v>
      </c>
      <c r="R31" s="19" t="s">
        <v>6</v>
      </c>
      <c r="S31" s="42" t="s">
        <v>6</v>
      </c>
      <c r="T31" s="40">
        <f t="shared" si="22"/>
        <v>3090200.0000000005</v>
      </c>
      <c r="U31" s="41">
        <f t="shared" si="8"/>
        <v>3090200.0000000005</v>
      </c>
    </row>
    <row r="32" spans="2:21" s="5" customFormat="1" ht="152.44999999999999" customHeight="1" x14ac:dyDescent="0.25">
      <c r="B32" s="26">
        <v>26</v>
      </c>
      <c r="C32" s="18" t="s">
        <v>80</v>
      </c>
      <c r="D32" s="48" t="s">
        <v>83</v>
      </c>
      <c r="E32" s="8" t="s">
        <v>12</v>
      </c>
      <c r="F32" s="8" t="s">
        <v>6</v>
      </c>
      <c r="G32" s="66">
        <v>1</v>
      </c>
      <c r="H32" s="33" t="s">
        <v>6</v>
      </c>
      <c r="I32" s="16" t="s">
        <v>6</v>
      </c>
      <c r="J32" s="16" t="s">
        <v>6</v>
      </c>
      <c r="K32" s="34" t="s">
        <v>6</v>
      </c>
      <c r="L32" s="35">
        <v>2521008</v>
      </c>
      <c r="M32" s="64">
        <f>+L32*0.19</f>
        <v>478991.52</v>
      </c>
      <c r="N32" s="64">
        <f>+M32+L32</f>
        <v>2999999.52</v>
      </c>
      <c r="O32" s="42">
        <f t="shared" ref="O32" si="23">+N32*G32</f>
        <v>2999999.52</v>
      </c>
      <c r="P32" s="35">
        <v>2650000</v>
      </c>
      <c r="Q32" s="64">
        <f>+P32*0.19</f>
        <v>503500</v>
      </c>
      <c r="R32" s="64">
        <f>+Q32+P32</f>
        <v>3153500</v>
      </c>
      <c r="S32" s="42">
        <f>+R32*G32</f>
        <v>3153500</v>
      </c>
      <c r="T32" s="40">
        <f t="shared" ref="T32" si="24">+N32</f>
        <v>2999999.52</v>
      </c>
      <c r="U32" s="41">
        <f t="shared" si="8"/>
        <v>2999999.52</v>
      </c>
    </row>
    <row r="33" spans="2:21" s="5" customFormat="1" ht="43.5" customHeight="1" x14ac:dyDescent="0.25">
      <c r="B33" s="26">
        <v>27</v>
      </c>
      <c r="C33" s="7" t="s">
        <v>64</v>
      </c>
      <c r="D33" s="11" t="s">
        <v>26</v>
      </c>
      <c r="E33" s="8" t="s">
        <v>12</v>
      </c>
      <c r="F33" s="8" t="s">
        <v>6</v>
      </c>
      <c r="G33" s="30">
        <v>1</v>
      </c>
      <c r="H33" s="33">
        <v>1298361.3445378151</v>
      </c>
      <c r="I33" s="16">
        <f t="shared" si="4"/>
        <v>246688.65546218486</v>
      </c>
      <c r="J33" s="16">
        <f t="shared" si="5"/>
        <v>1545050</v>
      </c>
      <c r="K33" s="34">
        <f t="shared" si="6"/>
        <v>1545050</v>
      </c>
      <c r="L33" s="35" t="s">
        <v>6</v>
      </c>
      <c r="M33" s="19" t="s">
        <v>6</v>
      </c>
      <c r="N33" s="19" t="s">
        <v>6</v>
      </c>
      <c r="O33" s="42" t="s">
        <v>6</v>
      </c>
      <c r="P33" s="35" t="s">
        <v>6</v>
      </c>
      <c r="Q33" s="19" t="s">
        <v>6</v>
      </c>
      <c r="R33" s="19" t="s">
        <v>6</v>
      </c>
      <c r="S33" s="42" t="s">
        <v>6</v>
      </c>
      <c r="T33" s="40">
        <f t="shared" ref="T33:T36" si="25">+J33</f>
        <v>1545050</v>
      </c>
      <c r="U33" s="41">
        <f t="shared" si="8"/>
        <v>1545050</v>
      </c>
    </row>
    <row r="34" spans="2:21" s="5" customFormat="1" ht="43.5" customHeight="1" x14ac:dyDescent="0.25">
      <c r="B34" s="26">
        <v>28</v>
      </c>
      <c r="C34" s="18" t="s">
        <v>65</v>
      </c>
      <c r="D34" s="11" t="s">
        <v>27</v>
      </c>
      <c r="E34" s="49" t="s">
        <v>12</v>
      </c>
      <c r="F34" s="49" t="s">
        <v>6</v>
      </c>
      <c r="G34" s="30">
        <v>12</v>
      </c>
      <c r="H34" s="33">
        <v>315210.08403361344</v>
      </c>
      <c r="I34" s="16">
        <f t="shared" si="4"/>
        <v>59889.915966386558</v>
      </c>
      <c r="J34" s="16">
        <f t="shared" si="5"/>
        <v>375100</v>
      </c>
      <c r="K34" s="34">
        <f t="shared" si="6"/>
        <v>4501200</v>
      </c>
      <c r="L34" s="35" t="s">
        <v>6</v>
      </c>
      <c r="M34" s="19" t="s">
        <v>6</v>
      </c>
      <c r="N34" s="19" t="s">
        <v>6</v>
      </c>
      <c r="O34" s="42" t="s">
        <v>6</v>
      </c>
      <c r="P34" s="35" t="s">
        <v>6</v>
      </c>
      <c r="Q34" s="19" t="s">
        <v>6</v>
      </c>
      <c r="R34" s="19" t="s">
        <v>6</v>
      </c>
      <c r="S34" s="42" t="s">
        <v>6</v>
      </c>
      <c r="T34" s="40">
        <f t="shared" si="25"/>
        <v>375100</v>
      </c>
      <c r="U34" s="41">
        <f t="shared" si="8"/>
        <v>4501200</v>
      </c>
    </row>
    <row r="35" spans="2:21" s="5" customFormat="1" ht="43.5" customHeight="1" x14ac:dyDescent="0.25">
      <c r="B35" s="26">
        <v>29</v>
      </c>
      <c r="C35" s="10" t="s">
        <v>66</v>
      </c>
      <c r="D35" s="11" t="s">
        <v>28</v>
      </c>
      <c r="E35" s="49" t="s">
        <v>12</v>
      </c>
      <c r="F35" s="49" t="s">
        <v>6</v>
      </c>
      <c r="G35" s="30">
        <v>24</v>
      </c>
      <c r="H35" s="33">
        <v>2857.1428571428573</v>
      </c>
      <c r="I35" s="16">
        <f t="shared" si="4"/>
        <v>542.85714285714289</v>
      </c>
      <c r="J35" s="16">
        <f t="shared" si="5"/>
        <v>3400</v>
      </c>
      <c r="K35" s="34">
        <f t="shared" si="6"/>
        <v>81600</v>
      </c>
      <c r="L35" s="35" t="s">
        <v>6</v>
      </c>
      <c r="M35" s="19" t="s">
        <v>6</v>
      </c>
      <c r="N35" s="19" t="s">
        <v>6</v>
      </c>
      <c r="O35" s="42" t="s">
        <v>6</v>
      </c>
      <c r="P35" s="35" t="s">
        <v>6</v>
      </c>
      <c r="Q35" s="19" t="s">
        <v>6</v>
      </c>
      <c r="R35" s="19" t="s">
        <v>6</v>
      </c>
      <c r="S35" s="42" t="s">
        <v>6</v>
      </c>
      <c r="T35" s="40">
        <f t="shared" si="25"/>
        <v>3400</v>
      </c>
      <c r="U35" s="41">
        <f t="shared" si="8"/>
        <v>81600</v>
      </c>
    </row>
    <row r="36" spans="2:21" s="5" customFormat="1" ht="43.5" customHeight="1" x14ac:dyDescent="0.25">
      <c r="B36" s="26">
        <v>30</v>
      </c>
      <c r="C36" s="10" t="s">
        <v>67</v>
      </c>
      <c r="D36" s="11" t="s">
        <v>29</v>
      </c>
      <c r="E36" s="49" t="s">
        <v>12</v>
      </c>
      <c r="F36" s="49" t="s">
        <v>6</v>
      </c>
      <c r="G36" s="30">
        <v>12</v>
      </c>
      <c r="H36" s="33">
        <v>29873.949579831933</v>
      </c>
      <c r="I36" s="16">
        <f t="shared" si="4"/>
        <v>5676.0504201680669</v>
      </c>
      <c r="J36" s="16">
        <f t="shared" si="5"/>
        <v>35550</v>
      </c>
      <c r="K36" s="34">
        <f t="shared" si="6"/>
        <v>426600</v>
      </c>
      <c r="L36" s="35" t="s">
        <v>6</v>
      </c>
      <c r="M36" s="19" t="s">
        <v>6</v>
      </c>
      <c r="N36" s="19" t="s">
        <v>6</v>
      </c>
      <c r="O36" s="42" t="s">
        <v>6</v>
      </c>
      <c r="P36" s="35" t="s">
        <v>6</v>
      </c>
      <c r="Q36" s="19" t="s">
        <v>6</v>
      </c>
      <c r="R36" s="19" t="s">
        <v>6</v>
      </c>
      <c r="S36" s="42" t="s">
        <v>6</v>
      </c>
      <c r="T36" s="40">
        <f t="shared" si="25"/>
        <v>35550</v>
      </c>
      <c r="U36" s="41">
        <f t="shared" si="8"/>
        <v>426600</v>
      </c>
    </row>
    <row r="37" spans="2:21" s="5" customFormat="1" ht="43.5" customHeight="1" x14ac:dyDescent="0.25">
      <c r="B37" s="26">
        <v>31</v>
      </c>
      <c r="C37" s="10" t="s">
        <v>68</v>
      </c>
      <c r="D37" s="11" t="s">
        <v>30</v>
      </c>
      <c r="E37" s="8" t="s">
        <v>12</v>
      </c>
      <c r="F37" s="8" t="s">
        <v>6</v>
      </c>
      <c r="G37" s="30">
        <v>12</v>
      </c>
      <c r="H37" s="33" t="s">
        <v>6</v>
      </c>
      <c r="I37" s="16" t="s">
        <v>6</v>
      </c>
      <c r="J37" s="16" t="s">
        <v>6</v>
      </c>
      <c r="K37" s="34" t="s">
        <v>6</v>
      </c>
      <c r="L37" s="35">
        <v>15000</v>
      </c>
      <c r="M37" s="64">
        <f>+L37*0.19</f>
        <v>2850</v>
      </c>
      <c r="N37" s="64">
        <f>+M37+L37</f>
        <v>17850</v>
      </c>
      <c r="O37" s="42">
        <f t="shared" ref="O37:O41" si="26">+N37*G37</f>
        <v>214200</v>
      </c>
      <c r="P37" s="35">
        <v>17000</v>
      </c>
      <c r="Q37" s="64">
        <f>+P37*0.19</f>
        <v>3230</v>
      </c>
      <c r="R37" s="64">
        <f>+Q37+P37</f>
        <v>20230</v>
      </c>
      <c r="S37" s="42">
        <f>+R37*G37</f>
        <v>242760</v>
      </c>
      <c r="T37" s="40">
        <f t="shared" ref="T37:T39" si="27">+N37</f>
        <v>17850</v>
      </c>
      <c r="U37" s="41">
        <f t="shared" si="8"/>
        <v>214200</v>
      </c>
    </row>
    <row r="38" spans="2:21" s="5" customFormat="1" ht="43.5" customHeight="1" x14ac:dyDescent="0.25">
      <c r="B38" s="26">
        <v>32</v>
      </c>
      <c r="C38" s="10" t="s">
        <v>69</v>
      </c>
      <c r="D38" s="11" t="s">
        <v>31</v>
      </c>
      <c r="E38" s="8" t="s">
        <v>12</v>
      </c>
      <c r="F38" s="8" t="s">
        <v>6</v>
      </c>
      <c r="G38" s="61">
        <v>12</v>
      </c>
      <c r="H38" s="33" t="s">
        <v>6</v>
      </c>
      <c r="I38" s="16" t="s">
        <v>6</v>
      </c>
      <c r="J38" s="16" t="s">
        <v>6</v>
      </c>
      <c r="K38" s="34" t="s">
        <v>6</v>
      </c>
      <c r="L38" s="35">
        <v>60000</v>
      </c>
      <c r="M38" s="64">
        <f>+L38*0.19</f>
        <v>11400</v>
      </c>
      <c r="N38" s="64">
        <f>+M38+L38</f>
        <v>71400</v>
      </c>
      <c r="O38" s="42">
        <f t="shared" si="26"/>
        <v>856800</v>
      </c>
      <c r="P38" s="35">
        <v>70000</v>
      </c>
      <c r="Q38" s="64">
        <f>+P38*0.19</f>
        <v>13300</v>
      </c>
      <c r="R38" s="64">
        <f>+Q38+P38</f>
        <v>83300</v>
      </c>
      <c r="S38" s="42">
        <f>+R38*G38</f>
        <v>999600</v>
      </c>
      <c r="T38" s="40">
        <f t="shared" si="27"/>
        <v>71400</v>
      </c>
      <c r="U38" s="41">
        <f t="shared" si="8"/>
        <v>856800</v>
      </c>
    </row>
    <row r="39" spans="2:21" s="5" customFormat="1" ht="43.5" customHeight="1" x14ac:dyDescent="0.25">
      <c r="B39" s="26">
        <v>33</v>
      </c>
      <c r="C39" s="10" t="s">
        <v>70</v>
      </c>
      <c r="D39" s="11" t="s">
        <v>32</v>
      </c>
      <c r="E39" s="49" t="s">
        <v>12</v>
      </c>
      <c r="F39" s="49" t="s">
        <v>6</v>
      </c>
      <c r="G39" s="29">
        <v>3</v>
      </c>
      <c r="H39" s="33" t="s">
        <v>6</v>
      </c>
      <c r="I39" s="16" t="s">
        <v>6</v>
      </c>
      <c r="J39" s="16" t="s">
        <v>6</v>
      </c>
      <c r="K39" s="34" t="s">
        <v>6</v>
      </c>
      <c r="L39" s="35">
        <v>1264185</v>
      </c>
      <c r="M39" s="64">
        <f>+L39*0.19</f>
        <v>240195.15</v>
      </c>
      <c r="N39" s="64">
        <f>+M39+L39</f>
        <v>1504380.15</v>
      </c>
      <c r="O39" s="42">
        <f t="shared" si="26"/>
        <v>4513140.4499999993</v>
      </c>
      <c r="P39" s="35">
        <v>1300000</v>
      </c>
      <c r="Q39" s="64">
        <f>+P39*0.19</f>
        <v>247000</v>
      </c>
      <c r="R39" s="64">
        <f>+Q39+P39</f>
        <v>1547000</v>
      </c>
      <c r="S39" s="42">
        <f>+R39*G39</f>
        <v>4641000</v>
      </c>
      <c r="T39" s="40">
        <f t="shared" si="27"/>
        <v>1504380.15</v>
      </c>
      <c r="U39" s="41">
        <f t="shared" si="8"/>
        <v>4513140.4499999993</v>
      </c>
    </row>
    <row r="40" spans="2:21" s="5" customFormat="1" ht="43.5" customHeight="1" x14ac:dyDescent="0.25">
      <c r="B40" s="26">
        <v>34</v>
      </c>
      <c r="C40" s="10" t="s">
        <v>71</v>
      </c>
      <c r="D40" s="11" t="s">
        <v>33</v>
      </c>
      <c r="E40" s="49" t="s">
        <v>12</v>
      </c>
      <c r="F40" s="49" t="s">
        <v>6</v>
      </c>
      <c r="G40" s="29">
        <v>1</v>
      </c>
      <c r="H40" s="33">
        <v>643361.3445378152</v>
      </c>
      <c r="I40" s="16">
        <f t="shared" si="4"/>
        <v>122238.65546218489</v>
      </c>
      <c r="J40" s="16">
        <f t="shared" si="5"/>
        <v>765600.00000000012</v>
      </c>
      <c r="K40" s="34">
        <f t="shared" si="6"/>
        <v>765600.00000000012</v>
      </c>
      <c r="L40" s="35" t="s">
        <v>6</v>
      </c>
      <c r="M40" s="19" t="s">
        <v>6</v>
      </c>
      <c r="N40" s="19" t="s">
        <v>6</v>
      </c>
      <c r="O40" s="42" t="s">
        <v>6</v>
      </c>
      <c r="P40" s="35" t="s">
        <v>6</v>
      </c>
      <c r="Q40" s="19" t="s">
        <v>6</v>
      </c>
      <c r="R40" s="19" t="s">
        <v>6</v>
      </c>
      <c r="S40" s="42" t="s">
        <v>6</v>
      </c>
      <c r="T40" s="40">
        <f>+J40</f>
        <v>765600.00000000012</v>
      </c>
      <c r="U40" s="41">
        <f t="shared" si="8"/>
        <v>765600.00000000012</v>
      </c>
    </row>
    <row r="41" spans="2:21" s="5" customFormat="1" ht="43.5" customHeight="1" x14ac:dyDescent="0.25">
      <c r="B41" s="26">
        <v>35</v>
      </c>
      <c r="C41" s="10" t="s">
        <v>72</v>
      </c>
      <c r="D41" s="11" t="s">
        <v>34</v>
      </c>
      <c r="E41" s="49" t="s">
        <v>12</v>
      </c>
      <c r="F41" s="49" t="s">
        <v>6</v>
      </c>
      <c r="G41" s="29">
        <v>12</v>
      </c>
      <c r="H41" s="33" t="s">
        <v>6</v>
      </c>
      <c r="I41" s="16" t="s">
        <v>6</v>
      </c>
      <c r="J41" s="16" t="s">
        <v>6</v>
      </c>
      <c r="K41" s="34" t="s">
        <v>6</v>
      </c>
      <c r="L41" s="35">
        <v>300000</v>
      </c>
      <c r="M41" s="19" t="s">
        <v>6</v>
      </c>
      <c r="N41" s="19">
        <v>300000</v>
      </c>
      <c r="O41" s="42">
        <f t="shared" si="26"/>
        <v>3600000</v>
      </c>
      <c r="P41" s="35">
        <v>300000</v>
      </c>
      <c r="Q41" s="19" t="s">
        <v>6</v>
      </c>
      <c r="R41" s="19">
        <v>300000</v>
      </c>
      <c r="S41" s="42">
        <f>+R41*G41</f>
        <v>3600000</v>
      </c>
      <c r="T41" s="40">
        <f t="shared" ref="T41" si="28">+N41</f>
        <v>300000</v>
      </c>
      <c r="U41" s="41">
        <f t="shared" si="8"/>
        <v>3600000</v>
      </c>
    </row>
    <row r="42" spans="2:21" s="5" customFormat="1" ht="43.5" customHeight="1" x14ac:dyDescent="0.25">
      <c r="B42" s="26">
        <v>36</v>
      </c>
      <c r="C42" s="10" t="s">
        <v>73</v>
      </c>
      <c r="D42" s="11" t="s">
        <v>35</v>
      </c>
      <c r="E42" s="49" t="s">
        <v>12</v>
      </c>
      <c r="F42" s="49" t="s">
        <v>6</v>
      </c>
      <c r="G42" s="29">
        <v>2</v>
      </c>
      <c r="H42" s="33">
        <v>367521.00840336137</v>
      </c>
      <c r="I42" s="16">
        <f t="shared" si="4"/>
        <v>69828.991596638662</v>
      </c>
      <c r="J42" s="16">
        <f t="shared" si="5"/>
        <v>437350</v>
      </c>
      <c r="K42" s="34">
        <f t="shared" si="6"/>
        <v>874700</v>
      </c>
      <c r="L42" s="35" t="s">
        <v>6</v>
      </c>
      <c r="M42" s="19" t="s">
        <v>6</v>
      </c>
      <c r="N42" s="19" t="s">
        <v>6</v>
      </c>
      <c r="O42" s="42" t="s">
        <v>6</v>
      </c>
      <c r="P42" s="35" t="s">
        <v>6</v>
      </c>
      <c r="Q42" s="19" t="s">
        <v>6</v>
      </c>
      <c r="R42" s="19" t="s">
        <v>6</v>
      </c>
      <c r="S42" s="42" t="s">
        <v>6</v>
      </c>
      <c r="T42" s="40">
        <f t="shared" ref="T42:T43" si="29">+J42</f>
        <v>437350</v>
      </c>
      <c r="U42" s="41">
        <f t="shared" si="8"/>
        <v>874700</v>
      </c>
    </row>
    <row r="43" spans="2:21" s="5" customFormat="1" ht="43.5" customHeight="1" x14ac:dyDescent="0.25">
      <c r="B43" s="26">
        <v>37</v>
      </c>
      <c r="C43" s="8" t="s">
        <v>74</v>
      </c>
      <c r="D43" s="9" t="s">
        <v>36</v>
      </c>
      <c r="E43" s="8" t="s">
        <v>12</v>
      </c>
      <c r="F43" s="8" t="s">
        <v>6</v>
      </c>
      <c r="G43" s="29">
        <v>55</v>
      </c>
      <c r="H43" s="33">
        <v>25168.067226890758</v>
      </c>
      <c r="I43" s="16">
        <f t="shared" si="4"/>
        <v>4781.9327731092444</v>
      </c>
      <c r="J43" s="16">
        <f t="shared" si="5"/>
        <v>29950.000000000004</v>
      </c>
      <c r="K43" s="34">
        <f t="shared" si="6"/>
        <v>1647250.0000000002</v>
      </c>
      <c r="L43" s="35" t="s">
        <v>6</v>
      </c>
      <c r="M43" s="19" t="s">
        <v>6</v>
      </c>
      <c r="N43" s="19" t="s">
        <v>6</v>
      </c>
      <c r="O43" s="42" t="s">
        <v>6</v>
      </c>
      <c r="P43" s="35" t="s">
        <v>6</v>
      </c>
      <c r="Q43" s="19" t="s">
        <v>6</v>
      </c>
      <c r="R43" s="19" t="s">
        <v>6</v>
      </c>
      <c r="S43" s="42" t="s">
        <v>6</v>
      </c>
      <c r="T43" s="40">
        <f t="shared" si="29"/>
        <v>29950.000000000004</v>
      </c>
      <c r="U43" s="41">
        <f t="shared" si="8"/>
        <v>1647250.0000000002</v>
      </c>
    </row>
    <row r="44" spans="2:21" s="5" customFormat="1" ht="43.5" customHeight="1" x14ac:dyDescent="0.25">
      <c r="B44" s="26">
        <v>38</v>
      </c>
      <c r="C44" s="7" t="s">
        <v>56</v>
      </c>
      <c r="D44" s="17" t="s">
        <v>17</v>
      </c>
      <c r="E44" s="18" t="s">
        <v>45</v>
      </c>
      <c r="F44" s="18">
        <v>1</v>
      </c>
      <c r="G44" s="29">
        <v>1</v>
      </c>
      <c r="H44" s="33" t="s">
        <v>6</v>
      </c>
      <c r="I44" s="16" t="s">
        <v>6</v>
      </c>
      <c r="J44" s="16" t="s">
        <v>6</v>
      </c>
      <c r="K44" s="34" t="s">
        <v>6</v>
      </c>
      <c r="L44" s="35">
        <v>600000</v>
      </c>
      <c r="M44" s="19" t="s">
        <v>6</v>
      </c>
      <c r="N44" s="19">
        <f>+L44</f>
        <v>600000</v>
      </c>
      <c r="O44" s="42">
        <f t="shared" ref="O44:O45" si="30">+N44*G44</f>
        <v>600000</v>
      </c>
      <c r="P44" s="35">
        <v>620000</v>
      </c>
      <c r="Q44" s="19" t="s">
        <v>6</v>
      </c>
      <c r="R44" s="19">
        <f>+P44</f>
        <v>620000</v>
      </c>
      <c r="S44" s="42">
        <f>+R44*G44</f>
        <v>620000</v>
      </c>
      <c r="T44" s="40">
        <f t="shared" ref="T44:T45" si="31">+N44</f>
        <v>600000</v>
      </c>
      <c r="U44" s="41">
        <f t="shared" si="8"/>
        <v>600000</v>
      </c>
    </row>
    <row r="45" spans="2:21" s="5" customFormat="1" ht="43.5" customHeight="1" thickBot="1" x14ac:dyDescent="0.3">
      <c r="B45" s="67">
        <v>39</v>
      </c>
      <c r="C45" s="68" t="s">
        <v>57</v>
      </c>
      <c r="D45" s="69" t="s">
        <v>18</v>
      </c>
      <c r="E45" s="70" t="s">
        <v>45</v>
      </c>
      <c r="F45" s="70">
        <v>1</v>
      </c>
      <c r="G45" s="71">
        <v>6</v>
      </c>
      <c r="H45" s="72" t="s">
        <v>6</v>
      </c>
      <c r="I45" s="73" t="s">
        <v>6</v>
      </c>
      <c r="J45" s="73" t="s">
        <v>6</v>
      </c>
      <c r="K45" s="74" t="s">
        <v>6</v>
      </c>
      <c r="L45" s="75">
        <v>195000</v>
      </c>
      <c r="M45" s="76" t="s">
        <v>6</v>
      </c>
      <c r="N45" s="76">
        <f>+L45</f>
        <v>195000</v>
      </c>
      <c r="O45" s="77">
        <f t="shared" si="30"/>
        <v>1170000</v>
      </c>
      <c r="P45" s="75">
        <v>200000</v>
      </c>
      <c r="Q45" s="76" t="s">
        <v>6</v>
      </c>
      <c r="R45" s="76">
        <f>+P45</f>
        <v>200000</v>
      </c>
      <c r="S45" s="77">
        <f>+R45*G45</f>
        <v>1200000</v>
      </c>
      <c r="T45" s="78">
        <f t="shared" si="31"/>
        <v>195000</v>
      </c>
      <c r="U45" s="79">
        <f t="shared" si="8"/>
        <v>1170000</v>
      </c>
    </row>
    <row r="46" spans="2:21" s="5" customFormat="1" ht="18" customHeight="1" thickBot="1" x14ac:dyDescent="0.3">
      <c r="B46" s="2"/>
      <c r="C46" s="13"/>
      <c r="D46" s="14"/>
      <c r="E46" s="13"/>
      <c r="F46" s="13"/>
      <c r="G46" s="1"/>
      <c r="H46" s="1"/>
      <c r="I46" s="3"/>
      <c r="J46" s="3"/>
      <c r="K46" s="1"/>
      <c r="L46" s="1"/>
      <c r="M46" s="3"/>
      <c r="N46" s="3"/>
      <c r="O46" s="1"/>
      <c r="P46" s="1"/>
      <c r="Q46" s="3"/>
      <c r="R46" s="3"/>
      <c r="S46" s="1"/>
      <c r="T46" s="6"/>
    </row>
    <row r="47" spans="2:21" s="5" customFormat="1" ht="43.5" customHeight="1" thickBot="1" x14ac:dyDescent="0.3">
      <c r="B47" s="2"/>
      <c r="C47" s="2"/>
      <c r="D47" s="1"/>
      <c r="E47" s="1"/>
      <c r="F47" s="1"/>
      <c r="G47" s="1"/>
      <c r="H47" s="1"/>
      <c r="I47" s="3"/>
      <c r="J47" s="3"/>
      <c r="K47" s="1"/>
      <c r="L47" s="1"/>
      <c r="M47" s="3"/>
      <c r="N47" s="3"/>
      <c r="O47" s="1"/>
      <c r="P47" s="1"/>
      <c r="Q47" s="3"/>
      <c r="R47" s="3"/>
      <c r="S47" s="1"/>
      <c r="T47" s="27" t="s">
        <v>3</v>
      </c>
      <c r="U47" s="28">
        <f>SUM(U7:U46)</f>
        <v>104899990.14</v>
      </c>
    </row>
    <row r="48" spans="2:21" ht="18" customHeight="1" x14ac:dyDescent="0.25"/>
    <row r="49" ht="22.9" customHeight="1" x14ac:dyDescent="0.25"/>
    <row r="50" ht="22.9" customHeight="1" x14ac:dyDescent="0.25"/>
    <row r="51" ht="33" customHeight="1" x14ac:dyDescent="0.25"/>
  </sheetData>
  <mergeCells count="6">
    <mergeCell ref="B2:U3"/>
    <mergeCell ref="U5:U6"/>
    <mergeCell ref="T5:T6"/>
    <mergeCell ref="H5:K5"/>
    <mergeCell ref="P5:S5"/>
    <mergeCell ref="L5:O5"/>
  </mergeCells>
  <pageMargins left="0.7" right="0.7" top="0.75" bottom="0.75" header="0.511811023622047" footer="0.511811023622047"/>
  <pageSetup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6BF097EAAED146893E37E95C81C2BE" ma:contentTypeVersion="19" ma:contentTypeDescription="Crear nuevo documento." ma:contentTypeScope="" ma:versionID="6a06370bf7f0fc8782713d7c2d664d06">
  <xsd:schema xmlns:xsd="http://www.w3.org/2001/XMLSchema" xmlns:xs="http://www.w3.org/2001/XMLSchema" xmlns:p="http://schemas.microsoft.com/office/2006/metadata/properties" xmlns:ns3="36add5c2-2eea-4994-ae5a-e271fae3cf1f" xmlns:ns4="5663a6aa-6f0d-4dd5-9bde-ddc20ae3cf55" targetNamespace="http://schemas.microsoft.com/office/2006/metadata/properties" ma:root="true" ma:fieldsID="671ed2fba22e4ab2d3769f475c9c25e0" ns3:_="" ns4:_="">
    <xsd:import namespace="36add5c2-2eea-4994-ae5a-e271fae3cf1f"/>
    <xsd:import namespace="5663a6aa-6f0d-4dd5-9bde-ddc20ae3cf5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earchProperties" minOccurs="0"/>
                <xsd:element ref="ns3:MediaServiceSystemTag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add5c2-2eea-4994-ae5a-e271fae3cf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SystemTags" ma:index="25" nillable="true" ma:displayName="MediaServiceSystemTags" ma:hidden="true" ma:internalName="MediaServiceSystemTag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663a6aa-6f0d-4dd5-9bde-ddc20ae3cf55"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6add5c2-2eea-4994-ae5a-e271fae3cf1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F8397CD-2530-4F39-8685-FB87E58583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add5c2-2eea-4994-ae5a-e271fae3cf1f"/>
    <ds:schemaRef ds:uri="5663a6aa-6f0d-4dd5-9bde-ddc20ae3cf5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41B139-FFD9-4E10-8F59-F13321203933}">
  <ds:schemaRefs>
    <ds:schemaRef ds:uri="http://schemas.microsoft.com/office/2006/documentManagement/types"/>
    <ds:schemaRef ds:uri="http://purl.org/dc/dcmitype/"/>
    <ds:schemaRef ds:uri="http://www.w3.org/XML/1998/namespace"/>
    <ds:schemaRef ds:uri="36add5c2-2eea-4994-ae5a-e271fae3cf1f"/>
    <ds:schemaRef ds:uri="http://schemas.openxmlformats.org/package/2006/metadata/core-properties"/>
    <ds:schemaRef ds:uri="http://purl.org/dc/elements/1.1/"/>
    <ds:schemaRef ds:uri="http://schemas.microsoft.com/office/2006/metadata/properties"/>
    <ds:schemaRef ds:uri="http://purl.org/dc/terms/"/>
    <ds:schemaRef ds:uri="http://schemas.microsoft.com/office/infopath/2007/PartnerControls"/>
    <ds:schemaRef ds:uri="5663a6aa-6f0d-4dd5-9bde-ddc20ae3cf55"/>
  </ds:schemaRefs>
</ds:datastoreItem>
</file>

<file path=customXml/itemProps3.xml><?xml version="1.0" encoding="utf-8"?>
<ds:datastoreItem xmlns:ds="http://schemas.openxmlformats.org/officeDocument/2006/customXml" ds:itemID="{C931B76B-1067-4067-994F-5008993CBB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49</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Microsoft Office;David Almanza</dc:creator>
  <dc:description/>
  <cp:lastModifiedBy>Milena Ardila Vega</cp:lastModifiedBy>
  <cp:revision>9</cp:revision>
  <cp:lastPrinted>2025-12-23T16:40:19Z</cp:lastPrinted>
  <dcterms:created xsi:type="dcterms:W3CDTF">2021-04-27T16:58:03Z</dcterms:created>
  <dcterms:modified xsi:type="dcterms:W3CDTF">2025-12-29T15:23:04Z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0x010100506BF097EAAED146893E37E95C81C2BE</vt:lpwstr>
  </property>
</Properties>
</file>