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bookair/Desktop/FORMULACION CUIDADORES/"/>
    </mc:Choice>
  </mc:AlternateContent>
  <xr:revisionPtr revIDLastSave="54" documentId="13_ncr:1_{9A35739A-E88A-AF40-90D2-539507DCB4BA}" xr6:coauthVersionLast="47" xr6:coauthVersionMax="47" xr10:uidLastSave="{95EC385D-9A4E-4F9F-B56F-3ED39836461F}"/>
  <bookViews>
    <workbookView xWindow="0" yWindow="0" windowWidth="28800" windowHeight="18000" tabRatio="900" firstSheet="2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TRATAMIENTO'!$B$2:$X$65</definedName>
    <definedName name="_xlnm.Print_Area" localSheetId="0">CONTEXTO!$B$2:$F$19</definedName>
    <definedName name="_xlnm.Print_Area" localSheetId="2">EVALUACION!$B$2:$L$80</definedName>
    <definedName name="_xlnm.Print_Area" localSheetId="3">'EVALUACION CON CONTROLES'!$B$2:$R$72</definedName>
    <definedName name="_xlnm.Print_Area" localSheetId="1">'IDENTIFICACION Y ANALISIS'!$B$2:$F$70</definedName>
    <definedName name="contratación">'IDENTIFICACION Y ANALISIS'!$B$41:$B$45</definedName>
    <definedName name="ejecución">'IDENTIFICACION Y ANALISIS'!$B$47:$B$70</definedName>
    <definedName name="OPCIONES">'ASIGNACION Y TRATAMIENTO'!$B$69:$B$71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8" i="6" l="1"/>
  <c r="C44" i="15"/>
  <c r="C18" i="11"/>
  <c r="O46" i="6"/>
  <c r="P46" i="6"/>
  <c r="Q46" i="6"/>
  <c r="R46" i="6"/>
  <c r="S46" i="6"/>
  <c r="T46" i="6"/>
  <c r="U46" i="6"/>
  <c r="V46" i="6"/>
  <c r="W46" i="6"/>
  <c r="X46" i="6"/>
  <c r="O45" i="6"/>
  <c r="P45" i="6"/>
  <c r="Q45" i="6"/>
  <c r="R45" i="6"/>
  <c r="S45" i="6"/>
  <c r="T45" i="6"/>
  <c r="U45" i="6"/>
  <c r="V45" i="6"/>
  <c r="W45" i="6"/>
  <c r="X45" i="6"/>
  <c r="O44" i="6"/>
  <c r="P44" i="6"/>
  <c r="Q44" i="6"/>
  <c r="R44" i="6"/>
  <c r="S44" i="6"/>
  <c r="T44" i="6"/>
  <c r="U44" i="6"/>
  <c r="V44" i="6"/>
  <c r="W44" i="6"/>
  <c r="X44" i="6"/>
  <c r="O28" i="6"/>
  <c r="P28" i="6"/>
  <c r="Q28" i="6"/>
  <c r="R28" i="6"/>
  <c r="S28" i="6"/>
  <c r="T28" i="6"/>
  <c r="U28" i="6"/>
  <c r="V28" i="6"/>
  <c r="W28" i="6"/>
  <c r="X28" i="6"/>
  <c r="O29" i="6"/>
  <c r="P29" i="6"/>
  <c r="Q29" i="6"/>
  <c r="R29" i="6"/>
  <c r="S29" i="6"/>
  <c r="T29" i="6"/>
  <c r="U29" i="6"/>
  <c r="V29" i="6"/>
  <c r="W29" i="6"/>
  <c r="X29" i="6"/>
  <c r="O30" i="6"/>
  <c r="P30" i="6"/>
  <c r="Q30" i="6"/>
  <c r="R30" i="6"/>
  <c r="S30" i="6"/>
  <c r="T30" i="6"/>
  <c r="U30" i="6"/>
  <c r="V30" i="6"/>
  <c r="W30" i="6"/>
  <c r="X30" i="6"/>
  <c r="O31" i="6"/>
  <c r="P31" i="6"/>
  <c r="Q31" i="6"/>
  <c r="R31" i="6"/>
  <c r="S31" i="6"/>
  <c r="T31" i="6"/>
  <c r="U31" i="6"/>
  <c r="V31" i="6"/>
  <c r="W31" i="6"/>
  <c r="X31" i="6"/>
  <c r="O32" i="6"/>
  <c r="P32" i="6"/>
  <c r="Q32" i="6"/>
  <c r="R32" i="6"/>
  <c r="S32" i="6"/>
  <c r="T32" i="6"/>
  <c r="U32" i="6"/>
  <c r="V32" i="6"/>
  <c r="W32" i="6"/>
  <c r="X32" i="6"/>
  <c r="O33" i="6"/>
  <c r="P33" i="6"/>
  <c r="Q33" i="6"/>
  <c r="R33" i="6"/>
  <c r="S33" i="6"/>
  <c r="T33" i="6"/>
  <c r="U33" i="6"/>
  <c r="V33" i="6"/>
  <c r="W33" i="6"/>
  <c r="X33" i="6"/>
  <c r="O34" i="6"/>
  <c r="P34" i="6"/>
  <c r="Q34" i="6"/>
  <c r="R34" i="6"/>
  <c r="S34" i="6"/>
  <c r="T34" i="6"/>
  <c r="U34" i="6"/>
  <c r="V34" i="6"/>
  <c r="W34" i="6"/>
  <c r="X34" i="6"/>
  <c r="O35" i="6"/>
  <c r="P35" i="6"/>
  <c r="Q35" i="6"/>
  <c r="R35" i="6"/>
  <c r="S35" i="6"/>
  <c r="T35" i="6"/>
  <c r="U35" i="6"/>
  <c r="V35" i="6"/>
  <c r="W35" i="6"/>
  <c r="X35" i="6"/>
  <c r="O36" i="6"/>
  <c r="P36" i="6"/>
  <c r="Q36" i="6"/>
  <c r="R36" i="6"/>
  <c r="S36" i="6"/>
  <c r="T36" i="6"/>
  <c r="U36" i="6"/>
  <c r="V36" i="6"/>
  <c r="W36" i="6"/>
  <c r="X36" i="6"/>
  <c r="O37" i="6"/>
  <c r="P37" i="6"/>
  <c r="Q37" i="6"/>
  <c r="R37" i="6"/>
  <c r="S37" i="6"/>
  <c r="T37" i="6"/>
  <c r="U37" i="6"/>
  <c r="V37" i="6"/>
  <c r="W37" i="6"/>
  <c r="X37" i="6"/>
  <c r="O38" i="6"/>
  <c r="P38" i="6"/>
  <c r="Q38" i="6"/>
  <c r="R38" i="6"/>
  <c r="S38" i="6"/>
  <c r="T38" i="6"/>
  <c r="U38" i="6"/>
  <c r="V38" i="6"/>
  <c r="W38" i="6"/>
  <c r="X38" i="6"/>
  <c r="O39" i="6"/>
  <c r="P39" i="6"/>
  <c r="Q39" i="6"/>
  <c r="R39" i="6"/>
  <c r="S39" i="6"/>
  <c r="T39" i="6"/>
  <c r="U39" i="6"/>
  <c r="V39" i="6"/>
  <c r="W39" i="6"/>
  <c r="X39" i="6"/>
  <c r="O40" i="6"/>
  <c r="P40" i="6"/>
  <c r="Q40" i="6"/>
  <c r="R40" i="6"/>
  <c r="S40" i="6"/>
  <c r="T40" i="6"/>
  <c r="U40" i="6"/>
  <c r="V40" i="6"/>
  <c r="W40" i="6"/>
  <c r="X40" i="6"/>
  <c r="O41" i="6"/>
  <c r="P41" i="6"/>
  <c r="Q41" i="6"/>
  <c r="R41" i="6"/>
  <c r="S41" i="6"/>
  <c r="T41" i="6"/>
  <c r="U41" i="6"/>
  <c r="V41" i="6"/>
  <c r="W41" i="6"/>
  <c r="X41" i="6"/>
  <c r="O42" i="6"/>
  <c r="P42" i="6"/>
  <c r="Q42" i="6"/>
  <c r="R42" i="6"/>
  <c r="S42" i="6"/>
  <c r="T42" i="6"/>
  <c r="U42" i="6"/>
  <c r="V42" i="6"/>
  <c r="W42" i="6"/>
  <c r="X42" i="6"/>
  <c r="O43" i="6"/>
  <c r="P43" i="6"/>
  <c r="Q43" i="6"/>
  <c r="R43" i="6"/>
  <c r="S43" i="6"/>
  <c r="T43" i="6"/>
  <c r="U43" i="6"/>
  <c r="V43" i="6"/>
  <c r="W43" i="6"/>
  <c r="X43" i="6"/>
  <c r="O13" i="6"/>
  <c r="P13" i="6"/>
  <c r="Q13" i="6"/>
  <c r="R13" i="6"/>
  <c r="S13" i="6"/>
  <c r="T13" i="6"/>
  <c r="U13" i="6"/>
  <c r="V13" i="6"/>
  <c r="W13" i="6"/>
  <c r="X13" i="6"/>
  <c r="O14" i="6"/>
  <c r="P14" i="6"/>
  <c r="Q14" i="6"/>
  <c r="R14" i="6"/>
  <c r="S14" i="6"/>
  <c r="T14" i="6"/>
  <c r="U14" i="6"/>
  <c r="V14" i="6"/>
  <c r="W14" i="6"/>
  <c r="X14" i="6"/>
  <c r="O15" i="6"/>
  <c r="P15" i="6"/>
  <c r="Q15" i="6"/>
  <c r="R15" i="6"/>
  <c r="S15" i="6"/>
  <c r="T15" i="6"/>
  <c r="U15" i="6"/>
  <c r="V15" i="6"/>
  <c r="W15" i="6"/>
  <c r="X15" i="6"/>
  <c r="O16" i="6"/>
  <c r="P16" i="6"/>
  <c r="Q16" i="6"/>
  <c r="R16" i="6"/>
  <c r="S16" i="6"/>
  <c r="T16" i="6"/>
  <c r="U16" i="6"/>
  <c r="V16" i="6"/>
  <c r="W16" i="6"/>
  <c r="X16" i="6"/>
  <c r="O17" i="6"/>
  <c r="P17" i="6"/>
  <c r="Q17" i="6"/>
  <c r="R17" i="6"/>
  <c r="S17" i="6"/>
  <c r="T17" i="6"/>
  <c r="U17" i="6"/>
  <c r="V17" i="6"/>
  <c r="W17" i="6"/>
  <c r="X17" i="6"/>
  <c r="O18" i="6"/>
  <c r="P18" i="6"/>
  <c r="Q18" i="6"/>
  <c r="R18" i="6"/>
  <c r="S18" i="6"/>
  <c r="T18" i="6"/>
  <c r="U18" i="6"/>
  <c r="V18" i="6"/>
  <c r="W18" i="6"/>
  <c r="X18" i="6"/>
  <c r="O19" i="6"/>
  <c r="P19" i="6"/>
  <c r="Q19" i="6"/>
  <c r="R19" i="6"/>
  <c r="S19" i="6"/>
  <c r="T19" i="6"/>
  <c r="U19" i="6"/>
  <c r="V19" i="6"/>
  <c r="W19" i="6"/>
  <c r="X19" i="6"/>
  <c r="O20" i="6"/>
  <c r="P20" i="6"/>
  <c r="Q20" i="6"/>
  <c r="R20" i="6"/>
  <c r="S20" i="6"/>
  <c r="T20" i="6"/>
  <c r="U20" i="6"/>
  <c r="V20" i="6"/>
  <c r="W20" i="6"/>
  <c r="X20" i="6"/>
  <c r="O21" i="6"/>
  <c r="P21" i="6"/>
  <c r="Q21" i="6"/>
  <c r="R21" i="6"/>
  <c r="S21" i="6"/>
  <c r="T21" i="6"/>
  <c r="U21" i="6"/>
  <c r="V21" i="6"/>
  <c r="W21" i="6"/>
  <c r="X21" i="6"/>
  <c r="O22" i="6"/>
  <c r="P22" i="6"/>
  <c r="Q22" i="6"/>
  <c r="R22" i="6"/>
  <c r="S22" i="6"/>
  <c r="T22" i="6"/>
  <c r="U22" i="6"/>
  <c r="V22" i="6"/>
  <c r="W22" i="6"/>
  <c r="X22" i="6"/>
  <c r="O23" i="6"/>
  <c r="P23" i="6"/>
  <c r="Q23" i="6"/>
  <c r="R23" i="6"/>
  <c r="S23" i="6"/>
  <c r="T23" i="6"/>
  <c r="U23" i="6"/>
  <c r="V23" i="6"/>
  <c r="W23" i="6"/>
  <c r="X23" i="6"/>
  <c r="O24" i="6"/>
  <c r="P24" i="6"/>
  <c r="Q24" i="6"/>
  <c r="R24" i="6"/>
  <c r="S24" i="6"/>
  <c r="T24" i="6"/>
  <c r="U24" i="6"/>
  <c r="V24" i="6"/>
  <c r="W24" i="6"/>
  <c r="X24" i="6"/>
  <c r="O25" i="6"/>
  <c r="P25" i="6"/>
  <c r="Q25" i="6"/>
  <c r="R25" i="6"/>
  <c r="S25" i="6"/>
  <c r="T25" i="6"/>
  <c r="U25" i="6"/>
  <c r="V25" i="6"/>
  <c r="W25" i="6"/>
  <c r="X25" i="6"/>
  <c r="O26" i="6"/>
  <c r="P26" i="6"/>
  <c r="Q26" i="6"/>
  <c r="R26" i="6"/>
  <c r="S26" i="6"/>
  <c r="T26" i="6"/>
  <c r="U26" i="6"/>
  <c r="V26" i="6"/>
  <c r="W26" i="6"/>
  <c r="X26" i="6"/>
  <c r="O27" i="6"/>
  <c r="P27" i="6"/>
  <c r="Q27" i="6"/>
  <c r="R27" i="6"/>
  <c r="S27" i="6"/>
  <c r="T27" i="6"/>
  <c r="U27" i="6"/>
  <c r="V27" i="6"/>
  <c r="W27" i="6"/>
  <c r="X27" i="6"/>
  <c r="N46" i="6"/>
  <c r="N45" i="6"/>
  <c r="N44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12" i="6"/>
  <c r="T12" i="6"/>
  <c r="L11" i="6"/>
  <c r="T11" i="6"/>
  <c r="H46" i="6"/>
  <c r="I46" i="6"/>
  <c r="J46" i="6"/>
  <c r="K46" i="6"/>
  <c r="H45" i="6"/>
  <c r="I45" i="6"/>
  <c r="J45" i="6"/>
  <c r="K45" i="6"/>
  <c r="H44" i="6"/>
  <c r="I44" i="6"/>
  <c r="J44" i="6"/>
  <c r="K44" i="6"/>
  <c r="H28" i="6"/>
  <c r="I28" i="6"/>
  <c r="J28" i="6"/>
  <c r="K28" i="6"/>
  <c r="H29" i="6"/>
  <c r="I29" i="6"/>
  <c r="J29" i="6"/>
  <c r="K29" i="6"/>
  <c r="H30" i="6"/>
  <c r="I30" i="6"/>
  <c r="J30" i="6"/>
  <c r="K30" i="6"/>
  <c r="H31" i="6"/>
  <c r="I31" i="6"/>
  <c r="J31" i="6"/>
  <c r="K31" i="6"/>
  <c r="H32" i="6"/>
  <c r="I32" i="6"/>
  <c r="J32" i="6"/>
  <c r="K32" i="6"/>
  <c r="H33" i="6"/>
  <c r="I33" i="6"/>
  <c r="J33" i="6"/>
  <c r="K33" i="6"/>
  <c r="H34" i="6"/>
  <c r="I34" i="6"/>
  <c r="J34" i="6"/>
  <c r="K34" i="6"/>
  <c r="H35" i="6"/>
  <c r="I35" i="6"/>
  <c r="J35" i="6"/>
  <c r="K35" i="6"/>
  <c r="H36" i="6"/>
  <c r="I36" i="6"/>
  <c r="J36" i="6"/>
  <c r="K36" i="6"/>
  <c r="H37" i="6"/>
  <c r="I37" i="6"/>
  <c r="J37" i="6"/>
  <c r="K37" i="6"/>
  <c r="H38" i="6"/>
  <c r="I38" i="6"/>
  <c r="J38" i="6"/>
  <c r="K38" i="6"/>
  <c r="H39" i="6"/>
  <c r="I39" i="6"/>
  <c r="J39" i="6"/>
  <c r="K39" i="6"/>
  <c r="H40" i="6"/>
  <c r="I40" i="6"/>
  <c r="J40" i="6"/>
  <c r="K40" i="6"/>
  <c r="H41" i="6"/>
  <c r="I41" i="6"/>
  <c r="J41" i="6"/>
  <c r="K41" i="6"/>
  <c r="H42" i="6"/>
  <c r="I42" i="6"/>
  <c r="J42" i="6"/>
  <c r="K42" i="6"/>
  <c r="H43" i="6"/>
  <c r="I43" i="6"/>
  <c r="J43" i="6"/>
  <c r="K43" i="6"/>
  <c r="H13" i="6"/>
  <c r="I13" i="6"/>
  <c r="J13" i="6"/>
  <c r="K13" i="6"/>
  <c r="H14" i="6"/>
  <c r="I14" i="6"/>
  <c r="J14" i="6"/>
  <c r="K14" i="6"/>
  <c r="H15" i="6"/>
  <c r="I15" i="6"/>
  <c r="J15" i="6"/>
  <c r="K15" i="6"/>
  <c r="H16" i="6"/>
  <c r="I16" i="6"/>
  <c r="J16" i="6"/>
  <c r="K16" i="6"/>
  <c r="H17" i="6"/>
  <c r="I17" i="6"/>
  <c r="J17" i="6"/>
  <c r="K17" i="6"/>
  <c r="H18" i="6"/>
  <c r="I18" i="6"/>
  <c r="J18" i="6"/>
  <c r="K18" i="6"/>
  <c r="H19" i="6"/>
  <c r="I19" i="6"/>
  <c r="J19" i="6"/>
  <c r="K19" i="6"/>
  <c r="H20" i="6"/>
  <c r="I20" i="6"/>
  <c r="J20" i="6"/>
  <c r="K20" i="6"/>
  <c r="H21" i="6"/>
  <c r="I21" i="6"/>
  <c r="J21" i="6"/>
  <c r="K21" i="6"/>
  <c r="H22" i="6"/>
  <c r="I22" i="6"/>
  <c r="J22" i="6"/>
  <c r="K22" i="6"/>
  <c r="H23" i="6"/>
  <c r="I23" i="6"/>
  <c r="J23" i="6"/>
  <c r="K23" i="6"/>
  <c r="H24" i="6"/>
  <c r="I24" i="6"/>
  <c r="J24" i="6"/>
  <c r="K24" i="6"/>
  <c r="H25" i="6"/>
  <c r="I25" i="6"/>
  <c r="J25" i="6"/>
  <c r="K25" i="6"/>
  <c r="H26" i="6"/>
  <c r="I26" i="6"/>
  <c r="J26" i="6"/>
  <c r="K26" i="6"/>
  <c r="H27" i="6"/>
  <c r="I27" i="6"/>
  <c r="J27" i="6"/>
  <c r="K27" i="6"/>
  <c r="G46" i="6"/>
  <c r="G45" i="6"/>
  <c r="G44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F46" i="6"/>
  <c r="F45" i="6"/>
  <c r="F44" i="6"/>
  <c r="F28" i="6"/>
  <c r="F29" i="6"/>
  <c r="F30" i="6"/>
  <c r="F31" i="6"/>
  <c r="F32" i="6"/>
  <c r="F33" i="6"/>
  <c r="F34" i="6"/>
  <c r="F35" i="6"/>
  <c r="F36" i="6"/>
  <c r="F37" i="6"/>
  <c r="F38" i="6"/>
  <c r="F40" i="6"/>
  <c r="F41" i="6"/>
  <c r="F42" i="6"/>
  <c r="F43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E46" i="6"/>
  <c r="E45" i="6"/>
  <c r="E44" i="6"/>
  <c r="E28" i="6"/>
  <c r="E29" i="6"/>
  <c r="E30" i="6"/>
  <c r="E31" i="6"/>
  <c r="E32" i="6"/>
  <c r="E33" i="6"/>
  <c r="E34" i="6"/>
  <c r="E35" i="6"/>
  <c r="E36" i="6"/>
  <c r="E37" i="6"/>
  <c r="E38" i="6"/>
  <c r="E40" i="6"/>
  <c r="E41" i="6"/>
  <c r="E42" i="6"/>
  <c r="E43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D46" i="6"/>
  <c r="D45" i="6"/>
  <c r="D44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C46" i="6"/>
  <c r="C47" i="6"/>
  <c r="C45" i="6"/>
  <c r="C44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11" i="6"/>
  <c r="C50" i="15"/>
  <c r="C46" i="15"/>
  <c r="I49" i="15"/>
  <c r="J49" i="15"/>
  <c r="K49" i="15"/>
  <c r="L49" i="15"/>
  <c r="I50" i="15"/>
  <c r="J50" i="15"/>
  <c r="K50" i="15"/>
  <c r="L50" i="15"/>
  <c r="I51" i="15"/>
  <c r="J51" i="15"/>
  <c r="K51" i="15"/>
  <c r="L51" i="15"/>
  <c r="I44" i="15"/>
  <c r="J44" i="15"/>
  <c r="K44" i="15"/>
  <c r="L44" i="15"/>
  <c r="I45" i="15"/>
  <c r="J45" i="15"/>
  <c r="K45" i="15"/>
  <c r="L45" i="15"/>
  <c r="I46" i="15"/>
  <c r="J46" i="15"/>
  <c r="K46" i="15"/>
  <c r="L46" i="15"/>
  <c r="I47" i="15"/>
  <c r="J47" i="15"/>
  <c r="K47" i="15"/>
  <c r="L47" i="15"/>
  <c r="I48" i="15"/>
  <c r="J48" i="15"/>
  <c r="K48" i="15"/>
  <c r="L48" i="15"/>
  <c r="I41" i="15"/>
  <c r="J41" i="15"/>
  <c r="K41" i="15"/>
  <c r="L41" i="15"/>
  <c r="I42" i="15"/>
  <c r="J42" i="15"/>
  <c r="K42" i="15"/>
  <c r="L42" i="15"/>
  <c r="I43" i="15"/>
  <c r="J43" i="15"/>
  <c r="K43" i="15"/>
  <c r="L43" i="15"/>
  <c r="I36" i="15"/>
  <c r="J36" i="15"/>
  <c r="K36" i="15"/>
  <c r="L36" i="15"/>
  <c r="I37" i="15"/>
  <c r="J37" i="15"/>
  <c r="K37" i="15"/>
  <c r="L37" i="15"/>
  <c r="I38" i="15"/>
  <c r="J38" i="15"/>
  <c r="K38" i="15"/>
  <c r="L38" i="15"/>
  <c r="I39" i="15"/>
  <c r="J39" i="15"/>
  <c r="K39" i="15"/>
  <c r="L39" i="15"/>
  <c r="I40" i="15"/>
  <c r="J40" i="15"/>
  <c r="K40" i="15"/>
  <c r="L40" i="15"/>
  <c r="I33" i="15"/>
  <c r="J33" i="15"/>
  <c r="K33" i="15"/>
  <c r="L33" i="15"/>
  <c r="I34" i="15"/>
  <c r="J34" i="15"/>
  <c r="K34" i="15"/>
  <c r="L34" i="15"/>
  <c r="I35" i="15"/>
  <c r="J35" i="15"/>
  <c r="K35" i="15"/>
  <c r="L35" i="15"/>
  <c r="I29" i="15"/>
  <c r="J29" i="15"/>
  <c r="K29" i="15"/>
  <c r="L29" i="15"/>
  <c r="I30" i="15"/>
  <c r="J30" i="15"/>
  <c r="K30" i="15"/>
  <c r="L30" i="15"/>
  <c r="I31" i="15"/>
  <c r="J31" i="15"/>
  <c r="K31" i="15"/>
  <c r="L31" i="15"/>
  <c r="I32" i="15"/>
  <c r="J32" i="15"/>
  <c r="K32" i="15"/>
  <c r="L32" i="15"/>
  <c r="I25" i="15"/>
  <c r="K25" i="15" s="1"/>
  <c r="L25" i="15" s="1"/>
  <c r="J25" i="15"/>
  <c r="I26" i="15"/>
  <c r="J26" i="15"/>
  <c r="K26" i="15"/>
  <c r="L26" i="15"/>
  <c r="I27" i="15"/>
  <c r="K27" i="15" s="1"/>
  <c r="L27" i="15" s="1"/>
  <c r="J27" i="15"/>
  <c r="I28" i="15"/>
  <c r="J28" i="15"/>
  <c r="K28" i="15"/>
  <c r="L28" i="15"/>
  <c r="I21" i="15"/>
  <c r="J21" i="15"/>
  <c r="K21" i="15"/>
  <c r="L21" i="15"/>
  <c r="I22" i="15"/>
  <c r="J22" i="15"/>
  <c r="K22" i="15"/>
  <c r="L22" i="15"/>
  <c r="I23" i="15"/>
  <c r="J23" i="15"/>
  <c r="K23" i="15"/>
  <c r="L23" i="15"/>
  <c r="I24" i="15"/>
  <c r="J24" i="15"/>
  <c r="K24" i="15"/>
  <c r="L24" i="15"/>
  <c r="I18" i="15"/>
  <c r="J18" i="15"/>
  <c r="K18" i="15"/>
  <c r="L18" i="15"/>
  <c r="I19" i="15"/>
  <c r="J19" i="15"/>
  <c r="I20" i="15"/>
  <c r="J20" i="15"/>
  <c r="K20" i="15"/>
  <c r="L20" i="15"/>
  <c r="I17" i="15"/>
  <c r="C48" i="15"/>
  <c r="C49" i="15"/>
  <c r="C51" i="15"/>
  <c r="C45" i="15"/>
  <c r="C47" i="15"/>
  <c r="C42" i="15"/>
  <c r="C43" i="15"/>
  <c r="C41" i="15"/>
  <c r="C35" i="15"/>
  <c r="C36" i="15"/>
  <c r="C37" i="15"/>
  <c r="C38" i="15"/>
  <c r="C39" i="15"/>
  <c r="C40" i="15"/>
  <c r="C34" i="15"/>
  <c r="C33" i="15"/>
  <c r="C32" i="15"/>
  <c r="C31" i="15"/>
  <c r="C30" i="15"/>
  <c r="C29" i="15"/>
  <c r="C19" i="15"/>
  <c r="C20" i="15"/>
  <c r="C21" i="15"/>
  <c r="C22" i="15"/>
  <c r="C23" i="15"/>
  <c r="C24" i="15"/>
  <c r="C25" i="15"/>
  <c r="C26" i="15"/>
  <c r="C27" i="15"/>
  <c r="C28" i="15"/>
  <c r="B41" i="15"/>
  <c r="B42" i="15"/>
  <c r="B43" i="15"/>
  <c r="B44" i="15"/>
  <c r="B45" i="15"/>
  <c r="B46" i="15"/>
  <c r="B47" i="15"/>
  <c r="B48" i="15"/>
  <c r="B49" i="15"/>
  <c r="B50" i="15"/>
  <c r="B51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27" i="15"/>
  <c r="B28" i="15"/>
  <c r="K20" i="11"/>
  <c r="L20" i="11"/>
  <c r="K21" i="11"/>
  <c r="L21" i="11" s="1"/>
  <c r="K22" i="11"/>
  <c r="L22" i="11" s="1"/>
  <c r="K23" i="11"/>
  <c r="L23" i="11" s="1"/>
  <c r="K24" i="11"/>
  <c r="L24" i="11"/>
  <c r="K25" i="11"/>
  <c r="L25" i="11" s="1"/>
  <c r="K26" i="11"/>
  <c r="L26" i="11"/>
  <c r="K27" i="11"/>
  <c r="L27" i="11" s="1"/>
  <c r="K28" i="11"/>
  <c r="L28" i="11"/>
  <c r="K29" i="11"/>
  <c r="L29" i="11" s="1"/>
  <c r="K30" i="11"/>
  <c r="L30" i="11" s="1"/>
  <c r="K31" i="11"/>
  <c r="L31" i="11" s="1"/>
  <c r="K32" i="11"/>
  <c r="L32" i="11" s="1"/>
  <c r="K33" i="11"/>
  <c r="L33" i="11" s="1"/>
  <c r="K34" i="11"/>
  <c r="L34" i="11" s="1"/>
  <c r="K35" i="11"/>
  <c r="L35" i="11" s="1"/>
  <c r="K36" i="11"/>
  <c r="L36" i="11" s="1"/>
  <c r="K37" i="11"/>
  <c r="L37" i="11" s="1"/>
  <c r="K38" i="11"/>
  <c r="L38" i="11" s="1"/>
  <c r="K39" i="11"/>
  <c r="L39" i="11" s="1"/>
  <c r="K40" i="11"/>
  <c r="L40" i="11" s="1"/>
  <c r="K41" i="11"/>
  <c r="L41" i="11" s="1"/>
  <c r="K42" i="11"/>
  <c r="L42" i="11" s="1"/>
  <c r="K43" i="11"/>
  <c r="L43" i="11" s="1"/>
  <c r="K44" i="11"/>
  <c r="L44" i="11"/>
  <c r="K45" i="11"/>
  <c r="L45" i="11" s="1"/>
  <c r="K46" i="11"/>
  <c r="L46" i="11" s="1"/>
  <c r="K47" i="11"/>
  <c r="L47" i="11" s="1"/>
  <c r="K48" i="11"/>
  <c r="L48" i="11" s="1"/>
  <c r="K49" i="11"/>
  <c r="L49" i="11" s="1"/>
  <c r="K50" i="11"/>
  <c r="L50" i="11" s="1"/>
  <c r="K51" i="11"/>
  <c r="L51" i="11" s="1"/>
  <c r="K52" i="11"/>
  <c r="L52" i="11" s="1"/>
  <c r="C51" i="11" a="1"/>
  <c r="C51" i="11" s="1"/>
  <c r="C53" i="11"/>
  <c r="C52" i="15" s="1"/>
  <c r="C52" i="11" a="1"/>
  <c r="C52" i="11" s="1"/>
  <c r="C50" i="11" a="1"/>
  <c r="C50" i="11" s="1"/>
  <c r="C49" i="11" a="1"/>
  <c r="C49" i="11" s="1"/>
  <c r="C48" i="11" a="1"/>
  <c r="C48" i="11" s="1"/>
  <c r="C47" i="11" a="1"/>
  <c r="C47" i="11" s="1"/>
  <c r="C46" i="11"/>
  <c r="C45" i="11"/>
  <c r="C44" i="11" a="1"/>
  <c r="C44" i="11" s="1"/>
  <c r="C43" i="11" a="1"/>
  <c r="C43" i="11" s="1"/>
  <c r="C42" i="11" a="1"/>
  <c r="C42" i="11" s="1"/>
  <c r="C38" i="11" a="1"/>
  <c r="C38" i="11" s="1"/>
  <c r="C39" i="11" a="1"/>
  <c r="C39" i="11" s="1"/>
  <c r="C40" i="11" a="1"/>
  <c r="C40" i="11" s="1"/>
  <c r="C41" i="11" a="1"/>
  <c r="C41" i="11" s="1"/>
  <c r="C37" i="11" a="1"/>
  <c r="C37" i="11" s="1"/>
  <c r="C29" i="11"/>
  <c r="C30" i="11"/>
  <c r="C31" i="11"/>
  <c r="C32" i="11"/>
  <c r="C33" i="11"/>
  <c r="C34" i="11"/>
  <c r="C35" i="11"/>
  <c r="C36" i="11"/>
  <c r="C28" i="11"/>
  <c r="C19" i="11"/>
  <c r="C20" i="11"/>
  <c r="C21" i="11"/>
  <c r="C22" i="11"/>
  <c r="C23" i="11"/>
  <c r="C24" i="11"/>
  <c r="C25" i="11"/>
  <c r="C26" i="11"/>
  <c r="C27" i="11"/>
  <c r="C17" i="15"/>
  <c r="C12" i="6" s="1"/>
  <c r="C17" i="11"/>
  <c r="C16" i="15" s="1"/>
  <c r="I16" i="15"/>
  <c r="O11" i="6" s="1"/>
  <c r="J16" i="15"/>
  <c r="P11" i="6" s="1"/>
  <c r="K17" i="11"/>
  <c r="J11" i="6" s="1"/>
  <c r="G12" i="6"/>
  <c r="H12" i="6"/>
  <c r="I12" i="6"/>
  <c r="N12" i="6"/>
  <c r="S12" i="6"/>
  <c r="U12" i="6"/>
  <c r="V12" i="6"/>
  <c r="W12" i="6"/>
  <c r="X12" i="6"/>
  <c r="G47" i="6"/>
  <c r="H47" i="6"/>
  <c r="I47" i="6"/>
  <c r="N47" i="6"/>
  <c r="S47" i="6"/>
  <c r="T47" i="6"/>
  <c r="U47" i="6"/>
  <c r="V47" i="6"/>
  <c r="W47" i="6"/>
  <c r="X47" i="6"/>
  <c r="B52" i="15"/>
  <c r="D47" i="6" s="1"/>
  <c r="I52" i="15"/>
  <c r="J52" i="15"/>
  <c r="P47" i="6" s="1"/>
  <c r="B18" i="15"/>
  <c r="D13" i="6" s="1"/>
  <c r="C18" i="15"/>
  <c r="B19" i="15"/>
  <c r="B20" i="15"/>
  <c r="B21" i="15"/>
  <c r="B22" i="15"/>
  <c r="B23" i="15"/>
  <c r="B24" i="15"/>
  <c r="B25" i="15"/>
  <c r="B26" i="15"/>
  <c r="B17" i="15"/>
  <c r="D12" i="6" s="1"/>
  <c r="J17" i="15"/>
  <c r="P12" i="6" s="1"/>
  <c r="K53" i="11"/>
  <c r="J47" i="6" s="1"/>
  <c r="K19" i="11"/>
  <c r="K18" i="11"/>
  <c r="J12" i="6" s="1"/>
  <c r="B16" i="15"/>
  <c r="D11" i="6" s="1"/>
  <c r="X11" i="6"/>
  <c r="W11" i="6"/>
  <c r="V11" i="6"/>
  <c r="U11" i="6"/>
  <c r="S11" i="6"/>
  <c r="N11" i="6"/>
  <c r="I11" i="6"/>
  <c r="H11" i="6"/>
  <c r="G11" i="6"/>
  <c r="F39" i="6" l="1"/>
  <c r="E39" i="6"/>
  <c r="F11" i="6"/>
  <c r="K19" i="15"/>
  <c r="L19" i="15" s="1"/>
  <c r="L53" i="11"/>
  <c r="K47" i="6" s="1"/>
  <c r="L19" i="11"/>
  <c r="L18" i="11"/>
  <c r="K12" i="6" s="1"/>
  <c r="E11" i="6"/>
  <c r="K17" i="15"/>
  <c r="L17" i="15" s="1"/>
  <c r="R12" i="6" s="1"/>
  <c r="K52" i="15"/>
  <c r="Q47" i="6" s="1"/>
  <c r="E12" i="6"/>
  <c r="F12" i="6"/>
  <c r="F47" i="6"/>
  <c r="E47" i="6"/>
  <c r="K16" i="15"/>
  <c r="L17" i="11"/>
  <c r="K11" i="6" s="1"/>
  <c r="O12" i="6"/>
  <c r="O47" i="6"/>
  <c r="L52" i="15" l="1"/>
  <c r="R47" i="6" s="1"/>
  <c r="Q12" i="6"/>
  <c r="Q11" i="6"/>
  <c r="L16" i="15"/>
  <c r="R11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<sst xmlns="http://schemas.openxmlformats.org/spreadsheetml/2006/main" count="779" uniqueCount="309">
  <si>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</si>
  <si>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</si>
  <si>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</si>
  <si>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</si>
  <si>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 xml:space="preserve">Objeto del Proceso de Contratación:Prestar servicios para atender a personas con discapacidad y sus cuidadores mediante el desarrollo de actividades complementarias en salud, así como ejecutar acciones orientadas al fortalecimiento del bienestar físico, nutricional y oral de la comunidad, en el marco de la estrategia territorial de salud y del Proyecto 2543 “Chapinero cuida tu vida: acciones integrales en salud y bienestar comunitario” 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</si>
  <si>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</si>
  <si>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</si>
  <si>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</si>
  <si>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</si>
  <si>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</si>
  <si>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</si>
  <si>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</si>
  <si>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</si>
  <si>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</si>
  <si>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</si>
  <si>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</si>
  <si>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</si>
  <si>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</si>
  <si>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</si>
  <si>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</si>
  <si>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</si>
  <si>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</si>
  <si>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</si>
  <si>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</si>
  <si>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</si>
  <si>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</si>
  <si>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</si>
  <si>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</si>
  <si>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</si>
  <si>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</si>
  <si>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</si>
  <si>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</si>
  <si>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</si>
  <si>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</si>
  <si>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</si>
  <si>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</si>
  <si>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</si>
  <si>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</si>
  <si>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</si>
  <si>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</si>
  <si>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Estatal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</si>
  <si>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</si>
  <si>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</si>
  <si>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</si>
  <si>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</si>
  <si>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</si>
  <si>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</si>
  <si>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</si>
  <si>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</si>
  <si>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</si>
  <si>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</si>
  <si>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Adjudicar el contrato  a un proponente que pueda suministrar bienes de mala calidad o que preste servicios de forma incorrecta, debido a la presentación de ofertas artificialmente baja.</t>
  </si>
  <si>
    <t>Declaratoria  Desierta del Proceso de Contratación, por que los oferentes no cumplen la totalidad de Requisitos Habilitantes o por encontrarse incursos en alguna inhabilidad o incompatibilidad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</si>
  <si>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</si>
  <si>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</si>
  <si>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</si>
  <si>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</si>
  <si>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</si>
  <si>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</si>
  <si>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</si>
  <si>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</si>
  <si>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</si>
  <si>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</si>
  <si>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</si>
  <si>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</si>
  <si>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Especifico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</si>
  <si>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</si>
  <si>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</si>
  <si>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</si>
  <si>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</si>
  <si>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</si>
  <si>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</si>
  <si>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</si>
  <si>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</si>
  <si>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</si>
  <si>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</si>
  <si>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</si>
  <si>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</si>
  <si>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</si>
  <si>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</si>
  <si>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</si>
  <si>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</si>
  <si>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</si>
  <si>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</si>
  <si>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</si>
  <si>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</si>
  <si>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</si>
  <si>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</si>
  <si>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</si>
  <si>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</si>
  <si>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 xml:space="preserve">Objeto Contractual: “Prestar servicios para atender a personas con discapacidad y sus cuidadores mediante el desarrollo de actividades complementarias en salud, así como ejecutar acciones orientadas al fortalecimiento del bienestar físico, nutricional y oral de la comunidad, en el marco de la estrategia territorial de salud y del Proyecto 2543 “Chapinero cuida tu vida: acciones integrales en salud y bienestar comunitario”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</si>
  <si>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</si>
  <si>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</si>
  <si>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</si>
  <si>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</si>
  <si>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</si>
  <si>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</si>
  <si>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</si>
  <si>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</si>
  <si>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</si>
  <si>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</si>
  <si>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</si>
  <si>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</si>
  <si>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</si>
  <si>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</si>
  <si>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</si>
  <si>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Retrasos prolongados en el inicio del proceso (por impugnaciones o necesidad de corrección).</t>
  </si>
  <si>
    <t>Reducción de la pluralidad de oferentes a la Subred Norte para contratar kist, refrigerios y las activiades de cuidadores, limitando la competencia y, potencialmente, dejando fuera a operadores con la mejor experiencia en prevención y trabajo comunitario en Chapinero.</t>
  </si>
  <si>
    <t>Insuficiencia presupuestal que obliga a reducir el alcance, el número de profesionales (psicólogos, trabajadores sociales) o la cobertura del programa, comprometiendo su calidad.</t>
  </si>
  <si>
    <t>Contratación de servicios  que no responden a las problemáticas locales específicas de Chapinero, lo que resulta en una intervención ineficaz para la población con discapacidad, sus cuidadores y personas en riesgo de malnutrición</t>
  </si>
  <si>
    <t>Documentos técnicos erróneos que fuerzan a realizar modificaciones contractuales y suspensiones durante la ejecución, afectando la continuidad de las activiades para personas con discapacidad, sus cuidadores y personas en riesgo de malnutirición.</t>
  </si>
  <si>
    <t>Adjudicación a un proponente que, a pesar de cumplir formalmente, carece de la idoneidad técnica o social para manejar personas con discapacidad, sus cuidadores y personas en riesgo de malnutirición</t>
  </si>
  <si>
    <t>Diseño de un programa que desconoce la realidad del mercado, lo que puede llevar a una demanda insatisfecha de servicios o a la falta de profesionales idóneos para la ejecución.</t>
  </si>
  <si>
    <t>Cuestionamientos legales y disciplinarios que pueden resultar en la suspensión definitiva del proceso, perdiéndose el recurso y la oportunidad de intervención social.</t>
  </si>
  <si>
    <t>Generación de controversias, litigios o incumplimientos que detienen la prestación del servicio o desincentivan la participación del contratista.</t>
  </si>
  <si>
    <t>Imposibilidad de garantizar la continuidad de los programas a largo plazo, generando desconfianza en la comunidad y desmotivación en los equipos de trabajo.</t>
  </si>
  <si>
    <t>Nulidad o anulación del proceso y potencial sanción, obligando a reiniciar la planeación y perdiendo tiempo valioso para la atención de la emergencia social.</t>
  </si>
  <si>
    <t>Selección de un contratista inelegible o menos apto, poniendo en riesgo la calidad, legalidad y efectividad de los programas de prevención.</t>
  </si>
  <si>
    <t>Nulidad del proceso o sanciones, deteniendo la contratación y, por ende, la provisión de los servicios.</t>
  </si>
  <si>
    <t>Actos administrativos susceptibles de recursos y demandas que paralizan o dilatan la adjudicación del contrato.</t>
  </si>
  <si>
    <t>Demoras en la adjudicación que consumen el tiempo disponible para la ejecución del proyecto y reducen su duración efectiva.</t>
  </si>
  <si>
    <t>Violación del principio de transparencia, lo que puede acarrear la nulidad del contrato y sanciones al funcionario responsable.</t>
  </si>
  <si>
    <t>Adjudicación con sobrecostos, lo que implica una pérdida de eficiencia en el uso de los recursos, llegando a menos beneficiarios.</t>
  </si>
  <si>
    <t>Alto riesgo de incumplimiento o de terminación anticipada del contrato debido a la inviabilidad económica del contratista para mantener la calidad del servicio.</t>
  </si>
  <si>
    <t>Los servicios de personas con discapacidad, sus cuidadores y personas en riesgo de malnutirición no son sofucientes y las metodologías no se aplican correctamente, fracasando el objetivo del proyecto.</t>
  </si>
  <si>
    <t>Retraso grave o imposibilidad de ejecutar el proyecto, obligando a iniciar un nuevo proceso y dejando a la población sin la actividad programada.</t>
  </si>
  <si>
    <t>Cierre del proceso y necesidad de una nueva selección, perdiendo la oportunidad de atención comunitaria programada.</t>
  </si>
  <si>
    <t>El contrato queda sin respaldo, imposibilitando a la entidad resarcirse en caso de incumplimiento, poniendo en riesgo la continuidad del servicio o la inversión.</t>
  </si>
  <si>
    <t>Suspensión de la ejecución y prohibición de realizar pagos, lo que provoca el abandono de la labor por parte del equipo profesional.</t>
  </si>
  <si>
    <t>Invalidez del contrato y sanción.</t>
  </si>
  <si>
    <t>Paralización del inicio de la ejecución, lo que interrumpe la línea de tiempo de la intervención y afecta la población vulnerable.</t>
  </si>
  <si>
    <t>Afectación del equilibrio económico del contrato si hay componentes importados, que puede llevar a una suspensión o a la reducción de la calidad del material.</t>
  </si>
  <si>
    <t>Incremento en los costos de operación (ej. salarios de profesionales especializados), obligando al contratista a reducir la calidad de los perfiles profesionales o el número de horas de servicio.</t>
  </si>
  <si>
    <t>Cambios en las prioridades de gasto local o nacional que afectan los desembolsos, generando incertidumbre y riesgo de terminación anticipada.</t>
  </si>
  <si>
    <t>El "insumo" principal es el recurso humano cualificado. El aumento de su costo o su baja disponibilidad disminuye la cobertura o la calidad de las actividades programadas para personas con discapacidad, sus cuidadores y personas en riesgo de malnutirición</t>
  </si>
  <si>
    <t>Paralización o interrupción inmediata de la prestación del servicio (ej. huelga de profesionales por falta de pago), afectando la confianza comunitaria.</t>
  </si>
  <si>
    <t>Suspensión unilateral del servicio por parte del contratista, interrumpiendo las actividades a personas con discapacidad, sus cuidadores y personas en riesgo de malnutirición, generando desconfianza en la población.</t>
  </si>
  <si>
    <t>Afectación del equilibrio económico, pudiendo llevar a la solicitud de adición de recursos o a la necesidad de recortar actividades para compensar el gasto.</t>
  </si>
  <si>
    <t>Retrasos en el cronograma de ejecución y sobrecostos administrativos, desviando recursos de la intervención directa.</t>
  </si>
  <si>
    <t>Impacto en la viabilidad financiera del contratista, que puede llevar a incumplimientos.</t>
  </si>
  <si>
    <t>Pérdida de la ventana de oportunidad para realizar la intervención, afectando la efectividad del programa y el cumplimiento de las metas de atención anual.</t>
  </si>
  <si>
    <t>Si se usan herramientas digitales para caracterizacion de la población la obsolescencia puede limitar la efectividad de la identifcación de personas con discapacidad, sus cuidadores y personas en riesgo de malnutirición, dificultando la gestión de la información comunitaria.</t>
  </si>
  <si>
    <t>Imposibilidad de realizar actividades comunitarias al aire libre o de movilizar a los equipos en la localidad, afectando la programación y el cumplimiento de metas de cobertura.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</si>
  <si>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</si>
  <si>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</si>
  <si>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</si>
  <si>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</si>
  <si>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</si>
  <si>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</si>
  <si>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</si>
  <si>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</si>
  <si>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</si>
  <si>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</si>
  <si>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</si>
  <si>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</si>
  <si>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</si>
  <si>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</si>
  <si>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</si>
  <si>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</si>
  <si>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</si>
  <si>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</si>
  <si>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</si>
  <si>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</si>
  <si>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</si>
  <si>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</si>
  <si>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</si>
  <si>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</si>
  <si>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</si>
  <si>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</si>
  <si>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</si>
  <si>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</si>
  <si>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</si>
  <si>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</si>
  <si>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</si>
  <si>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</si>
  <si>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</si>
  <si>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</si>
  <si>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</si>
  <si>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</si>
  <si>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</si>
  <si>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 xml:space="preserve">Objeto: Prestar servicios para atender a personas con discapacidad y sus cuidadores mediante el desarrollo de actividades complementarias en salud, así como ejecutar acciones orientadas al fortalecimiento del bienestar físico, nutricional y oral de la comunidad, en el marco de la estrategia territorial de salud y del Proyecto 2543 “Chapinero cuida tu vida: acciones integrales en salud y bienestar comunitario” 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</si>
  <si>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</si>
  <si>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</si>
  <si>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</si>
  <si>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</si>
  <si>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</si>
  <si>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</si>
  <si>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</si>
  <si>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</si>
  <si>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</si>
  <si>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</si>
  <si>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Revisión exhaustiva y aval de la Oficina Asesora Jurídica sobre la justificación de la modalidad de selección.</t>
  </si>
  <si>
    <t>No</t>
  </si>
  <si>
    <t>FDLCH</t>
  </si>
  <si>
    <t>Posterior al proceso de planeación.</t>
  </si>
  <si>
    <t>Previo al proceso de contratación.</t>
  </si>
  <si>
    <t>Revisión del documento de justificación legal.</t>
  </si>
  <si>
    <t>Única.</t>
  </si>
  <si>
    <t>Elaboración de pliegos con análisis de proporcionalidad y razonabilidad. Publicación del proyecto de pliego para observaciones del sector.</t>
  </si>
  <si>
    <t>Fecha en la que finaliza la etapa precontractual.</t>
  </si>
  <si>
    <t>Verificación de actas y análisis de observaciones.</t>
  </si>
  <si>
    <t>Estudio de mercado con al menos tres (3) cotizaciones o referencias (contratos, precios de DANE) válidas. Certificación de suficiencia de costos por el área financiera.</t>
  </si>
  <si>
    <t>Si</t>
  </si>
  <si>
    <t>Verificación de las fuentes de cotización y el consolidado.</t>
  </si>
  <si>
    <t>Validación de los Términos de Referencia (TdR) con el área misional  y con el supervisor futuro. Uso de la guía de elaboración de TdR.</t>
  </si>
  <si>
    <t>Revisión y firma de las Especificaciones Técnicas por el área misional.</t>
  </si>
  <si>
    <t>Revisión por un equipo técnico independiente (validador) y aprobación formal de los documentos técnicos del proyecto.</t>
  </si>
  <si>
    <t>Revisión del aval técnico.</t>
  </si>
  <si>
    <t>Aplicación del Manual de Contratación y control de legalidad por Jurídica para evitar requisitos excesivos o discriminatorios.</t>
  </si>
  <si>
    <t>Verificación de la no existencia de requisitos desproporcionados.</t>
  </si>
  <si>
    <t>Documentar el estudio de sector con datos actualizados de la oferta de servicios para personas con discapacidad, sus cuidadores y personas en riesgo de malnutirición en Chapinero y análisis de la demanda.</t>
  </si>
  <si>
    <t>Revisión de las fuentes de información y conclusiones.</t>
  </si>
  <si>
    <t>Elaboración del Documento de Justificación y Conveniencia de la Contratación, incluyendo el Plan Anual de Adquisiciones (PAA).</t>
  </si>
  <si>
    <t>Revisión del documento en el expediente.</t>
  </si>
  <si>
    <t>Uso de minutas estandarizadas y revisión legal para la inclusión de cláusulas de supervisión claras y específicas al objeto.</t>
  </si>
  <si>
    <t>Chequeo de las cláusulas obligatorias.</t>
  </si>
  <si>
    <t>Radicación de la solicitud de Vigencias Futuras ante la Secretaría de Hacienda (o ente competente) con la antelación requerida.</t>
  </si>
  <si>
    <t>Durante la etapa precontractual y ejecución del contrato.</t>
  </si>
  <si>
    <t>Reporte semanal del estado del trámite.</t>
  </si>
  <si>
    <t>Semanal.</t>
  </si>
  <si>
    <t>Exigir la emisión y anexar el Certificado de Disponibilidad Presupuestal (CDP) al expediente antes de cualquier acto de apertura.</t>
  </si>
  <si>
    <t>Revisión del CDP adjunto en el expediente.</t>
  </si>
  <si>
    <t>Capacitación y nombramiento de un Comité Evaluador idóneo. Utilización de listas de chequeo y matriz de evaluación.</t>
  </si>
  <si>
    <t>Revisión del informe final de evaluación.</t>
  </si>
  <si>
    <t>Asignación de un funcionario de apoyo administrativo. Aplicación del Sistema de Gestión Documental y protocolo de archivo.</t>
  </si>
  <si>
    <t>Previo al proceso de acta de inicio del contrato.</t>
  </si>
  <si>
    <t>Auditoría aleatoria de la trazabilidad.</t>
  </si>
  <si>
    <t>Mensual.</t>
  </si>
  <si>
    <t>Control de calidad y aval obligatorio por la Oficina Asesora Jurídica de los proyectos de actos (Apertura, Adjudicación).</t>
  </si>
  <si>
    <t>Posterior al proceso de selección.</t>
  </si>
  <si>
    <t>Chequeo de la existencia del aval jurídico.</t>
  </si>
  <si>
    <t>Elaboración de un plan de respuesta inmediato con equipo interdisciplinario. Definición de responsables de la compilación y respuesta.</t>
  </si>
  <si>
    <t>Dentro del mismo tiempo de la afectación.</t>
  </si>
  <si>
    <t>Verificación del cumplimiento del plazo legal.</t>
  </si>
  <si>
    <t>Designación de un único funcionario responsable del cargue en SECOP. Uso de lista de chequeo de documentos obligatorios.</t>
  </si>
  <si>
    <t>Desde la formalización del contrato.</t>
  </si>
  <si>
    <t>Revisión de la URL del proceso en el SECOP.</t>
  </si>
  <si>
    <t>Diario (en plazos clave).</t>
  </si>
  <si>
    <t>Cláusula de terminación unilateral por colusión. Análisis detallado de ofertas sospechosas por parte del Comité Evaluador.</t>
  </si>
  <si>
    <t>Durante el proceso de selección.</t>
  </si>
  <si>
    <t>Análisis comparativo de precios y patrones de presentación.</t>
  </si>
  <si>
    <t>Exigencia de la sustentación detallada del A.I.U. y costos de personal. Declaración de inviabilidad.</t>
  </si>
  <si>
    <t>Revisión y aval por el área financiera del informe de viabilidad.</t>
  </si>
  <si>
    <t>Evaluación prioritaria de la experiencia específica en personas con discapacidad, sus cuidadores y personas en riesgo de malnutiriciónA y calidad de los perfiles profesionales ofrecidos.</t>
  </si>
  <si>
    <t>Revisión de las hojas de vida y el plan de trabajo.</t>
  </si>
  <si>
    <t>Análisis de las causas que generaron la declaratoria desierta. Rediseño del proceso ajustando requisitos (sin limitar la competencia) o presupuesto.</t>
  </si>
  <si>
    <t>Informe de causas de desierto y plan de mejoramiento.</t>
  </si>
  <si>
    <t>Comunicación oficial y seguimiento proactivo con el contratista. Establecimiento de un cronograma interno de firma y cumplimiento.</t>
  </si>
  <si>
    <t>Verificación de la firma del contrato dentro del plazo legal.</t>
  </si>
  <si>
    <t>Diario (en plazo de firma).</t>
  </si>
  <si>
    <t>Revisión estricta de la póliza por el área legal/financiera. Inclusión de la garantía en el check-list de requisitos de perfeccionamiento.</t>
  </si>
  <si>
    <t>Previo al proceso de firma del contrato.</t>
  </si>
  <si>
    <t>Revisión documental de la póliza y el acto administrativo de aprobación.</t>
  </si>
  <si>
    <t>Inclusión del Registro Presupuestal (RP) como requisito de ejecución. Designación de un responsable de trámite con plazo máximo.</t>
  </si>
  <si>
    <t>Inicio del contrato.</t>
  </si>
  <si>
    <t>Verificación de la existencia del RP en el expediente.</t>
  </si>
  <si>
    <t>Diario.</t>
  </si>
  <si>
    <t>Publicación del contrato, acta de inicio y demás documentos en el plazo legal.</t>
  </si>
  <si>
    <t>Revisión de la publicación del contrato en el SECOP.</t>
  </si>
  <si>
    <t>Blindaje jurídico de la adjudicación. Intervención oportuna de la Oficina Jurídica para atender recursos y tutelas.</t>
  </si>
  <si>
    <t>Seguimiento del estado de los recursos interpuestos.</t>
  </si>
  <si>
    <t>Inclusión de cláusula de restablecimiento del equilibrio económico (si aplica por componente importado).</t>
  </si>
  <si>
    <t>Fecha de liquidación del contrato.</t>
  </si>
  <si>
    <t>Análisis de las solicitudes de ajuste (IPC o TRM) en los hitos de pago.</t>
  </si>
  <si>
    <t>Trimestral.</t>
  </si>
  <si>
    <t>Inclusión de cláusula de ajuste de precios con base en índices de costos sectoriales (DANE) o revisión de la fórmula de reajuste.</t>
  </si>
  <si>
    <t>Análisis de las solicitudes de ajuste con base en índices DANE.</t>
  </si>
  <si>
    <t>Semestral.</t>
  </si>
  <si>
    <t>Cláusula de Fuerza Mayor/Caso Fortuito y Teoría de la Imprevisión.</t>
  </si>
  <si>
    <t>Durante la ejecución del contrato.</t>
  </si>
  <si>
    <t>Monitoreo del contexto político y económico nacional/local.</t>
  </si>
  <si>
    <t>Exigir al contratista un Plan de Contingencia de Recursos Humanos cualificados (profesionales idóneos en población de personas con discapacidad, sus cuidadores y personas en riesgo de malnutirición).</t>
  </si>
  <si>
    <t>Contratista</t>
  </si>
  <si>
    <t>Revisión de la rotación del personal especializado del contratista.</t>
  </si>
  <si>
    <t>Exigir la presentación de paz y salvos laborales y de proveedores al Contratista en cada solicitud de pago.</t>
  </si>
  <si>
    <t>Presentación de los paz y salvos y la planilla de seguridad social (PILA).</t>
  </si>
  <si>
    <t>En cada pago.</t>
  </si>
  <si>
    <t>Establecer un protocolo interno de pago ágil. Seguimiento semanal a los pagos radicados por el Supervisor.</t>
  </si>
  <si>
    <t>Fecha en que finaliza el contrato.</t>
  </si>
  <si>
    <t>Reporte semanal de pagos pendientes con más de 10 días de radicación.</t>
  </si>
  <si>
    <t>Cláusula de Equilibrio Económico (Hecho del Príncipe).</t>
  </si>
  <si>
    <t>Análisis del impacto de nuevas leyes tributarias en los costos.</t>
  </si>
  <si>
    <t>Única (al expedirse la norma).</t>
  </si>
  <si>
    <t>Inclusión de un listado de permisos requeridos por el proyecto y responsable. Cláusula de Equilibrio Económico (Hecho del Príncipe).</t>
  </si>
  <si>
    <t>Revisión del impacto de los nuevos trámites en el cronograma y costo.</t>
  </si>
  <si>
    <t>Cláusula de Equilibrio Económico (Teoría de la Imprevisión).</t>
  </si>
  <si>
    <t>Monitoreo de las tasas o tarifas que impacten el costo del contrato.</t>
  </si>
  <si>
    <t>Aplicar la cláusula de multas y sanciones estipuladas en el contrato. Exigir un cronograma de ejecución detallado.</t>
  </si>
  <si>
    <t>Contratista / FDLCH</t>
  </si>
  <si>
    <t>Revisión del Acta de Inicio del contrato y del cumplimiento de hitos.</t>
  </si>
  <si>
    <t>Cláusula que obligue al Contratista a garantizar la funcionalidad y el soporte tecnológico durante la vigencia del contrato.</t>
  </si>
  <si>
    <t>Revisión de los equipos o plataformas utilizadas para el servicio.</t>
  </si>
  <si>
    <t>Exigir al Contratista un Plan de Contingencia y Recuperación (PCR) que incluya alternativas de intervención (presencial/virtual/reubicación).</t>
  </si>
  <si>
    <t>Reporte de la aplicación del PCR y suspensión de actividades.</t>
  </si>
  <si>
    <t>Por Evento.</t>
  </si>
  <si>
    <t>Impacto del Riesgo</t>
  </si>
  <si>
    <t>Esta matriz es un documento anexo del Estudio Previo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</si>
  <si>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</si>
  <si>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</si>
  <si>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</si>
  <si>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</si>
  <si>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</si>
  <si>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</si>
  <si>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</si>
  <si>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50/50</t>
  </si>
  <si>
    <t xml:space="preserve">Categoria </t>
  </si>
  <si>
    <t>CONTRATISTA</t>
  </si>
  <si>
    <t>SDG</t>
  </si>
  <si>
    <t>CONTRATISTA Y 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</si>
</sst>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1"/>
      <name val="Arial"/>
    </font>
    <font>
      <b/>
      <sz val="11"/>
      <name val="Arial"/>
    </font>
    <font>
      <b/>
      <sz val="11"/>
      <color indexed="9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6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1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3" xfId="0" applyFont="1" applyBorder="1" applyAlignment="1">
      <alignment vertical="center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1" xfId="0" applyFont="1" applyBorder="1"/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left"/>
    </xf>
    <xf numFmtId="0" fontId="25" fillId="0" borderId="2" xfId="0" applyFont="1" applyBorder="1" applyAlignment="1">
      <alignment horizontal="center"/>
    </xf>
    <xf numFmtId="0" fontId="15" fillId="6" borderId="28" xfId="0" applyFont="1" applyFill="1" applyBorder="1" applyAlignment="1">
      <alignment horizontal="center" vertical="center" wrapText="1"/>
    </xf>
    <xf numFmtId="0" fontId="16" fillId="11" borderId="12" xfId="0" applyFont="1" applyFill="1" applyBorder="1" applyAlignment="1">
      <alignment vertical="center"/>
    </xf>
    <xf numFmtId="0" fontId="16" fillId="11" borderId="5" xfId="0" applyFont="1" applyFill="1" applyBorder="1" applyAlignment="1">
      <alignment vertical="center"/>
    </xf>
    <xf numFmtId="0" fontId="20" fillId="11" borderId="22" xfId="0" applyFont="1" applyFill="1" applyBorder="1" applyAlignment="1">
      <alignment vertical="center" wrapText="1"/>
    </xf>
    <xf numFmtId="0" fontId="20" fillId="11" borderId="22" xfId="0" applyFont="1" applyFill="1" applyBorder="1"/>
    <xf numFmtId="0" fontId="17" fillId="11" borderId="13" xfId="0" applyFont="1" applyFill="1" applyBorder="1" applyAlignment="1">
      <alignment vertical="center" wrapText="1"/>
    </xf>
    <xf numFmtId="0" fontId="16" fillId="11" borderId="14" xfId="0" applyFont="1" applyFill="1" applyBorder="1" applyAlignment="1">
      <alignment vertical="center"/>
    </xf>
    <xf numFmtId="0" fontId="16" fillId="11" borderId="6" xfId="0" applyFont="1" applyFill="1" applyBorder="1" applyAlignment="1">
      <alignment vertical="center"/>
    </xf>
    <xf numFmtId="0" fontId="20" fillId="11" borderId="23" xfId="0" applyFont="1" applyFill="1" applyBorder="1" applyAlignment="1">
      <alignment vertical="center" wrapText="1"/>
    </xf>
    <xf numFmtId="0" fontId="20" fillId="11" borderId="23" xfId="0" applyFont="1" applyFill="1" applyBorder="1"/>
    <xf numFmtId="0" fontId="17" fillId="11" borderId="15" xfId="0" applyFont="1" applyFill="1" applyBorder="1" applyAlignment="1">
      <alignment vertical="center" wrapText="1"/>
    </xf>
    <xf numFmtId="0" fontId="17" fillId="11" borderId="16" xfId="0" applyFont="1" applyFill="1" applyBorder="1" applyAlignment="1">
      <alignment vertical="center" wrapText="1"/>
    </xf>
    <xf numFmtId="0" fontId="16" fillId="11" borderId="17" xfId="0" applyFont="1" applyFill="1" applyBorder="1" applyAlignment="1">
      <alignment vertical="center"/>
    </xf>
    <xf numFmtId="0" fontId="16" fillId="11" borderId="7" xfId="0" applyFont="1" applyFill="1" applyBorder="1" applyAlignment="1">
      <alignment vertical="center"/>
    </xf>
    <xf numFmtId="0" fontId="20" fillId="11" borderId="24" xfId="0" applyFont="1" applyFill="1" applyBorder="1"/>
    <xf numFmtId="0" fontId="17" fillId="11" borderId="18" xfId="0" applyFont="1" applyFill="1" applyBorder="1" applyAlignment="1">
      <alignment vertical="center" wrapText="1"/>
    </xf>
    <xf numFmtId="0" fontId="16" fillId="11" borderId="22" xfId="0" applyFont="1" applyFill="1" applyBorder="1" applyAlignment="1">
      <alignment vertical="center"/>
    </xf>
    <xf numFmtId="0" fontId="16" fillId="11" borderId="23" xfId="0" applyFont="1" applyFill="1" applyBorder="1" applyAlignment="1">
      <alignment vertical="center"/>
    </xf>
    <xf numFmtId="0" fontId="20" fillId="11" borderId="24" xfId="0" applyFont="1" applyFill="1" applyBorder="1" applyAlignment="1">
      <alignment vertical="center" wrapText="1"/>
    </xf>
    <xf numFmtId="0" fontId="20" fillId="11" borderId="14" xfId="0" applyFont="1" applyFill="1" applyBorder="1" applyAlignment="1">
      <alignment vertical="center"/>
    </xf>
    <xf numFmtId="0" fontId="16" fillId="11" borderId="24" xfId="0" applyFont="1" applyFill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wrapText="1"/>
    </xf>
    <xf numFmtId="0" fontId="20" fillId="0" borderId="10" xfId="0" applyFont="1" applyBorder="1" applyAlignment="1">
      <alignment wrapText="1"/>
    </xf>
    <xf numFmtId="0" fontId="20" fillId="0" borderId="40" xfId="0" applyFont="1" applyBorder="1" applyAlignment="1">
      <alignment wrapText="1"/>
    </xf>
    <xf numFmtId="0" fontId="20" fillId="6" borderId="3" xfId="0" applyFont="1" applyFill="1" applyBorder="1" applyAlignment="1">
      <alignment horizontal="center" wrapText="1"/>
    </xf>
    <xf numFmtId="0" fontId="20" fillId="7" borderId="3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6" borderId="3" xfId="0" applyFont="1" applyFill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17" fillId="0" borderId="6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7" fillId="0" borderId="43" xfId="0" applyFont="1" applyBorder="1"/>
    <xf numFmtId="0" fontId="27" fillId="0" borderId="43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9" fillId="4" borderId="30" xfId="0" applyFont="1" applyFill="1" applyBorder="1" applyAlignment="1">
      <alignment horizontal="center" vertical="center" wrapText="1"/>
    </xf>
    <xf numFmtId="0" fontId="29" fillId="4" borderId="30" xfId="0" applyFont="1" applyFill="1" applyBorder="1" applyAlignment="1">
      <alignment horizontal="center" vertical="center" textRotation="90" wrapText="1"/>
    </xf>
    <xf numFmtId="0" fontId="29" fillId="4" borderId="31" xfId="0" applyFont="1" applyFill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textRotation="90" wrapText="1"/>
    </xf>
    <xf numFmtId="0" fontId="27" fillId="0" borderId="37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textRotation="90" wrapText="1"/>
    </xf>
    <xf numFmtId="0" fontId="27" fillId="0" borderId="42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textRotation="90" wrapText="1"/>
    </xf>
    <xf numFmtId="0" fontId="27" fillId="0" borderId="60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0" xfId="0" applyFont="1"/>
    <xf numFmtId="0" fontId="28" fillId="6" borderId="3" xfId="0" applyFont="1" applyFill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/>
    </xf>
    <xf numFmtId="0" fontId="27" fillId="6" borderId="3" xfId="0" applyFont="1" applyFill="1" applyBorder="1" applyAlignment="1">
      <alignment horizontal="center"/>
    </xf>
    <xf numFmtId="0" fontId="27" fillId="7" borderId="3" xfId="0" applyFont="1" applyFill="1" applyBorder="1" applyAlignment="1">
      <alignment horizontal="center" vertical="center"/>
    </xf>
    <xf numFmtId="0" fontId="27" fillId="8" borderId="3" xfId="0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0" fontId="27" fillId="10" borderId="3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/>
    <xf numFmtId="0" fontId="27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6" fillId="0" borderId="65" xfId="0" applyFont="1" applyBorder="1" applyAlignment="1">
      <alignment horizontal="left" vertical="center" wrapText="1"/>
    </xf>
    <xf numFmtId="0" fontId="26" fillId="0" borderId="66" xfId="0" applyFont="1" applyBorder="1" applyAlignment="1">
      <alignment horizontal="left" vertical="center" wrapText="1"/>
    </xf>
    <xf numFmtId="0" fontId="26" fillId="0" borderId="67" xfId="0" applyFont="1" applyBorder="1" applyAlignment="1">
      <alignment horizontal="left" vertical="center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11" borderId="12" xfId="0" applyFont="1" applyFill="1" applyBorder="1" applyAlignment="1">
      <alignment vertical="center"/>
    </xf>
    <xf numFmtId="0" fontId="16" fillId="11" borderId="5" xfId="0" applyFont="1" applyFill="1" applyBorder="1" applyAlignment="1">
      <alignment vertical="center"/>
    </xf>
    <xf numFmtId="0" fontId="16" fillId="11" borderId="14" xfId="0" applyFont="1" applyFill="1" applyBorder="1" applyAlignment="1">
      <alignment vertical="center"/>
    </xf>
    <xf numFmtId="0" fontId="16" fillId="11" borderId="6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25" fillId="0" borderId="1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0" fillId="0" borderId="68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6" fillId="0" borderId="9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/>
    </xf>
    <xf numFmtId="0" fontId="20" fillId="6" borderId="4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20" fillId="7" borderId="44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28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28" fillId="0" borderId="40" xfId="0" applyFont="1" applyBorder="1" applyAlignment="1">
      <alignment horizontal="left" vertical="top" wrapText="1"/>
    </xf>
    <xf numFmtId="0" fontId="28" fillId="0" borderId="41" xfId="0" applyFont="1" applyBorder="1" applyAlignment="1">
      <alignment horizontal="left" vertical="top" wrapText="1"/>
    </xf>
    <xf numFmtId="0" fontId="28" fillId="2" borderId="0" xfId="0" applyFont="1" applyFill="1" applyAlignment="1">
      <alignment horizontal="center"/>
    </xf>
    <xf numFmtId="0" fontId="28" fillId="0" borderId="51" xfId="0" applyFont="1" applyBorder="1" applyAlignment="1">
      <alignment horizontal="center"/>
    </xf>
    <xf numFmtId="0" fontId="28" fillId="6" borderId="4" xfId="0" applyFont="1" applyFill="1" applyBorder="1" applyAlignment="1">
      <alignment horizontal="center" vertical="center"/>
    </xf>
    <xf numFmtId="0" fontId="28" fillId="6" borderId="26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/>
    </xf>
    <xf numFmtId="0" fontId="27" fillId="8" borderId="4" xfId="0" applyFont="1" applyFill="1" applyBorder="1" applyAlignment="1">
      <alignment horizontal="center" vertical="center"/>
    </xf>
    <xf numFmtId="0" fontId="27" fillId="8" borderId="26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28" fillId="0" borderId="3" xfId="0" applyFont="1" applyBorder="1" applyAlignment="1">
      <alignment horizontal="center" vertical="center"/>
    </xf>
    <xf numFmtId="0" fontId="28" fillId="6" borderId="3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center"/>
    </xf>
    <xf numFmtId="0" fontId="27" fillId="6" borderId="26" xfId="0" applyFont="1" applyFill="1" applyBorder="1" applyAlignment="1">
      <alignment horizontal="center"/>
    </xf>
    <xf numFmtId="0" fontId="27" fillId="6" borderId="3" xfId="0" applyFont="1" applyFill="1" applyBorder="1" applyAlignment="1">
      <alignment horizontal="center"/>
    </xf>
    <xf numFmtId="0" fontId="28" fillId="0" borderId="62" xfId="0" applyFont="1" applyBorder="1" applyAlignment="1">
      <alignment horizontal="right" vertical="center" textRotation="90"/>
    </xf>
    <xf numFmtId="0" fontId="27" fillId="0" borderId="55" xfId="0" applyFont="1" applyBorder="1" applyAlignment="1">
      <alignment horizontal="left" vertical="center" wrapText="1"/>
    </xf>
    <xf numFmtId="0" fontId="27" fillId="0" borderId="57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9" borderId="3" xfId="0" applyFont="1" applyFill="1" applyBorder="1" applyAlignment="1">
      <alignment horizontal="center" vertical="center"/>
    </xf>
    <xf numFmtId="0" fontId="27" fillId="9" borderId="4" xfId="0" applyFont="1" applyFill="1" applyBorder="1" applyAlignment="1">
      <alignment horizontal="center" vertical="center"/>
    </xf>
    <xf numFmtId="0" fontId="27" fillId="9" borderId="26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7" fillId="7" borderId="26" xfId="0" applyFont="1" applyFill="1" applyBorder="1" applyAlignment="1">
      <alignment horizontal="center" vertical="center"/>
    </xf>
    <xf numFmtId="0" fontId="27" fillId="8" borderId="3" xfId="0" applyFont="1" applyFill="1" applyBorder="1" applyAlignment="1">
      <alignment horizontal="center" vertical="center"/>
    </xf>
    <xf numFmtId="0" fontId="28" fillId="6" borderId="4" xfId="0" applyFont="1" applyFill="1" applyBorder="1" applyAlignment="1">
      <alignment horizontal="center" vertical="center" wrapText="1"/>
    </xf>
    <xf numFmtId="0" fontId="28" fillId="6" borderId="26" xfId="0" applyFont="1" applyFill="1" applyBorder="1" applyAlignment="1">
      <alignment horizontal="center" vertical="center" wrapText="1"/>
    </xf>
    <xf numFmtId="0" fontId="26" fillId="0" borderId="1" xfId="0" applyFont="1" applyBorder="1" applyAlignment="1"/>
    <xf numFmtId="0" fontId="26" fillId="0" borderId="0" xfId="0" applyFont="1" applyAlignment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6</xdr:row>
      <xdr:rowOff>20320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6" zoomScale="114" zoomScaleNormal="85" zoomScalePageLayoutView="40" workbookViewId="0">
      <selection activeCell="B8" sqref="B8:F8"/>
    </sheetView>
  </sheetViews>
  <sheetFormatPr defaultColWidth="11.42578125" defaultRowHeight="12.9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42578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67"/>
      <c r="C2" s="180" t="s">
        <v>0</v>
      </c>
      <c r="D2" s="181"/>
      <c r="E2" s="182"/>
      <c r="F2" s="189" t="s">
        <v>1</v>
      </c>
    </row>
    <row r="3" spans="2:6" ht="42.75" customHeight="1">
      <c r="B3" s="167"/>
      <c r="C3" s="183"/>
      <c r="D3" s="184"/>
      <c r="E3" s="185"/>
      <c r="F3" s="190"/>
    </row>
    <row r="4" spans="2:6" ht="41.25" customHeight="1">
      <c r="B4" s="167"/>
      <c r="C4" s="186"/>
      <c r="D4" s="187"/>
      <c r="E4" s="188"/>
      <c r="F4" s="178"/>
    </row>
    <row r="5" spans="2:6" ht="37.5" customHeight="1" thickBot="1">
      <c r="B5" s="11"/>
      <c r="C5" s="12"/>
      <c r="D5" s="12"/>
      <c r="E5" s="12"/>
      <c r="F5" s="12"/>
    </row>
    <row r="6" spans="2:6" ht="21" customHeight="1" thickBot="1">
      <c r="B6" s="171" t="s">
        <v>2</v>
      </c>
      <c r="C6" s="172"/>
      <c r="D6" s="172"/>
      <c r="E6" s="172"/>
      <c r="F6" s="173"/>
    </row>
    <row r="7" spans="2:6" ht="78.75" customHeight="1">
      <c r="B7" s="177" t="s">
        <v>3</v>
      </c>
      <c r="C7" s="178"/>
      <c r="D7" s="178"/>
      <c r="E7" s="178"/>
      <c r="F7" s="179"/>
    </row>
    <row r="8" spans="2:6" ht="37.5" customHeight="1">
      <c r="B8" s="174" t="s">
        <v>4</v>
      </c>
      <c r="C8" s="175"/>
      <c r="D8" s="175"/>
      <c r="E8" s="175"/>
      <c r="F8" s="176"/>
    </row>
    <row r="9" spans="2:6" ht="34.5" customHeight="1">
      <c r="B9" s="168" t="s">
        <v>5</v>
      </c>
      <c r="C9" s="169"/>
      <c r="D9" s="169"/>
      <c r="E9" s="169"/>
      <c r="F9" s="170"/>
    </row>
    <row r="10" spans="2:6" ht="36" customHeight="1">
      <c r="B10" s="168" t="s">
        <v>6</v>
      </c>
      <c r="C10" s="169"/>
      <c r="D10" s="169"/>
      <c r="E10" s="169"/>
      <c r="F10" s="170"/>
    </row>
    <row r="11" spans="2:6" ht="72" customHeight="1">
      <c r="B11" s="168" t="s">
        <v>7</v>
      </c>
      <c r="C11" s="169"/>
      <c r="D11" s="169"/>
      <c r="E11" s="169"/>
      <c r="F11" s="170"/>
    </row>
    <row r="12" spans="2:6" ht="34.5" customHeight="1">
      <c r="B12" s="168" t="s">
        <v>8</v>
      </c>
      <c r="C12" s="169"/>
      <c r="D12" s="169"/>
      <c r="E12" s="169"/>
      <c r="F12" s="170"/>
    </row>
    <row r="13" spans="2:6" ht="44.25" customHeight="1">
      <c r="B13" s="168" t="s">
        <v>9</v>
      </c>
      <c r="C13" s="169"/>
      <c r="D13" s="169"/>
      <c r="E13" s="169"/>
      <c r="F13" s="170"/>
    </row>
    <row r="14" spans="2:6" ht="26.25" customHeight="1">
      <c r="B14" s="168" t="s">
        <v>10</v>
      </c>
      <c r="C14" s="169"/>
      <c r="D14" s="169"/>
      <c r="E14" s="169"/>
      <c r="F14" s="170"/>
    </row>
    <row r="15" spans="2:6" ht="22.5" customHeight="1">
      <c r="B15" s="168" t="s">
        <v>11</v>
      </c>
      <c r="C15" s="169"/>
      <c r="D15" s="169"/>
      <c r="E15" s="169"/>
      <c r="F15" s="170"/>
    </row>
    <row r="16" spans="2:6" ht="33" customHeight="1">
      <c r="B16" s="168" t="s">
        <v>12</v>
      </c>
      <c r="C16" s="169"/>
      <c r="D16" s="169"/>
      <c r="E16" s="169"/>
      <c r="F16" s="170"/>
    </row>
    <row r="17" spans="2:6" ht="36.75" customHeight="1">
      <c r="B17" s="168" t="s">
        <v>13</v>
      </c>
      <c r="C17" s="169"/>
      <c r="D17" s="169"/>
      <c r="E17" s="169"/>
      <c r="F17" s="170"/>
    </row>
    <row r="18" spans="2:6" ht="26.25" customHeight="1">
      <c r="B18" s="168" t="s">
        <v>14</v>
      </c>
      <c r="C18" s="169"/>
      <c r="D18" s="169"/>
      <c r="E18" s="169"/>
      <c r="F18" s="170"/>
    </row>
    <row r="19" spans="2:6" ht="27" customHeight="1" thickBot="1">
      <c r="B19" s="192" t="s">
        <v>15</v>
      </c>
      <c r="C19" s="193"/>
      <c r="D19" s="193"/>
      <c r="E19" s="193"/>
      <c r="F19" s="194"/>
    </row>
    <row r="20" spans="2:6" ht="14.25" customHeight="1">
      <c r="B20" s="6"/>
    </row>
    <row r="21" spans="2:6">
      <c r="B21" s="7"/>
    </row>
    <row r="22" spans="2:6" ht="17.25" customHeight="1">
      <c r="B22" s="191"/>
      <c r="C22" s="191"/>
      <c r="D22" s="191"/>
      <c r="E22" s="191"/>
      <c r="F22" s="191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0"/>
  <sheetViews>
    <sheetView showGridLines="0" topLeftCell="A47" zoomScale="80" zoomScaleNormal="80" zoomScalePageLayoutView="85" workbookViewId="0">
      <selection activeCell="B52" sqref="B52"/>
    </sheetView>
  </sheetViews>
  <sheetFormatPr defaultColWidth="11.42578125" defaultRowHeight="12.95"/>
  <cols>
    <col min="1" max="1" width="5.28515625" customWidth="1"/>
    <col min="2" max="2" width="57.85546875" customWidth="1"/>
    <col min="3" max="3" width="69.140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67"/>
      <c r="C2" s="180" t="s">
        <v>16</v>
      </c>
      <c r="D2" s="181"/>
      <c r="E2" s="182"/>
      <c r="F2" s="189" t="s">
        <v>1</v>
      </c>
    </row>
    <row r="3" spans="2:6" ht="51" customHeight="1">
      <c r="B3" s="167"/>
      <c r="C3" s="183"/>
      <c r="D3" s="184"/>
      <c r="E3" s="185"/>
      <c r="F3" s="190"/>
    </row>
    <row r="4" spans="2:6" ht="54" customHeight="1">
      <c r="B4" s="167"/>
      <c r="C4" s="186"/>
      <c r="D4" s="187"/>
      <c r="E4" s="188"/>
      <c r="F4" s="178"/>
    </row>
    <row r="5" spans="2:6" ht="24.75" customHeight="1" thickBot="1">
      <c r="B5" s="11"/>
      <c r="C5" s="12"/>
      <c r="D5" s="12"/>
      <c r="E5" s="12"/>
      <c r="F5" s="12"/>
    </row>
    <row r="6" spans="2:6" ht="18" customHeight="1" thickBot="1">
      <c r="B6" s="195" t="s">
        <v>17</v>
      </c>
      <c r="C6" s="196"/>
      <c r="D6" s="196"/>
      <c r="E6" s="196"/>
      <c r="F6" s="197"/>
    </row>
    <row r="7" spans="2:6" ht="42.75" customHeight="1">
      <c r="B7" s="198" t="s">
        <v>18</v>
      </c>
      <c r="C7" s="199"/>
      <c r="D7" s="199"/>
      <c r="E7" s="199"/>
      <c r="F7" s="199"/>
    </row>
    <row r="8" spans="2:6" ht="63" customHeight="1">
      <c r="B8" s="200"/>
      <c r="C8" s="201"/>
      <c r="D8" s="201"/>
      <c r="E8" s="201"/>
      <c r="F8" s="201"/>
    </row>
    <row r="9" spans="2:6" ht="37.5" customHeight="1">
      <c r="B9" s="200"/>
      <c r="C9" s="201"/>
      <c r="D9" s="201"/>
      <c r="E9" s="201"/>
      <c r="F9" s="201"/>
    </row>
    <row r="10" spans="2:6" ht="43.5" customHeight="1">
      <c r="B10" s="200"/>
      <c r="C10" s="201"/>
      <c r="D10" s="201"/>
      <c r="E10" s="201"/>
      <c r="F10" s="201"/>
    </row>
    <row r="11" spans="2:6" ht="58.5" customHeight="1">
      <c r="B11" s="200"/>
      <c r="C11" s="201"/>
      <c r="D11" s="201"/>
      <c r="E11" s="201"/>
      <c r="F11" s="201"/>
    </row>
    <row r="12" spans="2:6" ht="46.5" customHeight="1">
      <c r="B12" s="200"/>
      <c r="C12" s="201"/>
      <c r="D12" s="201"/>
      <c r="E12" s="201"/>
      <c r="F12" s="201"/>
    </row>
    <row r="13" spans="2:6" ht="47.25" customHeight="1">
      <c r="B13" s="200"/>
      <c r="C13" s="201"/>
      <c r="D13" s="201"/>
      <c r="E13" s="201"/>
      <c r="F13" s="201"/>
    </row>
    <row r="14" spans="2:6" ht="22.5" customHeight="1" thickBot="1">
      <c r="B14" s="202"/>
      <c r="C14" s="203"/>
      <c r="D14" s="203"/>
      <c r="E14" s="203"/>
      <c r="F14" s="203"/>
    </row>
    <row r="15" spans="2:6" ht="16.5" customHeight="1" thickBot="1">
      <c r="B15" s="211" t="s">
        <v>19</v>
      </c>
      <c r="C15" s="212"/>
      <c r="D15" s="212"/>
      <c r="E15" s="212"/>
      <c r="F15" s="213"/>
    </row>
    <row r="16" spans="2:6" ht="127.5" customHeight="1">
      <c r="B16" s="204" t="s">
        <v>20</v>
      </c>
      <c r="C16" s="205"/>
      <c r="D16" s="205"/>
      <c r="E16" s="205"/>
      <c r="F16" s="206"/>
    </row>
    <row r="17" spans="2:6" ht="19.5" customHeight="1">
      <c r="B17" s="25"/>
      <c r="C17" s="26" t="s">
        <v>21</v>
      </c>
      <c r="D17" s="209" t="s">
        <v>22</v>
      </c>
      <c r="E17" s="209" t="s">
        <v>23</v>
      </c>
      <c r="F17" s="207" t="s">
        <v>24</v>
      </c>
    </row>
    <row r="18" spans="2:6" ht="21" customHeight="1">
      <c r="B18" s="25"/>
      <c r="C18" s="26" t="s">
        <v>25</v>
      </c>
      <c r="D18" s="210"/>
      <c r="E18" s="210"/>
      <c r="F18" s="208"/>
    </row>
    <row r="19" spans="2:6" ht="18.75" customHeight="1">
      <c r="B19" s="101" t="s">
        <v>26</v>
      </c>
      <c r="C19" s="102"/>
      <c r="D19" s="103" t="s">
        <v>27</v>
      </c>
      <c r="E19" s="104" t="s">
        <v>28</v>
      </c>
      <c r="F19" s="105" t="s">
        <v>29</v>
      </c>
    </row>
    <row r="20" spans="2:6" ht="18.75" customHeight="1">
      <c r="B20" s="106" t="s">
        <v>30</v>
      </c>
      <c r="C20" s="107"/>
      <c r="D20" s="108" t="s">
        <v>27</v>
      </c>
      <c r="E20" s="109" t="s">
        <v>28</v>
      </c>
      <c r="F20" s="110" t="s">
        <v>29</v>
      </c>
    </row>
    <row r="21" spans="2:6" ht="18.75" customHeight="1">
      <c r="B21" s="106" t="s">
        <v>31</v>
      </c>
      <c r="C21" s="107"/>
      <c r="D21" s="108" t="s">
        <v>27</v>
      </c>
      <c r="E21" s="109" t="s">
        <v>28</v>
      </c>
      <c r="F21" s="110" t="s">
        <v>32</v>
      </c>
    </row>
    <row r="22" spans="2:6" ht="18.75" customHeight="1">
      <c r="B22" s="106" t="s">
        <v>33</v>
      </c>
      <c r="C22" s="107"/>
      <c r="D22" s="108" t="s">
        <v>27</v>
      </c>
      <c r="E22" s="109" t="s">
        <v>28</v>
      </c>
      <c r="F22" s="110" t="s">
        <v>29</v>
      </c>
    </row>
    <row r="23" spans="2:6" ht="18.75" customHeight="1">
      <c r="B23" s="106" t="s">
        <v>34</v>
      </c>
      <c r="C23" s="107"/>
      <c r="D23" s="108" t="s">
        <v>27</v>
      </c>
      <c r="E23" s="109" t="s">
        <v>28</v>
      </c>
      <c r="F23" s="110" t="s">
        <v>29</v>
      </c>
    </row>
    <row r="24" spans="2:6" ht="18.75" customHeight="1">
      <c r="B24" s="106" t="s">
        <v>35</v>
      </c>
      <c r="C24" s="107"/>
      <c r="D24" s="108" t="s">
        <v>27</v>
      </c>
      <c r="E24" s="109" t="s">
        <v>28</v>
      </c>
      <c r="F24" s="110" t="s">
        <v>29</v>
      </c>
    </row>
    <row r="25" spans="2:6" ht="18.75" customHeight="1">
      <c r="B25" s="106" t="s">
        <v>36</v>
      </c>
      <c r="C25" s="107"/>
      <c r="D25" s="108" t="s">
        <v>27</v>
      </c>
      <c r="E25" s="109" t="s">
        <v>28</v>
      </c>
      <c r="F25" s="111" t="s">
        <v>32</v>
      </c>
    </row>
    <row r="26" spans="2:6" ht="18.75" customHeight="1">
      <c r="B26" s="106" t="s">
        <v>37</v>
      </c>
      <c r="C26" s="107"/>
      <c r="D26" s="108" t="s">
        <v>27</v>
      </c>
      <c r="E26" s="109" t="s">
        <v>28</v>
      </c>
      <c r="F26" s="110" t="s">
        <v>29</v>
      </c>
    </row>
    <row r="27" spans="2:6" ht="18.75" customHeight="1">
      <c r="B27" s="106" t="s">
        <v>38</v>
      </c>
      <c r="C27" s="107"/>
      <c r="D27" s="108" t="s">
        <v>27</v>
      </c>
      <c r="E27" s="109" t="s">
        <v>28</v>
      </c>
      <c r="F27" s="110" t="s">
        <v>29</v>
      </c>
    </row>
    <row r="28" spans="2:6" ht="18.75" customHeight="1">
      <c r="B28" s="106" t="s">
        <v>39</v>
      </c>
      <c r="C28" s="107"/>
      <c r="D28" s="108" t="s">
        <v>40</v>
      </c>
      <c r="E28" s="109" t="s">
        <v>28</v>
      </c>
      <c r="F28" s="110" t="s">
        <v>29</v>
      </c>
    </row>
    <row r="29" spans="2:6" ht="18.75" customHeight="1">
      <c r="B29" s="112" t="s">
        <v>41</v>
      </c>
      <c r="C29" s="113"/>
      <c r="D29" s="108" t="s">
        <v>40</v>
      </c>
      <c r="E29" s="114" t="s">
        <v>28</v>
      </c>
      <c r="F29" s="115" t="s">
        <v>29</v>
      </c>
    </row>
    <row r="30" spans="2:6" ht="24" customHeight="1">
      <c r="B30" s="25"/>
      <c r="C30" s="26" t="s">
        <v>42</v>
      </c>
      <c r="D30" s="32"/>
      <c r="E30" s="32"/>
      <c r="F30" s="33"/>
    </row>
    <row r="31" spans="2:6" ht="19.5" customHeight="1">
      <c r="B31" s="101" t="s">
        <v>43</v>
      </c>
      <c r="C31" s="116"/>
      <c r="D31" s="103" t="s">
        <v>27</v>
      </c>
      <c r="E31" s="104" t="s">
        <v>28</v>
      </c>
      <c r="F31" s="105" t="s">
        <v>29</v>
      </c>
    </row>
    <row r="32" spans="2:6" ht="19.5" customHeight="1">
      <c r="B32" s="218" t="s">
        <v>44</v>
      </c>
      <c r="C32" s="219"/>
      <c r="D32" s="108" t="s">
        <v>27</v>
      </c>
      <c r="E32" s="109" t="s">
        <v>28</v>
      </c>
      <c r="F32" s="110" t="s">
        <v>29</v>
      </c>
    </row>
    <row r="33" spans="2:6" ht="19.5" customHeight="1">
      <c r="B33" s="218" t="s">
        <v>45</v>
      </c>
      <c r="C33" s="219"/>
      <c r="D33" s="108" t="s">
        <v>27</v>
      </c>
      <c r="E33" s="109" t="s">
        <v>28</v>
      </c>
      <c r="F33" s="110" t="s">
        <v>29</v>
      </c>
    </row>
    <row r="34" spans="2:6" ht="19.5" customHeight="1">
      <c r="B34" s="106" t="s">
        <v>46</v>
      </c>
      <c r="C34" s="117"/>
      <c r="D34" s="108" t="s">
        <v>27</v>
      </c>
      <c r="E34" s="109" t="s">
        <v>28</v>
      </c>
      <c r="F34" s="110" t="s">
        <v>29</v>
      </c>
    </row>
    <row r="35" spans="2:6" ht="19.5" customHeight="1">
      <c r="B35" s="106" t="s">
        <v>47</v>
      </c>
      <c r="C35" s="117"/>
      <c r="D35" s="108" t="s">
        <v>27</v>
      </c>
      <c r="E35" s="109" t="s">
        <v>28</v>
      </c>
      <c r="F35" s="110" t="s">
        <v>29</v>
      </c>
    </row>
    <row r="36" spans="2:6" ht="19.5" customHeight="1">
      <c r="B36" s="218" t="s">
        <v>48</v>
      </c>
      <c r="C36" s="219"/>
      <c r="D36" s="108" t="s">
        <v>27</v>
      </c>
      <c r="E36" s="109" t="s">
        <v>49</v>
      </c>
      <c r="F36" s="110" t="s">
        <v>29</v>
      </c>
    </row>
    <row r="37" spans="2:6" ht="19.350000000000001" customHeight="1">
      <c r="B37" s="218" t="s">
        <v>50</v>
      </c>
      <c r="C37" s="219"/>
      <c r="D37" s="108" t="s">
        <v>27</v>
      </c>
      <c r="E37" s="109" t="s">
        <v>28</v>
      </c>
      <c r="F37" s="110" t="s">
        <v>29</v>
      </c>
    </row>
    <row r="38" spans="2:6" ht="19.350000000000001" customHeight="1">
      <c r="B38" s="106" t="s">
        <v>51</v>
      </c>
      <c r="C38" s="107"/>
      <c r="D38" s="108" t="s">
        <v>27</v>
      </c>
      <c r="E38" s="109" t="s">
        <v>28</v>
      </c>
      <c r="F38" s="110" t="s">
        <v>29</v>
      </c>
    </row>
    <row r="39" spans="2:6" ht="19.5" customHeight="1">
      <c r="B39" s="218" t="s">
        <v>52</v>
      </c>
      <c r="C39" s="219"/>
      <c r="D39" s="118" t="s">
        <v>27</v>
      </c>
      <c r="E39" s="114" t="s">
        <v>49</v>
      </c>
      <c r="F39" s="115" t="s">
        <v>29</v>
      </c>
    </row>
    <row r="40" spans="2:6" ht="23.25" customHeight="1">
      <c r="B40" s="25"/>
      <c r="C40" s="26" t="s">
        <v>53</v>
      </c>
      <c r="D40" s="35"/>
      <c r="E40" s="35"/>
      <c r="F40" s="36"/>
    </row>
    <row r="41" spans="2:6" ht="19.5" customHeight="1">
      <c r="B41" s="216" t="s">
        <v>54</v>
      </c>
      <c r="C41" s="217"/>
      <c r="D41" s="103" t="s">
        <v>27</v>
      </c>
      <c r="E41" s="104" t="s">
        <v>28</v>
      </c>
      <c r="F41" s="105" t="s">
        <v>29</v>
      </c>
    </row>
    <row r="42" spans="2:6" ht="19.5" customHeight="1">
      <c r="B42" s="119" t="s">
        <v>55</v>
      </c>
      <c r="C42" s="117"/>
      <c r="D42" s="108" t="s">
        <v>27</v>
      </c>
      <c r="E42" s="109" t="s">
        <v>28</v>
      </c>
      <c r="F42" s="110" t="s">
        <v>29</v>
      </c>
    </row>
    <row r="43" spans="2:6" ht="19.5" customHeight="1">
      <c r="B43" s="218" t="s">
        <v>56</v>
      </c>
      <c r="C43" s="219"/>
      <c r="D43" s="108" t="s">
        <v>40</v>
      </c>
      <c r="E43" s="109" t="s">
        <v>28</v>
      </c>
      <c r="F43" s="110" t="s">
        <v>29</v>
      </c>
    </row>
    <row r="44" spans="2:6" ht="19.5" customHeight="1">
      <c r="B44" s="106" t="s">
        <v>47</v>
      </c>
      <c r="C44" s="117"/>
      <c r="D44" s="108" t="s">
        <v>27</v>
      </c>
      <c r="E44" s="109" t="s">
        <v>28</v>
      </c>
      <c r="F44" s="110" t="s">
        <v>29</v>
      </c>
    </row>
    <row r="45" spans="2:6" ht="19.5" customHeight="1">
      <c r="B45" s="112" t="s">
        <v>57</v>
      </c>
      <c r="C45" s="120"/>
      <c r="D45" s="118" t="s">
        <v>27</v>
      </c>
      <c r="E45" s="114" t="s">
        <v>49</v>
      </c>
      <c r="F45" s="115" t="s">
        <v>29</v>
      </c>
    </row>
    <row r="46" spans="2:6" ht="23.25" customHeight="1">
      <c r="B46" s="25"/>
      <c r="C46" s="26" t="s">
        <v>58</v>
      </c>
      <c r="D46" s="37"/>
      <c r="E46" s="37"/>
      <c r="F46" s="38"/>
    </row>
    <row r="47" spans="2:6" ht="19.5" customHeight="1">
      <c r="B47" s="216" t="s">
        <v>59</v>
      </c>
      <c r="C47" s="217"/>
      <c r="D47" s="108" t="s">
        <v>27</v>
      </c>
      <c r="E47" s="104" t="s">
        <v>49</v>
      </c>
      <c r="F47" s="105" t="s">
        <v>32</v>
      </c>
    </row>
    <row r="48" spans="2:6" ht="19.5" customHeight="1">
      <c r="B48" s="214" t="s">
        <v>60</v>
      </c>
      <c r="C48" s="215"/>
      <c r="D48" s="29" t="s">
        <v>27</v>
      </c>
      <c r="E48" s="30" t="s">
        <v>49</v>
      </c>
      <c r="F48" s="39" t="s">
        <v>32</v>
      </c>
    </row>
    <row r="49" spans="2:6" ht="19.5" customHeight="1">
      <c r="B49" s="218" t="s">
        <v>61</v>
      </c>
      <c r="C49" s="219"/>
      <c r="D49" s="108" t="s">
        <v>27</v>
      </c>
      <c r="E49" s="109" t="s">
        <v>49</v>
      </c>
      <c r="F49" s="110" t="s">
        <v>32</v>
      </c>
    </row>
    <row r="50" spans="2:6" ht="19.5" customHeight="1">
      <c r="B50" s="218" t="s">
        <v>62</v>
      </c>
      <c r="C50" s="219"/>
      <c r="D50" s="108" t="s">
        <v>27</v>
      </c>
      <c r="E50" s="109" t="s">
        <v>49</v>
      </c>
      <c r="F50" s="110" t="s">
        <v>63</v>
      </c>
    </row>
    <row r="51" spans="2:6" ht="19.5" customHeight="1">
      <c r="B51" s="214" t="s">
        <v>64</v>
      </c>
      <c r="C51" s="215"/>
      <c r="D51" s="29" t="s">
        <v>65</v>
      </c>
      <c r="E51" s="30" t="s">
        <v>28</v>
      </c>
      <c r="F51" s="39" t="s">
        <v>32</v>
      </c>
    </row>
    <row r="52" spans="2:6" ht="19.5" customHeight="1">
      <c r="B52" s="106" t="s">
        <v>66</v>
      </c>
      <c r="C52" s="117"/>
      <c r="D52" s="108" t="s">
        <v>65</v>
      </c>
      <c r="E52" s="109" t="s">
        <v>49</v>
      </c>
      <c r="F52" s="110" t="s">
        <v>32</v>
      </c>
    </row>
    <row r="53" spans="2:6" ht="21" customHeight="1">
      <c r="B53" s="106" t="s">
        <v>67</v>
      </c>
      <c r="C53" s="117"/>
      <c r="D53" s="108" t="s">
        <v>65</v>
      </c>
      <c r="E53" s="109" t="s">
        <v>28</v>
      </c>
      <c r="F53" s="110" t="s">
        <v>32</v>
      </c>
    </row>
    <row r="54" spans="2:6" ht="19.5" customHeight="1">
      <c r="B54" s="218" t="s">
        <v>68</v>
      </c>
      <c r="C54" s="219"/>
      <c r="D54" s="108" t="s">
        <v>40</v>
      </c>
      <c r="E54" s="109" t="s">
        <v>28</v>
      </c>
      <c r="F54" s="110" t="s">
        <v>32</v>
      </c>
    </row>
    <row r="55" spans="2:6" ht="19.5" customHeight="1">
      <c r="B55" s="214" t="s">
        <v>69</v>
      </c>
      <c r="C55" s="215"/>
      <c r="D55" s="29" t="s">
        <v>65</v>
      </c>
      <c r="E55" s="30" t="s">
        <v>28</v>
      </c>
      <c r="F55" s="39" t="s">
        <v>29</v>
      </c>
    </row>
    <row r="56" spans="2:6" ht="19.5" customHeight="1">
      <c r="B56" s="214" t="s">
        <v>70</v>
      </c>
      <c r="C56" s="215"/>
      <c r="D56" s="29" t="s">
        <v>65</v>
      </c>
      <c r="E56" s="30" t="s">
        <v>28</v>
      </c>
      <c r="F56" s="39" t="s">
        <v>29</v>
      </c>
    </row>
    <row r="57" spans="2:6" ht="19.5" customHeight="1">
      <c r="B57" s="214" t="s">
        <v>71</v>
      </c>
      <c r="C57" s="215"/>
      <c r="D57" s="29" t="s">
        <v>65</v>
      </c>
      <c r="E57" s="30" t="s">
        <v>28</v>
      </c>
      <c r="F57" s="39" t="s">
        <v>29</v>
      </c>
    </row>
    <row r="58" spans="2:6" ht="19.5" customHeight="1">
      <c r="B58" s="218" t="s">
        <v>72</v>
      </c>
      <c r="C58" s="219"/>
      <c r="D58" s="108" t="s">
        <v>27</v>
      </c>
      <c r="E58" s="109" t="s">
        <v>49</v>
      </c>
      <c r="F58" s="110" t="s">
        <v>73</v>
      </c>
    </row>
    <row r="59" spans="2:6" ht="19.5" customHeight="1">
      <c r="B59" s="218" t="s">
        <v>74</v>
      </c>
      <c r="C59" s="219"/>
      <c r="D59" s="108" t="s">
        <v>27</v>
      </c>
      <c r="E59" s="109" t="s">
        <v>49</v>
      </c>
      <c r="F59" s="110" t="s">
        <v>73</v>
      </c>
    </row>
    <row r="60" spans="2:6" ht="19.5" customHeight="1">
      <c r="B60" s="27" t="s">
        <v>75</v>
      </c>
      <c r="C60" s="34"/>
      <c r="D60" s="29" t="s">
        <v>27</v>
      </c>
      <c r="E60" s="30" t="s">
        <v>49</v>
      </c>
      <c r="F60" s="39" t="s">
        <v>73</v>
      </c>
    </row>
    <row r="61" spans="2:6" ht="19.5" customHeight="1">
      <c r="B61" s="218" t="s">
        <v>76</v>
      </c>
      <c r="C61" s="219"/>
      <c r="D61" s="108" t="s">
        <v>27</v>
      </c>
      <c r="E61" s="109" t="s">
        <v>49</v>
      </c>
      <c r="F61" s="110" t="s">
        <v>77</v>
      </c>
    </row>
    <row r="62" spans="2:6" ht="19.5" customHeight="1">
      <c r="B62" s="218" t="s">
        <v>78</v>
      </c>
      <c r="C62" s="219"/>
      <c r="D62" s="108" t="s">
        <v>65</v>
      </c>
      <c r="E62" s="109" t="s">
        <v>28</v>
      </c>
      <c r="F62" s="110" t="s">
        <v>29</v>
      </c>
    </row>
    <row r="63" spans="2:6" ht="19.5" customHeight="1">
      <c r="B63" s="214" t="s">
        <v>79</v>
      </c>
      <c r="C63" s="215"/>
      <c r="D63" s="29" t="s">
        <v>65</v>
      </c>
      <c r="E63" s="30" t="s">
        <v>28</v>
      </c>
      <c r="F63" s="31" t="s">
        <v>29</v>
      </c>
    </row>
    <row r="64" spans="2:6" ht="19.5" customHeight="1">
      <c r="B64" s="214" t="s">
        <v>80</v>
      </c>
      <c r="C64" s="215"/>
      <c r="D64" s="29" t="s">
        <v>65</v>
      </c>
      <c r="E64" s="30" t="s">
        <v>28</v>
      </c>
      <c r="F64" s="31" t="s">
        <v>29</v>
      </c>
    </row>
    <row r="65" spans="2:6" ht="19.5" customHeight="1">
      <c r="B65" s="214" t="s">
        <v>81</v>
      </c>
      <c r="C65" s="215"/>
      <c r="D65" s="29" t="s">
        <v>65</v>
      </c>
      <c r="E65" s="30" t="s">
        <v>28</v>
      </c>
      <c r="F65" s="31" t="s">
        <v>29</v>
      </c>
    </row>
    <row r="66" spans="2:6" ht="19.5" customHeight="1">
      <c r="B66" s="27" t="s">
        <v>82</v>
      </c>
      <c r="C66" s="34"/>
      <c r="D66" s="29" t="s">
        <v>65</v>
      </c>
      <c r="E66" s="30" t="s">
        <v>49</v>
      </c>
      <c r="F66" s="31" t="s">
        <v>83</v>
      </c>
    </row>
    <row r="67" spans="2:6" ht="19.5" customHeight="1">
      <c r="B67" s="218" t="s">
        <v>84</v>
      </c>
      <c r="C67" s="219"/>
      <c r="D67" s="108" t="s">
        <v>65</v>
      </c>
      <c r="E67" s="109" t="s">
        <v>49</v>
      </c>
      <c r="F67" s="110" t="s">
        <v>83</v>
      </c>
    </row>
    <row r="68" spans="2:6" ht="19.5" customHeight="1">
      <c r="B68" s="27" t="s">
        <v>85</v>
      </c>
      <c r="C68" s="28"/>
      <c r="D68" s="29" t="s">
        <v>65</v>
      </c>
      <c r="E68" s="30" t="s">
        <v>49</v>
      </c>
      <c r="F68" s="39" t="s">
        <v>86</v>
      </c>
    </row>
    <row r="69" spans="2:6" ht="19.5" customHeight="1">
      <c r="B69" s="106" t="s">
        <v>87</v>
      </c>
      <c r="C69" s="117"/>
      <c r="D69" s="108" t="s">
        <v>65</v>
      </c>
      <c r="E69" s="109" t="s">
        <v>49</v>
      </c>
      <c r="F69" s="110" t="s">
        <v>86</v>
      </c>
    </row>
    <row r="70" spans="2:6" ht="19.5" customHeight="1" thickBot="1">
      <c r="B70" s="40" t="s">
        <v>88</v>
      </c>
      <c r="C70" s="41"/>
      <c r="D70" s="42" t="s">
        <v>65</v>
      </c>
      <c r="E70" s="43" t="s">
        <v>49</v>
      </c>
      <c r="F70" s="44" t="s">
        <v>89</v>
      </c>
    </row>
    <row r="75" spans="2:6" ht="14.1" hidden="1">
      <c r="B75" s="6" t="s">
        <v>27</v>
      </c>
    </row>
    <row r="76" spans="2:6" hidden="1">
      <c r="B76" s="7" t="s">
        <v>40</v>
      </c>
    </row>
    <row r="77" spans="2:6" hidden="1">
      <c r="B77" s="7" t="s">
        <v>65</v>
      </c>
    </row>
    <row r="78" spans="2:6" hidden="1"/>
    <row r="79" spans="2:6" hidden="1">
      <c r="B79" t="s">
        <v>28</v>
      </c>
    </row>
    <row r="80" spans="2:6" hidden="1">
      <c r="B80" t="s">
        <v>49</v>
      </c>
    </row>
  </sheetData>
  <mergeCells count="34">
    <mergeCell ref="B56:C56"/>
    <mergeCell ref="B57:C57"/>
    <mergeCell ref="B58:C58"/>
    <mergeCell ref="B59:C59"/>
    <mergeCell ref="B67:C67"/>
    <mergeCell ref="B61:C61"/>
    <mergeCell ref="B62:C62"/>
    <mergeCell ref="B63:C63"/>
    <mergeCell ref="B64:C64"/>
    <mergeCell ref="B65:C65"/>
    <mergeCell ref="B49:C49"/>
    <mergeCell ref="B50:C50"/>
    <mergeCell ref="B51:C51"/>
    <mergeCell ref="B54:C54"/>
    <mergeCell ref="B55:C55"/>
    <mergeCell ref="F17:F18"/>
    <mergeCell ref="E17:E18"/>
    <mergeCell ref="D17:D18"/>
    <mergeCell ref="B15:F15"/>
    <mergeCell ref="B48:C48"/>
    <mergeCell ref="B47:C47"/>
    <mergeCell ref="B43:C43"/>
    <mergeCell ref="B41:C41"/>
    <mergeCell ref="B32:C32"/>
    <mergeCell ref="B33:C33"/>
    <mergeCell ref="B36:C36"/>
    <mergeCell ref="B37:C37"/>
    <mergeCell ref="B39:C39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31:D39 D41:D45 D47:D70" xr:uid="{00000000-0002-0000-0100-000000000000}">
      <formula1>$B$75:$B$77</formula1>
    </dataValidation>
    <dataValidation type="list" allowBlank="1" showInputMessage="1" showErrorMessage="1" sqref="E19:E29 E31:E39 E41:E45 E47:E70" xr:uid="{00000000-0002-0000-0100-000001000000}">
      <formula1>$B$79:$B$80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85"/>
  <sheetViews>
    <sheetView showGridLines="0" topLeftCell="A35" zoomScale="119" zoomScaleNormal="90" zoomScalePageLayoutView="70" workbookViewId="0">
      <selection activeCell="H38" sqref="H38"/>
    </sheetView>
  </sheetViews>
  <sheetFormatPr defaultColWidth="11.42578125" defaultRowHeight="12.9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33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 s="19"/>
      <c r="L1"/>
    </row>
    <row r="2" spans="2:17">
      <c r="B2" s="167"/>
      <c r="C2" s="180" t="s">
        <v>16</v>
      </c>
      <c r="D2" s="181"/>
      <c r="E2" s="181"/>
      <c r="F2" s="181"/>
      <c r="G2" s="181"/>
      <c r="H2" s="181"/>
      <c r="I2" s="181"/>
      <c r="J2" s="182"/>
      <c r="K2" s="239" t="s">
        <v>1</v>
      </c>
      <c r="L2" s="240"/>
    </row>
    <row r="3" spans="2:17">
      <c r="B3" s="167"/>
      <c r="C3" s="183"/>
      <c r="D3" s="184"/>
      <c r="E3" s="184"/>
      <c r="F3" s="184"/>
      <c r="G3" s="184"/>
      <c r="H3" s="184"/>
      <c r="I3" s="184"/>
      <c r="J3" s="185"/>
      <c r="K3" s="241"/>
      <c r="L3" s="242"/>
    </row>
    <row r="4" spans="2:17">
      <c r="B4" s="167"/>
      <c r="C4" s="186"/>
      <c r="D4" s="187"/>
      <c r="E4" s="187"/>
      <c r="F4" s="187"/>
      <c r="G4" s="187"/>
      <c r="H4" s="187"/>
      <c r="I4" s="187"/>
      <c r="J4" s="188"/>
      <c r="K4" s="243"/>
      <c r="L4" s="244"/>
    </row>
    <row r="5" spans="2:17" ht="17.100000000000001" thickBot="1">
      <c r="C5" s="11"/>
      <c r="D5" s="12"/>
      <c r="E5" s="12"/>
      <c r="F5" s="12"/>
      <c r="G5" s="12"/>
      <c r="H5" s="19"/>
      <c r="L5"/>
    </row>
    <row r="6" spans="2:17" ht="24.95" thickBot="1">
      <c r="B6" s="230" t="s">
        <v>90</v>
      </c>
      <c r="C6" s="231"/>
      <c r="D6" s="231"/>
      <c r="E6" s="231"/>
      <c r="F6" s="231"/>
      <c r="G6" s="231"/>
      <c r="H6" s="231"/>
      <c r="I6" s="231"/>
      <c r="J6" s="231"/>
      <c r="K6" s="231"/>
      <c r="L6" s="232"/>
      <c r="M6" s="1"/>
      <c r="N6" s="1"/>
      <c r="O6" s="1"/>
      <c r="P6" s="1"/>
      <c r="Q6" s="1"/>
    </row>
    <row r="7" spans="2:17" ht="14.1">
      <c r="B7" s="236" t="s">
        <v>19</v>
      </c>
      <c r="C7" s="237"/>
      <c r="D7" s="237"/>
      <c r="E7" s="237"/>
      <c r="F7" s="237"/>
      <c r="G7" s="237"/>
      <c r="H7" s="237"/>
      <c r="I7" s="237"/>
      <c r="J7" s="237"/>
      <c r="K7" s="237"/>
      <c r="L7" s="238"/>
    </row>
    <row r="8" spans="2:17" ht="15.95">
      <c r="B8" s="94" t="s">
        <v>91</v>
      </c>
      <c r="C8" s="95"/>
      <c r="D8" s="95"/>
      <c r="E8" s="95"/>
      <c r="F8" s="95"/>
      <c r="G8" s="95"/>
      <c r="H8" s="121"/>
      <c r="I8" s="95"/>
      <c r="J8" s="95"/>
      <c r="K8" s="95"/>
      <c r="L8" s="96"/>
    </row>
    <row r="9" spans="2:17" ht="15.95">
      <c r="B9" s="94" t="s">
        <v>92</v>
      </c>
      <c r="C9" s="97"/>
      <c r="D9" s="97"/>
      <c r="E9" s="97"/>
      <c r="F9" s="97"/>
      <c r="G9" s="97"/>
      <c r="H9" s="122"/>
      <c r="I9" s="98"/>
      <c r="J9" s="97"/>
      <c r="K9" s="97"/>
      <c r="L9" s="99"/>
    </row>
    <row r="10" spans="2:17" ht="15.95">
      <c r="B10" s="94" t="s">
        <v>93</v>
      </c>
      <c r="C10" s="97"/>
      <c r="D10" s="97"/>
      <c r="E10" s="97"/>
      <c r="F10" s="97"/>
      <c r="G10" s="97"/>
      <c r="H10" s="122"/>
      <c r="I10" s="97"/>
      <c r="J10" s="97"/>
      <c r="K10" s="97"/>
      <c r="L10" s="99"/>
    </row>
    <row r="11" spans="2:17" ht="15.95">
      <c r="B11" s="94" t="s">
        <v>94</v>
      </c>
      <c r="C11" s="97"/>
      <c r="D11" s="97"/>
      <c r="E11" s="97"/>
      <c r="F11" s="97"/>
      <c r="G11" s="97"/>
      <c r="H11" s="122"/>
      <c r="I11" s="97"/>
      <c r="J11" s="97"/>
      <c r="K11" s="97"/>
      <c r="L11" s="99"/>
    </row>
    <row r="12" spans="2:17" ht="15.95">
      <c r="B12" s="233" t="s">
        <v>95</v>
      </c>
      <c r="C12" s="234"/>
      <c r="D12" s="234"/>
      <c r="E12" s="234"/>
      <c r="F12" s="234"/>
      <c r="G12" s="234"/>
      <c r="H12" s="234"/>
      <c r="I12" s="234"/>
      <c r="J12" s="234"/>
      <c r="K12" s="234"/>
      <c r="L12" s="235"/>
    </row>
    <row r="13" spans="2:17" ht="15.95">
      <c r="B13" s="94" t="s">
        <v>96</v>
      </c>
      <c r="C13" s="97"/>
      <c r="D13" s="97"/>
      <c r="E13" s="97"/>
      <c r="F13" s="97"/>
      <c r="G13" s="97"/>
      <c r="H13" s="122"/>
      <c r="I13" s="97"/>
      <c r="J13" s="97"/>
      <c r="K13" s="97"/>
      <c r="L13" s="99"/>
    </row>
    <row r="14" spans="2:17" ht="15" thickBot="1">
      <c r="B14" s="48"/>
      <c r="C14" s="49"/>
      <c r="D14" s="49"/>
      <c r="E14" s="49"/>
      <c r="F14" s="49"/>
      <c r="G14" s="49"/>
      <c r="H14" s="123"/>
      <c r="I14" s="49"/>
      <c r="J14" s="49"/>
      <c r="K14" s="49"/>
      <c r="L14" s="50"/>
    </row>
    <row r="15" spans="2:17" ht="17.100000000000001" thickBot="1">
      <c r="B15" s="227" t="s">
        <v>97</v>
      </c>
      <c r="C15" s="228"/>
      <c r="D15" s="228"/>
      <c r="E15" s="228"/>
      <c r="F15" s="228"/>
      <c r="G15" s="229"/>
      <c r="H15" s="224" t="s">
        <v>98</v>
      </c>
      <c r="I15" s="225"/>
      <c r="J15" s="225"/>
      <c r="K15" s="225"/>
      <c r="L15" s="226"/>
    </row>
    <row r="16" spans="2:17" ht="30.95" thickBot="1">
      <c r="B16" s="51" t="s">
        <v>99</v>
      </c>
      <c r="C16" s="223" t="s">
        <v>100</v>
      </c>
      <c r="D16" s="223"/>
      <c r="E16" s="223"/>
      <c r="F16" s="223"/>
      <c r="G16" s="223"/>
      <c r="H16" s="52" t="s">
        <v>101</v>
      </c>
      <c r="I16" s="52" t="s">
        <v>102</v>
      </c>
      <c r="J16" s="52" t="s">
        <v>103</v>
      </c>
      <c r="K16" s="52" t="s">
        <v>104</v>
      </c>
      <c r="L16" s="53" t="s">
        <v>105</v>
      </c>
    </row>
    <row r="17" spans="2:12" ht="45">
      <c r="B17" s="54" t="s">
        <v>25</v>
      </c>
      <c r="C17" s="248" t="str">
        <f>'IDENTIFICACION Y ANALISIS'!B19</f>
        <v>Inadecuada escogencia de la modalidad de contratación</v>
      </c>
      <c r="D17" s="248"/>
      <c r="E17" s="248"/>
      <c r="F17" s="248"/>
      <c r="G17" s="248"/>
      <c r="H17" s="55" t="s">
        <v>106</v>
      </c>
      <c r="I17" s="56">
        <v>2</v>
      </c>
      <c r="J17" s="57">
        <v>4</v>
      </c>
      <c r="K17" s="57">
        <f>I17+J17</f>
        <v>6</v>
      </c>
      <c r="L17" s="58" t="str">
        <f t="shared" ref="L17:L53" si="0">IF(K17&lt;=4,"BAJO",IF(K17=5,"MEDIO",IF(K17=6,"ALTO",IF(K17=7,"ALTO","EXTREMO"))))</f>
        <v>ALTO</v>
      </c>
    </row>
    <row r="18" spans="2:12" ht="106.5">
      <c r="B18" s="59" t="s">
        <v>25</v>
      </c>
      <c r="C18" s="220" t="str">
        <f>'IDENTIFICACION Y ANALISIS'!B20</f>
        <v xml:space="preserve">Requisitos habilitantes inapropiados para el proceso de selección </v>
      </c>
      <c r="D18" s="221"/>
      <c r="E18" s="221"/>
      <c r="F18" s="221"/>
      <c r="G18" s="222"/>
      <c r="H18" s="60" t="s">
        <v>107</v>
      </c>
      <c r="I18" s="56">
        <v>1</v>
      </c>
      <c r="J18" s="57">
        <v>3</v>
      </c>
      <c r="K18" s="57">
        <f t="shared" ref="K18:K53" si="1">+I18+J18</f>
        <v>4</v>
      </c>
      <c r="L18" s="61" t="str">
        <f t="shared" si="0"/>
        <v>BAJO</v>
      </c>
    </row>
    <row r="19" spans="2:12" ht="66.75">
      <c r="B19" s="59" t="s">
        <v>25</v>
      </c>
      <c r="C19" s="220" t="str">
        <f>'IDENTIFICACION Y ANALISIS'!B21</f>
        <v>Inadecuado análisis  económico estimativo del valor del contrato</v>
      </c>
      <c r="D19" s="221"/>
      <c r="E19" s="221"/>
      <c r="F19" s="221"/>
      <c r="G19" s="222"/>
      <c r="H19" s="60" t="s">
        <v>108</v>
      </c>
      <c r="I19" s="56">
        <v>2</v>
      </c>
      <c r="J19" s="57">
        <v>3</v>
      </c>
      <c r="K19" s="57">
        <f t="shared" si="1"/>
        <v>5</v>
      </c>
      <c r="L19" s="61" t="str">
        <f t="shared" si="0"/>
        <v>MEDIO</v>
      </c>
    </row>
    <row r="20" spans="2:12" ht="93">
      <c r="B20" s="59" t="s">
        <v>25</v>
      </c>
      <c r="C20" s="220" t="str">
        <f>'IDENTIFICACION Y ANALISIS'!B22</f>
        <v xml:space="preserve">Inadecuada  descripción del bien o servicio requerido </v>
      </c>
      <c r="D20" s="221"/>
      <c r="E20" s="221"/>
      <c r="F20" s="221"/>
      <c r="G20" s="222"/>
      <c r="H20" s="60" t="s">
        <v>109</v>
      </c>
      <c r="I20" s="56">
        <v>4</v>
      </c>
      <c r="J20" s="57">
        <v>3</v>
      </c>
      <c r="K20" s="57">
        <f t="shared" ref="K20:K52" si="2">+I20+J20</f>
        <v>7</v>
      </c>
      <c r="L20" s="61" t="str">
        <f t="shared" ref="L20:L52" si="3">IF(K20&lt;=4,"BAJO",IF(K20=5,"MEDIO",IF(K20=6,"ALTO",IF(K20=7,"ALTO","EXTREMO"))))</f>
        <v>ALTO</v>
      </c>
    </row>
    <row r="21" spans="2:12" ht="93">
      <c r="B21" s="59" t="s">
        <v>25</v>
      </c>
      <c r="C21" s="220" t="str">
        <f>'IDENTIFICACION Y ANALISIS'!B23</f>
        <v>Inadecuada elaboración de estudios y diseños</v>
      </c>
      <c r="D21" s="221"/>
      <c r="E21" s="221"/>
      <c r="F21" s="221"/>
      <c r="G21" s="222"/>
      <c r="H21" s="60" t="s">
        <v>110</v>
      </c>
      <c r="I21" s="56">
        <v>2</v>
      </c>
      <c r="J21" s="57">
        <v>3</v>
      </c>
      <c r="K21" s="57">
        <f t="shared" si="2"/>
        <v>5</v>
      </c>
      <c r="L21" s="61" t="str">
        <f t="shared" si="3"/>
        <v>MEDIO</v>
      </c>
    </row>
    <row r="22" spans="2:12" ht="66.75">
      <c r="B22" s="59" t="s">
        <v>25</v>
      </c>
      <c r="C22" s="220" t="str">
        <f>'IDENTIFICACION Y ANALISIS'!B24</f>
        <v>Requisitos habilitantes que impidan la selección objetiva</v>
      </c>
      <c r="D22" s="221"/>
      <c r="E22" s="221"/>
      <c r="F22" s="221"/>
      <c r="G22" s="222"/>
      <c r="H22" s="60" t="s">
        <v>111</v>
      </c>
      <c r="I22" s="56">
        <v>1</v>
      </c>
      <c r="J22" s="57">
        <v>3</v>
      </c>
      <c r="K22" s="57">
        <f t="shared" si="2"/>
        <v>4</v>
      </c>
      <c r="L22" s="61" t="str">
        <f t="shared" si="3"/>
        <v>BAJO</v>
      </c>
    </row>
    <row r="23" spans="2:12" ht="75">
      <c r="B23" s="59" t="s">
        <v>25</v>
      </c>
      <c r="C23" s="220" t="str">
        <f>'IDENTIFICACION Y ANALISIS'!B25</f>
        <v xml:space="preserve">Falta de profundidad en el estudio de sector no identificandose claramente aspectos de oferta y demanda </v>
      </c>
      <c r="D23" s="221"/>
      <c r="E23" s="221"/>
      <c r="F23" s="221"/>
      <c r="G23" s="222"/>
      <c r="H23" s="60" t="s">
        <v>112</v>
      </c>
      <c r="I23" s="56">
        <v>3</v>
      </c>
      <c r="J23" s="57">
        <v>3</v>
      </c>
      <c r="K23" s="57">
        <f t="shared" si="2"/>
        <v>6</v>
      </c>
      <c r="L23" s="61" t="str">
        <f t="shared" si="3"/>
        <v>ALTO</v>
      </c>
    </row>
    <row r="24" spans="2:12" ht="60">
      <c r="B24" s="59" t="s">
        <v>25</v>
      </c>
      <c r="C24" s="220" t="str">
        <f>'IDENTIFICACION Y ANALISIS'!B26</f>
        <v>Ausencia de fundamentación de la justificación y conveniencia de la contratación</v>
      </c>
      <c r="D24" s="221"/>
      <c r="E24" s="221"/>
      <c r="F24" s="221"/>
      <c r="G24" s="222"/>
      <c r="H24" s="60" t="s">
        <v>113</v>
      </c>
      <c r="I24" s="56">
        <v>2</v>
      </c>
      <c r="J24" s="57">
        <v>2</v>
      </c>
      <c r="K24" s="57">
        <f t="shared" si="2"/>
        <v>4</v>
      </c>
      <c r="L24" s="61" t="str">
        <f t="shared" si="3"/>
        <v>BAJO</v>
      </c>
    </row>
    <row r="25" spans="2:12" ht="60">
      <c r="B25" s="59" t="s">
        <v>25</v>
      </c>
      <c r="C25" s="220" t="str">
        <f>'IDENTIFICACION Y ANALISIS'!B27</f>
        <v>Inadecuada identificación de las condiciones contractuales</v>
      </c>
      <c r="D25" s="221"/>
      <c r="E25" s="221"/>
      <c r="F25" s="221"/>
      <c r="G25" s="222"/>
      <c r="H25" s="60" t="s">
        <v>114</v>
      </c>
      <c r="I25" s="56">
        <v>1</v>
      </c>
      <c r="J25" s="57">
        <v>2</v>
      </c>
      <c r="K25" s="57">
        <f t="shared" si="2"/>
        <v>3</v>
      </c>
      <c r="L25" s="61" t="str">
        <f t="shared" si="3"/>
        <v>BAJO</v>
      </c>
    </row>
    <row r="26" spans="2:12" ht="60">
      <c r="B26" s="59" t="s">
        <v>25</v>
      </c>
      <c r="C26" s="220" t="str">
        <f>'IDENTIFICACION Y ANALISIS'!B28</f>
        <v>No aprobación o demoras en la expedición vigencias futuras</v>
      </c>
      <c r="D26" s="221"/>
      <c r="E26" s="221"/>
      <c r="F26" s="221"/>
      <c r="G26" s="222"/>
      <c r="H26" s="60" t="s">
        <v>115</v>
      </c>
      <c r="I26" s="56">
        <v>3</v>
      </c>
      <c r="J26" s="57">
        <v>4</v>
      </c>
      <c r="K26" s="57">
        <f t="shared" si="2"/>
        <v>7</v>
      </c>
      <c r="L26" s="61" t="str">
        <f t="shared" si="3"/>
        <v>ALTO</v>
      </c>
    </row>
    <row r="27" spans="2:12" ht="60">
      <c r="B27" s="59" t="s">
        <v>25</v>
      </c>
      <c r="C27" s="220" t="str">
        <f>'IDENTIFICACION Y ANALISIS'!B29</f>
        <v>Apertura de procesos sin disponibilidad  presupuestal</v>
      </c>
      <c r="D27" s="221"/>
      <c r="E27" s="221"/>
      <c r="F27" s="221"/>
      <c r="G27" s="222"/>
      <c r="H27" s="60" t="s">
        <v>116</v>
      </c>
      <c r="I27" s="56">
        <v>3</v>
      </c>
      <c r="J27" s="57">
        <v>4</v>
      </c>
      <c r="K27" s="57">
        <f t="shared" si="2"/>
        <v>7</v>
      </c>
      <c r="L27" s="61" t="str">
        <f t="shared" si="3"/>
        <v>ALTO</v>
      </c>
    </row>
    <row r="28" spans="2:12" ht="45">
      <c r="B28" s="59" t="s">
        <v>42</v>
      </c>
      <c r="C28" s="220" t="str">
        <f>'IDENTIFICACION Y ANALISIS'!B31</f>
        <v>Inadecuada evaluación de las ofertas y/o verificación de requisitos habilitantes</v>
      </c>
      <c r="D28" s="221"/>
      <c r="E28" s="221"/>
      <c r="F28" s="221"/>
      <c r="G28" s="222"/>
      <c r="H28" s="60" t="s">
        <v>117</v>
      </c>
      <c r="I28" s="56">
        <v>2</v>
      </c>
      <c r="J28" s="57">
        <v>3</v>
      </c>
      <c r="K28" s="57">
        <f t="shared" si="2"/>
        <v>5</v>
      </c>
      <c r="L28" s="61" t="str">
        <f t="shared" si="3"/>
        <v>MEDIO</v>
      </c>
    </row>
    <row r="29" spans="2:12" ht="45">
      <c r="B29" s="59" t="s">
        <v>42</v>
      </c>
      <c r="C29" s="220" t="str">
        <f>'IDENTIFICACION Y ANALISIS'!B32</f>
        <v>Inadecuado manejo administrativo del proceso contractual</v>
      </c>
      <c r="D29" s="221"/>
      <c r="E29" s="221"/>
      <c r="F29" s="221"/>
      <c r="G29" s="222"/>
      <c r="H29" s="60" t="s">
        <v>118</v>
      </c>
      <c r="I29" s="56">
        <v>1</v>
      </c>
      <c r="J29" s="57">
        <v>3</v>
      </c>
      <c r="K29" s="57">
        <f t="shared" si="2"/>
        <v>4</v>
      </c>
      <c r="L29" s="61" t="str">
        <f t="shared" si="3"/>
        <v>BAJO</v>
      </c>
    </row>
    <row r="30" spans="2:12" ht="45">
      <c r="B30" s="59" t="s">
        <v>42</v>
      </c>
      <c r="C30" s="220" t="str">
        <f>'IDENTIFICACION Y ANALISIS'!B33</f>
        <v>Falta de claridad en la elaboración de los actos administrativos</v>
      </c>
      <c r="D30" s="221"/>
      <c r="E30" s="221"/>
      <c r="F30" s="221"/>
      <c r="G30" s="222"/>
      <c r="H30" s="60" t="s">
        <v>119</v>
      </c>
      <c r="I30" s="56">
        <v>1</v>
      </c>
      <c r="J30" s="57">
        <v>3</v>
      </c>
      <c r="K30" s="57">
        <f t="shared" si="2"/>
        <v>4</v>
      </c>
      <c r="L30" s="61" t="str">
        <f t="shared" si="3"/>
        <v>BAJO</v>
      </c>
    </row>
    <row r="31" spans="2:12" ht="45">
      <c r="B31" s="59" t="s">
        <v>42</v>
      </c>
      <c r="C31" s="220" t="str">
        <f>'IDENTIFICACION Y ANALISIS'!B34</f>
        <v>Contestación inoportuna a todas las observaciones formuladas a los documentos de la contratación</v>
      </c>
      <c r="D31" s="221"/>
      <c r="E31" s="221"/>
      <c r="F31" s="221"/>
      <c r="G31" s="222"/>
      <c r="H31" s="60" t="s">
        <v>120</v>
      </c>
      <c r="I31" s="56">
        <v>2</v>
      </c>
      <c r="J31" s="57">
        <v>3</v>
      </c>
      <c r="K31" s="57">
        <f t="shared" si="2"/>
        <v>5</v>
      </c>
      <c r="L31" s="61" t="str">
        <f t="shared" si="3"/>
        <v>MEDIO</v>
      </c>
    </row>
    <row r="32" spans="2:12" ht="45">
      <c r="B32" s="59" t="s">
        <v>42</v>
      </c>
      <c r="C32" s="220" t="str">
        <f>'IDENTIFICACION Y ANALISIS'!B35</f>
        <v>No publicación de la documentación del proceso de selección en el SECOP</v>
      </c>
      <c r="D32" s="221"/>
      <c r="E32" s="221"/>
      <c r="F32" s="221"/>
      <c r="G32" s="222"/>
      <c r="H32" s="60" t="s">
        <v>121</v>
      </c>
      <c r="I32" s="56">
        <v>1</v>
      </c>
      <c r="J32" s="57">
        <v>3</v>
      </c>
      <c r="K32" s="57">
        <f t="shared" si="2"/>
        <v>4</v>
      </c>
      <c r="L32" s="61" t="str">
        <f t="shared" si="3"/>
        <v>BAJO</v>
      </c>
    </row>
    <row r="33" spans="2:12" ht="45">
      <c r="B33" s="59" t="s">
        <v>42</v>
      </c>
      <c r="C33" s="220" t="str">
        <f>'IDENTIFICACION Y ANALISIS'!B36</f>
        <v>Confabulacion de los proponentes (Colusión)</v>
      </c>
      <c r="D33" s="221"/>
      <c r="E33" s="221"/>
      <c r="F33" s="221"/>
      <c r="G33" s="222"/>
      <c r="H33" s="60" t="s">
        <v>122</v>
      </c>
      <c r="I33" s="56">
        <v>3</v>
      </c>
      <c r="J33" s="57">
        <v>4</v>
      </c>
      <c r="K33" s="57">
        <f t="shared" si="2"/>
        <v>7</v>
      </c>
      <c r="L33" s="61" t="str">
        <f t="shared" si="3"/>
        <v>ALTO</v>
      </c>
    </row>
    <row r="34" spans="2:12" ht="60">
      <c r="B34" s="59" t="s">
        <v>42</v>
      </c>
      <c r="C34" s="220" t="str">
        <f>'IDENTIFICACION Y ANALISIS'!B37</f>
        <v>Selección de ofertas con precios  artificialmente bajos.</v>
      </c>
      <c r="D34" s="221"/>
      <c r="E34" s="221"/>
      <c r="F34" s="221"/>
      <c r="G34" s="222"/>
      <c r="H34" s="60" t="s">
        <v>123</v>
      </c>
      <c r="I34" s="56">
        <v>3</v>
      </c>
      <c r="J34" s="57">
        <v>4</v>
      </c>
      <c r="K34" s="57">
        <f t="shared" si="2"/>
        <v>7</v>
      </c>
      <c r="L34" s="61" t="str">
        <f t="shared" si="3"/>
        <v>ALTO</v>
      </c>
    </row>
    <row r="35" spans="2:12" ht="80.25">
      <c r="B35" s="59" t="s">
        <v>42</v>
      </c>
      <c r="C35" s="220" t="str">
        <f>'IDENTIFICACION Y ANALISIS'!B38</f>
        <v>Adjudicar el contrato  a un proponente que pueda suministrar bienes de mala calidad o que preste servicios de forma incorrecta, debido a la presentación de ofertas artificialmente baja.</v>
      </c>
      <c r="D35" s="221"/>
      <c r="E35" s="221"/>
      <c r="F35" s="221"/>
      <c r="G35" s="222"/>
      <c r="H35" s="60" t="s">
        <v>124</v>
      </c>
      <c r="I35" s="56">
        <v>2</v>
      </c>
      <c r="J35" s="57">
        <v>4</v>
      </c>
      <c r="K35" s="57">
        <f t="shared" si="2"/>
        <v>6</v>
      </c>
      <c r="L35" s="61" t="str">
        <f t="shared" si="3"/>
        <v>ALTO</v>
      </c>
    </row>
    <row r="36" spans="2:12" ht="54">
      <c r="B36" s="59" t="s">
        <v>42</v>
      </c>
      <c r="C36" s="220" t="str">
        <f>'IDENTIFICACION Y ANALISIS'!B39</f>
        <v>Declaratoria  Desierta del Proceso de Contratación, por que los oferentes no cumplen la totalidad de Requisitos Habilitantes o por encontrarse incursos en alguna inhabilidad o incompatibilidad</v>
      </c>
      <c r="D36" s="221"/>
      <c r="E36" s="221"/>
      <c r="F36" s="221"/>
      <c r="G36" s="222"/>
      <c r="H36" s="60" t="s">
        <v>125</v>
      </c>
      <c r="I36" s="56">
        <v>3</v>
      </c>
      <c r="J36" s="57">
        <v>5</v>
      </c>
      <c r="K36" s="57">
        <f t="shared" si="2"/>
        <v>8</v>
      </c>
      <c r="L36" s="61" t="str">
        <f t="shared" si="3"/>
        <v>EXTREMO</v>
      </c>
    </row>
    <row r="37" spans="2:12" ht="45">
      <c r="B37" s="59" t="s">
        <v>53</v>
      </c>
      <c r="C37" s="220" t="str" cm="1">
        <f t="array" ref="C37:D37">'IDENTIFICACION Y ANALISIS'!B41:C41</f>
        <v xml:space="preserve">Riesgo de que no se firme el contrato. </v>
      </c>
      <c r="D37" s="221">
        <v>0</v>
      </c>
      <c r="E37" s="221"/>
      <c r="F37" s="221"/>
      <c r="G37" s="222"/>
      <c r="H37" s="60" t="s">
        <v>126</v>
      </c>
      <c r="I37" s="56">
        <v>1</v>
      </c>
      <c r="J37" s="57">
        <v>5</v>
      </c>
      <c r="K37" s="57">
        <f t="shared" si="2"/>
        <v>6</v>
      </c>
      <c r="L37" s="61" t="str">
        <f t="shared" si="3"/>
        <v>ALTO</v>
      </c>
    </row>
    <row r="38" spans="2:12" ht="60">
      <c r="B38" s="59" t="s">
        <v>53</v>
      </c>
      <c r="C38" s="220" t="str" cm="1">
        <f t="array" ref="C38:D38">'IDENTIFICACION Y ANALISIS'!B42:C42</f>
        <v>Falta de constitución o constitución tardía de la garantía única. Aceptación de garantías que no se ajustan a lo contemplado en el contrato</v>
      </c>
      <c r="D38" s="221">
        <v>0</v>
      </c>
      <c r="E38" s="221"/>
      <c r="F38" s="221"/>
      <c r="G38" s="222"/>
      <c r="H38" s="60" t="s">
        <v>127</v>
      </c>
      <c r="I38" s="56">
        <v>2</v>
      </c>
      <c r="J38" s="57">
        <v>3</v>
      </c>
      <c r="K38" s="57">
        <f t="shared" si="2"/>
        <v>5</v>
      </c>
      <c r="L38" s="61" t="str">
        <f t="shared" si="3"/>
        <v>MEDIO</v>
      </c>
    </row>
    <row r="39" spans="2:12" ht="45">
      <c r="B39" s="59" t="s">
        <v>53</v>
      </c>
      <c r="C39" s="220" t="str" cm="1">
        <f t="array" ref="C39:D39">'IDENTIFICACION Y ANALISIS'!B43:C43</f>
        <v>Falta de solicitud o solicitud tardía del registro  presupuestal</v>
      </c>
      <c r="D39" s="221">
        <v>0</v>
      </c>
      <c r="E39" s="221"/>
      <c r="F39" s="221"/>
      <c r="G39" s="222"/>
      <c r="H39" s="60" t="s">
        <v>128</v>
      </c>
      <c r="I39" s="56">
        <v>2</v>
      </c>
      <c r="J39" s="57">
        <v>3</v>
      </c>
      <c r="K39" s="57">
        <f t="shared" si="2"/>
        <v>5</v>
      </c>
      <c r="L39" s="61" t="str">
        <f t="shared" si="3"/>
        <v>MEDIO</v>
      </c>
    </row>
    <row r="40" spans="2:12" ht="17.100000000000001">
      <c r="B40" s="59" t="s">
        <v>53</v>
      </c>
      <c r="C40" s="220" t="str" cm="1">
        <f t="array" ref="C40:D40">'IDENTIFICACION Y ANALISIS'!B44:C44</f>
        <v>No publicación de la documentación del proceso de selección en el SECOP</v>
      </c>
      <c r="D40" s="221">
        <v>0</v>
      </c>
      <c r="E40" s="221"/>
      <c r="F40" s="221"/>
      <c r="G40" s="222"/>
      <c r="H40" s="60" t="s">
        <v>129</v>
      </c>
      <c r="I40" s="56">
        <v>1</v>
      </c>
      <c r="J40" s="57">
        <v>4</v>
      </c>
      <c r="K40" s="57">
        <f t="shared" si="2"/>
        <v>5</v>
      </c>
      <c r="L40" s="61" t="str">
        <f t="shared" si="3"/>
        <v>MEDIO</v>
      </c>
    </row>
    <row r="41" spans="2:12" ht="45">
      <c r="B41" s="59" t="s">
        <v>53</v>
      </c>
      <c r="C41" s="220" t="str" cm="1">
        <f t="array" ref="C41:D41">'IDENTIFICACION Y ANALISIS'!B45:C45</f>
        <v>Presentación de reclamos de terceros sobre la selección del oferente que retrasen el perfeccionamiento del contrato.</v>
      </c>
      <c r="D41" s="221">
        <v>0</v>
      </c>
      <c r="E41" s="221"/>
      <c r="F41" s="221"/>
      <c r="G41" s="222"/>
      <c r="H41" s="60" t="s">
        <v>130</v>
      </c>
      <c r="I41" s="56">
        <v>3</v>
      </c>
      <c r="J41" s="57">
        <v>4</v>
      </c>
      <c r="K41" s="57">
        <f t="shared" si="2"/>
        <v>7</v>
      </c>
      <c r="L41" s="61" t="str">
        <f t="shared" si="3"/>
        <v>ALTO</v>
      </c>
    </row>
    <row r="42" spans="2:12" ht="60">
      <c r="B42" s="59" t="s">
        <v>58</v>
      </c>
      <c r="C42" s="220" t="str" cm="1">
        <f t="array" ref="C42:D42">'IDENTIFICACION Y ANALISIS'!B47:C47</f>
        <v>Fluctuaciones del valor de la moneda</v>
      </c>
      <c r="D42" s="221">
        <v>0</v>
      </c>
      <c r="E42" s="221"/>
      <c r="F42" s="221"/>
      <c r="G42" s="222"/>
      <c r="H42" s="60" t="s">
        <v>131</v>
      </c>
      <c r="I42" s="56">
        <v>3</v>
      </c>
      <c r="J42" s="57">
        <v>1</v>
      </c>
      <c r="K42" s="57">
        <f t="shared" si="2"/>
        <v>4</v>
      </c>
      <c r="L42" s="61" t="str">
        <f t="shared" si="3"/>
        <v>BAJO</v>
      </c>
    </row>
    <row r="43" spans="2:12" ht="75">
      <c r="B43" s="59" t="s">
        <v>58</v>
      </c>
      <c r="C43" s="220" t="str" cm="1">
        <f t="array" ref="C43:D43">'IDENTIFICACION Y ANALISIS'!B49:C49</f>
        <v>Variación de los precios del mercado</v>
      </c>
      <c r="D43" s="221">
        <v>0</v>
      </c>
      <c r="E43" s="221"/>
      <c r="F43" s="221"/>
      <c r="G43" s="222"/>
      <c r="H43" s="60" t="s">
        <v>132</v>
      </c>
      <c r="I43" s="56">
        <v>4</v>
      </c>
      <c r="J43" s="57">
        <v>3</v>
      </c>
      <c r="K43" s="57">
        <f t="shared" si="2"/>
        <v>7</v>
      </c>
      <c r="L43" s="61" t="str">
        <f t="shared" si="3"/>
        <v>ALTO</v>
      </c>
    </row>
    <row r="44" spans="2:12" ht="60">
      <c r="B44" s="59" t="s">
        <v>58</v>
      </c>
      <c r="C44" s="220" t="str" cm="1">
        <f t="array" ref="C44:D44">'IDENTIFICACION Y ANALISIS'!B50:C50</f>
        <v>Factores políticos o macroeconómicos.</v>
      </c>
      <c r="D44" s="221">
        <v>0</v>
      </c>
      <c r="E44" s="221"/>
      <c r="F44" s="221"/>
      <c r="G44" s="222"/>
      <c r="H44" s="60" t="s">
        <v>133</v>
      </c>
      <c r="I44" s="56">
        <v>2</v>
      </c>
      <c r="J44" s="57">
        <v>2</v>
      </c>
      <c r="K44" s="57">
        <f t="shared" si="2"/>
        <v>4</v>
      </c>
      <c r="L44" s="61" t="str">
        <f t="shared" si="3"/>
        <v>BAJO</v>
      </c>
    </row>
    <row r="45" spans="2:12" ht="93">
      <c r="B45" s="59" t="s">
        <v>58</v>
      </c>
      <c r="C45" s="220" t="str">
        <f>'IDENTIFICACION Y ANALISIS'!B52</f>
        <v>Variación en la disponibilidad o en el costo de los insumos necesarios para prestar los servicios.</v>
      </c>
      <c r="D45" s="221"/>
      <c r="E45" s="221"/>
      <c r="F45" s="221"/>
      <c r="G45" s="222"/>
      <c r="H45" s="60" t="s">
        <v>134</v>
      </c>
      <c r="I45" s="56">
        <v>3</v>
      </c>
      <c r="J45" s="57">
        <v>2</v>
      </c>
      <c r="K45" s="57">
        <f t="shared" si="2"/>
        <v>5</v>
      </c>
      <c r="L45" s="61" t="str">
        <f t="shared" si="3"/>
        <v>MEDIO</v>
      </c>
    </row>
    <row r="46" spans="2:12" ht="60">
      <c r="B46" s="59" t="s">
        <v>58</v>
      </c>
      <c r="C46" s="220" t="str">
        <f>'IDENTIFICACION Y ANALISIS'!B53</f>
        <v>Incumplimiento de compromisos adquiridos por el contratista seleccionado con sus subcontratistas, suministradores de bienes y servicios.</v>
      </c>
      <c r="D46" s="221"/>
      <c r="E46" s="221"/>
      <c r="F46" s="221"/>
      <c r="G46" s="222"/>
      <c r="H46" s="60" t="s">
        <v>135</v>
      </c>
      <c r="I46" s="56">
        <v>3</v>
      </c>
      <c r="J46" s="57">
        <v>4</v>
      </c>
      <c r="K46" s="57">
        <f t="shared" si="2"/>
        <v>7</v>
      </c>
      <c r="L46" s="61" t="str">
        <f t="shared" si="3"/>
        <v>ALTO</v>
      </c>
    </row>
    <row r="47" spans="2:12" ht="80.25">
      <c r="B47" s="59" t="s">
        <v>58</v>
      </c>
      <c r="C47" s="220" t="str" cm="1">
        <f t="array" ref="C47:D47">'IDENTIFICACION Y ANALISIS'!B54:C54</f>
        <v>Incumplimiento de la administración en los pagos.</v>
      </c>
      <c r="D47" s="221">
        <v>0</v>
      </c>
      <c r="E47" s="221"/>
      <c r="F47" s="221"/>
      <c r="G47" s="222"/>
      <c r="H47" s="60" t="s">
        <v>136</v>
      </c>
      <c r="I47" s="56">
        <v>1</v>
      </c>
      <c r="J47" s="57">
        <v>4</v>
      </c>
      <c r="K47" s="57">
        <f t="shared" si="2"/>
        <v>5</v>
      </c>
      <c r="L47" s="61" t="str">
        <f t="shared" si="3"/>
        <v>MEDIO</v>
      </c>
    </row>
    <row r="48" spans="2:12" ht="60">
      <c r="B48" s="59" t="s">
        <v>58</v>
      </c>
      <c r="C48" s="220" t="str" cm="1">
        <f t="array" ref="C48:D48">'IDENTIFICACION Y ANALISIS'!B58:C58</f>
        <v>Imposición de nuevos tributos</v>
      </c>
      <c r="D48" s="221">
        <v>0</v>
      </c>
      <c r="E48" s="221"/>
      <c r="F48" s="221"/>
      <c r="G48" s="222"/>
      <c r="H48" s="60" t="s">
        <v>137</v>
      </c>
      <c r="I48" s="56">
        <v>2</v>
      </c>
      <c r="J48" s="57">
        <v>2</v>
      </c>
      <c r="K48" s="57">
        <f t="shared" si="2"/>
        <v>4</v>
      </c>
      <c r="L48" s="61" t="str">
        <f t="shared" si="3"/>
        <v>BAJO</v>
      </c>
    </row>
    <row r="49" spans="2:14" ht="45">
      <c r="B49" s="59" t="s">
        <v>58</v>
      </c>
      <c r="C49" s="220" t="str" cm="1">
        <f t="array" ref="C49:D49">'IDENTIFICACION Y ANALISIS'!B59:C59</f>
        <v>Imposición de nuevos trámites o permisos</v>
      </c>
      <c r="D49" s="221">
        <v>0</v>
      </c>
      <c r="E49" s="221"/>
      <c r="F49" s="221"/>
      <c r="G49" s="222"/>
      <c r="H49" s="60" t="s">
        <v>138</v>
      </c>
      <c r="I49" s="56">
        <v>3</v>
      </c>
      <c r="J49" s="57">
        <v>2</v>
      </c>
      <c r="K49" s="57">
        <f t="shared" si="2"/>
        <v>5</v>
      </c>
      <c r="L49" s="61" t="str">
        <f t="shared" si="3"/>
        <v>MEDIO</v>
      </c>
    </row>
    <row r="50" spans="2:14" ht="45">
      <c r="B50" s="59" t="s">
        <v>58</v>
      </c>
      <c r="C50" s="220" t="str" cm="1">
        <f t="array" ref="C50:D50">'IDENTIFICACION Y ANALISIS'!B61:C61</f>
        <v>Variación de tasas o tarifas</v>
      </c>
      <c r="D50" s="221">
        <v>0</v>
      </c>
      <c r="E50" s="221"/>
      <c r="F50" s="221"/>
      <c r="G50" s="222"/>
      <c r="H50" s="60" t="s">
        <v>139</v>
      </c>
      <c r="I50" s="56">
        <v>4</v>
      </c>
      <c r="J50" s="57">
        <v>3</v>
      </c>
      <c r="K50" s="57">
        <f t="shared" si="2"/>
        <v>7</v>
      </c>
      <c r="L50" s="61" t="str">
        <f t="shared" si="3"/>
        <v>ALTO</v>
      </c>
    </row>
    <row r="51" spans="2:14" ht="60">
      <c r="B51" s="59" t="s">
        <v>58</v>
      </c>
      <c r="C51" s="220" t="str" cm="1">
        <f t="array" ref="C51:D51">'IDENTIFICACION Y ANALISIS'!B62:C62</f>
        <v>Demora en el inicio previsto para la ejecución de la obra</v>
      </c>
      <c r="D51" s="221">
        <v>0</v>
      </c>
      <c r="E51" s="221"/>
      <c r="F51" s="221"/>
      <c r="G51" s="222"/>
      <c r="H51" s="60" t="s">
        <v>140</v>
      </c>
      <c r="I51" s="56">
        <v>4</v>
      </c>
      <c r="J51" s="57">
        <v>3</v>
      </c>
      <c r="K51" s="57">
        <f t="shared" si="2"/>
        <v>7</v>
      </c>
      <c r="L51" s="61" t="str">
        <f t="shared" si="3"/>
        <v>ALTO</v>
      </c>
    </row>
    <row r="52" spans="2:14" ht="93">
      <c r="B52" s="59" t="s">
        <v>58</v>
      </c>
      <c r="C52" s="220" t="str" cm="1">
        <f t="array" ref="C52:D52">'IDENTIFICACION Y ANALISIS'!B67:C67</f>
        <v>Obsolecencia técnologica</v>
      </c>
      <c r="D52" s="221">
        <v>0</v>
      </c>
      <c r="E52" s="221"/>
      <c r="F52" s="221"/>
      <c r="G52" s="222"/>
      <c r="H52" s="60" t="s">
        <v>141</v>
      </c>
      <c r="I52" s="56">
        <v>2</v>
      </c>
      <c r="J52" s="57">
        <v>3</v>
      </c>
      <c r="K52" s="57">
        <f t="shared" si="2"/>
        <v>5</v>
      </c>
      <c r="L52" s="61" t="str">
        <f t="shared" si="3"/>
        <v>MEDIO</v>
      </c>
    </row>
    <row r="53" spans="2:14" ht="75.95" thickBot="1">
      <c r="B53" s="59" t="s">
        <v>58</v>
      </c>
      <c r="C53" s="220" t="str">
        <f>'IDENTIFICACION Y ANALISIS'!B69</f>
        <v>Eventos naturales tales como lluvias, inundaciones y sequias entre otros</v>
      </c>
      <c r="D53" s="221"/>
      <c r="E53" s="221"/>
      <c r="F53" s="221"/>
      <c r="G53" s="222"/>
      <c r="H53" s="62" t="s">
        <v>142</v>
      </c>
      <c r="I53" s="63">
        <v>4</v>
      </c>
      <c r="J53" s="64">
        <v>2</v>
      </c>
      <c r="K53" s="64">
        <f t="shared" si="1"/>
        <v>6</v>
      </c>
      <c r="L53" s="65" t="str">
        <f t="shared" si="0"/>
        <v>ALTO</v>
      </c>
    </row>
    <row r="54" spans="2:14" ht="14.1">
      <c r="B54" s="66"/>
      <c r="C54" s="67"/>
      <c r="D54" s="67"/>
      <c r="E54" s="67"/>
      <c r="F54" s="67"/>
      <c r="G54" s="67"/>
      <c r="H54" s="124"/>
      <c r="I54" s="67"/>
      <c r="J54" s="67"/>
      <c r="K54" s="67"/>
      <c r="L54" s="68"/>
    </row>
    <row r="55" spans="2:14" ht="14.1">
      <c r="B55" s="45"/>
      <c r="C55" s="264"/>
      <c r="D55" s="264"/>
      <c r="E55" s="264"/>
      <c r="F55" s="46"/>
      <c r="G55" s="46"/>
      <c r="H55" s="250"/>
      <c r="I55" s="250"/>
      <c r="J55" s="46"/>
      <c r="K55" s="46"/>
      <c r="L55" s="47"/>
    </row>
    <row r="56" spans="2:14" ht="15">
      <c r="B56" s="245" t="s">
        <v>143</v>
      </c>
      <c r="C56" s="246" t="s">
        <v>144</v>
      </c>
      <c r="D56" s="246"/>
      <c r="E56" s="69" t="s">
        <v>145</v>
      </c>
      <c r="F56" s="46"/>
      <c r="G56" s="249" t="s">
        <v>103</v>
      </c>
      <c r="H56" s="70" t="s">
        <v>146</v>
      </c>
      <c r="I56" s="70" t="s">
        <v>145</v>
      </c>
      <c r="J56" s="46"/>
      <c r="K56" s="46"/>
      <c r="L56" s="47"/>
    </row>
    <row r="57" spans="2:14" ht="15">
      <c r="B57" s="245"/>
      <c r="C57" s="247" t="s">
        <v>147</v>
      </c>
      <c r="D57" s="247"/>
      <c r="E57" s="71">
        <v>1</v>
      </c>
      <c r="F57" s="46"/>
      <c r="G57" s="249"/>
      <c r="H57" s="71" t="s">
        <v>148</v>
      </c>
      <c r="I57" s="72">
        <v>1</v>
      </c>
      <c r="J57" s="46"/>
      <c r="K57" s="46"/>
      <c r="L57" s="47"/>
    </row>
    <row r="58" spans="2:14" ht="15">
      <c r="B58" s="245"/>
      <c r="C58" s="247" t="s">
        <v>149</v>
      </c>
      <c r="D58" s="247"/>
      <c r="E58" s="71">
        <v>2</v>
      </c>
      <c r="F58" s="46"/>
      <c r="G58" s="249"/>
      <c r="H58" s="71" t="s">
        <v>150</v>
      </c>
      <c r="I58" s="72">
        <v>2</v>
      </c>
      <c r="J58" s="46"/>
      <c r="K58" s="46"/>
      <c r="L58" s="47"/>
      <c r="N58" s="5"/>
    </row>
    <row r="59" spans="2:14" ht="15">
      <c r="B59" s="245"/>
      <c r="C59" s="247" t="s">
        <v>151</v>
      </c>
      <c r="D59" s="247"/>
      <c r="E59" s="71">
        <v>3</v>
      </c>
      <c r="F59" s="46"/>
      <c r="G59" s="249"/>
      <c r="H59" s="71" t="s">
        <v>152</v>
      </c>
      <c r="I59" s="72">
        <v>3</v>
      </c>
      <c r="J59" s="46"/>
      <c r="K59" s="46"/>
      <c r="L59" s="47"/>
    </row>
    <row r="60" spans="2:14" ht="15">
      <c r="B60" s="245"/>
      <c r="C60" s="247" t="s">
        <v>153</v>
      </c>
      <c r="D60" s="247"/>
      <c r="E60" s="71">
        <v>4</v>
      </c>
      <c r="F60" s="46"/>
      <c r="G60" s="249"/>
      <c r="H60" s="71" t="s">
        <v>154</v>
      </c>
      <c r="I60" s="72">
        <v>4</v>
      </c>
      <c r="J60" s="46"/>
      <c r="K60" s="46"/>
      <c r="L60" s="47"/>
    </row>
    <row r="61" spans="2:14" ht="15">
      <c r="B61" s="245"/>
      <c r="C61" s="247" t="s">
        <v>155</v>
      </c>
      <c r="D61" s="247"/>
      <c r="E61" s="71">
        <v>5</v>
      </c>
      <c r="F61" s="46"/>
      <c r="G61" s="249"/>
      <c r="H61" s="71" t="s">
        <v>156</v>
      </c>
      <c r="I61" s="72">
        <v>5</v>
      </c>
      <c r="J61" s="46"/>
      <c r="K61" s="46"/>
      <c r="L61" s="47"/>
    </row>
    <row r="62" spans="2:14" ht="14.1">
      <c r="B62" s="73"/>
      <c r="C62" s="74"/>
      <c r="D62" s="74"/>
      <c r="E62" s="74"/>
      <c r="F62" s="46"/>
      <c r="G62" s="74"/>
      <c r="H62" s="74"/>
      <c r="I62" s="74"/>
      <c r="J62" s="74"/>
      <c r="K62" s="74"/>
      <c r="L62" s="47"/>
    </row>
    <row r="63" spans="2:14" ht="14.1">
      <c r="B63" s="73"/>
      <c r="C63" s="250" t="s">
        <v>157</v>
      </c>
      <c r="D63" s="250"/>
      <c r="E63" s="250"/>
      <c r="F63" s="250"/>
      <c r="G63" s="250"/>
      <c r="H63" s="261"/>
      <c r="I63" s="261"/>
      <c r="J63" s="261"/>
      <c r="K63" s="261"/>
      <c r="L63" s="47"/>
    </row>
    <row r="64" spans="2:14" ht="66.75">
      <c r="B64" s="73"/>
      <c r="C64" s="247" t="s">
        <v>158</v>
      </c>
      <c r="D64" s="247"/>
      <c r="E64" s="247"/>
      <c r="F64" s="71" t="s">
        <v>159</v>
      </c>
      <c r="G64" s="71" t="s">
        <v>160</v>
      </c>
      <c r="H64" s="71" t="s">
        <v>161</v>
      </c>
      <c r="I64" s="247" t="s">
        <v>162</v>
      </c>
      <c r="J64" s="247"/>
      <c r="K64" s="247" t="s">
        <v>163</v>
      </c>
      <c r="L64" s="251"/>
    </row>
    <row r="65" spans="2:12" ht="60">
      <c r="B65" s="73"/>
      <c r="C65" s="247" t="s">
        <v>164</v>
      </c>
      <c r="D65" s="247"/>
      <c r="E65" s="247"/>
      <c r="F65" s="71" t="s">
        <v>165</v>
      </c>
      <c r="G65" s="71" t="s">
        <v>166</v>
      </c>
      <c r="H65" s="71" t="s">
        <v>167</v>
      </c>
      <c r="I65" s="247" t="s">
        <v>168</v>
      </c>
      <c r="J65" s="247"/>
      <c r="K65" s="247" t="s">
        <v>169</v>
      </c>
      <c r="L65" s="251"/>
    </row>
    <row r="66" spans="2:12" ht="15">
      <c r="B66" s="45"/>
      <c r="C66" s="246" t="s">
        <v>170</v>
      </c>
      <c r="D66" s="246"/>
      <c r="E66" s="246" t="s">
        <v>145</v>
      </c>
      <c r="F66" s="75" t="s">
        <v>148</v>
      </c>
      <c r="G66" s="75" t="s">
        <v>150</v>
      </c>
      <c r="H66" s="100" t="s">
        <v>152</v>
      </c>
      <c r="I66" s="253" t="s">
        <v>154</v>
      </c>
      <c r="J66" s="253"/>
      <c r="K66" s="246" t="s">
        <v>156</v>
      </c>
      <c r="L66" s="262"/>
    </row>
    <row r="67" spans="2:12" ht="14.1">
      <c r="B67" s="45"/>
      <c r="C67" s="246"/>
      <c r="D67" s="246"/>
      <c r="E67" s="246"/>
      <c r="F67" s="76">
        <v>1</v>
      </c>
      <c r="G67" s="76">
        <v>2</v>
      </c>
      <c r="H67" s="125">
        <v>3</v>
      </c>
      <c r="I67" s="259">
        <v>4</v>
      </c>
      <c r="J67" s="259"/>
      <c r="K67" s="259">
        <v>5</v>
      </c>
      <c r="L67" s="263"/>
    </row>
    <row r="68" spans="2:12" ht="14.1">
      <c r="B68" s="45"/>
      <c r="C68" s="247" t="s">
        <v>147</v>
      </c>
      <c r="D68" s="247"/>
      <c r="E68" s="77">
        <v>1</v>
      </c>
      <c r="F68" s="78">
        <v>2</v>
      </c>
      <c r="G68" s="78">
        <v>3</v>
      </c>
      <c r="H68" s="126">
        <v>4</v>
      </c>
      <c r="I68" s="260">
        <v>5</v>
      </c>
      <c r="J68" s="260"/>
      <c r="K68" s="254">
        <v>6</v>
      </c>
      <c r="L68" s="255"/>
    </row>
    <row r="69" spans="2:12" ht="14.1">
      <c r="B69" s="45"/>
      <c r="C69" s="247" t="s">
        <v>149</v>
      </c>
      <c r="D69" s="247"/>
      <c r="E69" s="77">
        <v>2</v>
      </c>
      <c r="F69" s="78">
        <v>3</v>
      </c>
      <c r="G69" s="78">
        <v>4</v>
      </c>
      <c r="H69" s="127">
        <v>5</v>
      </c>
      <c r="I69" s="254">
        <v>6</v>
      </c>
      <c r="J69" s="254"/>
      <c r="K69" s="256">
        <v>7</v>
      </c>
      <c r="L69" s="257"/>
    </row>
    <row r="70" spans="2:12" ht="14.1">
      <c r="B70" s="45"/>
      <c r="C70" s="247" t="s">
        <v>151</v>
      </c>
      <c r="D70" s="247"/>
      <c r="E70" s="77">
        <v>3</v>
      </c>
      <c r="F70" s="78">
        <v>4</v>
      </c>
      <c r="G70" s="79">
        <v>5</v>
      </c>
      <c r="H70" s="128">
        <v>6</v>
      </c>
      <c r="I70" s="254">
        <v>7</v>
      </c>
      <c r="J70" s="254"/>
      <c r="K70" s="252">
        <v>8</v>
      </c>
      <c r="L70" s="258"/>
    </row>
    <row r="71" spans="2:12" ht="14.1">
      <c r="B71" s="45"/>
      <c r="C71" s="247" t="s">
        <v>153</v>
      </c>
      <c r="D71" s="247"/>
      <c r="E71" s="77">
        <v>4</v>
      </c>
      <c r="F71" s="79">
        <v>5</v>
      </c>
      <c r="G71" s="80">
        <v>6</v>
      </c>
      <c r="H71" s="128">
        <v>7</v>
      </c>
      <c r="I71" s="252">
        <v>8</v>
      </c>
      <c r="J71" s="252"/>
      <c r="K71" s="252">
        <v>9</v>
      </c>
      <c r="L71" s="258"/>
    </row>
    <row r="72" spans="2:12" ht="14.1">
      <c r="B72" s="45"/>
      <c r="C72" s="247" t="s">
        <v>155</v>
      </c>
      <c r="D72" s="247"/>
      <c r="E72" s="77">
        <v>5</v>
      </c>
      <c r="F72" s="80">
        <v>6</v>
      </c>
      <c r="G72" s="80">
        <v>7</v>
      </c>
      <c r="H72" s="129">
        <v>8</v>
      </c>
      <c r="I72" s="252">
        <v>9</v>
      </c>
      <c r="J72" s="252"/>
      <c r="K72" s="252">
        <v>10</v>
      </c>
      <c r="L72" s="258"/>
    </row>
    <row r="73" spans="2:12" ht="14.1">
      <c r="B73" s="45"/>
      <c r="C73" s="46"/>
      <c r="D73" s="46"/>
      <c r="E73" s="46"/>
      <c r="F73" s="46"/>
      <c r="G73" s="46"/>
      <c r="H73" s="130"/>
      <c r="I73" s="46"/>
      <c r="J73" s="46"/>
      <c r="K73" s="46"/>
      <c r="L73" s="47"/>
    </row>
    <row r="74" spans="2:12" ht="14.1">
      <c r="B74" s="45"/>
      <c r="C74" s="46"/>
      <c r="D74" s="46"/>
      <c r="E74" s="46"/>
      <c r="F74" s="46"/>
      <c r="G74" s="250" t="s">
        <v>171</v>
      </c>
      <c r="H74" s="250"/>
      <c r="I74" s="46"/>
      <c r="J74" s="46"/>
      <c r="K74" s="46"/>
      <c r="L74" s="47"/>
    </row>
    <row r="75" spans="2:12" ht="15">
      <c r="B75" s="45"/>
      <c r="C75" s="46"/>
      <c r="D75" s="46"/>
      <c r="E75" s="46"/>
      <c r="F75" s="46"/>
      <c r="G75" s="75" t="s">
        <v>157</v>
      </c>
      <c r="H75" s="131" t="s">
        <v>170</v>
      </c>
      <c r="I75" s="46"/>
      <c r="J75" s="46"/>
      <c r="K75" s="46"/>
      <c r="L75" s="47"/>
    </row>
    <row r="76" spans="2:12" ht="15">
      <c r="B76" s="45"/>
      <c r="C76" s="46"/>
      <c r="D76" s="46"/>
      <c r="E76" s="46"/>
      <c r="F76" s="46"/>
      <c r="G76" s="81" t="s">
        <v>172</v>
      </c>
      <c r="H76" s="132" t="s">
        <v>173</v>
      </c>
      <c r="I76" s="46"/>
      <c r="J76" s="46"/>
      <c r="K76" s="46"/>
      <c r="L76" s="47"/>
    </row>
    <row r="77" spans="2:12" ht="15">
      <c r="B77" s="45"/>
      <c r="C77" s="46"/>
      <c r="D77" s="46"/>
      <c r="E77" s="46"/>
      <c r="F77" s="46"/>
      <c r="G77" s="80" t="s">
        <v>174</v>
      </c>
      <c r="H77" s="132" t="s">
        <v>175</v>
      </c>
      <c r="I77" s="46"/>
      <c r="J77" s="46"/>
      <c r="K77" s="46"/>
      <c r="L77" s="47"/>
    </row>
    <row r="78" spans="2:12" ht="15">
      <c r="B78" s="45"/>
      <c r="C78" s="46"/>
      <c r="D78" s="46"/>
      <c r="E78" s="46"/>
      <c r="F78" s="46"/>
      <c r="G78" s="79">
        <v>5</v>
      </c>
      <c r="H78" s="132" t="s">
        <v>176</v>
      </c>
      <c r="I78" s="46"/>
      <c r="J78" s="46"/>
      <c r="K78" s="46"/>
      <c r="L78" s="47"/>
    </row>
    <row r="79" spans="2:12" ht="15">
      <c r="B79" s="45"/>
      <c r="C79" s="46"/>
      <c r="D79" s="46"/>
      <c r="E79" s="46"/>
      <c r="F79" s="46"/>
      <c r="G79" s="78" t="s">
        <v>177</v>
      </c>
      <c r="H79" s="132" t="s">
        <v>178</v>
      </c>
      <c r="I79" s="46"/>
      <c r="J79" s="46"/>
      <c r="K79" s="46"/>
      <c r="L79" s="47"/>
    </row>
    <row r="80" spans="2:12" ht="15" thickBot="1">
      <c r="B80" s="48"/>
      <c r="C80" s="49"/>
      <c r="D80" s="49"/>
      <c r="E80" s="49"/>
      <c r="F80" s="49"/>
      <c r="G80" s="49"/>
      <c r="H80" s="123"/>
      <c r="I80" s="49"/>
      <c r="J80" s="49"/>
      <c r="K80" s="49"/>
      <c r="L80" s="50"/>
    </row>
    <row r="84" spans="2:2">
      <c r="B84" s="7" t="s">
        <v>98</v>
      </c>
    </row>
    <row r="85" spans="2:2">
      <c r="B85" s="7" t="s">
        <v>179</v>
      </c>
    </row>
  </sheetData>
  <mergeCells count="85">
    <mergeCell ref="C49:G49"/>
    <mergeCell ref="C50:G50"/>
    <mergeCell ref="C51:G51"/>
    <mergeCell ref="C52:G52"/>
    <mergeCell ref="C42:G42"/>
    <mergeCell ref="C43:G43"/>
    <mergeCell ref="C46:G46"/>
    <mergeCell ref="C47:G47"/>
    <mergeCell ref="C48:G48"/>
    <mergeCell ref="C37:G37"/>
    <mergeCell ref="C38:G38"/>
    <mergeCell ref="C39:G39"/>
    <mergeCell ref="C40:G40"/>
    <mergeCell ref="C41:G41"/>
    <mergeCell ref="C70:D70"/>
    <mergeCell ref="C66:D67"/>
    <mergeCell ref="I67:J67"/>
    <mergeCell ref="H55:I55"/>
    <mergeCell ref="C65:E65"/>
    <mergeCell ref="C68:D68"/>
    <mergeCell ref="I68:J68"/>
    <mergeCell ref="C61:D61"/>
    <mergeCell ref="C64:E64"/>
    <mergeCell ref="I69:J69"/>
    <mergeCell ref="E66:E67"/>
    <mergeCell ref="C63:K63"/>
    <mergeCell ref="K66:L66"/>
    <mergeCell ref="K67:L67"/>
    <mergeCell ref="K65:L65"/>
    <mergeCell ref="C55:E55"/>
    <mergeCell ref="G74:H74"/>
    <mergeCell ref="C69:D69"/>
    <mergeCell ref="K64:L64"/>
    <mergeCell ref="C72:D72"/>
    <mergeCell ref="C71:D71"/>
    <mergeCell ref="I72:J72"/>
    <mergeCell ref="I66:J66"/>
    <mergeCell ref="I64:J64"/>
    <mergeCell ref="I65:J65"/>
    <mergeCell ref="K68:L68"/>
    <mergeCell ref="K69:L69"/>
    <mergeCell ref="K70:L70"/>
    <mergeCell ref="K71:L71"/>
    <mergeCell ref="K72:L72"/>
    <mergeCell ref="I71:J71"/>
    <mergeCell ref="I70:J70"/>
    <mergeCell ref="B56:B61"/>
    <mergeCell ref="C56:D56"/>
    <mergeCell ref="C57:D57"/>
    <mergeCell ref="C17:G17"/>
    <mergeCell ref="C58:D58"/>
    <mergeCell ref="C59:D59"/>
    <mergeCell ref="C60:D60"/>
    <mergeCell ref="G56:G61"/>
    <mergeCell ref="C27:G27"/>
    <mergeCell ref="C44:G44"/>
    <mergeCell ref="C45:G45"/>
    <mergeCell ref="C22:G22"/>
    <mergeCell ref="C23:G23"/>
    <mergeCell ref="C53:G53"/>
    <mergeCell ref="C24:G24"/>
    <mergeCell ref="C25:G25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26:G26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</mergeCells>
  <phoneticPr fontId="1" type="noConversion"/>
  <conditionalFormatting sqref="J17:K53">
    <cfRule type="expression" dxfId="17" priority="1" stopIfTrue="1">
      <formula>"""bajo"""</formula>
    </cfRule>
  </conditionalFormatting>
  <conditionalFormatting sqref="L17:L53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4">
    <dataValidation type="list" allowBlank="1" showInputMessage="1" showErrorMessage="1" sqref="H15" xr:uid="{00000000-0002-0000-0200-000002000000}">
      <formula1>$B$84:$B$85</formula1>
    </dataValidation>
    <dataValidation type="list" allowBlank="1" showInputMessage="1" showErrorMessage="1" sqref="I17:I53" xr:uid="{00000000-0002-0000-0200-000000000000}">
      <formula1>$E$57:$E$61</formula1>
    </dataValidation>
    <dataValidation type="list" allowBlank="1" showInputMessage="1" showErrorMessage="1" sqref="J17:J53" xr:uid="{00000000-0002-0000-0200-000001000000}">
      <formula1>$I$57:$I$61</formula1>
    </dataValidation>
    <dataValidation type="list" allowBlank="1" showInputMessage="1" showErrorMessage="1" sqref="B17:B53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72"/>
  <sheetViews>
    <sheetView showGridLines="0" topLeftCell="A29" zoomScale="90" zoomScaleNormal="90" zoomScalePageLayoutView="70" workbookViewId="0">
      <selection activeCell="C31" sqref="C31:F31"/>
    </sheetView>
  </sheetViews>
  <sheetFormatPr defaultColWidth="11.42578125" defaultRowHeight="12.9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67"/>
      <c r="C2" s="180" t="s">
        <v>16</v>
      </c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2"/>
      <c r="Q2" s="239" t="s">
        <v>1</v>
      </c>
      <c r="R2" s="240"/>
    </row>
    <row r="3" spans="2:26" ht="30" customHeight="1">
      <c r="B3" s="167"/>
      <c r="C3" s="183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5"/>
      <c r="Q3" s="241"/>
      <c r="R3" s="242"/>
    </row>
    <row r="4" spans="2:26" ht="39.75" customHeight="1">
      <c r="B4" s="167"/>
      <c r="C4" s="186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8"/>
      <c r="Q4" s="243"/>
      <c r="R4" s="244"/>
    </row>
    <row r="5" spans="2:26" ht="14.1" thickBot="1"/>
    <row r="6" spans="2:26" ht="78.75" customHeight="1" thickBot="1">
      <c r="B6" s="266" t="s">
        <v>180</v>
      </c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8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69" t="s">
        <v>19</v>
      </c>
      <c r="C7" s="270"/>
      <c r="D7" s="270"/>
      <c r="E7" s="270"/>
      <c r="F7" s="270"/>
      <c r="G7" s="270"/>
      <c r="H7" s="270"/>
      <c r="I7" s="270"/>
      <c r="J7" s="270"/>
      <c r="K7" s="270"/>
      <c r="L7" s="270"/>
      <c r="M7" s="270"/>
      <c r="N7" s="270"/>
      <c r="O7" s="270"/>
      <c r="P7" s="270"/>
      <c r="Q7" s="270"/>
      <c r="R7" s="271"/>
    </row>
    <row r="8" spans="2:26" ht="15.95">
      <c r="B8" s="354" t="s">
        <v>181</v>
      </c>
      <c r="C8" s="355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</row>
    <row r="9" spans="2:26" ht="34.5" customHeight="1">
      <c r="B9" s="275" t="s">
        <v>182</v>
      </c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  <c r="O9" s="276"/>
      <c r="P9" s="276"/>
      <c r="Q9" s="276"/>
      <c r="R9" s="276"/>
    </row>
    <row r="10" spans="2:26" ht="15.95">
      <c r="B10" s="354" t="s">
        <v>183</v>
      </c>
      <c r="C10" s="355"/>
      <c r="D10" s="355"/>
      <c r="E10" s="355"/>
      <c r="F10" s="355"/>
      <c r="G10" s="355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</row>
    <row r="11" spans="2:26" ht="14.1">
      <c r="B11" s="45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84" t="s">
        <v>99</v>
      </c>
      <c r="C15" s="274" t="s">
        <v>100</v>
      </c>
      <c r="D15" s="274"/>
      <c r="E15" s="274"/>
      <c r="F15" s="274"/>
      <c r="G15" s="223" t="s">
        <v>184</v>
      </c>
      <c r="H15" s="223"/>
      <c r="I15" s="52" t="s">
        <v>102</v>
      </c>
      <c r="J15" s="52" t="s">
        <v>103</v>
      </c>
      <c r="K15" s="52" t="s">
        <v>104</v>
      </c>
      <c r="L15" s="52" t="s">
        <v>105</v>
      </c>
      <c r="M15" s="52" t="s">
        <v>185</v>
      </c>
      <c r="N15" s="52" t="s">
        <v>186</v>
      </c>
      <c r="O15" s="52" t="s">
        <v>187</v>
      </c>
      <c r="P15" s="52" t="s">
        <v>188</v>
      </c>
      <c r="Q15" s="52" t="s">
        <v>189</v>
      </c>
      <c r="R15" s="10" t="s">
        <v>190</v>
      </c>
    </row>
    <row r="16" spans="2:26" s="19" customFormat="1" ht="57.75" customHeight="1">
      <c r="B16" s="85" t="str">
        <f>+EVALUACION!B17</f>
        <v>PLANEACIÓN</v>
      </c>
      <c r="C16" s="273" t="str">
        <f>+EVALUACION!C17</f>
        <v>Inadecuada escogencia de la modalidad de contratación</v>
      </c>
      <c r="D16" s="273"/>
      <c r="E16" s="273"/>
      <c r="F16" s="273"/>
      <c r="G16" s="272" t="s">
        <v>191</v>
      </c>
      <c r="H16" s="272"/>
      <c r="I16" s="134">
        <f>+EVALUACION!I17</f>
        <v>2</v>
      </c>
      <c r="J16" s="134">
        <f>+EVALUACION!J17</f>
        <v>4</v>
      </c>
      <c r="K16" s="134">
        <f>+I16+J16</f>
        <v>6</v>
      </c>
      <c r="L16" s="134" t="str">
        <f>IF(K16&lt;=4,"BAJO",IF(K16=5,"MEDIO",IF(K16=6,"ALTO",IF(K16=7,"ALTO","EXTREMO"))))</f>
        <v>ALTO</v>
      </c>
      <c r="M16" s="86" t="s">
        <v>192</v>
      </c>
      <c r="N16" s="87" t="s">
        <v>193</v>
      </c>
      <c r="O16" s="87" t="s">
        <v>194</v>
      </c>
      <c r="P16" s="87" t="s">
        <v>195</v>
      </c>
      <c r="Q16" s="87" t="s">
        <v>196</v>
      </c>
      <c r="R16" s="135" t="s">
        <v>197</v>
      </c>
    </row>
    <row r="17" spans="2:18" s="19" customFormat="1" ht="57.75" customHeight="1">
      <c r="B17" s="88" t="str">
        <f>+EVALUACION!B18</f>
        <v>PLANEACIÓN</v>
      </c>
      <c r="C17" s="265" t="str">
        <f>+EVALUACION!C18</f>
        <v xml:space="preserve">Requisitos habilitantes inapropiados para el proceso de selección </v>
      </c>
      <c r="D17" s="265"/>
      <c r="E17" s="265"/>
      <c r="F17" s="265"/>
      <c r="G17" s="247" t="s">
        <v>198</v>
      </c>
      <c r="H17" s="247"/>
      <c r="I17" s="56">
        <f>+EVALUACION!I18</f>
        <v>1</v>
      </c>
      <c r="J17" s="56">
        <f>+EVALUACION!J18</f>
        <v>3</v>
      </c>
      <c r="K17" s="56">
        <f>+I17+J17</f>
        <v>4</v>
      </c>
      <c r="L17" s="56" t="str">
        <f>IF(K17&lt;=4,"BAJO",IF(K17=5,"MEDIO",IF(K17=6,"ALTO",IF(K17=7,"ALTO","EXTREMO"))))</f>
        <v>BAJO</v>
      </c>
      <c r="M17" s="56" t="s">
        <v>192</v>
      </c>
      <c r="N17" s="89" t="s">
        <v>193</v>
      </c>
      <c r="O17" s="89" t="s">
        <v>194</v>
      </c>
      <c r="P17" s="89" t="s">
        <v>199</v>
      </c>
      <c r="Q17" s="89" t="s">
        <v>200</v>
      </c>
      <c r="R17" s="135" t="s">
        <v>197</v>
      </c>
    </row>
    <row r="18" spans="2:18" s="19" customFormat="1" ht="57.75" customHeight="1">
      <c r="B18" s="88" t="str">
        <f>+EVALUACION!B19</f>
        <v>PLANEACIÓN</v>
      </c>
      <c r="C18" s="265" t="str">
        <f>+EVALUACION!C19</f>
        <v>Inadecuado análisis  económico estimativo del valor del contrato</v>
      </c>
      <c r="D18" s="265"/>
      <c r="E18" s="265"/>
      <c r="F18" s="265"/>
      <c r="G18" s="277" t="s">
        <v>201</v>
      </c>
      <c r="H18" s="277"/>
      <c r="I18" s="56">
        <f>+EVALUACION!I19</f>
        <v>2</v>
      </c>
      <c r="J18" s="56">
        <f>+EVALUACION!J19</f>
        <v>3</v>
      </c>
      <c r="K18" s="56">
        <f t="shared" ref="K18:K20" si="0">+I18+J18</f>
        <v>5</v>
      </c>
      <c r="L18" s="56" t="str">
        <f t="shared" ref="L18:L39" si="1">IF(K18&lt;=4,"BAJO",IF(K18=5,"MEDIO",IF(K18=6,"ALTO",IF(K18=7,"ALTO","EXTREMO"))))</f>
        <v>MEDIO</v>
      </c>
      <c r="M18" s="56" t="s">
        <v>202</v>
      </c>
      <c r="N18" s="89" t="s">
        <v>193</v>
      </c>
      <c r="O18" s="89" t="s">
        <v>194</v>
      </c>
      <c r="P18" s="89" t="s">
        <v>199</v>
      </c>
      <c r="Q18" s="89" t="s">
        <v>203</v>
      </c>
      <c r="R18" s="135" t="s">
        <v>197</v>
      </c>
    </row>
    <row r="19" spans="2:18" s="19" customFormat="1" ht="57.75" customHeight="1">
      <c r="B19" s="88" t="str">
        <f>+EVALUACION!B20</f>
        <v>PLANEACIÓN</v>
      </c>
      <c r="C19" s="265" t="str">
        <f>+EVALUACION!C20</f>
        <v xml:space="preserve">Inadecuada  descripción del bien o servicio requerido </v>
      </c>
      <c r="D19" s="265"/>
      <c r="E19" s="265"/>
      <c r="F19" s="265"/>
      <c r="G19" s="247" t="s">
        <v>204</v>
      </c>
      <c r="H19" s="247"/>
      <c r="I19" s="56">
        <f>+EVALUACION!I20</f>
        <v>4</v>
      </c>
      <c r="J19" s="56">
        <f>+EVALUACION!J20</f>
        <v>3</v>
      </c>
      <c r="K19" s="56">
        <f t="shared" si="0"/>
        <v>7</v>
      </c>
      <c r="L19" s="56" t="str">
        <f t="shared" si="1"/>
        <v>ALTO</v>
      </c>
      <c r="M19" s="56" t="s">
        <v>192</v>
      </c>
      <c r="N19" s="89" t="s">
        <v>193</v>
      </c>
      <c r="O19" s="89" t="s">
        <v>194</v>
      </c>
      <c r="P19" s="89" t="s">
        <v>195</v>
      </c>
      <c r="Q19" s="89" t="s">
        <v>205</v>
      </c>
      <c r="R19" s="135" t="s">
        <v>197</v>
      </c>
    </row>
    <row r="20" spans="2:18" s="19" customFormat="1" ht="57.75" customHeight="1">
      <c r="B20" s="88" t="str">
        <f>+EVALUACION!B21</f>
        <v>PLANEACIÓN</v>
      </c>
      <c r="C20" s="265" t="str">
        <f>+EVALUACION!C21</f>
        <v>Inadecuada elaboración de estudios y diseños</v>
      </c>
      <c r="D20" s="265"/>
      <c r="E20" s="265"/>
      <c r="F20" s="265"/>
      <c r="G20" s="247" t="s">
        <v>206</v>
      </c>
      <c r="H20" s="247"/>
      <c r="I20" s="56">
        <f>+EVALUACION!I21</f>
        <v>2</v>
      </c>
      <c r="J20" s="56">
        <f>+EVALUACION!J21</f>
        <v>3</v>
      </c>
      <c r="K20" s="56">
        <f t="shared" si="0"/>
        <v>5</v>
      </c>
      <c r="L20" s="56" t="str">
        <f t="shared" si="1"/>
        <v>MEDIO</v>
      </c>
      <c r="M20" s="56" t="s">
        <v>192</v>
      </c>
      <c r="N20" s="89" t="s">
        <v>193</v>
      </c>
      <c r="O20" s="89" t="s">
        <v>194</v>
      </c>
      <c r="P20" s="89" t="s">
        <v>195</v>
      </c>
      <c r="Q20" s="89" t="s">
        <v>207</v>
      </c>
      <c r="R20" s="135" t="s">
        <v>197</v>
      </c>
    </row>
    <row r="21" spans="2:18" s="19" customFormat="1" ht="57.75" customHeight="1">
      <c r="B21" s="88" t="str">
        <f>+EVALUACION!B22</f>
        <v>PLANEACIÓN</v>
      </c>
      <c r="C21" s="265" t="str">
        <f>+EVALUACION!C22</f>
        <v>Requisitos habilitantes que impidan la selección objetiva</v>
      </c>
      <c r="D21" s="265"/>
      <c r="E21" s="265"/>
      <c r="F21" s="265"/>
      <c r="G21" s="247" t="s">
        <v>208</v>
      </c>
      <c r="H21" s="247"/>
      <c r="I21" s="56">
        <f>+EVALUACION!I22</f>
        <v>1</v>
      </c>
      <c r="J21" s="56">
        <f>+EVALUACION!J22</f>
        <v>3</v>
      </c>
      <c r="K21" s="56">
        <f>+I21+J21</f>
        <v>4</v>
      </c>
      <c r="L21" s="56" t="str">
        <f>IF(K21&lt;=4,"BAJO",IF(K21=5,"MEDIO",IF(K21=6,"ALTO",IF(K21=7,"ALTO","EXTREMO"))))</f>
        <v>BAJO</v>
      </c>
      <c r="M21" s="56" t="s">
        <v>192</v>
      </c>
      <c r="N21" s="89" t="s">
        <v>193</v>
      </c>
      <c r="O21" s="89" t="s">
        <v>194</v>
      </c>
      <c r="P21" s="89" t="s">
        <v>199</v>
      </c>
      <c r="Q21" s="89" t="s">
        <v>209</v>
      </c>
      <c r="R21" s="135" t="s">
        <v>197</v>
      </c>
    </row>
    <row r="22" spans="2:18" s="19" customFormat="1" ht="72.75" customHeight="1">
      <c r="B22" s="88" t="str">
        <f>+EVALUACION!B23</f>
        <v>PLANEACIÓN</v>
      </c>
      <c r="C22" s="265" t="str">
        <f>+EVALUACION!C23</f>
        <v xml:space="preserve">Falta de profundidad en el estudio de sector no identificandose claramente aspectos de oferta y demanda </v>
      </c>
      <c r="D22" s="265"/>
      <c r="E22" s="265"/>
      <c r="F22" s="265"/>
      <c r="G22" s="247" t="s">
        <v>210</v>
      </c>
      <c r="H22" s="247"/>
      <c r="I22" s="56">
        <f>+EVALUACION!I23</f>
        <v>3</v>
      </c>
      <c r="J22" s="56">
        <f>+EVALUACION!J23</f>
        <v>3</v>
      </c>
      <c r="K22" s="56">
        <f t="shared" ref="K22:K24" si="2">+I22+J22</f>
        <v>6</v>
      </c>
      <c r="L22" s="56" t="str">
        <f t="shared" si="1"/>
        <v>ALTO</v>
      </c>
      <c r="M22" s="56" t="s">
        <v>202</v>
      </c>
      <c r="N22" s="89" t="s">
        <v>193</v>
      </c>
      <c r="O22" s="89" t="s">
        <v>194</v>
      </c>
      <c r="P22" s="89" t="s">
        <v>195</v>
      </c>
      <c r="Q22" s="89" t="s">
        <v>211</v>
      </c>
      <c r="R22" s="135" t="s">
        <v>197</v>
      </c>
    </row>
    <row r="23" spans="2:18" s="19" customFormat="1" ht="57.75" customHeight="1">
      <c r="B23" s="88" t="str">
        <f>+EVALUACION!B24</f>
        <v>PLANEACIÓN</v>
      </c>
      <c r="C23" s="265" t="str">
        <f>+EVALUACION!C24</f>
        <v>Ausencia de fundamentación de la justificación y conveniencia de la contratación</v>
      </c>
      <c r="D23" s="265"/>
      <c r="E23" s="265"/>
      <c r="F23" s="265"/>
      <c r="G23" s="247" t="s">
        <v>212</v>
      </c>
      <c r="H23" s="247"/>
      <c r="I23" s="56">
        <f>+EVALUACION!I24</f>
        <v>2</v>
      </c>
      <c r="J23" s="56">
        <f>+EVALUACION!J24</f>
        <v>2</v>
      </c>
      <c r="K23" s="56">
        <f t="shared" si="2"/>
        <v>4</v>
      </c>
      <c r="L23" s="56" t="str">
        <f t="shared" si="1"/>
        <v>BAJO</v>
      </c>
      <c r="M23" s="56" t="s">
        <v>192</v>
      </c>
      <c r="N23" s="89" t="s">
        <v>193</v>
      </c>
      <c r="O23" s="89" t="s">
        <v>194</v>
      </c>
      <c r="P23" s="89" t="s">
        <v>195</v>
      </c>
      <c r="Q23" s="89" t="s">
        <v>213</v>
      </c>
      <c r="R23" s="135" t="s">
        <v>197</v>
      </c>
    </row>
    <row r="24" spans="2:18" s="19" customFormat="1" ht="57.75" customHeight="1">
      <c r="B24" s="88" t="str">
        <f>+EVALUACION!B25</f>
        <v>PLANEACIÓN</v>
      </c>
      <c r="C24" s="265" t="str">
        <f>+EVALUACION!C25</f>
        <v>Inadecuada identificación de las condiciones contractuales</v>
      </c>
      <c r="D24" s="265"/>
      <c r="E24" s="265"/>
      <c r="F24" s="265"/>
      <c r="G24" s="247" t="s">
        <v>214</v>
      </c>
      <c r="H24" s="247"/>
      <c r="I24" s="56">
        <f>+EVALUACION!I25</f>
        <v>1</v>
      </c>
      <c r="J24" s="56">
        <f>+EVALUACION!J25</f>
        <v>2</v>
      </c>
      <c r="K24" s="56">
        <f t="shared" si="2"/>
        <v>3</v>
      </c>
      <c r="L24" s="56" t="str">
        <f t="shared" si="1"/>
        <v>BAJO</v>
      </c>
      <c r="M24" s="56" t="s">
        <v>192</v>
      </c>
      <c r="N24" s="89" t="s">
        <v>193</v>
      </c>
      <c r="O24" s="89" t="s">
        <v>194</v>
      </c>
      <c r="P24" s="89" t="s">
        <v>195</v>
      </c>
      <c r="Q24" s="89" t="s">
        <v>215</v>
      </c>
      <c r="R24" s="135" t="s">
        <v>197</v>
      </c>
    </row>
    <row r="25" spans="2:18" s="19" customFormat="1" ht="57.75" customHeight="1">
      <c r="B25" s="88" t="str">
        <f>+EVALUACION!B26</f>
        <v>PLANEACIÓN</v>
      </c>
      <c r="C25" s="265" t="str">
        <f>+EVALUACION!C26</f>
        <v>No aprobación o demoras en la expedición vigencias futuras</v>
      </c>
      <c r="D25" s="265"/>
      <c r="E25" s="265"/>
      <c r="F25" s="265"/>
      <c r="G25" s="247" t="s">
        <v>216</v>
      </c>
      <c r="H25" s="247"/>
      <c r="I25" s="56">
        <f>+EVALUACION!I26</f>
        <v>3</v>
      </c>
      <c r="J25" s="56">
        <f>+EVALUACION!J26</f>
        <v>4</v>
      </c>
      <c r="K25" s="56">
        <f>+I25+J25</f>
        <v>7</v>
      </c>
      <c r="L25" s="56" t="str">
        <f>IF(K25&lt;=4,"BAJO",IF(K25=5,"MEDIO",IF(K25=6,"ALTO",IF(K25=7,"ALTO","EXTREMO"))))</f>
        <v>ALTO</v>
      </c>
      <c r="M25" s="56" t="s">
        <v>202</v>
      </c>
      <c r="N25" s="89" t="s">
        <v>193</v>
      </c>
      <c r="O25" s="89" t="s">
        <v>217</v>
      </c>
      <c r="P25" s="89" t="s">
        <v>199</v>
      </c>
      <c r="Q25" s="89" t="s">
        <v>218</v>
      </c>
      <c r="R25" s="135" t="s">
        <v>219</v>
      </c>
    </row>
    <row r="26" spans="2:18" s="19" customFormat="1" ht="57.75" customHeight="1">
      <c r="B26" s="88" t="str">
        <f>+EVALUACION!B27</f>
        <v>PLANEACIÓN</v>
      </c>
      <c r="C26" s="265" t="str">
        <f>+EVALUACION!C27</f>
        <v>Apertura de procesos sin disponibilidad  presupuestal</v>
      </c>
      <c r="D26" s="265"/>
      <c r="E26" s="265"/>
      <c r="F26" s="265"/>
      <c r="G26" s="247" t="s">
        <v>220</v>
      </c>
      <c r="H26" s="247"/>
      <c r="I26" s="56">
        <f>+EVALUACION!I27</f>
        <v>3</v>
      </c>
      <c r="J26" s="56">
        <f>+EVALUACION!J27</f>
        <v>4</v>
      </c>
      <c r="K26" s="56">
        <f t="shared" ref="K26:K28" si="3">+I26+J26</f>
        <v>7</v>
      </c>
      <c r="L26" s="56" t="str">
        <f t="shared" si="1"/>
        <v>ALTO</v>
      </c>
      <c r="M26" s="56" t="s">
        <v>202</v>
      </c>
      <c r="N26" s="89" t="s">
        <v>193</v>
      </c>
      <c r="O26" s="89" t="s">
        <v>194</v>
      </c>
      <c r="P26" s="89" t="s">
        <v>195</v>
      </c>
      <c r="Q26" s="89" t="s">
        <v>221</v>
      </c>
      <c r="R26" s="135" t="s">
        <v>197</v>
      </c>
    </row>
    <row r="27" spans="2:18" s="19" customFormat="1" ht="57.75" customHeight="1">
      <c r="B27" s="88" t="str">
        <f>+EVALUACION!B28</f>
        <v>SELECCIÓN</v>
      </c>
      <c r="C27" s="265" t="str">
        <f>+EVALUACION!C28</f>
        <v>Inadecuada evaluación de las ofertas y/o verificación de requisitos habilitantes</v>
      </c>
      <c r="D27" s="265"/>
      <c r="E27" s="265"/>
      <c r="F27" s="265"/>
      <c r="G27" s="247" t="s">
        <v>222</v>
      </c>
      <c r="H27" s="247"/>
      <c r="I27" s="56">
        <f>+EVALUACION!I28</f>
        <v>2</v>
      </c>
      <c r="J27" s="56">
        <f>+EVALUACION!J28</f>
        <v>3</v>
      </c>
      <c r="K27" s="56">
        <f t="shared" si="3"/>
        <v>5</v>
      </c>
      <c r="L27" s="56" t="str">
        <f t="shared" si="1"/>
        <v>MEDIO</v>
      </c>
      <c r="M27" s="56" t="s">
        <v>192</v>
      </c>
      <c r="N27" s="89" t="s">
        <v>193</v>
      </c>
      <c r="O27" s="89" t="s">
        <v>194</v>
      </c>
      <c r="P27" s="89" t="s">
        <v>195</v>
      </c>
      <c r="Q27" s="89" t="s">
        <v>223</v>
      </c>
      <c r="R27" s="135" t="s">
        <v>197</v>
      </c>
    </row>
    <row r="28" spans="2:18" s="19" customFormat="1" ht="57.75" customHeight="1">
      <c r="B28" s="88" t="str">
        <f>+EVALUACION!B29</f>
        <v>SELECCIÓN</v>
      </c>
      <c r="C28" s="265" t="str">
        <f>+EVALUACION!C29</f>
        <v>Inadecuado manejo administrativo del proceso contractual</v>
      </c>
      <c r="D28" s="265"/>
      <c r="E28" s="265"/>
      <c r="F28" s="265"/>
      <c r="G28" s="247" t="s">
        <v>224</v>
      </c>
      <c r="H28" s="247"/>
      <c r="I28" s="56">
        <f>+EVALUACION!I29</f>
        <v>1</v>
      </c>
      <c r="J28" s="56">
        <f>+EVALUACION!J29</f>
        <v>3</v>
      </c>
      <c r="K28" s="56">
        <f t="shared" si="3"/>
        <v>4</v>
      </c>
      <c r="L28" s="56" t="str">
        <f t="shared" si="1"/>
        <v>BAJO</v>
      </c>
      <c r="M28" s="56" t="s">
        <v>192</v>
      </c>
      <c r="N28" s="89" t="s">
        <v>193</v>
      </c>
      <c r="O28" s="89" t="s">
        <v>217</v>
      </c>
      <c r="P28" s="89" t="s">
        <v>225</v>
      </c>
      <c r="Q28" s="89" t="s">
        <v>226</v>
      </c>
      <c r="R28" s="135" t="s">
        <v>227</v>
      </c>
    </row>
    <row r="29" spans="2:18" s="19" customFormat="1" ht="57.75" customHeight="1">
      <c r="B29" s="88" t="str">
        <f>+EVALUACION!B30</f>
        <v>SELECCIÓN</v>
      </c>
      <c r="C29" s="265" t="str">
        <f>+EVALUACION!C30</f>
        <v>Falta de claridad en la elaboración de los actos administrativos</v>
      </c>
      <c r="D29" s="265"/>
      <c r="E29" s="265"/>
      <c r="F29" s="265"/>
      <c r="G29" s="247" t="s">
        <v>228</v>
      </c>
      <c r="H29" s="247"/>
      <c r="I29" s="56">
        <f>+EVALUACION!I30</f>
        <v>1</v>
      </c>
      <c r="J29" s="56">
        <f>+EVALUACION!J30</f>
        <v>3</v>
      </c>
      <c r="K29" s="56">
        <f>+I29+J29</f>
        <v>4</v>
      </c>
      <c r="L29" s="56" t="str">
        <f>IF(K29&lt;=4,"BAJO",IF(K29=5,"MEDIO",IF(K29=6,"ALTO",IF(K29=7,"ALTO","EXTREMO"))))</f>
        <v>BAJO</v>
      </c>
      <c r="M29" s="56" t="s">
        <v>192</v>
      </c>
      <c r="N29" s="89" t="s">
        <v>193</v>
      </c>
      <c r="O29" s="89" t="s">
        <v>194</v>
      </c>
      <c r="P29" s="89" t="s">
        <v>229</v>
      </c>
      <c r="Q29" s="89" t="s">
        <v>230</v>
      </c>
      <c r="R29" s="135" t="s">
        <v>197</v>
      </c>
    </row>
    <row r="30" spans="2:18" s="19" customFormat="1" ht="57.75" customHeight="1">
      <c r="B30" s="88" t="str">
        <f>+EVALUACION!B31</f>
        <v>SELECCIÓN</v>
      </c>
      <c r="C30" s="265" t="str">
        <f>+EVALUACION!C31</f>
        <v>Contestación inoportuna a todas las observaciones formuladas a los documentos de la contratación</v>
      </c>
      <c r="D30" s="265"/>
      <c r="E30" s="265"/>
      <c r="F30" s="265"/>
      <c r="G30" s="247" t="s">
        <v>231</v>
      </c>
      <c r="H30" s="247"/>
      <c r="I30" s="56">
        <f>+EVALUACION!I31</f>
        <v>2</v>
      </c>
      <c r="J30" s="56">
        <f>+EVALUACION!J31</f>
        <v>3</v>
      </c>
      <c r="K30" s="56">
        <f t="shared" ref="K30:K32" si="4">+I30+J30</f>
        <v>5</v>
      </c>
      <c r="L30" s="56" t="str">
        <f t="shared" si="1"/>
        <v>MEDIO</v>
      </c>
      <c r="M30" s="56" t="s">
        <v>192</v>
      </c>
      <c r="N30" s="89" t="s">
        <v>193</v>
      </c>
      <c r="O30" s="89" t="s">
        <v>232</v>
      </c>
      <c r="P30" s="89" t="s">
        <v>199</v>
      </c>
      <c r="Q30" s="89" t="s">
        <v>233</v>
      </c>
      <c r="R30" s="135" t="s">
        <v>197</v>
      </c>
    </row>
    <row r="31" spans="2:18" s="19" customFormat="1" ht="57.75" customHeight="1">
      <c r="B31" s="88" t="str">
        <f>+EVALUACION!B32</f>
        <v>SELECCIÓN</v>
      </c>
      <c r="C31" s="265" t="str">
        <f>+EVALUACION!C32</f>
        <v>No publicación de la documentación del proceso de selección en el SECOP</v>
      </c>
      <c r="D31" s="265"/>
      <c r="E31" s="265"/>
      <c r="F31" s="265"/>
      <c r="G31" s="247" t="s">
        <v>234</v>
      </c>
      <c r="H31" s="247"/>
      <c r="I31" s="56">
        <f>+EVALUACION!I32</f>
        <v>1</v>
      </c>
      <c r="J31" s="56">
        <f>+EVALUACION!J32</f>
        <v>3</v>
      </c>
      <c r="K31" s="56">
        <f t="shared" si="4"/>
        <v>4</v>
      </c>
      <c r="L31" s="56" t="str">
        <f t="shared" si="1"/>
        <v>BAJO</v>
      </c>
      <c r="M31" s="56" t="s">
        <v>192</v>
      </c>
      <c r="N31" s="89" t="s">
        <v>193</v>
      </c>
      <c r="O31" s="89" t="s">
        <v>235</v>
      </c>
      <c r="P31" s="89" t="s">
        <v>225</v>
      </c>
      <c r="Q31" s="89" t="s">
        <v>236</v>
      </c>
      <c r="R31" s="135" t="s">
        <v>237</v>
      </c>
    </row>
    <row r="32" spans="2:18" s="19" customFormat="1" ht="57.75" customHeight="1">
      <c r="B32" s="88" t="str">
        <f>+EVALUACION!B33</f>
        <v>SELECCIÓN</v>
      </c>
      <c r="C32" s="265" t="str">
        <f>+EVALUACION!C33</f>
        <v>Confabulacion de los proponentes (Colusión)</v>
      </c>
      <c r="D32" s="265"/>
      <c r="E32" s="265"/>
      <c r="F32" s="265"/>
      <c r="G32" s="247" t="s">
        <v>238</v>
      </c>
      <c r="H32" s="247"/>
      <c r="I32" s="56">
        <f>+EVALUACION!I33</f>
        <v>3</v>
      </c>
      <c r="J32" s="56">
        <f>+EVALUACION!J33</f>
        <v>4</v>
      </c>
      <c r="K32" s="56">
        <f t="shared" si="4"/>
        <v>7</v>
      </c>
      <c r="L32" s="56" t="str">
        <f t="shared" si="1"/>
        <v>ALTO</v>
      </c>
      <c r="M32" s="56" t="s">
        <v>202</v>
      </c>
      <c r="N32" s="89" t="s">
        <v>193</v>
      </c>
      <c r="O32" s="89" t="s">
        <v>239</v>
      </c>
      <c r="P32" s="89" t="s">
        <v>195</v>
      </c>
      <c r="Q32" s="89" t="s">
        <v>240</v>
      </c>
      <c r="R32" s="135" t="s">
        <v>197</v>
      </c>
    </row>
    <row r="33" spans="2:18" s="19" customFormat="1" ht="57.75" customHeight="1">
      <c r="B33" s="88" t="str">
        <f>+EVALUACION!B34</f>
        <v>SELECCIÓN</v>
      </c>
      <c r="C33" s="265" t="str">
        <f>+EVALUACION!C34</f>
        <v>Selección de ofertas con precios  artificialmente bajos.</v>
      </c>
      <c r="D33" s="265"/>
      <c r="E33" s="265"/>
      <c r="F33" s="265"/>
      <c r="G33" s="247" t="s">
        <v>241</v>
      </c>
      <c r="H33" s="247"/>
      <c r="I33" s="56">
        <f>+EVALUACION!I34</f>
        <v>3</v>
      </c>
      <c r="J33" s="56">
        <f>+EVALUACION!J34</f>
        <v>4</v>
      </c>
      <c r="K33" s="56">
        <f>+I33+J33</f>
        <v>7</v>
      </c>
      <c r="L33" s="56" t="str">
        <f>IF(K33&lt;=4,"BAJO",IF(K33=5,"MEDIO",IF(K33=6,"ALTO",IF(K33=7,"ALTO","EXTREMO"))))</f>
        <v>ALTO</v>
      </c>
      <c r="M33" s="56" t="s">
        <v>202</v>
      </c>
      <c r="N33" s="89" t="s">
        <v>193</v>
      </c>
      <c r="O33" s="89" t="s">
        <v>239</v>
      </c>
      <c r="P33" s="89" t="s">
        <v>195</v>
      </c>
      <c r="Q33" s="89" t="s">
        <v>242</v>
      </c>
      <c r="R33" s="135" t="s">
        <v>197</v>
      </c>
    </row>
    <row r="34" spans="2:18" s="19" customFormat="1" ht="70.5" customHeight="1">
      <c r="B34" s="88" t="str">
        <f>+EVALUACION!B35</f>
        <v>SELECCIÓN</v>
      </c>
      <c r="C34" s="265" t="str">
        <f>+EVALUACION!C35</f>
        <v>Adjudicar el contrato  a un proponente que pueda suministrar bienes de mala calidad o que preste servicios de forma incorrecta, debido a la presentación de ofertas artificialmente baja.</v>
      </c>
      <c r="D34" s="265"/>
      <c r="E34" s="265"/>
      <c r="F34" s="265"/>
      <c r="G34" s="247" t="s">
        <v>243</v>
      </c>
      <c r="H34" s="247"/>
      <c r="I34" s="56">
        <f>+EVALUACION!I35</f>
        <v>2</v>
      </c>
      <c r="J34" s="56">
        <f>+EVALUACION!J35</f>
        <v>4</v>
      </c>
      <c r="K34" s="56">
        <f t="shared" ref="K34:K35" si="5">+I34+J34</f>
        <v>6</v>
      </c>
      <c r="L34" s="56" t="str">
        <f t="shared" si="1"/>
        <v>ALTO</v>
      </c>
      <c r="M34" s="56" t="s">
        <v>202</v>
      </c>
      <c r="N34" s="89" t="s">
        <v>193</v>
      </c>
      <c r="O34" s="89" t="s">
        <v>239</v>
      </c>
      <c r="P34" s="89" t="s">
        <v>195</v>
      </c>
      <c r="Q34" s="89" t="s">
        <v>244</v>
      </c>
      <c r="R34" s="135" t="s">
        <v>197</v>
      </c>
    </row>
    <row r="35" spans="2:18" s="19" customFormat="1" ht="57.75" customHeight="1">
      <c r="B35" s="88" t="str">
        <f>+EVALUACION!B36</f>
        <v>SELECCIÓN</v>
      </c>
      <c r="C35" s="265" t="str">
        <f>+EVALUACION!C36</f>
        <v>Declaratoria  Desierta del Proceso de Contratación, por que los oferentes no cumplen la totalidad de Requisitos Habilitantes o por encontrarse incursos en alguna inhabilidad o incompatibilidad</v>
      </c>
      <c r="D35" s="265"/>
      <c r="E35" s="265"/>
      <c r="F35" s="265"/>
      <c r="G35" s="247" t="s">
        <v>245</v>
      </c>
      <c r="H35" s="247"/>
      <c r="I35" s="56">
        <f>+EVALUACION!I36</f>
        <v>3</v>
      </c>
      <c r="J35" s="56">
        <f>+EVALUACION!J36</f>
        <v>5</v>
      </c>
      <c r="K35" s="56">
        <f t="shared" si="5"/>
        <v>8</v>
      </c>
      <c r="L35" s="56" t="str">
        <f t="shared" si="1"/>
        <v>EXTREMO</v>
      </c>
      <c r="M35" s="56" t="s">
        <v>192</v>
      </c>
      <c r="N35" s="89" t="s">
        <v>193</v>
      </c>
      <c r="O35" s="89" t="s">
        <v>232</v>
      </c>
      <c r="P35" s="89" t="s">
        <v>194</v>
      </c>
      <c r="Q35" s="89" t="s">
        <v>246</v>
      </c>
      <c r="R35" s="135" t="s">
        <v>197</v>
      </c>
    </row>
    <row r="36" spans="2:18" s="19" customFormat="1" ht="57.75" customHeight="1">
      <c r="B36" s="88" t="str">
        <f>+EVALUACION!B37</f>
        <v>CONTRATACIÓN</v>
      </c>
      <c r="C36" s="265" t="str">
        <f>+EVALUACION!C37</f>
        <v xml:space="preserve">Riesgo de que no se firme el contrato. </v>
      </c>
      <c r="D36" s="265"/>
      <c r="E36" s="265"/>
      <c r="F36" s="265"/>
      <c r="G36" s="247" t="s">
        <v>247</v>
      </c>
      <c r="H36" s="247"/>
      <c r="I36" s="56">
        <f>+EVALUACION!I37</f>
        <v>1</v>
      </c>
      <c r="J36" s="56">
        <f>+EVALUACION!J37</f>
        <v>5</v>
      </c>
      <c r="K36" s="56">
        <f>+I36+J36</f>
        <v>6</v>
      </c>
      <c r="L36" s="56" t="str">
        <f>IF(K36&lt;=4,"BAJO",IF(K36=5,"MEDIO",IF(K36=6,"ALTO",IF(K36=7,"ALTO","EXTREMO"))))</f>
        <v>ALTO</v>
      </c>
      <c r="M36" s="56" t="s">
        <v>192</v>
      </c>
      <c r="N36" s="89" t="s">
        <v>193</v>
      </c>
      <c r="O36" s="89" t="s">
        <v>229</v>
      </c>
      <c r="P36" s="89" t="s">
        <v>225</v>
      </c>
      <c r="Q36" s="89" t="s">
        <v>248</v>
      </c>
      <c r="R36" s="135" t="s">
        <v>249</v>
      </c>
    </row>
    <row r="37" spans="2:18" s="19" customFormat="1" ht="57.75" customHeight="1">
      <c r="B37" s="88" t="str">
        <f>+EVALUACION!B38</f>
        <v>CONTRATACIÓN</v>
      </c>
      <c r="C37" s="265" t="str">
        <f>+EVALUACION!C38</f>
        <v>Falta de constitución o constitución tardía de la garantía única. Aceptación de garantías que no se ajustan a lo contemplado en el contrato</v>
      </c>
      <c r="D37" s="265"/>
      <c r="E37" s="265"/>
      <c r="F37" s="265"/>
      <c r="G37" s="247" t="s">
        <v>250</v>
      </c>
      <c r="H37" s="247"/>
      <c r="I37" s="56">
        <f>+EVALUACION!I38</f>
        <v>2</v>
      </c>
      <c r="J37" s="56">
        <f>+EVALUACION!J38</f>
        <v>3</v>
      </c>
      <c r="K37" s="56">
        <f t="shared" ref="K37:K39" si="6">+I37+J37</f>
        <v>5</v>
      </c>
      <c r="L37" s="56" t="str">
        <f t="shared" si="1"/>
        <v>MEDIO</v>
      </c>
      <c r="M37" s="56" t="s">
        <v>192</v>
      </c>
      <c r="N37" s="89" t="s">
        <v>193</v>
      </c>
      <c r="O37" s="89" t="s">
        <v>251</v>
      </c>
      <c r="P37" s="89" t="s">
        <v>225</v>
      </c>
      <c r="Q37" s="89" t="s">
        <v>252</v>
      </c>
      <c r="R37" s="135" t="s">
        <v>197</v>
      </c>
    </row>
    <row r="38" spans="2:18" s="19" customFormat="1" ht="57.75" customHeight="1">
      <c r="B38" s="88" t="str">
        <f>+EVALUACION!B39</f>
        <v>CONTRATACIÓN</v>
      </c>
      <c r="C38" s="265" t="str">
        <f>+EVALUACION!C39</f>
        <v>Falta de solicitud o solicitud tardía del registro  presupuestal</v>
      </c>
      <c r="D38" s="265"/>
      <c r="E38" s="265"/>
      <c r="F38" s="265"/>
      <c r="G38" s="247" t="s">
        <v>253</v>
      </c>
      <c r="H38" s="247"/>
      <c r="I38" s="56">
        <f>+EVALUACION!I39</f>
        <v>2</v>
      </c>
      <c r="J38" s="56">
        <f>+EVALUACION!J39</f>
        <v>3</v>
      </c>
      <c r="K38" s="56">
        <f t="shared" si="6"/>
        <v>5</v>
      </c>
      <c r="L38" s="56" t="str">
        <f t="shared" si="1"/>
        <v>MEDIO</v>
      </c>
      <c r="M38" s="56" t="s">
        <v>192</v>
      </c>
      <c r="N38" s="89" t="s">
        <v>193</v>
      </c>
      <c r="O38" s="89" t="s">
        <v>235</v>
      </c>
      <c r="P38" s="89" t="s">
        <v>254</v>
      </c>
      <c r="Q38" s="89" t="s">
        <v>255</v>
      </c>
      <c r="R38" s="135" t="s">
        <v>256</v>
      </c>
    </row>
    <row r="39" spans="2:18" s="19" customFormat="1" ht="57.75" customHeight="1">
      <c r="B39" s="88" t="str">
        <f>+EVALUACION!B40</f>
        <v>CONTRATACIÓN</v>
      </c>
      <c r="C39" s="265" t="str">
        <f>+EVALUACION!C40</f>
        <v>No publicación de la documentación del proceso de selección en el SECOP</v>
      </c>
      <c r="D39" s="265"/>
      <c r="E39" s="265"/>
      <c r="F39" s="265"/>
      <c r="G39" s="247" t="s">
        <v>257</v>
      </c>
      <c r="H39" s="247"/>
      <c r="I39" s="56">
        <f>+EVALUACION!I40</f>
        <v>1</v>
      </c>
      <c r="J39" s="56">
        <f>+EVALUACION!J40</f>
        <v>4</v>
      </c>
      <c r="K39" s="56">
        <f t="shared" si="6"/>
        <v>5</v>
      </c>
      <c r="L39" s="56" t="str">
        <f t="shared" si="1"/>
        <v>MEDIO</v>
      </c>
      <c r="M39" s="56" t="s">
        <v>192</v>
      </c>
      <c r="N39" s="89" t="s">
        <v>193</v>
      </c>
      <c r="O39" s="89" t="s">
        <v>235</v>
      </c>
      <c r="P39" s="89" t="s">
        <v>254</v>
      </c>
      <c r="Q39" s="89" t="s">
        <v>258</v>
      </c>
      <c r="R39" s="135" t="s">
        <v>197</v>
      </c>
    </row>
    <row r="40" spans="2:18" s="19" customFormat="1" ht="57.75" customHeight="1">
      <c r="B40" s="88" t="str">
        <f>+EVALUACION!B41</f>
        <v>CONTRATACIÓN</v>
      </c>
      <c r="C40" s="265" t="str">
        <f>+EVALUACION!C41</f>
        <v>Presentación de reclamos de terceros sobre la selección del oferente que retrasen el perfeccionamiento del contrato.</v>
      </c>
      <c r="D40" s="265"/>
      <c r="E40" s="265"/>
      <c r="F40" s="265"/>
      <c r="G40" s="247" t="s">
        <v>259</v>
      </c>
      <c r="H40" s="247"/>
      <c r="I40" s="56">
        <f>+EVALUACION!I41</f>
        <v>3</v>
      </c>
      <c r="J40" s="56">
        <f>+EVALUACION!J41</f>
        <v>4</v>
      </c>
      <c r="K40" s="56">
        <f>+I40+J40</f>
        <v>7</v>
      </c>
      <c r="L40" s="56" t="str">
        <f>IF(K40&lt;=4,"BAJO",IF(K40=5,"MEDIO",IF(K40=6,"ALTO",IF(K40=7,"ALTO","EXTREMO"))))</f>
        <v>ALTO</v>
      </c>
      <c r="M40" s="56" t="s">
        <v>192</v>
      </c>
      <c r="N40" s="89" t="s">
        <v>193</v>
      </c>
      <c r="O40" s="89" t="s">
        <v>229</v>
      </c>
      <c r="P40" s="89" t="s">
        <v>225</v>
      </c>
      <c r="Q40" s="89" t="s">
        <v>260</v>
      </c>
      <c r="R40" s="135" t="s">
        <v>219</v>
      </c>
    </row>
    <row r="41" spans="2:18" s="19" customFormat="1" ht="57.75" customHeight="1">
      <c r="B41" s="88" t="str">
        <f>+EVALUACION!B42</f>
        <v>EJECUCIÓN</v>
      </c>
      <c r="C41" s="265" t="str">
        <f>+EVALUACION!C42</f>
        <v>Fluctuaciones del valor de la moneda</v>
      </c>
      <c r="D41" s="265"/>
      <c r="E41" s="265"/>
      <c r="F41" s="265"/>
      <c r="G41" s="278" t="s">
        <v>261</v>
      </c>
      <c r="H41" s="279"/>
      <c r="I41" s="56">
        <f>+EVALUACION!I42</f>
        <v>3</v>
      </c>
      <c r="J41" s="56">
        <f>+EVALUACION!J42</f>
        <v>1</v>
      </c>
      <c r="K41" s="56">
        <f>+I41+J41</f>
        <v>4</v>
      </c>
      <c r="L41" s="56" t="str">
        <f>IF(K41&lt;=4,"BAJO",IF(K41=5,"MEDIO",IF(K41=6,"ALTO",IF(K41=7,"ALTO","EXTREMO"))))</f>
        <v>BAJO</v>
      </c>
      <c r="M41" s="56" t="s">
        <v>202</v>
      </c>
      <c r="N41" s="89" t="s">
        <v>193</v>
      </c>
      <c r="O41" s="89" t="s">
        <v>235</v>
      </c>
      <c r="P41" s="89" t="s">
        <v>262</v>
      </c>
      <c r="Q41" s="89" t="s">
        <v>263</v>
      </c>
      <c r="R41" s="135" t="s">
        <v>264</v>
      </c>
    </row>
    <row r="42" spans="2:18" s="19" customFormat="1" ht="57.75" customHeight="1">
      <c r="B42" s="88" t="str">
        <f>+EVALUACION!B43</f>
        <v>EJECUCIÓN</v>
      </c>
      <c r="C42" s="265" t="str">
        <f>+EVALUACION!C43</f>
        <v>Variación de los precios del mercado</v>
      </c>
      <c r="D42" s="265"/>
      <c r="E42" s="265"/>
      <c r="F42" s="265"/>
      <c r="G42" s="278" t="s">
        <v>265</v>
      </c>
      <c r="H42" s="279"/>
      <c r="I42" s="56">
        <f>+EVALUACION!I43</f>
        <v>4</v>
      </c>
      <c r="J42" s="56">
        <f>+EVALUACION!J43</f>
        <v>3</v>
      </c>
      <c r="K42" s="56">
        <f t="shared" ref="K42:K43" si="7">+I42+J42</f>
        <v>7</v>
      </c>
      <c r="L42" s="56" t="str">
        <f t="shared" ref="L42:L43" si="8">IF(K42&lt;=4,"BAJO",IF(K42=5,"MEDIO",IF(K42=6,"ALTO",IF(K42=7,"ALTO","EXTREMO"))))</f>
        <v>ALTO</v>
      </c>
      <c r="M42" s="56" t="s">
        <v>202</v>
      </c>
      <c r="N42" s="89" t="s">
        <v>193</v>
      </c>
      <c r="O42" s="89" t="s">
        <v>235</v>
      </c>
      <c r="P42" s="89" t="s">
        <v>262</v>
      </c>
      <c r="Q42" s="89" t="s">
        <v>266</v>
      </c>
      <c r="R42" s="135" t="s">
        <v>267</v>
      </c>
    </row>
    <row r="43" spans="2:18" s="19" customFormat="1" ht="57.75" customHeight="1">
      <c r="B43" s="88" t="str">
        <f>+EVALUACION!B44</f>
        <v>EJECUCIÓN</v>
      </c>
      <c r="C43" s="265" t="str">
        <f>+EVALUACION!C44</f>
        <v>Factores políticos o macroeconómicos.</v>
      </c>
      <c r="D43" s="265"/>
      <c r="E43" s="265"/>
      <c r="F43" s="265"/>
      <c r="G43" s="278" t="s">
        <v>268</v>
      </c>
      <c r="H43" s="279"/>
      <c r="I43" s="56">
        <f>+EVALUACION!I44</f>
        <v>2</v>
      </c>
      <c r="J43" s="56">
        <f>+EVALUACION!J44</f>
        <v>2</v>
      </c>
      <c r="K43" s="56">
        <f t="shared" si="7"/>
        <v>4</v>
      </c>
      <c r="L43" s="56" t="str">
        <f t="shared" si="8"/>
        <v>BAJO</v>
      </c>
      <c r="M43" s="56" t="s">
        <v>202</v>
      </c>
      <c r="N43" s="89" t="s">
        <v>193</v>
      </c>
      <c r="O43" s="89" t="s">
        <v>254</v>
      </c>
      <c r="P43" s="89" t="s">
        <v>269</v>
      </c>
      <c r="Q43" s="89" t="s">
        <v>270</v>
      </c>
      <c r="R43" s="135" t="s">
        <v>227</v>
      </c>
    </row>
    <row r="44" spans="2:18" s="19" customFormat="1" ht="82.5" customHeight="1">
      <c r="B44" s="88" t="str">
        <f>+EVALUACION!B45</f>
        <v>EJECUCIÓN</v>
      </c>
      <c r="C44" s="265" t="str">
        <f>+EVALUACION!C45</f>
        <v>Variación en la disponibilidad o en el costo de los insumos necesarios para prestar los servicios.</v>
      </c>
      <c r="D44" s="265"/>
      <c r="E44" s="265"/>
      <c r="F44" s="265"/>
      <c r="G44" s="278" t="s">
        <v>271</v>
      </c>
      <c r="H44" s="279"/>
      <c r="I44" s="56">
        <f>+EVALUACION!I45</f>
        <v>3</v>
      </c>
      <c r="J44" s="56">
        <f>+EVALUACION!J45</f>
        <v>2</v>
      </c>
      <c r="K44" s="56">
        <f>+I44+J44</f>
        <v>5</v>
      </c>
      <c r="L44" s="56" t="str">
        <f>IF(K44&lt;=4,"BAJO",IF(K44=5,"MEDIO",IF(K44=6,"ALTO",IF(K44=7,"ALTO","EXTREMO"))))</f>
        <v>MEDIO</v>
      </c>
      <c r="M44" s="56" t="s">
        <v>202</v>
      </c>
      <c r="N44" s="89" t="s">
        <v>272</v>
      </c>
      <c r="O44" s="89" t="s">
        <v>254</v>
      </c>
      <c r="P44" s="89" t="s">
        <v>269</v>
      </c>
      <c r="Q44" s="89" t="s">
        <v>273</v>
      </c>
      <c r="R44" s="135" t="s">
        <v>227</v>
      </c>
    </row>
    <row r="45" spans="2:18" s="19" customFormat="1" ht="57.75" customHeight="1">
      <c r="B45" s="88" t="str">
        <f>+EVALUACION!B46</f>
        <v>EJECUCIÓN</v>
      </c>
      <c r="C45" s="265" t="str">
        <f>+EVALUACION!C46</f>
        <v>Incumplimiento de compromisos adquiridos por el contratista seleccionado con sus subcontratistas, suministradores de bienes y servicios.</v>
      </c>
      <c r="D45" s="265"/>
      <c r="E45" s="265"/>
      <c r="F45" s="265"/>
      <c r="G45" s="278" t="s">
        <v>274</v>
      </c>
      <c r="H45" s="279"/>
      <c r="I45" s="56">
        <f>+EVALUACION!I46</f>
        <v>3</v>
      </c>
      <c r="J45" s="56">
        <f>+EVALUACION!J46</f>
        <v>4</v>
      </c>
      <c r="K45" s="56">
        <f t="shared" ref="K45:K47" si="9">+I45+J45</f>
        <v>7</v>
      </c>
      <c r="L45" s="56" t="str">
        <f t="shared" ref="L45:L47" si="10">IF(K45&lt;=4,"BAJO",IF(K45=5,"MEDIO",IF(K45=6,"ALTO",IF(K45=7,"ALTO","EXTREMO"))))</f>
        <v>ALTO</v>
      </c>
      <c r="M45" s="56" t="s">
        <v>202</v>
      </c>
      <c r="N45" s="89" t="s">
        <v>272</v>
      </c>
      <c r="O45" s="89" t="s">
        <v>254</v>
      </c>
      <c r="P45" s="89" t="s">
        <v>269</v>
      </c>
      <c r="Q45" s="89" t="s">
        <v>275</v>
      </c>
      <c r="R45" s="135" t="s">
        <v>276</v>
      </c>
    </row>
    <row r="46" spans="2:18" s="19" customFormat="1" ht="57.75" customHeight="1">
      <c r="B46" s="88" t="str">
        <f>+EVALUACION!B47</f>
        <v>EJECUCIÓN</v>
      </c>
      <c r="C46" s="265" t="str">
        <f>+EVALUACION!C47</f>
        <v>Incumplimiento de la administración en los pagos.</v>
      </c>
      <c r="D46" s="265"/>
      <c r="E46" s="265"/>
      <c r="F46" s="265"/>
      <c r="G46" s="278" t="s">
        <v>277</v>
      </c>
      <c r="H46" s="279"/>
      <c r="I46" s="56">
        <f>+EVALUACION!I47</f>
        <v>1</v>
      </c>
      <c r="J46" s="56">
        <f>+EVALUACION!J47</f>
        <v>4</v>
      </c>
      <c r="K46" s="56">
        <f t="shared" si="9"/>
        <v>5</v>
      </c>
      <c r="L46" s="56" t="str">
        <f t="shared" si="10"/>
        <v>MEDIO</v>
      </c>
      <c r="M46" s="56" t="s">
        <v>202</v>
      </c>
      <c r="N46" s="89" t="s">
        <v>193</v>
      </c>
      <c r="O46" s="89" t="s">
        <v>254</v>
      </c>
      <c r="P46" s="89" t="s">
        <v>278</v>
      </c>
      <c r="Q46" s="89" t="s">
        <v>279</v>
      </c>
      <c r="R46" s="135" t="s">
        <v>219</v>
      </c>
    </row>
    <row r="47" spans="2:18" s="19" customFormat="1" ht="57.75" customHeight="1">
      <c r="B47" s="88" t="str">
        <f>+EVALUACION!B48</f>
        <v>EJECUCIÓN</v>
      </c>
      <c r="C47" s="265" t="str">
        <f>+EVALUACION!C48</f>
        <v>Imposición de nuevos tributos</v>
      </c>
      <c r="D47" s="265"/>
      <c r="E47" s="265"/>
      <c r="F47" s="265"/>
      <c r="G47" s="278" t="s">
        <v>280</v>
      </c>
      <c r="H47" s="279"/>
      <c r="I47" s="56">
        <f>+EVALUACION!I48</f>
        <v>2</v>
      </c>
      <c r="J47" s="56">
        <f>+EVALUACION!J48</f>
        <v>2</v>
      </c>
      <c r="K47" s="56">
        <f t="shared" si="9"/>
        <v>4</v>
      </c>
      <c r="L47" s="56" t="str">
        <f t="shared" si="10"/>
        <v>BAJO</v>
      </c>
      <c r="M47" s="56" t="s">
        <v>202</v>
      </c>
      <c r="N47" s="89" t="s">
        <v>193</v>
      </c>
      <c r="O47" s="89" t="s">
        <v>254</v>
      </c>
      <c r="P47" s="89" t="s">
        <v>262</v>
      </c>
      <c r="Q47" s="89" t="s">
        <v>281</v>
      </c>
      <c r="R47" s="135" t="s">
        <v>282</v>
      </c>
    </row>
    <row r="48" spans="2:18" s="19" customFormat="1" ht="57.75" customHeight="1">
      <c r="B48" s="88" t="str">
        <f>+EVALUACION!B49</f>
        <v>EJECUCIÓN</v>
      </c>
      <c r="C48" s="265" t="str">
        <f>+EVALUACION!C49</f>
        <v>Imposición de nuevos trámites o permisos</v>
      </c>
      <c r="D48" s="265"/>
      <c r="E48" s="265"/>
      <c r="F48" s="265"/>
      <c r="G48" s="278" t="s">
        <v>283</v>
      </c>
      <c r="H48" s="279"/>
      <c r="I48" s="56">
        <f>+EVALUACION!I49</f>
        <v>3</v>
      </c>
      <c r="J48" s="56">
        <f>+EVALUACION!J49</f>
        <v>2</v>
      </c>
      <c r="K48" s="56">
        <f>+I48+J48</f>
        <v>5</v>
      </c>
      <c r="L48" s="56" t="str">
        <f>IF(K48&lt;=4,"BAJO",IF(K48=5,"MEDIO",IF(K48=6,"ALTO",IF(K48=7,"ALTO","EXTREMO"))))</f>
        <v>MEDIO</v>
      </c>
      <c r="M48" s="56" t="s">
        <v>202</v>
      </c>
      <c r="N48" s="89" t="s">
        <v>193</v>
      </c>
      <c r="O48" s="89" t="s">
        <v>254</v>
      </c>
      <c r="P48" s="89" t="s">
        <v>262</v>
      </c>
      <c r="Q48" s="89" t="s">
        <v>284</v>
      </c>
      <c r="R48" s="135" t="s">
        <v>282</v>
      </c>
    </row>
    <row r="49" spans="2:23" s="19" customFormat="1" ht="57.75" customHeight="1">
      <c r="B49" s="88" t="str">
        <f>+EVALUACION!B50</f>
        <v>EJECUCIÓN</v>
      </c>
      <c r="C49" s="265" t="str">
        <f>+EVALUACION!C50</f>
        <v>Variación de tasas o tarifas</v>
      </c>
      <c r="D49" s="265"/>
      <c r="E49" s="265"/>
      <c r="F49" s="265"/>
      <c r="G49" s="278" t="s">
        <v>285</v>
      </c>
      <c r="H49" s="279"/>
      <c r="I49" s="56">
        <f>+EVALUACION!I50</f>
        <v>4</v>
      </c>
      <c r="J49" s="56">
        <f>+EVALUACION!J50</f>
        <v>3</v>
      </c>
      <c r="K49" s="56">
        <f>+I49+J49</f>
        <v>7</v>
      </c>
      <c r="L49" s="56" t="str">
        <f>IF(K49&lt;=4,"BAJO",IF(K49=5,"MEDIO",IF(K49=6,"ALTO",IF(K49=7,"ALTO","EXTREMO"))))</f>
        <v>ALTO</v>
      </c>
      <c r="M49" s="56" t="s">
        <v>202</v>
      </c>
      <c r="N49" s="89" t="s">
        <v>193</v>
      </c>
      <c r="O49" s="89" t="s">
        <v>254</v>
      </c>
      <c r="P49" s="89" t="s">
        <v>262</v>
      </c>
      <c r="Q49" s="89" t="s">
        <v>286</v>
      </c>
      <c r="R49" s="135" t="s">
        <v>264</v>
      </c>
    </row>
    <row r="50" spans="2:23" s="19" customFormat="1" ht="57.75" customHeight="1">
      <c r="B50" s="88" t="str">
        <f>+EVALUACION!B51</f>
        <v>EJECUCIÓN</v>
      </c>
      <c r="C50" s="265" t="str">
        <f>+EVALUACION!C51</f>
        <v>Demora en el inicio previsto para la ejecución de la obra</v>
      </c>
      <c r="D50" s="265"/>
      <c r="E50" s="265"/>
      <c r="F50" s="265"/>
      <c r="G50" s="278" t="s">
        <v>287</v>
      </c>
      <c r="H50" s="279"/>
      <c r="I50" s="56">
        <f>+EVALUACION!I51</f>
        <v>4</v>
      </c>
      <c r="J50" s="56">
        <f>+EVALUACION!J51</f>
        <v>3</v>
      </c>
      <c r="K50" s="56">
        <f t="shared" ref="K50:K51" si="11">+I50+J50</f>
        <v>7</v>
      </c>
      <c r="L50" s="56" t="str">
        <f t="shared" ref="L50:L51" si="12">IF(K50&lt;=4,"BAJO",IF(K50=5,"MEDIO",IF(K50=6,"ALTO",IF(K50=7,"ALTO","EXTREMO"))))</f>
        <v>ALTO</v>
      </c>
      <c r="M50" s="56" t="s">
        <v>192</v>
      </c>
      <c r="N50" s="89" t="s">
        <v>288</v>
      </c>
      <c r="O50" s="89" t="s">
        <v>254</v>
      </c>
      <c r="P50" s="89" t="s">
        <v>269</v>
      </c>
      <c r="Q50" s="89" t="s">
        <v>289</v>
      </c>
      <c r="R50" s="135" t="s">
        <v>227</v>
      </c>
    </row>
    <row r="51" spans="2:23" s="19" customFormat="1" ht="57.75" customHeight="1">
      <c r="B51" s="88" t="str">
        <f>+EVALUACION!B52</f>
        <v>EJECUCIÓN</v>
      </c>
      <c r="C51" s="265" t="str">
        <f>+EVALUACION!C52</f>
        <v>Obsolecencia técnologica</v>
      </c>
      <c r="D51" s="265"/>
      <c r="E51" s="265"/>
      <c r="F51" s="265"/>
      <c r="G51" s="278" t="s">
        <v>290</v>
      </c>
      <c r="H51" s="279"/>
      <c r="I51" s="56">
        <f>+EVALUACION!I52</f>
        <v>2</v>
      </c>
      <c r="J51" s="56">
        <f>+EVALUACION!J52</f>
        <v>3</v>
      </c>
      <c r="K51" s="56">
        <f t="shared" si="11"/>
        <v>5</v>
      </c>
      <c r="L51" s="56" t="str">
        <f t="shared" si="12"/>
        <v>MEDIO</v>
      </c>
      <c r="M51" s="56" t="s">
        <v>192</v>
      </c>
      <c r="N51" s="89" t="s">
        <v>272</v>
      </c>
      <c r="O51" s="89" t="s">
        <v>254</v>
      </c>
      <c r="P51" s="89" t="s">
        <v>269</v>
      </c>
      <c r="Q51" s="89" t="s">
        <v>291</v>
      </c>
      <c r="R51" s="135" t="s">
        <v>267</v>
      </c>
    </row>
    <row r="52" spans="2:23" s="19" customFormat="1" ht="57.75" customHeight="1" thickBot="1">
      <c r="B52" s="90" t="str">
        <f>+EVALUACION!B53</f>
        <v>EJECUCIÓN</v>
      </c>
      <c r="C52" s="286" t="str">
        <f>+EVALUACION!C53</f>
        <v>Eventos naturales tales como lluvias, inundaciones y sequias entre otros</v>
      </c>
      <c r="D52" s="286"/>
      <c r="E52" s="286"/>
      <c r="F52" s="286"/>
      <c r="G52" s="311" t="s">
        <v>292</v>
      </c>
      <c r="H52" s="311"/>
      <c r="I52" s="63">
        <f>+EVALUACION!I53</f>
        <v>4</v>
      </c>
      <c r="J52" s="63">
        <f>+EVALUACION!J53</f>
        <v>2</v>
      </c>
      <c r="K52" s="63">
        <f t="shared" ref="K52" si="13">+I52+J52</f>
        <v>6</v>
      </c>
      <c r="L52" s="63" t="str">
        <f t="shared" ref="L52" si="14">IF(K52&lt;=4,"BAJO",IF(K52=5,"MEDIO",IF(K52=6,"ALTO",IF(K52=7,"ALTO","EXTREMO"))))</f>
        <v>ALTO</v>
      </c>
      <c r="M52" s="63" t="s">
        <v>192</v>
      </c>
      <c r="N52" s="91" t="s">
        <v>272</v>
      </c>
      <c r="O52" s="91" t="s">
        <v>254</v>
      </c>
      <c r="P52" s="91" t="s">
        <v>278</v>
      </c>
      <c r="Q52" s="91" t="s">
        <v>293</v>
      </c>
      <c r="R52" s="136" t="s">
        <v>294</v>
      </c>
    </row>
    <row r="53" spans="2:23" ht="12.75" customHeight="1">
      <c r="B53" s="45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7"/>
    </row>
    <row r="54" spans="2:23" ht="14.1">
      <c r="B54" s="45"/>
      <c r="C54" s="285" t="s">
        <v>171</v>
      </c>
      <c r="D54" s="285"/>
      <c r="E54" s="285"/>
      <c r="F54" s="285"/>
      <c r="G54" s="46"/>
      <c r="H54" s="250" t="s">
        <v>295</v>
      </c>
      <c r="I54" s="250"/>
      <c r="J54" s="250"/>
      <c r="K54" s="250"/>
      <c r="L54" s="92"/>
      <c r="M54" s="92"/>
      <c r="N54" s="92"/>
      <c r="O54" s="92"/>
      <c r="P54" s="92"/>
      <c r="Q54" s="92"/>
      <c r="R54" s="3"/>
    </row>
    <row r="55" spans="2:23" ht="19.5" customHeight="1">
      <c r="B55" s="245" t="s">
        <v>143</v>
      </c>
      <c r="C55" s="291" t="s">
        <v>144</v>
      </c>
      <c r="D55" s="297"/>
      <c r="E55" s="292"/>
      <c r="F55" s="69" t="s">
        <v>145</v>
      </c>
      <c r="G55" s="46"/>
      <c r="H55" s="291" t="s">
        <v>146</v>
      </c>
      <c r="I55" s="292"/>
      <c r="J55" s="291" t="s">
        <v>145</v>
      </c>
      <c r="K55" s="292"/>
      <c r="L55" s="74"/>
      <c r="M55" s="74"/>
      <c r="N55" s="250" t="s">
        <v>171</v>
      </c>
      <c r="O55" s="250"/>
      <c r="P55" s="250"/>
      <c r="Q55" s="74"/>
      <c r="R55" s="3"/>
    </row>
    <row r="56" spans="2:23" ht="21" customHeight="1">
      <c r="B56" s="245"/>
      <c r="C56" s="278" t="s">
        <v>147</v>
      </c>
      <c r="D56" s="280"/>
      <c r="E56" s="279"/>
      <c r="F56" s="71">
        <v>1</v>
      </c>
      <c r="G56" s="46"/>
      <c r="H56" s="278" t="s">
        <v>148</v>
      </c>
      <c r="I56" s="279"/>
      <c r="J56" s="278">
        <v>1</v>
      </c>
      <c r="K56" s="279"/>
      <c r="L56" s="74"/>
      <c r="M56" s="74"/>
      <c r="N56" s="287" t="s">
        <v>157</v>
      </c>
      <c r="O56" s="288"/>
      <c r="P56" s="82" t="s">
        <v>170</v>
      </c>
      <c r="Q56" s="74"/>
      <c r="R56" s="3"/>
    </row>
    <row r="57" spans="2:23" ht="15.75" customHeight="1">
      <c r="B57" s="245"/>
      <c r="C57" s="278" t="s">
        <v>149</v>
      </c>
      <c r="D57" s="280"/>
      <c r="E57" s="279"/>
      <c r="F57" s="71">
        <v>2</v>
      </c>
      <c r="G57" s="46"/>
      <c r="H57" s="278" t="s">
        <v>150</v>
      </c>
      <c r="I57" s="279"/>
      <c r="J57" s="278">
        <v>2</v>
      </c>
      <c r="K57" s="279"/>
      <c r="L57" s="74"/>
      <c r="M57" s="74"/>
      <c r="N57" s="289" t="s">
        <v>172</v>
      </c>
      <c r="O57" s="290"/>
      <c r="P57" s="83" t="s">
        <v>173</v>
      </c>
      <c r="Q57" s="74"/>
      <c r="R57" s="3"/>
      <c r="T57" s="5"/>
      <c r="U57" s="5"/>
      <c r="V57" s="5"/>
      <c r="W57" s="5"/>
    </row>
    <row r="58" spans="2:23" ht="24.75" customHeight="1">
      <c r="B58" s="245"/>
      <c r="C58" s="278" t="s">
        <v>151</v>
      </c>
      <c r="D58" s="280"/>
      <c r="E58" s="279"/>
      <c r="F58" s="71">
        <v>3</v>
      </c>
      <c r="G58" s="46"/>
      <c r="H58" s="278" t="s">
        <v>152</v>
      </c>
      <c r="I58" s="279"/>
      <c r="J58" s="278">
        <v>3</v>
      </c>
      <c r="K58" s="279"/>
      <c r="L58" s="74"/>
      <c r="M58" s="74"/>
      <c r="N58" s="256" t="s">
        <v>174</v>
      </c>
      <c r="O58" s="293"/>
      <c r="P58" s="83" t="s">
        <v>175</v>
      </c>
      <c r="Q58" s="74"/>
      <c r="R58" s="3"/>
    </row>
    <row r="59" spans="2:23" ht="18" customHeight="1">
      <c r="B59" s="245"/>
      <c r="C59" s="278" t="s">
        <v>153</v>
      </c>
      <c r="D59" s="280"/>
      <c r="E59" s="279"/>
      <c r="F59" s="71">
        <v>4</v>
      </c>
      <c r="G59" s="46"/>
      <c r="H59" s="278" t="s">
        <v>154</v>
      </c>
      <c r="I59" s="279"/>
      <c r="J59" s="278">
        <v>4</v>
      </c>
      <c r="K59" s="279"/>
      <c r="L59" s="74"/>
      <c r="M59" s="74"/>
      <c r="N59" s="283">
        <v>5</v>
      </c>
      <c r="O59" s="284"/>
      <c r="P59" s="83" t="s">
        <v>176</v>
      </c>
      <c r="Q59" s="74"/>
      <c r="R59" s="3"/>
    </row>
    <row r="60" spans="2:23" ht="21" customHeight="1" thickBot="1">
      <c r="B60" s="245"/>
      <c r="C60" s="278" t="s">
        <v>155</v>
      </c>
      <c r="D60" s="280"/>
      <c r="E60" s="279"/>
      <c r="F60" s="71">
        <v>5</v>
      </c>
      <c r="G60" s="46"/>
      <c r="H60" s="278" t="s">
        <v>156</v>
      </c>
      <c r="I60" s="279"/>
      <c r="J60" s="278">
        <v>5</v>
      </c>
      <c r="K60" s="279"/>
      <c r="L60" s="74"/>
      <c r="M60" s="74"/>
      <c r="N60" s="294" t="s">
        <v>177</v>
      </c>
      <c r="O60" s="295"/>
      <c r="P60" s="93" t="s">
        <v>178</v>
      </c>
      <c r="Q60" s="74"/>
      <c r="R60" s="3"/>
    </row>
    <row r="61" spans="2:23" ht="14.1">
      <c r="B61" s="45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3"/>
    </row>
    <row r="62" spans="2:23" ht="18" customHeight="1">
      <c r="B62" s="45"/>
      <c r="C62" s="250" t="s">
        <v>157</v>
      </c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0"/>
      <c r="Q62" s="250"/>
      <c r="R62" s="3"/>
    </row>
    <row r="63" spans="2:23" ht="68.25" customHeight="1">
      <c r="B63" s="45"/>
      <c r="C63" s="278" t="s">
        <v>158</v>
      </c>
      <c r="D63" s="280"/>
      <c r="E63" s="280"/>
      <c r="F63" s="279"/>
      <c r="G63" s="278" t="s">
        <v>159</v>
      </c>
      <c r="H63" s="279"/>
      <c r="I63" s="278" t="s">
        <v>160</v>
      </c>
      <c r="J63" s="280"/>
      <c r="K63" s="279"/>
      <c r="L63" s="278" t="s">
        <v>161</v>
      </c>
      <c r="M63" s="279"/>
      <c r="N63" s="278" t="s">
        <v>162</v>
      </c>
      <c r="O63" s="279"/>
      <c r="P63" s="278" t="s">
        <v>163</v>
      </c>
      <c r="Q63" s="279"/>
      <c r="R63" s="3"/>
    </row>
    <row r="64" spans="2:23" ht="60" customHeight="1">
      <c r="B64" s="45"/>
      <c r="C64" s="278" t="s">
        <v>164</v>
      </c>
      <c r="D64" s="280"/>
      <c r="E64" s="280"/>
      <c r="F64" s="279"/>
      <c r="G64" s="278" t="s">
        <v>165</v>
      </c>
      <c r="H64" s="279"/>
      <c r="I64" s="278" t="s">
        <v>166</v>
      </c>
      <c r="J64" s="280"/>
      <c r="K64" s="279"/>
      <c r="L64" s="278" t="s">
        <v>167</v>
      </c>
      <c r="M64" s="279"/>
      <c r="N64" s="278" t="s">
        <v>168</v>
      </c>
      <c r="O64" s="279"/>
      <c r="P64" s="278" t="s">
        <v>169</v>
      </c>
      <c r="Q64" s="279"/>
      <c r="R64" s="3"/>
    </row>
    <row r="65" spans="2:18" ht="14.1">
      <c r="B65" s="45"/>
      <c r="C65" s="299" t="s">
        <v>144</v>
      </c>
      <c r="D65" s="300"/>
      <c r="E65" s="301"/>
      <c r="F65" s="305" t="s">
        <v>145</v>
      </c>
      <c r="G65" s="287" t="s">
        <v>148</v>
      </c>
      <c r="H65" s="288"/>
      <c r="I65" s="287" t="s">
        <v>150</v>
      </c>
      <c r="J65" s="312"/>
      <c r="K65" s="288"/>
      <c r="L65" s="287" t="s">
        <v>152</v>
      </c>
      <c r="M65" s="288"/>
      <c r="N65" s="287" t="s">
        <v>154</v>
      </c>
      <c r="O65" s="288"/>
      <c r="P65" s="291" t="s">
        <v>156</v>
      </c>
      <c r="Q65" s="292"/>
      <c r="R65" s="3"/>
    </row>
    <row r="66" spans="2:18" ht="14.1">
      <c r="B66" s="45"/>
      <c r="C66" s="302"/>
      <c r="D66" s="303"/>
      <c r="E66" s="304"/>
      <c r="F66" s="306"/>
      <c r="G66" s="307">
        <v>1</v>
      </c>
      <c r="H66" s="309"/>
      <c r="I66" s="307">
        <v>2</v>
      </c>
      <c r="J66" s="308"/>
      <c r="K66" s="309"/>
      <c r="L66" s="307">
        <v>3</v>
      </c>
      <c r="M66" s="309"/>
      <c r="N66" s="307">
        <v>4</v>
      </c>
      <c r="O66" s="309"/>
      <c r="P66" s="307">
        <v>5</v>
      </c>
      <c r="Q66" s="309"/>
      <c r="R66" s="3"/>
    </row>
    <row r="67" spans="2:18" ht="19.5" customHeight="1">
      <c r="B67" s="45"/>
      <c r="C67" s="278" t="s">
        <v>147</v>
      </c>
      <c r="D67" s="280"/>
      <c r="E67" s="279"/>
      <c r="F67" s="77">
        <v>1</v>
      </c>
      <c r="G67" s="281">
        <v>2</v>
      </c>
      <c r="H67" s="282"/>
      <c r="I67" s="281">
        <v>3</v>
      </c>
      <c r="J67" s="310"/>
      <c r="K67" s="282"/>
      <c r="L67" s="281">
        <v>4</v>
      </c>
      <c r="M67" s="282"/>
      <c r="N67" s="283">
        <v>5</v>
      </c>
      <c r="O67" s="284"/>
      <c r="P67" s="256">
        <v>6</v>
      </c>
      <c r="Q67" s="293"/>
      <c r="R67" s="3"/>
    </row>
    <row r="68" spans="2:18" ht="21.75" customHeight="1">
      <c r="B68" s="45"/>
      <c r="C68" s="278" t="s">
        <v>149</v>
      </c>
      <c r="D68" s="280"/>
      <c r="E68" s="279"/>
      <c r="F68" s="77">
        <v>2</v>
      </c>
      <c r="G68" s="281">
        <v>3</v>
      </c>
      <c r="H68" s="282"/>
      <c r="I68" s="281">
        <v>4</v>
      </c>
      <c r="J68" s="310"/>
      <c r="K68" s="282"/>
      <c r="L68" s="283">
        <v>5</v>
      </c>
      <c r="M68" s="284"/>
      <c r="N68" s="256">
        <v>6</v>
      </c>
      <c r="O68" s="293"/>
      <c r="P68" s="256">
        <v>7</v>
      </c>
      <c r="Q68" s="293"/>
      <c r="R68" s="3"/>
    </row>
    <row r="69" spans="2:18" ht="21" customHeight="1">
      <c r="B69" s="45"/>
      <c r="C69" s="278" t="s">
        <v>151</v>
      </c>
      <c r="D69" s="280"/>
      <c r="E69" s="279"/>
      <c r="F69" s="77">
        <v>3</v>
      </c>
      <c r="G69" s="281">
        <v>4</v>
      </c>
      <c r="H69" s="282"/>
      <c r="I69" s="283">
        <v>5</v>
      </c>
      <c r="J69" s="298"/>
      <c r="K69" s="284"/>
      <c r="L69" s="256">
        <v>6</v>
      </c>
      <c r="M69" s="293"/>
      <c r="N69" s="256">
        <v>7</v>
      </c>
      <c r="O69" s="293"/>
      <c r="P69" s="289">
        <v>8</v>
      </c>
      <c r="Q69" s="290"/>
      <c r="R69" s="3"/>
    </row>
    <row r="70" spans="2:18" ht="21" customHeight="1">
      <c r="B70" s="45"/>
      <c r="C70" s="278" t="s">
        <v>153</v>
      </c>
      <c r="D70" s="280"/>
      <c r="E70" s="279"/>
      <c r="F70" s="77">
        <v>4</v>
      </c>
      <c r="G70" s="283">
        <v>5</v>
      </c>
      <c r="H70" s="284"/>
      <c r="I70" s="256">
        <v>6</v>
      </c>
      <c r="J70" s="296"/>
      <c r="K70" s="293"/>
      <c r="L70" s="256">
        <v>7</v>
      </c>
      <c r="M70" s="293"/>
      <c r="N70" s="289">
        <v>8</v>
      </c>
      <c r="O70" s="290"/>
      <c r="P70" s="289">
        <v>9</v>
      </c>
      <c r="Q70" s="290"/>
      <c r="R70" s="3"/>
    </row>
    <row r="71" spans="2:18" ht="21" customHeight="1">
      <c r="B71" s="45"/>
      <c r="C71" s="278" t="s">
        <v>155</v>
      </c>
      <c r="D71" s="280"/>
      <c r="E71" s="279"/>
      <c r="F71" s="77">
        <v>5</v>
      </c>
      <c r="G71" s="256">
        <v>6</v>
      </c>
      <c r="H71" s="293"/>
      <c r="I71" s="256">
        <v>7</v>
      </c>
      <c r="J71" s="296"/>
      <c r="K71" s="293"/>
      <c r="L71" s="289">
        <v>8</v>
      </c>
      <c r="M71" s="290"/>
      <c r="N71" s="289">
        <v>9</v>
      </c>
      <c r="O71" s="290"/>
      <c r="P71" s="289">
        <v>10</v>
      </c>
      <c r="Q71" s="290"/>
      <c r="R71" s="3"/>
    </row>
    <row r="72" spans="2:18" ht="15" thickBot="1"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9"/>
    </row>
  </sheetData>
  <mergeCells count="166">
    <mergeCell ref="P67:Q67"/>
    <mergeCell ref="P68:Q68"/>
    <mergeCell ref="I65:K65"/>
    <mergeCell ref="P66:Q66"/>
    <mergeCell ref="N65:O65"/>
    <mergeCell ref="P65:Q65"/>
    <mergeCell ref="N66:O66"/>
    <mergeCell ref="N67:O67"/>
    <mergeCell ref="N68:O68"/>
    <mergeCell ref="C41:F41"/>
    <mergeCell ref="C42:F42"/>
    <mergeCell ref="C43:F43"/>
    <mergeCell ref="C44:F44"/>
    <mergeCell ref="C35:F35"/>
    <mergeCell ref="C36:F36"/>
    <mergeCell ref="C37:F37"/>
    <mergeCell ref="C38:F38"/>
    <mergeCell ref="C39:F39"/>
    <mergeCell ref="G35:H35"/>
    <mergeCell ref="G36:H36"/>
    <mergeCell ref="L71:M71"/>
    <mergeCell ref="L69:M69"/>
    <mergeCell ref="L66:M66"/>
    <mergeCell ref="G71:H71"/>
    <mergeCell ref="I68:K68"/>
    <mergeCell ref="G48:H48"/>
    <mergeCell ref="G44:H44"/>
    <mergeCell ref="G45:H45"/>
    <mergeCell ref="G46:H46"/>
    <mergeCell ref="G47:H47"/>
    <mergeCell ref="G37:H37"/>
    <mergeCell ref="G38:H38"/>
    <mergeCell ref="G39:H39"/>
    <mergeCell ref="G52:H52"/>
    <mergeCell ref="N69:O69"/>
    <mergeCell ref="N70:O70"/>
    <mergeCell ref="L70:M70"/>
    <mergeCell ref="L67:M67"/>
    <mergeCell ref="L68:M68"/>
    <mergeCell ref="I66:K66"/>
    <mergeCell ref="I67:K67"/>
    <mergeCell ref="N71:O71"/>
    <mergeCell ref="G68:H68"/>
    <mergeCell ref="I70:K70"/>
    <mergeCell ref="G66:H66"/>
    <mergeCell ref="G67:H67"/>
    <mergeCell ref="B55:B60"/>
    <mergeCell ref="C55:E55"/>
    <mergeCell ref="H55:I55"/>
    <mergeCell ref="C67:E67"/>
    <mergeCell ref="C68:E68"/>
    <mergeCell ref="C69:E69"/>
    <mergeCell ref="C63:F63"/>
    <mergeCell ref="C64:F64"/>
    <mergeCell ref="I69:K69"/>
    <mergeCell ref="C59:E59"/>
    <mergeCell ref="C60:E60"/>
    <mergeCell ref="H60:I60"/>
    <mergeCell ref="J60:K60"/>
    <mergeCell ref="C65:E66"/>
    <mergeCell ref="J59:K59"/>
    <mergeCell ref="F65:F66"/>
    <mergeCell ref="H59:I59"/>
    <mergeCell ref="G63:H63"/>
    <mergeCell ref="G64:H64"/>
    <mergeCell ref="I63:K63"/>
    <mergeCell ref="I64:K64"/>
    <mergeCell ref="J56:K56"/>
    <mergeCell ref="C62:Q62"/>
    <mergeCell ref="G65:H65"/>
    <mergeCell ref="C71:E71"/>
    <mergeCell ref="N55:P55"/>
    <mergeCell ref="N56:O56"/>
    <mergeCell ref="N57:O57"/>
    <mergeCell ref="C58:E58"/>
    <mergeCell ref="H58:I58"/>
    <mergeCell ref="J58:K58"/>
    <mergeCell ref="J55:K55"/>
    <mergeCell ref="C56:E56"/>
    <mergeCell ref="J57:K57"/>
    <mergeCell ref="N58:O58"/>
    <mergeCell ref="N63:O63"/>
    <mergeCell ref="N64:O64"/>
    <mergeCell ref="L63:M63"/>
    <mergeCell ref="L64:M64"/>
    <mergeCell ref="N59:O59"/>
    <mergeCell ref="N60:O60"/>
    <mergeCell ref="P63:Q63"/>
    <mergeCell ref="P64:Q64"/>
    <mergeCell ref="L65:M65"/>
    <mergeCell ref="I71:K71"/>
    <mergeCell ref="P71:Q71"/>
    <mergeCell ref="P69:Q69"/>
    <mergeCell ref="P70:Q70"/>
    <mergeCell ref="C49:F49"/>
    <mergeCell ref="G49:H49"/>
    <mergeCell ref="C50:F50"/>
    <mergeCell ref="G50:H50"/>
    <mergeCell ref="C70:E70"/>
    <mergeCell ref="G69:H69"/>
    <mergeCell ref="G70:H70"/>
    <mergeCell ref="G40:H40"/>
    <mergeCell ref="C48:F48"/>
    <mergeCell ref="H56:I56"/>
    <mergeCell ref="C54:F54"/>
    <mergeCell ref="H54:K54"/>
    <mergeCell ref="C40:F40"/>
    <mergeCell ref="C57:E57"/>
    <mergeCell ref="H57:I57"/>
    <mergeCell ref="C51:F51"/>
    <mergeCell ref="G51:H51"/>
    <mergeCell ref="C52:F52"/>
    <mergeCell ref="C45:F45"/>
    <mergeCell ref="C46:F46"/>
    <mergeCell ref="C47:F47"/>
    <mergeCell ref="G41:H41"/>
    <mergeCell ref="G42:H42"/>
    <mergeCell ref="G43:H43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C22:F22"/>
    <mergeCell ref="G22:H22"/>
    <mergeCell ref="C25:F25"/>
    <mergeCell ref="G25:H25"/>
    <mergeCell ref="C27:F27"/>
    <mergeCell ref="G27:H27"/>
    <mergeCell ref="C28:F28"/>
    <mergeCell ref="G28:H28"/>
    <mergeCell ref="C34:F34"/>
    <mergeCell ref="G34:H34"/>
    <mergeCell ref="C26:F26"/>
    <mergeCell ref="G26:H26"/>
    <mergeCell ref="G29:H29"/>
    <mergeCell ref="G30:H30"/>
    <mergeCell ref="G31:H31"/>
    <mergeCell ref="G32:H32"/>
    <mergeCell ref="G33:H33"/>
    <mergeCell ref="C29:F29"/>
    <mergeCell ref="C30:F30"/>
    <mergeCell ref="C31:F31"/>
    <mergeCell ref="C32:F32"/>
    <mergeCell ref="C33:F33"/>
  </mergeCells>
  <conditionalFormatting sqref="J16:K52 M16:Q52">
    <cfRule type="expression" dxfId="12" priority="30" stopIfTrue="1">
      <formula>"""bajo"""</formula>
    </cfRule>
  </conditionalFormatting>
  <conditionalFormatting sqref="L16:L52">
    <cfRule type="cellIs" dxfId="11" priority="25" stopIfTrue="1" operator="equal">
      <formula>"EXTREMO"</formula>
    </cfRule>
    <cfRule type="cellIs" dxfId="10" priority="26" stopIfTrue="1" operator="equal">
      <formula>"ALTO"</formula>
    </cfRule>
    <cfRule type="cellIs" dxfId="9" priority="27" stopIfTrue="1" operator="equal">
      <formula>"MEDIO"</formula>
    </cfRule>
    <cfRule type="cellIs" dxfId="8" priority="28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76"/>
  <sheetViews>
    <sheetView showGridLines="0" tabSelected="1" topLeftCell="E25" zoomScale="106" zoomScaleNormal="70" zoomScaleSheetLayoutView="25" zoomScalePageLayoutView="70" workbookViewId="0">
      <selection activeCell="G26" sqref="G26"/>
    </sheetView>
  </sheetViews>
  <sheetFormatPr defaultColWidth="11.42578125" defaultRowHeight="14.1"/>
  <cols>
    <col min="1" max="1" width="4.28515625" style="15" customWidth="1"/>
    <col min="2" max="2" width="48.85546875" style="15" customWidth="1"/>
    <col min="3" max="3" width="42" style="15" customWidth="1"/>
    <col min="4" max="4" width="17.7109375" style="15" customWidth="1"/>
    <col min="5" max="5" width="22.42578125" style="15" customWidth="1"/>
    <col min="6" max="6" width="27.28515625" style="15" customWidth="1"/>
    <col min="7" max="7" width="33.7109375" style="15" customWidth="1"/>
    <col min="8" max="8" width="5.140625" style="15" customWidth="1"/>
    <col min="9" max="9" width="4.28515625" style="15" customWidth="1"/>
    <col min="10" max="10" width="5.85546875" style="15" customWidth="1"/>
    <col min="11" max="11" width="5.28515625" style="15" customWidth="1"/>
    <col min="12" max="12" width="14.140625" style="15" customWidth="1"/>
    <col min="13" max="13" width="5.28515625" style="15" customWidth="1"/>
    <col min="14" max="14" width="24.28515625" style="15" customWidth="1"/>
    <col min="15" max="15" width="5.7109375" style="15" customWidth="1"/>
    <col min="16" max="16" width="6.42578125" style="15" customWidth="1"/>
    <col min="17" max="17" width="8.42578125" style="15" customWidth="1"/>
    <col min="18" max="18" width="6" style="15" customWidth="1"/>
    <col min="19" max="19" width="9.7109375" style="15" customWidth="1"/>
    <col min="20" max="20" width="12.85546875" style="15" customWidth="1"/>
    <col min="21" max="21" width="11.42578125" style="15"/>
    <col min="22" max="22" width="10.85546875" style="15" customWidth="1"/>
    <col min="23" max="23" width="15.7109375" style="15" customWidth="1"/>
    <col min="24" max="24" width="13.85546875" style="15" customWidth="1"/>
    <col min="25" max="16384" width="11.42578125" style="15"/>
  </cols>
  <sheetData>
    <row r="1" spans="2:24" s="13" customFormat="1">
      <c r="S1" s="14"/>
    </row>
    <row r="2" spans="2:24" s="13" customFormat="1" ht="54" customHeight="1">
      <c r="B2" s="331"/>
      <c r="C2" s="332" t="s">
        <v>16</v>
      </c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8" t="s">
        <v>1</v>
      </c>
      <c r="X2" s="339"/>
    </row>
    <row r="3" spans="2:24" s="13" customFormat="1" ht="31.5" customHeight="1">
      <c r="B3" s="331"/>
      <c r="C3" s="332"/>
      <c r="D3" s="332"/>
      <c r="E3" s="332"/>
      <c r="F3" s="332"/>
      <c r="G3" s="332"/>
      <c r="H3" s="332"/>
      <c r="I3" s="332"/>
      <c r="J3" s="332"/>
      <c r="K3" s="332"/>
      <c r="L3" s="332"/>
      <c r="M3" s="332"/>
      <c r="N3" s="332"/>
      <c r="O3" s="332"/>
      <c r="P3" s="332"/>
      <c r="Q3" s="332"/>
      <c r="R3" s="332"/>
      <c r="S3" s="332"/>
      <c r="T3" s="332"/>
      <c r="U3" s="332"/>
      <c r="V3" s="332"/>
      <c r="W3" s="340"/>
      <c r="X3" s="341"/>
    </row>
    <row r="4" spans="2:24" s="13" customFormat="1" ht="47.25" customHeight="1">
      <c r="B4" s="331"/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  <c r="R4" s="332"/>
      <c r="S4" s="332"/>
      <c r="T4" s="332"/>
      <c r="U4" s="332"/>
      <c r="V4" s="332"/>
      <c r="W4" s="342"/>
      <c r="X4" s="343"/>
    </row>
    <row r="5" spans="2:24" s="13" customFormat="1" ht="32.25" customHeight="1" thickBot="1">
      <c r="B5" s="23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  <c r="T5" s="137"/>
      <c r="U5" s="137"/>
      <c r="V5" s="137"/>
      <c r="W5" s="137"/>
      <c r="X5" s="137"/>
    </row>
    <row r="6" spans="2:24" ht="96.75" customHeight="1">
      <c r="B6" s="318" t="s">
        <v>180</v>
      </c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20"/>
    </row>
    <row r="7" spans="2:24" ht="17.25" customHeight="1">
      <c r="B7" s="344" t="s">
        <v>296</v>
      </c>
      <c r="C7" s="327"/>
      <c r="D7" s="327"/>
      <c r="E7" s="327"/>
      <c r="F7" s="327"/>
      <c r="G7" s="327"/>
      <c r="H7" s="327"/>
      <c r="I7" s="327"/>
      <c r="J7" s="327"/>
      <c r="K7" s="327"/>
      <c r="L7" s="327"/>
      <c r="M7" s="327"/>
      <c r="N7" s="327"/>
      <c r="O7" s="327"/>
      <c r="P7" s="327"/>
      <c r="Q7" s="327"/>
      <c r="R7" s="327"/>
      <c r="S7" s="327"/>
      <c r="T7" s="327"/>
      <c r="U7" s="327"/>
      <c r="V7" s="327"/>
      <c r="W7" s="327"/>
      <c r="X7" s="345"/>
    </row>
    <row r="8" spans="2:24" ht="9.75" customHeight="1">
      <c r="B8" s="344"/>
      <c r="C8" s="327"/>
      <c r="D8" s="327"/>
      <c r="E8" s="327"/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327"/>
      <c r="S8" s="327"/>
      <c r="T8" s="327"/>
      <c r="U8" s="327"/>
      <c r="V8" s="327"/>
      <c r="W8" s="327"/>
      <c r="X8" s="345"/>
    </row>
    <row r="9" spans="2:24" ht="24.75" customHeight="1" thickBot="1">
      <c r="B9" s="316"/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141"/>
      <c r="T9" s="141"/>
      <c r="U9" s="141"/>
      <c r="V9" s="141"/>
      <c r="W9" s="141"/>
      <c r="X9" s="142"/>
    </row>
    <row r="10" spans="2:24" ht="60.75" customHeight="1" thickBot="1">
      <c r="B10" s="20" t="s">
        <v>192</v>
      </c>
      <c r="C10" s="143" t="s">
        <v>100</v>
      </c>
      <c r="D10" s="144" t="s">
        <v>297</v>
      </c>
      <c r="E10" s="144" t="s">
        <v>298</v>
      </c>
      <c r="F10" s="144" t="s">
        <v>299</v>
      </c>
      <c r="G10" s="143" t="s">
        <v>101</v>
      </c>
      <c r="H10" s="144" t="s">
        <v>143</v>
      </c>
      <c r="I10" s="144" t="s">
        <v>103</v>
      </c>
      <c r="J10" s="144" t="s">
        <v>300</v>
      </c>
      <c r="K10" s="144" t="s">
        <v>105</v>
      </c>
      <c r="L10" s="144" t="s">
        <v>301</v>
      </c>
      <c r="M10" s="143" t="s">
        <v>302</v>
      </c>
      <c r="N10" s="143" t="s">
        <v>184</v>
      </c>
      <c r="O10" s="144" t="s">
        <v>143</v>
      </c>
      <c r="P10" s="144" t="s">
        <v>103</v>
      </c>
      <c r="Q10" s="144" t="s">
        <v>300</v>
      </c>
      <c r="R10" s="144" t="s">
        <v>105</v>
      </c>
      <c r="S10" s="143" t="s">
        <v>185</v>
      </c>
      <c r="T10" s="143" t="s">
        <v>186</v>
      </c>
      <c r="U10" s="143" t="s">
        <v>187</v>
      </c>
      <c r="V10" s="143" t="s">
        <v>188</v>
      </c>
      <c r="W10" s="143" t="s">
        <v>303</v>
      </c>
      <c r="X10" s="145" t="s">
        <v>190</v>
      </c>
    </row>
    <row r="11" spans="2:24" ht="106.5" customHeight="1">
      <c r="B11" s="21">
        <v>1</v>
      </c>
      <c r="C11" s="146" t="str">
        <f>+'EVALUACION CON CONTROLES'!C16:F16</f>
        <v>Inadecuada escogencia de la modalidad de contratación</v>
      </c>
      <c r="D11" s="147" t="str">
        <f>+'EVALUACION CON CONTROLES'!B16</f>
        <v>PLANEACIÓN</v>
      </c>
      <c r="E11" s="147" t="str">
        <f>VLOOKUP(C11,'IDENTIFICACION Y ANALISIS'!$B$19:$F$70,3,FALSE)</f>
        <v>General</v>
      </c>
      <c r="F11" s="147" t="str">
        <f>VLOOKUP(C11,'IDENTIFICACION Y ANALISIS'!$B$19:$F$70,4,FALSE)</f>
        <v>Interno</v>
      </c>
      <c r="G11" s="146" t="str">
        <f>+EVALUACION!H17</f>
        <v>Retrasos prolongados en el inicio del proceso (por impugnaciones o necesidad de corrección).</v>
      </c>
      <c r="H11" s="146">
        <f>+EVALUACION!I17</f>
        <v>2</v>
      </c>
      <c r="I11" s="146">
        <f>+EVALUACION!J17</f>
        <v>4</v>
      </c>
      <c r="J11" s="146">
        <f>+EVALUACION!K17</f>
        <v>6</v>
      </c>
      <c r="K11" s="147" t="str">
        <f>+EVALUACION!L17</f>
        <v>ALTO</v>
      </c>
      <c r="L11" s="146" t="str">
        <f>+'EVALUACION CON CONTROLES'!N16</f>
        <v>FDLCH</v>
      </c>
      <c r="M11" s="147">
        <v>100</v>
      </c>
      <c r="N11" s="146" t="str">
        <f>+'EVALUACION CON CONTROLES'!G16</f>
        <v>Revisión exhaustiva y aval de la Oficina Asesora Jurídica sobre la justificación de la modalidad de selección.</v>
      </c>
      <c r="O11" s="146">
        <f>+'EVALUACION CON CONTROLES'!I16</f>
        <v>2</v>
      </c>
      <c r="P11" s="146">
        <f>+'EVALUACION CON CONTROLES'!J16</f>
        <v>4</v>
      </c>
      <c r="Q11" s="146">
        <f>+'EVALUACION CON CONTROLES'!K16</f>
        <v>6</v>
      </c>
      <c r="R11" s="147" t="str">
        <f>+'EVALUACION CON CONTROLES'!L16</f>
        <v>ALTO</v>
      </c>
      <c r="S11" s="146" t="str">
        <f>+'EVALUACION CON CONTROLES'!M16</f>
        <v>No</v>
      </c>
      <c r="T11" s="146" t="str">
        <f>+'EVALUACION CON CONTROLES'!N16</f>
        <v>FDLCH</v>
      </c>
      <c r="U11" s="146" t="str">
        <f>+'EVALUACION CON CONTROLES'!O16</f>
        <v>Posterior al proceso de planeación.</v>
      </c>
      <c r="V11" s="146" t="str">
        <f>+'EVALUACION CON CONTROLES'!P16</f>
        <v>Previo al proceso de contratación.</v>
      </c>
      <c r="W11" s="146" t="str">
        <f>+'EVALUACION CON CONTROLES'!Q16</f>
        <v>Revisión del documento de justificación legal.</v>
      </c>
      <c r="X11" s="148" t="str">
        <f>+'EVALUACION CON CONTROLES'!R16</f>
        <v>Única.</v>
      </c>
    </row>
    <row r="12" spans="2:24" ht="106.5" customHeight="1">
      <c r="B12" s="16">
        <v>2</v>
      </c>
      <c r="C12" s="139" t="str">
        <f>+'EVALUACION CON CONTROLES'!C17:F17</f>
        <v xml:space="preserve">Requisitos habilitantes inapropiados para el proceso de selección </v>
      </c>
      <c r="D12" s="149" t="str">
        <f>+'EVALUACION CON CONTROLES'!B17</f>
        <v>PLANEACIÓN</v>
      </c>
      <c r="E12" s="149" t="str">
        <f>VLOOKUP(C12,'IDENTIFICACION Y ANALISIS'!$B$19:$F$70,3,FALSE)</f>
        <v>General</v>
      </c>
      <c r="F12" s="149" t="str">
        <f>VLOOKUP(C12,'IDENTIFICACION Y ANALISIS'!$B$19:$F$70,4,FALSE)</f>
        <v>Interno</v>
      </c>
      <c r="G12" s="139" t="str">
        <f>+EVALUACION!H18</f>
        <v>Reducción de la pluralidad de oferentes a la Subred Norte para contratar kist, refrigerios y las activiades de cuidadores, limitando la competencia y, potencialmente, dejando fuera a operadores con la mejor experiencia en prevención y trabajo comunitario en Chapinero.</v>
      </c>
      <c r="H12" s="139">
        <f>+EVALUACION!I18</f>
        <v>1</v>
      </c>
      <c r="I12" s="139">
        <f>+EVALUACION!J18</f>
        <v>3</v>
      </c>
      <c r="J12" s="139">
        <f>+EVALUACION!K18</f>
        <v>4</v>
      </c>
      <c r="K12" s="149" t="str">
        <f>+EVALUACION!L18</f>
        <v>BAJO</v>
      </c>
      <c r="L12" s="139" t="str">
        <f>+'EVALUACION CON CONTROLES'!N17</f>
        <v>FDLCH</v>
      </c>
      <c r="M12" s="149">
        <v>100</v>
      </c>
      <c r="N12" s="139" t="str">
        <f>+'EVALUACION CON CONTROLES'!G17</f>
        <v>Elaboración de pliegos con análisis de proporcionalidad y razonabilidad. Publicación del proyecto de pliego para observaciones del sector.</v>
      </c>
      <c r="O12" s="139">
        <f>+'EVALUACION CON CONTROLES'!I17</f>
        <v>1</v>
      </c>
      <c r="P12" s="139">
        <f>+'EVALUACION CON CONTROLES'!J17</f>
        <v>3</v>
      </c>
      <c r="Q12" s="139">
        <f>+'EVALUACION CON CONTROLES'!K17</f>
        <v>4</v>
      </c>
      <c r="R12" s="149" t="str">
        <f>+'EVALUACION CON CONTROLES'!L17</f>
        <v>BAJO</v>
      </c>
      <c r="S12" s="139" t="str">
        <f>+'EVALUACION CON CONTROLES'!M17</f>
        <v>No</v>
      </c>
      <c r="T12" s="139" t="str">
        <f>+'EVALUACION CON CONTROLES'!N17</f>
        <v>FDLCH</v>
      </c>
      <c r="U12" s="139" t="str">
        <f>+'EVALUACION CON CONTROLES'!O17</f>
        <v>Posterior al proceso de planeación.</v>
      </c>
      <c r="V12" s="139" t="str">
        <f>+'EVALUACION CON CONTROLES'!P17</f>
        <v>Fecha en la que finaliza la etapa precontractual.</v>
      </c>
      <c r="W12" s="139" t="str">
        <f>+'EVALUACION CON CONTROLES'!Q17</f>
        <v>Verificación de actas y análisis de observaciones.</v>
      </c>
      <c r="X12" s="140" t="str">
        <f>+'EVALUACION CON CONTROLES'!R17</f>
        <v>Única.</v>
      </c>
    </row>
    <row r="13" spans="2:24" ht="106.5" customHeight="1">
      <c r="B13" s="16">
        <v>3</v>
      </c>
      <c r="C13" s="139" t="str">
        <f>+'EVALUACION CON CONTROLES'!C18:F18</f>
        <v>Inadecuado análisis  económico estimativo del valor del contrato</v>
      </c>
      <c r="D13" s="149" t="str">
        <f>+'EVALUACION CON CONTROLES'!B18</f>
        <v>PLANEACIÓN</v>
      </c>
      <c r="E13" s="149" t="str">
        <f>VLOOKUP(C13,'IDENTIFICACION Y ANALISIS'!$B$19:$F$70,3,FALSE)</f>
        <v>General</v>
      </c>
      <c r="F13" s="149" t="str">
        <f>VLOOKUP(C13,'IDENTIFICACION Y ANALISIS'!$B$19:$F$70,4,FALSE)</f>
        <v>Interno</v>
      </c>
      <c r="G13" s="139" t="str">
        <f>+EVALUACION!H19</f>
        <v>Insuficiencia presupuestal que obliga a reducir el alcance, el número de profesionales (psicólogos, trabajadores sociales) o la cobertura del programa, comprometiendo su calidad.</v>
      </c>
      <c r="H13" s="139">
        <f>+EVALUACION!I19</f>
        <v>2</v>
      </c>
      <c r="I13" s="139">
        <f>+EVALUACION!J19</f>
        <v>3</v>
      </c>
      <c r="J13" s="139">
        <f>+EVALUACION!K19</f>
        <v>5</v>
      </c>
      <c r="K13" s="149" t="str">
        <f>+EVALUACION!L19</f>
        <v>MEDIO</v>
      </c>
      <c r="L13" s="139" t="str">
        <f>+'EVALUACION CON CONTROLES'!N18</f>
        <v>FDLCH</v>
      </c>
      <c r="M13" s="149">
        <v>100</v>
      </c>
      <c r="N13" s="139" t="str">
        <f>+'EVALUACION CON CONTROLES'!G18</f>
        <v>Estudio de mercado con al menos tres (3) cotizaciones o referencias (contratos, precios de DANE) válidas. Certificación de suficiencia de costos por el área financiera.</v>
      </c>
      <c r="O13" s="139">
        <f>+'EVALUACION CON CONTROLES'!I18</f>
        <v>2</v>
      </c>
      <c r="P13" s="139">
        <f>+'EVALUACION CON CONTROLES'!J18</f>
        <v>3</v>
      </c>
      <c r="Q13" s="139">
        <f>+'EVALUACION CON CONTROLES'!K18</f>
        <v>5</v>
      </c>
      <c r="R13" s="149" t="str">
        <f>+'EVALUACION CON CONTROLES'!L18</f>
        <v>MEDIO</v>
      </c>
      <c r="S13" s="139" t="str">
        <f>+'EVALUACION CON CONTROLES'!M18</f>
        <v>Si</v>
      </c>
      <c r="T13" s="139" t="str">
        <f>+'EVALUACION CON CONTROLES'!N18</f>
        <v>FDLCH</v>
      </c>
      <c r="U13" s="139" t="str">
        <f>+'EVALUACION CON CONTROLES'!O18</f>
        <v>Posterior al proceso de planeación.</v>
      </c>
      <c r="V13" s="139" t="str">
        <f>+'EVALUACION CON CONTROLES'!P18</f>
        <v>Fecha en la que finaliza la etapa precontractual.</v>
      </c>
      <c r="W13" s="139" t="str">
        <f>+'EVALUACION CON CONTROLES'!Q18</f>
        <v>Verificación de las fuentes de cotización y el consolidado.</v>
      </c>
      <c r="X13" s="140" t="str">
        <f>+'EVALUACION CON CONTROLES'!R18</f>
        <v>Única.</v>
      </c>
    </row>
    <row r="14" spans="2:24" ht="106.5" customHeight="1">
      <c r="B14" s="16">
        <v>4</v>
      </c>
      <c r="C14" s="139" t="str">
        <f>+'EVALUACION CON CONTROLES'!C19:F19</f>
        <v xml:space="preserve">Inadecuada  descripción del bien o servicio requerido </v>
      </c>
      <c r="D14" s="149" t="str">
        <f>+'EVALUACION CON CONTROLES'!B19</f>
        <v>PLANEACIÓN</v>
      </c>
      <c r="E14" s="149" t="str">
        <f>VLOOKUP(C14,'IDENTIFICACION Y ANALISIS'!$B$19:$F$70,3,FALSE)</f>
        <v>General</v>
      </c>
      <c r="F14" s="149" t="str">
        <f>VLOOKUP(C14,'IDENTIFICACION Y ANALISIS'!$B$19:$F$70,4,FALSE)</f>
        <v>Interno</v>
      </c>
      <c r="G14" s="139" t="str">
        <f>+EVALUACION!H20</f>
        <v>Contratación de servicios  que no responden a las problemáticas locales específicas de Chapinero, lo que resulta en una intervención ineficaz para la población con discapacidad, sus cuidadores y personas en riesgo de malnutrición</v>
      </c>
      <c r="H14" s="139">
        <f>+EVALUACION!I20</f>
        <v>4</v>
      </c>
      <c r="I14" s="139">
        <f>+EVALUACION!J20</f>
        <v>3</v>
      </c>
      <c r="J14" s="139">
        <f>+EVALUACION!K20</f>
        <v>7</v>
      </c>
      <c r="K14" s="149" t="str">
        <f>+EVALUACION!L20</f>
        <v>ALTO</v>
      </c>
      <c r="L14" s="139" t="str">
        <f>+'EVALUACION CON CONTROLES'!N19</f>
        <v>FDLCH</v>
      </c>
      <c r="M14" s="149">
        <v>100</v>
      </c>
      <c r="N14" s="139" t="str">
        <f>+'EVALUACION CON CONTROLES'!G19</f>
        <v>Validación de los Términos de Referencia (TdR) con el área misional  y con el supervisor futuro. Uso de la guía de elaboración de TdR.</v>
      </c>
      <c r="O14" s="139">
        <f>+'EVALUACION CON CONTROLES'!I19</f>
        <v>4</v>
      </c>
      <c r="P14" s="139">
        <f>+'EVALUACION CON CONTROLES'!J19</f>
        <v>3</v>
      </c>
      <c r="Q14" s="139">
        <f>+'EVALUACION CON CONTROLES'!K19</f>
        <v>7</v>
      </c>
      <c r="R14" s="149" t="str">
        <f>+'EVALUACION CON CONTROLES'!L19</f>
        <v>ALTO</v>
      </c>
      <c r="S14" s="139" t="str">
        <f>+'EVALUACION CON CONTROLES'!M19</f>
        <v>No</v>
      </c>
      <c r="T14" s="139" t="str">
        <f>+'EVALUACION CON CONTROLES'!N19</f>
        <v>FDLCH</v>
      </c>
      <c r="U14" s="139" t="str">
        <f>+'EVALUACION CON CONTROLES'!O19</f>
        <v>Posterior al proceso de planeación.</v>
      </c>
      <c r="V14" s="139" t="str">
        <f>+'EVALUACION CON CONTROLES'!P19</f>
        <v>Previo al proceso de contratación.</v>
      </c>
      <c r="W14" s="139" t="str">
        <f>+'EVALUACION CON CONTROLES'!Q19</f>
        <v>Revisión y firma de las Especificaciones Técnicas por el área misional.</v>
      </c>
      <c r="X14" s="140" t="str">
        <f>+'EVALUACION CON CONTROLES'!R19</f>
        <v>Única.</v>
      </c>
    </row>
    <row r="15" spans="2:24" ht="106.5" customHeight="1">
      <c r="B15" s="16">
        <v>5</v>
      </c>
      <c r="C15" s="139" t="str">
        <f>+'EVALUACION CON CONTROLES'!C20:F20</f>
        <v>Inadecuada elaboración de estudios y diseños</v>
      </c>
      <c r="D15" s="149" t="str">
        <f>+'EVALUACION CON CONTROLES'!B20</f>
        <v>PLANEACIÓN</v>
      </c>
      <c r="E15" s="149" t="str">
        <f>VLOOKUP(C15,'IDENTIFICACION Y ANALISIS'!$B$19:$F$70,3,FALSE)</f>
        <v>General</v>
      </c>
      <c r="F15" s="149" t="str">
        <f>VLOOKUP(C15,'IDENTIFICACION Y ANALISIS'!$B$19:$F$70,4,FALSE)</f>
        <v>Interno</v>
      </c>
      <c r="G15" s="139" t="str">
        <f>+EVALUACION!H21</f>
        <v>Documentos técnicos erróneos que fuerzan a realizar modificaciones contractuales y suspensiones durante la ejecución, afectando la continuidad de las activiades para personas con discapacidad, sus cuidadores y personas en riesgo de malnutirición.</v>
      </c>
      <c r="H15" s="139">
        <f>+EVALUACION!I21</f>
        <v>2</v>
      </c>
      <c r="I15" s="139">
        <f>+EVALUACION!J21</f>
        <v>3</v>
      </c>
      <c r="J15" s="139">
        <f>+EVALUACION!K21</f>
        <v>5</v>
      </c>
      <c r="K15" s="149" t="str">
        <f>+EVALUACION!L21</f>
        <v>MEDIO</v>
      </c>
      <c r="L15" s="139" t="str">
        <f>+'EVALUACION CON CONTROLES'!N20</f>
        <v>FDLCH</v>
      </c>
      <c r="M15" s="149">
        <v>100</v>
      </c>
      <c r="N15" s="139" t="str">
        <f>+'EVALUACION CON CONTROLES'!G20</f>
        <v>Revisión por un equipo técnico independiente (validador) y aprobación formal de los documentos técnicos del proyecto.</v>
      </c>
      <c r="O15" s="139">
        <f>+'EVALUACION CON CONTROLES'!I20</f>
        <v>2</v>
      </c>
      <c r="P15" s="139">
        <f>+'EVALUACION CON CONTROLES'!J20</f>
        <v>3</v>
      </c>
      <c r="Q15" s="139">
        <f>+'EVALUACION CON CONTROLES'!K20</f>
        <v>5</v>
      </c>
      <c r="R15" s="149" t="str">
        <f>+'EVALUACION CON CONTROLES'!L20</f>
        <v>MEDIO</v>
      </c>
      <c r="S15" s="139" t="str">
        <f>+'EVALUACION CON CONTROLES'!M20</f>
        <v>No</v>
      </c>
      <c r="T15" s="139" t="str">
        <f>+'EVALUACION CON CONTROLES'!N20</f>
        <v>FDLCH</v>
      </c>
      <c r="U15" s="139" t="str">
        <f>+'EVALUACION CON CONTROLES'!O20</f>
        <v>Posterior al proceso de planeación.</v>
      </c>
      <c r="V15" s="139" t="str">
        <f>+'EVALUACION CON CONTROLES'!P20</f>
        <v>Previo al proceso de contratación.</v>
      </c>
      <c r="W15" s="139" t="str">
        <f>+'EVALUACION CON CONTROLES'!Q20</f>
        <v>Revisión del aval técnico.</v>
      </c>
      <c r="X15" s="140" t="str">
        <f>+'EVALUACION CON CONTROLES'!R20</f>
        <v>Única.</v>
      </c>
    </row>
    <row r="16" spans="2:24" ht="106.5" customHeight="1">
      <c r="B16" s="16">
        <v>6</v>
      </c>
      <c r="C16" s="139" t="str">
        <f>+'EVALUACION CON CONTROLES'!C21:F21</f>
        <v>Requisitos habilitantes que impidan la selección objetiva</v>
      </c>
      <c r="D16" s="149" t="str">
        <f>+'EVALUACION CON CONTROLES'!B21</f>
        <v>PLANEACIÓN</v>
      </c>
      <c r="E16" s="149" t="str">
        <f>VLOOKUP(C16,'IDENTIFICACION Y ANALISIS'!$B$19:$F$70,3,FALSE)</f>
        <v>General</v>
      </c>
      <c r="F16" s="149" t="str">
        <f>VLOOKUP(C16,'IDENTIFICACION Y ANALISIS'!$B$19:$F$70,4,FALSE)</f>
        <v>Interno</v>
      </c>
      <c r="G16" s="139" t="str">
        <f>+EVALUACION!H22</f>
        <v>Adjudicación a un proponente que, a pesar de cumplir formalmente, carece de la idoneidad técnica o social para manejar personas con discapacidad, sus cuidadores y personas en riesgo de malnutirición</v>
      </c>
      <c r="H16" s="139">
        <f>+EVALUACION!I22</f>
        <v>1</v>
      </c>
      <c r="I16" s="139">
        <f>+EVALUACION!J22</f>
        <v>3</v>
      </c>
      <c r="J16" s="139">
        <f>+EVALUACION!K22</f>
        <v>4</v>
      </c>
      <c r="K16" s="149" t="str">
        <f>+EVALUACION!L22</f>
        <v>BAJO</v>
      </c>
      <c r="L16" s="139" t="str">
        <f>+'EVALUACION CON CONTROLES'!N21</f>
        <v>FDLCH</v>
      </c>
      <c r="M16" s="149">
        <v>100</v>
      </c>
      <c r="N16" s="139" t="str">
        <f>+'EVALUACION CON CONTROLES'!G21</f>
        <v>Aplicación del Manual de Contratación y control de legalidad por Jurídica para evitar requisitos excesivos o discriminatorios.</v>
      </c>
      <c r="O16" s="139">
        <f>+'EVALUACION CON CONTROLES'!I21</f>
        <v>1</v>
      </c>
      <c r="P16" s="139">
        <f>+'EVALUACION CON CONTROLES'!J21</f>
        <v>3</v>
      </c>
      <c r="Q16" s="139">
        <f>+'EVALUACION CON CONTROLES'!K21</f>
        <v>4</v>
      </c>
      <c r="R16" s="149" t="str">
        <f>+'EVALUACION CON CONTROLES'!L21</f>
        <v>BAJO</v>
      </c>
      <c r="S16" s="139" t="str">
        <f>+'EVALUACION CON CONTROLES'!M21</f>
        <v>No</v>
      </c>
      <c r="T16" s="139" t="str">
        <f>+'EVALUACION CON CONTROLES'!N21</f>
        <v>FDLCH</v>
      </c>
      <c r="U16" s="139" t="str">
        <f>+'EVALUACION CON CONTROLES'!O21</f>
        <v>Posterior al proceso de planeación.</v>
      </c>
      <c r="V16" s="139" t="str">
        <f>+'EVALUACION CON CONTROLES'!P21</f>
        <v>Fecha en la que finaliza la etapa precontractual.</v>
      </c>
      <c r="W16" s="139" t="str">
        <f>+'EVALUACION CON CONTROLES'!Q21</f>
        <v>Verificación de la no existencia de requisitos desproporcionados.</v>
      </c>
      <c r="X16" s="140" t="str">
        <f>+'EVALUACION CON CONTROLES'!R21</f>
        <v>Única.</v>
      </c>
    </row>
    <row r="17" spans="2:24" ht="106.5" customHeight="1">
      <c r="B17" s="16">
        <v>7</v>
      </c>
      <c r="C17" s="139" t="str">
        <f>+'EVALUACION CON CONTROLES'!C22:F22</f>
        <v xml:space="preserve">Falta de profundidad en el estudio de sector no identificandose claramente aspectos de oferta y demanda </v>
      </c>
      <c r="D17" s="149" t="str">
        <f>+'EVALUACION CON CONTROLES'!B22</f>
        <v>PLANEACIÓN</v>
      </c>
      <c r="E17" s="149" t="str">
        <f>VLOOKUP(C17,'IDENTIFICACION Y ANALISIS'!$B$19:$F$70,3,FALSE)</f>
        <v>General</v>
      </c>
      <c r="F17" s="149" t="str">
        <f>VLOOKUP(C17,'IDENTIFICACION Y ANALISIS'!$B$19:$F$70,4,FALSE)</f>
        <v>Interno</v>
      </c>
      <c r="G17" s="139" t="str">
        <f>+EVALUACION!H23</f>
        <v>Diseño de un programa que desconoce la realidad del mercado, lo que puede llevar a una demanda insatisfecha de servicios o a la falta de profesionales idóneos para la ejecución.</v>
      </c>
      <c r="H17" s="139">
        <f>+EVALUACION!I23</f>
        <v>3</v>
      </c>
      <c r="I17" s="139">
        <f>+EVALUACION!J23</f>
        <v>3</v>
      </c>
      <c r="J17" s="139">
        <f>+EVALUACION!K23</f>
        <v>6</v>
      </c>
      <c r="K17" s="149" t="str">
        <f>+EVALUACION!L23</f>
        <v>ALTO</v>
      </c>
      <c r="L17" s="139" t="str">
        <f>+'EVALUACION CON CONTROLES'!N22</f>
        <v>FDLCH</v>
      </c>
      <c r="M17" s="149">
        <v>100</v>
      </c>
      <c r="N17" s="139" t="str">
        <f>+'EVALUACION CON CONTROLES'!G22</f>
        <v>Documentar el estudio de sector con datos actualizados de la oferta de servicios para personas con discapacidad, sus cuidadores y personas en riesgo de malnutirición en Chapinero y análisis de la demanda.</v>
      </c>
      <c r="O17" s="139">
        <f>+'EVALUACION CON CONTROLES'!I22</f>
        <v>3</v>
      </c>
      <c r="P17" s="139">
        <f>+'EVALUACION CON CONTROLES'!J22</f>
        <v>3</v>
      </c>
      <c r="Q17" s="139">
        <f>+'EVALUACION CON CONTROLES'!K22</f>
        <v>6</v>
      </c>
      <c r="R17" s="149" t="str">
        <f>+'EVALUACION CON CONTROLES'!L22</f>
        <v>ALTO</v>
      </c>
      <c r="S17" s="139" t="str">
        <f>+'EVALUACION CON CONTROLES'!M22</f>
        <v>Si</v>
      </c>
      <c r="T17" s="139" t="str">
        <f>+'EVALUACION CON CONTROLES'!N22</f>
        <v>FDLCH</v>
      </c>
      <c r="U17" s="139" t="str">
        <f>+'EVALUACION CON CONTROLES'!O22</f>
        <v>Posterior al proceso de planeación.</v>
      </c>
      <c r="V17" s="139" t="str">
        <f>+'EVALUACION CON CONTROLES'!P22</f>
        <v>Previo al proceso de contratación.</v>
      </c>
      <c r="W17" s="139" t="str">
        <f>+'EVALUACION CON CONTROLES'!Q22</f>
        <v>Revisión de las fuentes de información y conclusiones.</v>
      </c>
      <c r="X17" s="140" t="str">
        <f>+'EVALUACION CON CONTROLES'!R22</f>
        <v>Única.</v>
      </c>
    </row>
    <row r="18" spans="2:24" ht="106.5" customHeight="1">
      <c r="B18" s="16">
        <v>8</v>
      </c>
      <c r="C18" s="139" t="str">
        <f>+'EVALUACION CON CONTROLES'!C23:F23</f>
        <v>Ausencia de fundamentación de la justificación y conveniencia de la contratación</v>
      </c>
      <c r="D18" s="149" t="str">
        <f>+'EVALUACION CON CONTROLES'!B23</f>
        <v>PLANEACIÓN</v>
      </c>
      <c r="E18" s="149" t="str">
        <f>VLOOKUP(C18,'IDENTIFICACION Y ANALISIS'!$B$19:$F$70,3,FALSE)</f>
        <v>General</v>
      </c>
      <c r="F18" s="149" t="str">
        <f>VLOOKUP(C18,'IDENTIFICACION Y ANALISIS'!$B$19:$F$70,4,FALSE)</f>
        <v>Interno</v>
      </c>
      <c r="G18" s="139" t="str">
        <f>+EVALUACION!H24</f>
        <v>Cuestionamientos legales y disciplinarios que pueden resultar en la suspensión definitiva del proceso, perdiéndose el recurso y la oportunidad de intervención social.</v>
      </c>
      <c r="H18" s="139">
        <f>+EVALUACION!I24</f>
        <v>2</v>
      </c>
      <c r="I18" s="139">
        <f>+EVALUACION!J24</f>
        <v>2</v>
      </c>
      <c r="J18" s="139">
        <f>+EVALUACION!K24</f>
        <v>4</v>
      </c>
      <c r="K18" s="149" t="str">
        <f>+EVALUACION!L24</f>
        <v>BAJO</v>
      </c>
      <c r="L18" s="139" t="str">
        <f>+'EVALUACION CON CONTROLES'!N23</f>
        <v>FDLCH</v>
      </c>
      <c r="M18" s="149">
        <v>100</v>
      </c>
      <c r="N18" s="139" t="str">
        <f>+'EVALUACION CON CONTROLES'!G23</f>
        <v>Elaboración del Documento de Justificación y Conveniencia de la Contratación, incluyendo el Plan Anual de Adquisiciones (PAA).</v>
      </c>
      <c r="O18" s="139">
        <f>+'EVALUACION CON CONTROLES'!I23</f>
        <v>2</v>
      </c>
      <c r="P18" s="139">
        <f>+'EVALUACION CON CONTROLES'!J23</f>
        <v>2</v>
      </c>
      <c r="Q18" s="139">
        <f>+'EVALUACION CON CONTROLES'!K23</f>
        <v>4</v>
      </c>
      <c r="R18" s="149" t="str">
        <f>+'EVALUACION CON CONTROLES'!L23</f>
        <v>BAJO</v>
      </c>
      <c r="S18" s="139" t="str">
        <f>+'EVALUACION CON CONTROLES'!M23</f>
        <v>No</v>
      </c>
      <c r="T18" s="139" t="str">
        <f>+'EVALUACION CON CONTROLES'!N23</f>
        <v>FDLCH</v>
      </c>
      <c r="U18" s="139" t="str">
        <f>+'EVALUACION CON CONTROLES'!O23</f>
        <v>Posterior al proceso de planeación.</v>
      </c>
      <c r="V18" s="139" t="str">
        <f>+'EVALUACION CON CONTROLES'!P23</f>
        <v>Previo al proceso de contratación.</v>
      </c>
      <c r="W18" s="139" t="str">
        <f>+'EVALUACION CON CONTROLES'!Q23</f>
        <v>Revisión del documento en el expediente.</v>
      </c>
      <c r="X18" s="140" t="str">
        <f>+'EVALUACION CON CONTROLES'!R23</f>
        <v>Única.</v>
      </c>
    </row>
    <row r="19" spans="2:24" ht="106.5" customHeight="1">
      <c r="B19" s="16">
        <v>9</v>
      </c>
      <c r="C19" s="139" t="str">
        <f>+'EVALUACION CON CONTROLES'!C24:F24</f>
        <v>Inadecuada identificación de las condiciones contractuales</v>
      </c>
      <c r="D19" s="149" t="str">
        <f>+'EVALUACION CON CONTROLES'!B24</f>
        <v>PLANEACIÓN</v>
      </c>
      <c r="E19" s="149" t="str">
        <f>VLOOKUP(C19,'IDENTIFICACION Y ANALISIS'!$B$19:$F$70,3,FALSE)</f>
        <v>General</v>
      </c>
      <c r="F19" s="149" t="str">
        <f>VLOOKUP(C19,'IDENTIFICACION Y ANALISIS'!$B$19:$F$70,4,FALSE)</f>
        <v>Interno</v>
      </c>
      <c r="G19" s="139" t="str">
        <f>+EVALUACION!H25</f>
        <v>Generación de controversias, litigios o incumplimientos que detienen la prestación del servicio o desincentivan la participación del contratista.</v>
      </c>
      <c r="H19" s="139">
        <f>+EVALUACION!I25</f>
        <v>1</v>
      </c>
      <c r="I19" s="139">
        <f>+EVALUACION!J25</f>
        <v>2</v>
      </c>
      <c r="J19" s="139">
        <f>+EVALUACION!K25</f>
        <v>3</v>
      </c>
      <c r="K19" s="149" t="str">
        <f>+EVALUACION!L25</f>
        <v>BAJO</v>
      </c>
      <c r="L19" s="139" t="str">
        <f>+'EVALUACION CON CONTROLES'!N24</f>
        <v>FDLCH</v>
      </c>
      <c r="M19" s="149">
        <v>100</v>
      </c>
      <c r="N19" s="139" t="str">
        <f>+'EVALUACION CON CONTROLES'!G24</f>
        <v>Uso de minutas estandarizadas y revisión legal para la inclusión de cláusulas de supervisión claras y específicas al objeto.</v>
      </c>
      <c r="O19" s="139">
        <f>+'EVALUACION CON CONTROLES'!I24</f>
        <v>1</v>
      </c>
      <c r="P19" s="139">
        <f>+'EVALUACION CON CONTROLES'!J24</f>
        <v>2</v>
      </c>
      <c r="Q19" s="139">
        <f>+'EVALUACION CON CONTROLES'!K24</f>
        <v>3</v>
      </c>
      <c r="R19" s="149" t="str">
        <f>+'EVALUACION CON CONTROLES'!L24</f>
        <v>BAJO</v>
      </c>
      <c r="S19" s="139" t="str">
        <f>+'EVALUACION CON CONTROLES'!M24</f>
        <v>No</v>
      </c>
      <c r="T19" s="139" t="str">
        <f>+'EVALUACION CON CONTROLES'!N24</f>
        <v>FDLCH</v>
      </c>
      <c r="U19" s="139" t="str">
        <f>+'EVALUACION CON CONTROLES'!O24</f>
        <v>Posterior al proceso de planeación.</v>
      </c>
      <c r="V19" s="139" t="str">
        <f>+'EVALUACION CON CONTROLES'!P24</f>
        <v>Previo al proceso de contratación.</v>
      </c>
      <c r="W19" s="139" t="str">
        <f>+'EVALUACION CON CONTROLES'!Q24</f>
        <v>Chequeo de las cláusulas obligatorias.</v>
      </c>
      <c r="X19" s="140" t="str">
        <f>+'EVALUACION CON CONTROLES'!R24</f>
        <v>Única.</v>
      </c>
    </row>
    <row r="20" spans="2:24" ht="106.5" customHeight="1">
      <c r="B20" s="16">
        <v>10</v>
      </c>
      <c r="C20" s="139" t="str">
        <f>+'EVALUACION CON CONTROLES'!C25:F25</f>
        <v>No aprobación o demoras en la expedición vigencias futuras</v>
      </c>
      <c r="D20" s="149" t="str">
        <f>+'EVALUACION CON CONTROLES'!B25</f>
        <v>PLANEACIÓN</v>
      </c>
      <c r="E20" s="149" t="str">
        <f>VLOOKUP(C20,'IDENTIFICACION Y ANALISIS'!$B$19:$F$70,3,FALSE)</f>
        <v>Estatal</v>
      </c>
      <c r="F20" s="149" t="str">
        <f>VLOOKUP(C20,'IDENTIFICACION Y ANALISIS'!$B$19:$F$70,4,FALSE)</f>
        <v>Interno</v>
      </c>
      <c r="G20" s="139" t="str">
        <f>+EVALUACION!H26</f>
        <v>Imposibilidad de garantizar la continuidad de los programas a largo plazo, generando desconfianza en la comunidad y desmotivación en los equipos de trabajo.</v>
      </c>
      <c r="H20" s="139">
        <f>+EVALUACION!I26</f>
        <v>3</v>
      </c>
      <c r="I20" s="139">
        <f>+EVALUACION!J26</f>
        <v>4</v>
      </c>
      <c r="J20" s="139">
        <f>+EVALUACION!K26</f>
        <v>7</v>
      </c>
      <c r="K20" s="149" t="str">
        <f>+EVALUACION!L26</f>
        <v>ALTO</v>
      </c>
      <c r="L20" s="139" t="str">
        <f>+'EVALUACION CON CONTROLES'!N25</f>
        <v>FDLCH</v>
      </c>
      <c r="M20" s="149">
        <v>100</v>
      </c>
      <c r="N20" s="139" t="str">
        <f>+'EVALUACION CON CONTROLES'!G25</f>
        <v>Radicación de la solicitud de Vigencias Futuras ante la Secretaría de Hacienda (o ente competente) con la antelación requerida.</v>
      </c>
      <c r="O20" s="139">
        <f>+'EVALUACION CON CONTROLES'!I25</f>
        <v>3</v>
      </c>
      <c r="P20" s="139">
        <f>+'EVALUACION CON CONTROLES'!J25</f>
        <v>4</v>
      </c>
      <c r="Q20" s="139">
        <f>+'EVALUACION CON CONTROLES'!K25</f>
        <v>7</v>
      </c>
      <c r="R20" s="149" t="str">
        <f>+'EVALUACION CON CONTROLES'!L25</f>
        <v>ALTO</v>
      </c>
      <c r="S20" s="139" t="str">
        <f>+'EVALUACION CON CONTROLES'!M25</f>
        <v>Si</v>
      </c>
      <c r="T20" s="139" t="str">
        <f>+'EVALUACION CON CONTROLES'!N25</f>
        <v>FDLCH</v>
      </c>
      <c r="U20" s="139" t="str">
        <f>+'EVALUACION CON CONTROLES'!O25</f>
        <v>Durante la etapa precontractual y ejecución del contrato.</v>
      </c>
      <c r="V20" s="139" t="str">
        <f>+'EVALUACION CON CONTROLES'!P25</f>
        <v>Fecha en la que finaliza la etapa precontractual.</v>
      </c>
      <c r="W20" s="139" t="str">
        <f>+'EVALUACION CON CONTROLES'!Q25</f>
        <v>Reporte semanal del estado del trámite.</v>
      </c>
      <c r="X20" s="140" t="str">
        <f>+'EVALUACION CON CONTROLES'!R25</f>
        <v>Semanal.</v>
      </c>
    </row>
    <row r="21" spans="2:24" ht="106.5" customHeight="1">
      <c r="B21" s="16">
        <v>11</v>
      </c>
      <c r="C21" s="139" t="str">
        <f>+'EVALUACION CON CONTROLES'!C26:F26</f>
        <v>Apertura de procesos sin disponibilidad  presupuestal</v>
      </c>
      <c r="D21" s="149" t="str">
        <f>+'EVALUACION CON CONTROLES'!B26</f>
        <v>PLANEACIÓN</v>
      </c>
      <c r="E21" s="149" t="str">
        <f>VLOOKUP(C21,'IDENTIFICACION Y ANALISIS'!$B$19:$F$70,3,FALSE)</f>
        <v>Estatal</v>
      </c>
      <c r="F21" s="149" t="str">
        <f>VLOOKUP(C21,'IDENTIFICACION Y ANALISIS'!$B$19:$F$70,4,FALSE)</f>
        <v>Interno</v>
      </c>
      <c r="G21" s="139" t="str">
        <f>+EVALUACION!H27</f>
        <v>Nulidad o anulación del proceso y potencial sanción, obligando a reiniciar la planeación y perdiendo tiempo valioso para la atención de la emergencia social.</v>
      </c>
      <c r="H21" s="139">
        <f>+EVALUACION!I27</f>
        <v>3</v>
      </c>
      <c r="I21" s="139">
        <f>+EVALUACION!J27</f>
        <v>4</v>
      </c>
      <c r="J21" s="139">
        <f>+EVALUACION!K27</f>
        <v>7</v>
      </c>
      <c r="K21" s="149" t="str">
        <f>+EVALUACION!L27</f>
        <v>ALTO</v>
      </c>
      <c r="L21" s="139" t="str">
        <f>+'EVALUACION CON CONTROLES'!N26</f>
        <v>FDLCH</v>
      </c>
      <c r="M21" s="149">
        <v>100</v>
      </c>
      <c r="N21" s="139" t="str">
        <f>+'EVALUACION CON CONTROLES'!G26</f>
        <v>Exigir la emisión y anexar el Certificado de Disponibilidad Presupuestal (CDP) al expediente antes de cualquier acto de apertura.</v>
      </c>
      <c r="O21" s="139">
        <f>+'EVALUACION CON CONTROLES'!I26</f>
        <v>3</v>
      </c>
      <c r="P21" s="139">
        <f>+'EVALUACION CON CONTROLES'!J26</f>
        <v>4</v>
      </c>
      <c r="Q21" s="139">
        <f>+'EVALUACION CON CONTROLES'!K26</f>
        <v>7</v>
      </c>
      <c r="R21" s="149" t="str">
        <f>+'EVALUACION CON CONTROLES'!L26</f>
        <v>ALTO</v>
      </c>
      <c r="S21" s="139" t="str">
        <f>+'EVALUACION CON CONTROLES'!M26</f>
        <v>Si</v>
      </c>
      <c r="T21" s="139" t="str">
        <f>+'EVALUACION CON CONTROLES'!N26</f>
        <v>FDLCH</v>
      </c>
      <c r="U21" s="139" t="str">
        <f>+'EVALUACION CON CONTROLES'!O26</f>
        <v>Posterior al proceso de planeación.</v>
      </c>
      <c r="V21" s="139" t="str">
        <f>+'EVALUACION CON CONTROLES'!P26</f>
        <v>Previo al proceso de contratación.</v>
      </c>
      <c r="W21" s="139" t="str">
        <f>+'EVALUACION CON CONTROLES'!Q26</f>
        <v>Revisión del CDP adjunto en el expediente.</v>
      </c>
      <c r="X21" s="140" t="str">
        <f>+'EVALUACION CON CONTROLES'!R26</f>
        <v>Única.</v>
      </c>
    </row>
    <row r="22" spans="2:24" ht="106.5" customHeight="1">
      <c r="B22" s="16">
        <v>12</v>
      </c>
      <c r="C22" s="139" t="str">
        <f>+'EVALUACION CON CONTROLES'!C27:F27</f>
        <v>Inadecuada evaluación de las ofertas y/o verificación de requisitos habilitantes</v>
      </c>
      <c r="D22" s="149" t="str">
        <f>+'EVALUACION CON CONTROLES'!B27</f>
        <v>SELECCIÓN</v>
      </c>
      <c r="E22" s="149" t="str">
        <f>VLOOKUP(C22,'IDENTIFICACION Y ANALISIS'!$B$19:$F$70,3,FALSE)</f>
        <v>General</v>
      </c>
      <c r="F22" s="149" t="str">
        <f>VLOOKUP(C22,'IDENTIFICACION Y ANALISIS'!$B$19:$F$70,4,FALSE)</f>
        <v>Interno</v>
      </c>
      <c r="G22" s="139" t="str">
        <f>+EVALUACION!H28</f>
        <v>Selección de un contratista inelegible o menos apto, poniendo en riesgo la calidad, legalidad y efectividad de los programas de prevención.</v>
      </c>
      <c r="H22" s="139">
        <f>+EVALUACION!I28</f>
        <v>2</v>
      </c>
      <c r="I22" s="139">
        <f>+EVALUACION!J28</f>
        <v>3</v>
      </c>
      <c r="J22" s="139">
        <f>+EVALUACION!K28</f>
        <v>5</v>
      </c>
      <c r="K22" s="149" t="str">
        <f>+EVALUACION!L28</f>
        <v>MEDIO</v>
      </c>
      <c r="L22" s="139" t="str">
        <f>+'EVALUACION CON CONTROLES'!N27</f>
        <v>FDLCH</v>
      </c>
      <c r="M22" s="149">
        <v>100</v>
      </c>
      <c r="N22" s="139" t="str">
        <f>+'EVALUACION CON CONTROLES'!G27</f>
        <v>Capacitación y nombramiento de un Comité Evaluador idóneo. Utilización de listas de chequeo y matriz de evaluación.</v>
      </c>
      <c r="O22" s="139">
        <f>+'EVALUACION CON CONTROLES'!I27</f>
        <v>2</v>
      </c>
      <c r="P22" s="139">
        <f>+'EVALUACION CON CONTROLES'!J27</f>
        <v>3</v>
      </c>
      <c r="Q22" s="139">
        <f>+'EVALUACION CON CONTROLES'!K27</f>
        <v>5</v>
      </c>
      <c r="R22" s="149" t="str">
        <f>+'EVALUACION CON CONTROLES'!L27</f>
        <v>MEDIO</v>
      </c>
      <c r="S22" s="139" t="str">
        <f>+'EVALUACION CON CONTROLES'!M27</f>
        <v>No</v>
      </c>
      <c r="T22" s="139" t="str">
        <f>+'EVALUACION CON CONTROLES'!N27</f>
        <v>FDLCH</v>
      </c>
      <c r="U22" s="139" t="str">
        <f>+'EVALUACION CON CONTROLES'!O27</f>
        <v>Posterior al proceso de planeación.</v>
      </c>
      <c r="V22" s="139" t="str">
        <f>+'EVALUACION CON CONTROLES'!P27</f>
        <v>Previo al proceso de contratación.</v>
      </c>
      <c r="W22" s="139" t="str">
        <f>+'EVALUACION CON CONTROLES'!Q27</f>
        <v>Revisión del informe final de evaluación.</v>
      </c>
      <c r="X22" s="140" t="str">
        <f>+'EVALUACION CON CONTROLES'!R27</f>
        <v>Única.</v>
      </c>
    </row>
    <row r="23" spans="2:24" ht="106.5" customHeight="1">
      <c r="B23" s="16">
        <v>13</v>
      </c>
      <c r="C23" s="139" t="str">
        <f>+'EVALUACION CON CONTROLES'!C28:F28</f>
        <v>Inadecuado manejo administrativo del proceso contractual</v>
      </c>
      <c r="D23" s="149" t="str">
        <f>+'EVALUACION CON CONTROLES'!B28</f>
        <v>SELECCIÓN</v>
      </c>
      <c r="E23" s="149" t="str">
        <f>VLOOKUP(C23,'IDENTIFICACION Y ANALISIS'!$B$19:$F$70,3,FALSE)</f>
        <v>General</v>
      </c>
      <c r="F23" s="149" t="str">
        <f>VLOOKUP(C23,'IDENTIFICACION Y ANALISIS'!$B$19:$F$70,4,FALSE)</f>
        <v>Interno</v>
      </c>
      <c r="G23" s="139" t="str">
        <f>+EVALUACION!H29</f>
        <v>Nulidad del proceso o sanciones, deteniendo la contratación y, por ende, la provisión de los servicios.</v>
      </c>
      <c r="H23" s="139">
        <f>+EVALUACION!I29</f>
        <v>1</v>
      </c>
      <c r="I23" s="139">
        <f>+EVALUACION!J29</f>
        <v>3</v>
      </c>
      <c r="J23" s="139">
        <f>+EVALUACION!K29</f>
        <v>4</v>
      </c>
      <c r="K23" s="149" t="str">
        <f>+EVALUACION!L29</f>
        <v>BAJO</v>
      </c>
      <c r="L23" s="139" t="str">
        <f>+'EVALUACION CON CONTROLES'!N28</f>
        <v>FDLCH</v>
      </c>
      <c r="M23" s="149">
        <v>100</v>
      </c>
      <c r="N23" s="139" t="str">
        <f>+'EVALUACION CON CONTROLES'!G28</f>
        <v>Asignación de un funcionario de apoyo administrativo. Aplicación del Sistema de Gestión Documental y protocolo de archivo.</v>
      </c>
      <c r="O23" s="139">
        <f>+'EVALUACION CON CONTROLES'!I28</f>
        <v>1</v>
      </c>
      <c r="P23" s="139">
        <f>+'EVALUACION CON CONTROLES'!J28</f>
        <v>3</v>
      </c>
      <c r="Q23" s="139">
        <f>+'EVALUACION CON CONTROLES'!K28</f>
        <v>4</v>
      </c>
      <c r="R23" s="149" t="str">
        <f>+'EVALUACION CON CONTROLES'!L28</f>
        <v>BAJO</v>
      </c>
      <c r="S23" s="139" t="str">
        <f>+'EVALUACION CON CONTROLES'!M28</f>
        <v>No</v>
      </c>
      <c r="T23" s="139" t="str">
        <f>+'EVALUACION CON CONTROLES'!N28</f>
        <v>FDLCH</v>
      </c>
      <c r="U23" s="139" t="str">
        <f>+'EVALUACION CON CONTROLES'!O28</f>
        <v>Durante la etapa precontractual y ejecución del contrato.</v>
      </c>
      <c r="V23" s="139" t="str">
        <f>+'EVALUACION CON CONTROLES'!P28</f>
        <v>Previo al proceso de acta de inicio del contrato.</v>
      </c>
      <c r="W23" s="139" t="str">
        <f>+'EVALUACION CON CONTROLES'!Q28</f>
        <v>Auditoría aleatoria de la trazabilidad.</v>
      </c>
      <c r="X23" s="140" t="str">
        <f>+'EVALUACION CON CONTROLES'!R28</f>
        <v>Mensual.</v>
      </c>
    </row>
    <row r="24" spans="2:24" ht="106.5" customHeight="1">
      <c r="B24" s="16">
        <v>14</v>
      </c>
      <c r="C24" s="139" t="str">
        <f>+'EVALUACION CON CONTROLES'!C29:F29</f>
        <v>Falta de claridad en la elaboración de los actos administrativos</v>
      </c>
      <c r="D24" s="149" t="str">
        <f>+'EVALUACION CON CONTROLES'!B29</f>
        <v>SELECCIÓN</v>
      </c>
      <c r="E24" s="149" t="str">
        <f>VLOOKUP(C24,'IDENTIFICACION Y ANALISIS'!$B$19:$F$70,3,FALSE)</f>
        <v>General</v>
      </c>
      <c r="F24" s="149" t="str">
        <f>VLOOKUP(C24,'IDENTIFICACION Y ANALISIS'!$B$19:$F$70,4,FALSE)</f>
        <v>Interno</v>
      </c>
      <c r="G24" s="139" t="str">
        <f>+EVALUACION!H30</f>
        <v>Actos administrativos susceptibles de recursos y demandas que paralizan o dilatan la adjudicación del contrato.</v>
      </c>
      <c r="H24" s="139">
        <f>+EVALUACION!I30</f>
        <v>1</v>
      </c>
      <c r="I24" s="139">
        <f>+EVALUACION!J30</f>
        <v>3</v>
      </c>
      <c r="J24" s="139">
        <f>+EVALUACION!K30</f>
        <v>4</v>
      </c>
      <c r="K24" s="149" t="str">
        <f>+EVALUACION!L30</f>
        <v>BAJO</v>
      </c>
      <c r="L24" s="139" t="str">
        <f>+'EVALUACION CON CONTROLES'!N29</f>
        <v>FDLCH</v>
      </c>
      <c r="M24" s="149">
        <v>100</v>
      </c>
      <c r="N24" s="139" t="str">
        <f>+'EVALUACION CON CONTROLES'!G29</f>
        <v>Control de calidad y aval obligatorio por la Oficina Asesora Jurídica de los proyectos de actos (Apertura, Adjudicación).</v>
      </c>
      <c r="O24" s="139">
        <f>+'EVALUACION CON CONTROLES'!I29</f>
        <v>1</v>
      </c>
      <c r="P24" s="139">
        <f>+'EVALUACION CON CONTROLES'!J29</f>
        <v>3</v>
      </c>
      <c r="Q24" s="139">
        <f>+'EVALUACION CON CONTROLES'!K29</f>
        <v>4</v>
      </c>
      <c r="R24" s="149" t="str">
        <f>+'EVALUACION CON CONTROLES'!L29</f>
        <v>BAJO</v>
      </c>
      <c r="S24" s="139" t="str">
        <f>+'EVALUACION CON CONTROLES'!M29</f>
        <v>No</v>
      </c>
      <c r="T24" s="139" t="str">
        <f>+'EVALUACION CON CONTROLES'!N29</f>
        <v>FDLCH</v>
      </c>
      <c r="U24" s="139" t="str">
        <f>+'EVALUACION CON CONTROLES'!O29</f>
        <v>Posterior al proceso de planeación.</v>
      </c>
      <c r="V24" s="139" t="str">
        <f>+'EVALUACION CON CONTROLES'!P29</f>
        <v>Posterior al proceso de selección.</v>
      </c>
      <c r="W24" s="139" t="str">
        <f>+'EVALUACION CON CONTROLES'!Q29</f>
        <v>Chequeo de la existencia del aval jurídico.</v>
      </c>
      <c r="X24" s="140" t="str">
        <f>+'EVALUACION CON CONTROLES'!R29</f>
        <v>Única.</v>
      </c>
    </row>
    <row r="25" spans="2:24" ht="106.5" customHeight="1">
      <c r="B25" s="16">
        <v>15</v>
      </c>
      <c r="C25" s="139" t="str">
        <f>+'EVALUACION CON CONTROLES'!C30:F30</f>
        <v>Contestación inoportuna a todas las observaciones formuladas a los documentos de la contratación</v>
      </c>
      <c r="D25" s="149" t="str">
        <f>+'EVALUACION CON CONTROLES'!B30</f>
        <v>SELECCIÓN</v>
      </c>
      <c r="E25" s="149" t="str">
        <f>VLOOKUP(C25,'IDENTIFICACION Y ANALISIS'!$B$19:$F$70,3,FALSE)</f>
        <v>General</v>
      </c>
      <c r="F25" s="149" t="str">
        <f>VLOOKUP(C25,'IDENTIFICACION Y ANALISIS'!$B$19:$F$70,4,FALSE)</f>
        <v>Interno</v>
      </c>
      <c r="G25" s="139" t="str">
        <f>+EVALUACION!H31</f>
        <v>Demoras en la adjudicación que consumen el tiempo disponible para la ejecución del proyecto y reducen su duración efectiva.</v>
      </c>
      <c r="H25" s="139">
        <f>+EVALUACION!I31</f>
        <v>2</v>
      </c>
      <c r="I25" s="139">
        <f>+EVALUACION!J31</f>
        <v>3</v>
      </c>
      <c r="J25" s="139">
        <f>+EVALUACION!K31</f>
        <v>5</v>
      </c>
      <c r="K25" s="149" t="str">
        <f>+EVALUACION!L31</f>
        <v>MEDIO</v>
      </c>
      <c r="L25" s="139" t="str">
        <f>+'EVALUACION CON CONTROLES'!N30</f>
        <v>FDLCH</v>
      </c>
      <c r="M25" s="149">
        <v>100</v>
      </c>
      <c r="N25" s="139" t="str">
        <f>+'EVALUACION CON CONTROLES'!G30</f>
        <v>Elaboración de un plan de respuesta inmediato con equipo interdisciplinario. Definición de responsables de la compilación y respuesta.</v>
      </c>
      <c r="O25" s="139">
        <f>+'EVALUACION CON CONTROLES'!I30</f>
        <v>2</v>
      </c>
      <c r="P25" s="139">
        <f>+'EVALUACION CON CONTROLES'!J30</f>
        <v>3</v>
      </c>
      <c r="Q25" s="139">
        <f>+'EVALUACION CON CONTROLES'!K30</f>
        <v>5</v>
      </c>
      <c r="R25" s="149" t="str">
        <f>+'EVALUACION CON CONTROLES'!L30</f>
        <v>MEDIO</v>
      </c>
      <c r="S25" s="139" t="str">
        <f>+'EVALUACION CON CONTROLES'!M30</f>
        <v>No</v>
      </c>
      <c r="T25" s="139" t="str">
        <f>+'EVALUACION CON CONTROLES'!N30</f>
        <v>FDLCH</v>
      </c>
      <c r="U25" s="139" t="str">
        <f>+'EVALUACION CON CONTROLES'!O30</f>
        <v>Dentro del mismo tiempo de la afectación.</v>
      </c>
      <c r="V25" s="139" t="str">
        <f>+'EVALUACION CON CONTROLES'!P30</f>
        <v>Fecha en la que finaliza la etapa precontractual.</v>
      </c>
      <c r="W25" s="139" t="str">
        <f>+'EVALUACION CON CONTROLES'!Q30</f>
        <v>Verificación del cumplimiento del plazo legal.</v>
      </c>
      <c r="X25" s="140" t="str">
        <f>+'EVALUACION CON CONTROLES'!R30</f>
        <v>Única.</v>
      </c>
    </row>
    <row r="26" spans="2:24" ht="106.5" customHeight="1">
      <c r="B26" s="16">
        <v>16</v>
      </c>
      <c r="C26" s="139" t="str">
        <f>+'EVALUACION CON CONTROLES'!C31:F31</f>
        <v>No publicación de la documentación del proceso de selección en el SECOP</v>
      </c>
      <c r="D26" s="149" t="str">
        <f>+'EVALUACION CON CONTROLES'!B31</f>
        <v>SELECCIÓN</v>
      </c>
      <c r="E26" s="149" t="str">
        <f>VLOOKUP(C26,'IDENTIFICACION Y ANALISIS'!$B$19:$F$70,3,FALSE)</f>
        <v>General</v>
      </c>
      <c r="F26" s="149" t="str">
        <f>VLOOKUP(C26,'IDENTIFICACION Y ANALISIS'!$B$19:$F$70,4,FALSE)</f>
        <v>Interno</v>
      </c>
      <c r="G26" s="139" t="str">
        <f>+EVALUACION!H32</f>
        <v>Violación del principio de transparencia, lo que puede acarrear la nulidad del contrato y sanciones al funcionario responsable.</v>
      </c>
      <c r="H26" s="139">
        <f>+EVALUACION!I32</f>
        <v>1</v>
      </c>
      <c r="I26" s="139">
        <f>+EVALUACION!J32</f>
        <v>3</v>
      </c>
      <c r="J26" s="139">
        <f>+EVALUACION!K32</f>
        <v>4</v>
      </c>
      <c r="K26" s="149" t="str">
        <f>+EVALUACION!L32</f>
        <v>BAJO</v>
      </c>
      <c r="L26" s="139" t="str">
        <f>+'EVALUACION CON CONTROLES'!N31</f>
        <v>FDLCH</v>
      </c>
      <c r="M26" s="149">
        <v>100</v>
      </c>
      <c r="N26" s="139" t="str">
        <f>+'EVALUACION CON CONTROLES'!G31</f>
        <v>Designación de un único funcionario responsable del cargue en SECOP. Uso de lista de chequeo de documentos obligatorios.</v>
      </c>
      <c r="O26" s="139">
        <f>+'EVALUACION CON CONTROLES'!I31</f>
        <v>1</v>
      </c>
      <c r="P26" s="139">
        <f>+'EVALUACION CON CONTROLES'!J31</f>
        <v>3</v>
      </c>
      <c r="Q26" s="139">
        <f>+'EVALUACION CON CONTROLES'!K31</f>
        <v>4</v>
      </c>
      <c r="R26" s="149" t="str">
        <f>+'EVALUACION CON CONTROLES'!L31</f>
        <v>BAJO</v>
      </c>
      <c r="S26" s="139" t="str">
        <f>+'EVALUACION CON CONTROLES'!M31</f>
        <v>No</v>
      </c>
      <c r="T26" s="139" t="str">
        <f>+'EVALUACION CON CONTROLES'!N31</f>
        <v>FDLCH</v>
      </c>
      <c r="U26" s="139" t="str">
        <f>+'EVALUACION CON CONTROLES'!O31</f>
        <v>Desde la formalización del contrato.</v>
      </c>
      <c r="V26" s="139" t="str">
        <f>+'EVALUACION CON CONTROLES'!P31</f>
        <v>Previo al proceso de acta de inicio del contrato.</v>
      </c>
      <c r="W26" s="139" t="str">
        <f>+'EVALUACION CON CONTROLES'!Q31</f>
        <v>Revisión de la URL del proceso en el SECOP.</v>
      </c>
      <c r="X26" s="140" t="str">
        <f>+'EVALUACION CON CONTROLES'!R31</f>
        <v>Diario (en plazos clave).</v>
      </c>
    </row>
    <row r="27" spans="2:24" ht="106.5" customHeight="1">
      <c r="B27" s="16">
        <v>17</v>
      </c>
      <c r="C27" s="139" t="str">
        <f>+'EVALUACION CON CONTROLES'!C32:F32</f>
        <v>Confabulacion de los proponentes (Colusión)</v>
      </c>
      <c r="D27" s="149" t="str">
        <f>+'EVALUACION CON CONTROLES'!B32</f>
        <v>SELECCIÓN</v>
      </c>
      <c r="E27" s="149" t="str">
        <f>VLOOKUP(C27,'IDENTIFICACION Y ANALISIS'!$B$19:$F$70,3,FALSE)</f>
        <v>General</v>
      </c>
      <c r="F27" s="149" t="str">
        <f>VLOOKUP(C27,'IDENTIFICACION Y ANALISIS'!$B$19:$F$70,4,FALSE)</f>
        <v>Externo</v>
      </c>
      <c r="G27" s="139" t="str">
        <f>+EVALUACION!H33</f>
        <v>Adjudicación con sobrecostos, lo que implica una pérdida de eficiencia en el uso de los recursos, llegando a menos beneficiarios.</v>
      </c>
      <c r="H27" s="139">
        <f>+EVALUACION!I33</f>
        <v>3</v>
      </c>
      <c r="I27" s="139">
        <f>+EVALUACION!J33</f>
        <v>4</v>
      </c>
      <c r="J27" s="139">
        <f>+EVALUACION!K33</f>
        <v>7</v>
      </c>
      <c r="K27" s="149" t="str">
        <f>+EVALUACION!L33</f>
        <v>ALTO</v>
      </c>
      <c r="L27" s="139" t="str">
        <f>+'EVALUACION CON CONTROLES'!N32</f>
        <v>FDLCH</v>
      </c>
      <c r="M27" s="149">
        <v>100</v>
      </c>
      <c r="N27" s="139" t="str">
        <f>+'EVALUACION CON CONTROLES'!G32</f>
        <v>Cláusula de terminación unilateral por colusión. Análisis detallado de ofertas sospechosas por parte del Comité Evaluador.</v>
      </c>
      <c r="O27" s="139">
        <f>+'EVALUACION CON CONTROLES'!I32</f>
        <v>3</v>
      </c>
      <c r="P27" s="139">
        <f>+'EVALUACION CON CONTROLES'!J32</f>
        <v>4</v>
      </c>
      <c r="Q27" s="139">
        <f>+'EVALUACION CON CONTROLES'!K32</f>
        <v>7</v>
      </c>
      <c r="R27" s="149" t="str">
        <f>+'EVALUACION CON CONTROLES'!L32</f>
        <v>ALTO</v>
      </c>
      <c r="S27" s="139" t="str">
        <f>+'EVALUACION CON CONTROLES'!M32</f>
        <v>Si</v>
      </c>
      <c r="T27" s="139" t="str">
        <f>+'EVALUACION CON CONTROLES'!N32</f>
        <v>FDLCH</v>
      </c>
      <c r="U27" s="139" t="str">
        <f>+'EVALUACION CON CONTROLES'!O32</f>
        <v>Durante el proceso de selección.</v>
      </c>
      <c r="V27" s="139" t="str">
        <f>+'EVALUACION CON CONTROLES'!P32</f>
        <v>Previo al proceso de contratación.</v>
      </c>
      <c r="W27" s="139" t="str">
        <f>+'EVALUACION CON CONTROLES'!Q32</f>
        <v>Análisis comparativo de precios y patrones de presentación.</v>
      </c>
      <c r="X27" s="140" t="str">
        <f>+'EVALUACION CON CONTROLES'!R32</f>
        <v>Única.</v>
      </c>
    </row>
    <row r="28" spans="2:24" ht="106.5" customHeight="1">
      <c r="B28" s="16">
        <v>18</v>
      </c>
      <c r="C28" s="139" t="str">
        <f>+'EVALUACION CON CONTROLES'!C33:F33</f>
        <v>Selección de ofertas con precios  artificialmente bajos.</v>
      </c>
      <c r="D28" s="149" t="str">
        <f>+'EVALUACION CON CONTROLES'!B33</f>
        <v>SELECCIÓN</v>
      </c>
      <c r="E28" s="149" t="str">
        <f>VLOOKUP(C28,'IDENTIFICACION Y ANALISIS'!$B$19:$F$70,3,FALSE)</f>
        <v>General</v>
      </c>
      <c r="F28" s="149" t="str">
        <f>VLOOKUP(C28,'IDENTIFICACION Y ANALISIS'!$B$19:$F$70,4,FALSE)</f>
        <v>Interno</v>
      </c>
      <c r="G28" s="139" t="str">
        <f>+EVALUACION!H34</f>
        <v>Alto riesgo de incumplimiento o de terminación anticipada del contrato debido a la inviabilidad económica del contratista para mantener la calidad del servicio.</v>
      </c>
      <c r="H28" s="139">
        <f>+EVALUACION!I34</f>
        <v>3</v>
      </c>
      <c r="I28" s="139">
        <f>+EVALUACION!J34</f>
        <v>4</v>
      </c>
      <c r="J28" s="139">
        <f>+EVALUACION!K34</f>
        <v>7</v>
      </c>
      <c r="K28" s="149" t="str">
        <f>+EVALUACION!L34</f>
        <v>ALTO</v>
      </c>
      <c r="L28" s="139" t="str">
        <f>+'EVALUACION CON CONTROLES'!N33</f>
        <v>FDLCH</v>
      </c>
      <c r="M28" s="149">
        <v>100</v>
      </c>
      <c r="N28" s="139" t="str">
        <f>+'EVALUACION CON CONTROLES'!G33</f>
        <v>Exigencia de la sustentación detallada del A.I.U. y costos de personal. Declaración de inviabilidad.</v>
      </c>
      <c r="O28" s="139">
        <f>+'EVALUACION CON CONTROLES'!I33</f>
        <v>3</v>
      </c>
      <c r="P28" s="139">
        <f>+'EVALUACION CON CONTROLES'!J33</f>
        <v>4</v>
      </c>
      <c r="Q28" s="139">
        <f>+'EVALUACION CON CONTROLES'!K33</f>
        <v>7</v>
      </c>
      <c r="R28" s="149" t="str">
        <f>+'EVALUACION CON CONTROLES'!L33</f>
        <v>ALTO</v>
      </c>
      <c r="S28" s="139" t="str">
        <f>+'EVALUACION CON CONTROLES'!M33</f>
        <v>Si</v>
      </c>
      <c r="T28" s="139" t="str">
        <f>+'EVALUACION CON CONTROLES'!N33</f>
        <v>FDLCH</v>
      </c>
      <c r="U28" s="139" t="str">
        <f>+'EVALUACION CON CONTROLES'!O33</f>
        <v>Durante el proceso de selección.</v>
      </c>
      <c r="V28" s="139" t="str">
        <f>+'EVALUACION CON CONTROLES'!P33</f>
        <v>Previo al proceso de contratación.</v>
      </c>
      <c r="W28" s="139" t="str">
        <f>+'EVALUACION CON CONTROLES'!Q33</f>
        <v>Revisión y aval por el área financiera del informe de viabilidad.</v>
      </c>
      <c r="X28" s="140" t="str">
        <f>+'EVALUACION CON CONTROLES'!R33</f>
        <v>Única.</v>
      </c>
    </row>
    <row r="29" spans="2:24" ht="106.5" customHeight="1">
      <c r="B29" s="16">
        <v>19</v>
      </c>
      <c r="C29" s="139" t="str">
        <f>+'EVALUACION CON CONTROLES'!C34:F34</f>
        <v>Adjudicar el contrato  a un proponente que pueda suministrar bienes de mala calidad o que preste servicios de forma incorrecta, debido a la presentación de ofertas artificialmente baja.</v>
      </c>
      <c r="D29" s="149" t="str">
        <f>+'EVALUACION CON CONTROLES'!B34</f>
        <v>SELECCIÓN</v>
      </c>
      <c r="E29" s="149" t="str">
        <f>VLOOKUP(C29,'IDENTIFICACION Y ANALISIS'!$B$19:$F$70,3,FALSE)</f>
        <v>General</v>
      </c>
      <c r="F29" s="149" t="str">
        <f>VLOOKUP(C29,'IDENTIFICACION Y ANALISIS'!$B$19:$F$70,4,FALSE)</f>
        <v>Interno</v>
      </c>
      <c r="G29" s="139" t="str">
        <f>+EVALUACION!H35</f>
        <v>Los servicios de personas con discapacidad, sus cuidadores y personas en riesgo de malnutirición no son sofucientes y las metodologías no se aplican correctamente, fracasando el objetivo del proyecto.</v>
      </c>
      <c r="H29" s="139">
        <f>+EVALUACION!I35</f>
        <v>2</v>
      </c>
      <c r="I29" s="139">
        <f>+EVALUACION!J35</f>
        <v>4</v>
      </c>
      <c r="J29" s="139">
        <f>+EVALUACION!K35</f>
        <v>6</v>
      </c>
      <c r="K29" s="149" t="str">
        <f>+EVALUACION!L35</f>
        <v>ALTO</v>
      </c>
      <c r="L29" s="139" t="str">
        <f>+'EVALUACION CON CONTROLES'!N34</f>
        <v>FDLCH</v>
      </c>
      <c r="M29" s="149">
        <v>100</v>
      </c>
      <c r="N29" s="139" t="str">
        <f>+'EVALUACION CON CONTROLES'!G34</f>
        <v>Evaluación prioritaria de la experiencia específica en personas con discapacidad, sus cuidadores y personas en riesgo de malnutiriciónA y calidad de los perfiles profesionales ofrecidos.</v>
      </c>
      <c r="O29" s="139">
        <f>+'EVALUACION CON CONTROLES'!I34</f>
        <v>2</v>
      </c>
      <c r="P29" s="139">
        <f>+'EVALUACION CON CONTROLES'!J34</f>
        <v>4</v>
      </c>
      <c r="Q29" s="139">
        <f>+'EVALUACION CON CONTROLES'!K34</f>
        <v>6</v>
      </c>
      <c r="R29" s="149" t="str">
        <f>+'EVALUACION CON CONTROLES'!L34</f>
        <v>ALTO</v>
      </c>
      <c r="S29" s="139" t="str">
        <f>+'EVALUACION CON CONTROLES'!M34</f>
        <v>Si</v>
      </c>
      <c r="T29" s="139" t="str">
        <f>+'EVALUACION CON CONTROLES'!N34</f>
        <v>FDLCH</v>
      </c>
      <c r="U29" s="139" t="str">
        <f>+'EVALUACION CON CONTROLES'!O34</f>
        <v>Durante el proceso de selección.</v>
      </c>
      <c r="V29" s="139" t="str">
        <f>+'EVALUACION CON CONTROLES'!P34</f>
        <v>Previo al proceso de contratación.</v>
      </c>
      <c r="W29" s="139" t="str">
        <f>+'EVALUACION CON CONTROLES'!Q34</f>
        <v>Revisión de las hojas de vida y el plan de trabajo.</v>
      </c>
      <c r="X29" s="140" t="str">
        <f>+'EVALUACION CON CONTROLES'!R34</f>
        <v>Única.</v>
      </c>
    </row>
    <row r="30" spans="2:24" ht="106.5" customHeight="1">
      <c r="B30" s="16">
        <v>20</v>
      </c>
      <c r="C30" s="139" t="str">
        <f>+'EVALUACION CON CONTROLES'!C35:F35</f>
        <v>Declaratoria  Desierta del Proceso de Contratación, por que los oferentes no cumplen la totalidad de Requisitos Habilitantes o por encontrarse incursos en alguna inhabilidad o incompatibilidad</v>
      </c>
      <c r="D30" s="149" t="str">
        <f>+'EVALUACION CON CONTROLES'!B35</f>
        <v>SELECCIÓN</v>
      </c>
      <c r="E30" s="149" t="str">
        <f>VLOOKUP(C30,'IDENTIFICACION Y ANALISIS'!$B$19:$F$70,3,FALSE)</f>
        <v>General</v>
      </c>
      <c r="F30" s="149" t="str">
        <f>VLOOKUP(C30,'IDENTIFICACION Y ANALISIS'!$B$19:$F$70,4,FALSE)</f>
        <v>Externo</v>
      </c>
      <c r="G30" s="139" t="str">
        <f>+EVALUACION!H36</f>
        <v>Retraso grave o imposibilidad de ejecutar el proyecto, obligando a iniciar un nuevo proceso y dejando a la población sin la actividad programada.</v>
      </c>
      <c r="H30" s="139">
        <f>+EVALUACION!I36</f>
        <v>3</v>
      </c>
      <c r="I30" s="139">
        <f>+EVALUACION!J36</f>
        <v>5</v>
      </c>
      <c r="J30" s="139">
        <f>+EVALUACION!K36</f>
        <v>8</v>
      </c>
      <c r="K30" s="149" t="str">
        <f>+EVALUACION!L36</f>
        <v>EXTREMO</v>
      </c>
      <c r="L30" s="139" t="str">
        <f>+'EVALUACION CON CONTROLES'!N35</f>
        <v>FDLCH</v>
      </c>
      <c r="M30" s="149">
        <v>100</v>
      </c>
      <c r="N30" s="139" t="str">
        <f>+'EVALUACION CON CONTROLES'!G35</f>
        <v>Análisis de las causas que generaron la declaratoria desierta. Rediseño del proceso ajustando requisitos (sin limitar la competencia) o presupuesto.</v>
      </c>
      <c r="O30" s="139">
        <f>+'EVALUACION CON CONTROLES'!I35</f>
        <v>3</v>
      </c>
      <c r="P30" s="139">
        <f>+'EVALUACION CON CONTROLES'!J35</f>
        <v>5</v>
      </c>
      <c r="Q30" s="139">
        <f>+'EVALUACION CON CONTROLES'!K35</f>
        <v>8</v>
      </c>
      <c r="R30" s="149" t="str">
        <f>+'EVALUACION CON CONTROLES'!L35</f>
        <v>EXTREMO</v>
      </c>
      <c r="S30" s="139" t="str">
        <f>+'EVALUACION CON CONTROLES'!M35</f>
        <v>No</v>
      </c>
      <c r="T30" s="139" t="str">
        <f>+'EVALUACION CON CONTROLES'!N35</f>
        <v>FDLCH</v>
      </c>
      <c r="U30" s="139" t="str">
        <f>+'EVALUACION CON CONTROLES'!O35</f>
        <v>Dentro del mismo tiempo de la afectación.</v>
      </c>
      <c r="V30" s="139" t="str">
        <f>+'EVALUACION CON CONTROLES'!P35</f>
        <v>Posterior al proceso de planeación.</v>
      </c>
      <c r="W30" s="139" t="str">
        <f>+'EVALUACION CON CONTROLES'!Q35</f>
        <v>Informe de causas de desierto y plan de mejoramiento.</v>
      </c>
      <c r="X30" s="140" t="str">
        <f>+'EVALUACION CON CONTROLES'!R35</f>
        <v>Única.</v>
      </c>
    </row>
    <row r="31" spans="2:24" ht="106.5" customHeight="1">
      <c r="B31" s="16">
        <v>21</v>
      </c>
      <c r="C31" s="139" t="str">
        <f>+'EVALUACION CON CONTROLES'!C36:F36</f>
        <v xml:space="preserve">Riesgo de que no se firme el contrato. </v>
      </c>
      <c r="D31" s="149" t="str">
        <f>+'EVALUACION CON CONTROLES'!B36</f>
        <v>CONTRATACIÓN</v>
      </c>
      <c r="E31" s="149" t="str">
        <f>VLOOKUP(C31,'IDENTIFICACION Y ANALISIS'!$B$19:$F$70,3,FALSE)</f>
        <v>General</v>
      </c>
      <c r="F31" s="149" t="str">
        <f>VLOOKUP(C31,'IDENTIFICACION Y ANALISIS'!$B$19:$F$70,4,FALSE)</f>
        <v>Interno</v>
      </c>
      <c r="G31" s="139" t="str">
        <f>+EVALUACION!H37</f>
        <v>Cierre del proceso y necesidad de una nueva selección, perdiendo la oportunidad de atención comunitaria programada.</v>
      </c>
      <c r="H31" s="139">
        <f>+EVALUACION!I37</f>
        <v>1</v>
      </c>
      <c r="I31" s="139">
        <f>+EVALUACION!J37</f>
        <v>5</v>
      </c>
      <c r="J31" s="139">
        <f>+EVALUACION!K37</f>
        <v>6</v>
      </c>
      <c r="K31" s="149" t="str">
        <f>+EVALUACION!L37</f>
        <v>ALTO</v>
      </c>
      <c r="L31" s="139" t="str">
        <f>+'EVALUACION CON CONTROLES'!N36</f>
        <v>FDLCH</v>
      </c>
      <c r="M31" s="149">
        <v>100</v>
      </c>
      <c r="N31" s="139" t="str">
        <f>+'EVALUACION CON CONTROLES'!G36</f>
        <v>Comunicación oficial y seguimiento proactivo con el contratista. Establecimiento de un cronograma interno de firma y cumplimiento.</v>
      </c>
      <c r="O31" s="139">
        <f>+'EVALUACION CON CONTROLES'!I36</f>
        <v>1</v>
      </c>
      <c r="P31" s="139">
        <f>+'EVALUACION CON CONTROLES'!J36</f>
        <v>5</v>
      </c>
      <c r="Q31" s="139">
        <f>+'EVALUACION CON CONTROLES'!K36</f>
        <v>6</v>
      </c>
      <c r="R31" s="149" t="str">
        <f>+'EVALUACION CON CONTROLES'!L36</f>
        <v>ALTO</v>
      </c>
      <c r="S31" s="139" t="str">
        <f>+'EVALUACION CON CONTROLES'!M36</f>
        <v>No</v>
      </c>
      <c r="T31" s="139" t="str">
        <f>+'EVALUACION CON CONTROLES'!N36</f>
        <v>FDLCH</v>
      </c>
      <c r="U31" s="139" t="str">
        <f>+'EVALUACION CON CONTROLES'!O36</f>
        <v>Posterior al proceso de selección.</v>
      </c>
      <c r="V31" s="139" t="str">
        <f>+'EVALUACION CON CONTROLES'!P36</f>
        <v>Previo al proceso de acta de inicio del contrato.</v>
      </c>
      <c r="W31" s="139" t="str">
        <f>+'EVALUACION CON CONTROLES'!Q36</f>
        <v>Verificación de la firma del contrato dentro del plazo legal.</v>
      </c>
      <c r="X31" s="140" t="str">
        <f>+'EVALUACION CON CONTROLES'!R36</f>
        <v>Diario (en plazo de firma).</v>
      </c>
    </row>
    <row r="32" spans="2:24" ht="106.5" customHeight="1">
      <c r="B32" s="16">
        <v>22</v>
      </c>
      <c r="C32" s="139" t="str">
        <f>+'EVALUACION CON CONTROLES'!C37:F37</f>
        <v>Falta de constitución o constitución tardía de la garantía única. Aceptación de garantías que no se ajustan a lo contemplado en el contrato</v>
      </c>
      <c r="D32" s="149" t="str">
        <f>+'EVALUACION CON CONTROLES'!B37</f>
        <v>CONTRATACIÓN</v>
      </c>
      <c r="E32" s="149" t="str">
        <f>VLOOKUP(C32,'IDENTIFICACION Y ANALISIS'!$B$19:$F$70,3,FALSE)</f>
        <v>General</v>
      </c>
      <c r="F32" s="149" t="str">
        <f>VLOOKUP(C32,'IDENTIFICACION Y ANALISIS'!$B$19:$F$70,4,FALSE)</f>
        <v>Interno</v>
      </c>
      <c r="G32" s="139" t="str">
        <f>+EVALUACION!H38</f>
        <v>El contrato queda sin respaldo, imposibilitando a la entidad resarcirse en caso de incumplimiento, poniendo en riesgo la continuidad del servicio o la inversión.</v>
      </c>
      <c r="H32" s="139">
        <f>+EVALUACION!I38</f>
        <v>2</v>
      </c>
      <c r="I32" s="139">
        <f>+EVALUACION!J38</f>
        <v>3</v>
      </c>
      <c r="J32" s="139">
        <f>+EVALUACION!K38</f>
        <v>5</v>
      </c>
      <c r="K32" s="149" t="str">
        <f>+EVALUACION!L38</f>
        <v>MEDIO</v>
      </c>
      <c r="L32" s="139" t="str">
        <f>+'EVALUACION CON CONTROLES'!N37</f>
        <v>FDLCH</v>
      </c>
      <c r="M32" s="149">
        <v>100</v>
      </c>
      <c r="N32" s="139" t="str">
        <f>+'EVALUACION CON CONTROLES'!G37</f>
        <v>Revisión estricta de la póliza por el área legal/financiera. Inclusión de la garantía en el check-list de requisitos de perfeccionamiento.</v>
      </c>
      <c r="O32" s="139">
        <f>+'EVALUACION CON CONTROLES'!I37</f>
        <v>2</v>
      </c>
      <c r="P32" s="139">
        <f>+'EVALUACION CON CONTROLES'!J37</f>
        <v>3</v>
      </c>
      <c r="Q32" s="139">
        <f>+'EVALUACION CON CONTROLES'!K37</f>
        <v>5</v>
      </c>
      <c r="R32" s="149" t="str">
        <f>+'EVALUACION CON CONTROLES'!L37</f>
        <v>MEDIO</v>
      </c>
      <c r="S32" s="139" t="str">
        <f>+'EVALUACION CON CONTROLES'!M37</f>
        <v>No</v>
      </c>
      <c r="T32" s="139" t="str">
        <f>+'EVALUACION CON CONTROLES'!N37</f>
        <v>FDLCH</v>
      </c>
      <c r="U32" s="139" t="str">
        <f>+'EVALUACION CON CONTROLES'!O37</f>
        <v>Previo al proceso de firma del contrato.</v>
      </c>
      <c r="V32" s="139" t="str">
        <f>+'EVALUACION CON CONTROLES'!P37</f>
        <v>Previo al proceso de acta de inicio del contrato.</v>
      </c>
      <c r="W32" s="139" t="str">
        <f>+'EVALUACION CON CONTROLES'!Q37</f>
        <v>Revisión documental de la póliza y el acto administrativo de aprobación.</v>
      </c>
      <c r="X32" s="140" t="str">
        <f>+'EVALUACION CON CONTROLES'!R37</f>
        <v>Única.</v>
      </c>
    </row>
    <row r="33" spans="2:24" ht="106.5" customHeight="1">
      <c r="B33" s="16">
        <v>23</v>
      </c>
      <c r="C33" s="139" t="str">
        <f>+'EVALUACION CON CONTROLES'!C38:F38</f>
        <v>Falta de solicitud o solicitud tardía del registro  presupuestal</v>
      </c>
      <c r="D33" s="149" t="str">
        <f>+'EVALUACION CON CONTROLES'!B38</f>
        <v>CONTRATACIÓN</v>
      </c>
      <c r="E33" s="149" t="str">
        <f>VLOOKUP(C33,'IDENTIFICACION Y ANALISIS'!$B$19:$F$70,3,FALSE)</f>
        <v>Estatal</v>
      </c>
      <c r="F33" s="149" t="str">
        <f>VLOOKUP(C33,'IDENTIFICACION Y ANALISIS'!$B$19:$F$70,4,FALSE)</f>
        <v>Interno</v>
      </c>
      <c r="G33" s="139" t="str">
        <f>+EVALUACION!H39</f>
        <v>Suspensión de la ejecución y prohibición de realizar pagos, lo que provoca el abandono de la labor por parte del equipo profesional.</v>
      </c>
      <c r="H33" s="139">
        <f>+EVALUACION!I39</f>
        <v>2</v>
      </c>
      <c r="I33" s="139">
        <f>+EVALUACION!J39</f>
        <v>3</v>
      </c>
      <c r="J33" s="139">
        <f>+EVALUACION!K39</f>
        <v>5</v>
      </c>
      <c r="K33" s="149" t="str">
        <f>+EVALUACION!L39</f>
        <v>MEDIO</v>
      </c>
      <c r="L33" s="139" t="str">
        <f>+'EVALUACION CON CONTROLES'!N38</f>
        <v>FDLCH</v>
      </c>
      <c r="M33" s="149">
        <v>100</v>
      </c>
      <c r="N33" s="139" t="str">
        <f>+'EVALUACION CON CONTROLES'!G38</f>
        <v>Inclusión del Registro Presupuestal (RP) como requisito de ejecución. Designación de un responsable de trámite con plazo máximo.</v>
      </c>
      <c r="O33" s="139">
        <f>+'EVALUACION CON CONTROLES'!I38</f>
        <v>2</v>
      </c>
      <c r="P33" s="139">
        <f>+'EVALUACION CON CONTROLES'!J38</f>
        <v>3</v>
      </c>
      <c r="Q33" s="139">
        <f>+'EVALUACION CON CONTROLES'!K38</f>
        <v>5</v>
      </c>
      <c r="R33" s="149" t="str">
        <f>+'EVALUACION CON CONTROLES'!L38</f>
        <v>MEDIO</v>
      </c>
      <c r="S33" s="139" t="str">
        <f>+'EVALUACION CON CONTROLES'!M38</f>
        <v>No</v>
      </c>
      <c r="T33" s="139" t="str">
        <f>+'EVALUACION CON CONTROLES'!N38</f>
        <v>FDLCH</v>
      </c>
      <c r="U33" s="139" t="str">
        <f>+'EVALUACION CON CONTROLES'!O38</f>
        <v>Desde la formalización del contrato.</v>
      </c>
      <c r="V33" s="139" t="str">
        <f>+'EVALUACION CON CONTROLES'!P38</f>
        <v>Inicio del contrato.</v>
      </c>
      <c r="W33" s="139" t="str">
        <f>+'EVALUACION CON CONTROLES'!Q38</f>
        <v>Verificación de la existencia del RP en el expediente.</v>
      </c>
      <c r="X33" s="140" t="str">
        <f>+'EVALUACION CON CONTROLES'!R38</f>
        <v>Diario.</v>
      </c>
    </row>
    <row r="34" spans="2:24" ht="106.5" customHeight="1">
      <c r="B34" s="16">
        <v>24</v>
      </c>
      <c r="C34" s="139" t="str">
        <f>+'EVALUACION CON CONTROLES'!C39:F39</f>
        <v>No publicación de la documentación del proceso de selección en el SECOP</v>
      </c>
      <c r="D34" s="149" t="str">
        <f>+'EVALUACION CON CONTROLES'!B39</f>
        <v>CONTRATACIÓN</v>
      </c>
      <c r="E34" s="149" t="str">
        <f>VLOOKUP(C34,'IDENTIFICACION Y ANALISIS'!$B$19:$F$70,3,FALSE)</f>
        <v>General</v>
      </c>
      <c r="F34" s="149" t="str">
        <f>VLOOKUP(C34,'IDENTIFICACION Y ANALISIS'!$B$19:$F$70,4,FALSE)</f>
        <v>Interno</v>
      </c>
      <c r="G34" s="139" t="str">
        <f>+EVALUACION!H40</f>
        <v>Invalidez del contrato y sanción.</v>
      </c>
      <c r="H34" s="139">
        <f>+EVALUACION!I40</f>
        <v>1</v>
      </c>
      <c r="I34" s="139">
        <f>+EVALUACION!J40</f>
        <v>4</v>
      </c>
      <c r="J34" s="139">
        <f>+EVALUACION!K40</f>
        <v>5</v>
      </c>
      <c r="K34" s="149" t="str">
        <f>+EVALUACION!L40</f>
        <v>MEDIO</v>
      </c>
      <c r="L34" s="139" t="str">
        <f>+'EVALUACION CON CONTROLES'!N39</f>
        <v>FDLCH</v>
      </c>
      <c r="M34" s="149">
        <v>100</v>
      </c>
      <c r="N34" s="139" t="str">
        <f>+'EVALUACION CON CONTROLES'!G39</f>
        <v>Publicación del contrato, acta de inicio y demás documentos en el plazo legal.</v>
      </c>
      <c r="O34" s="139">
        <f>+'EVALUACION CON CONTROLES'!I39</f>
        <v>1</v>
      </c>
      <c r="P34" s="139">
        <f>+'EVALUACION CON CONTROLES'!J39</f>
        <v>4</v>
      </c>
      <c r="Q34" s="139">
        <f>+'EVALUACION CON CONTROLES'!K39</f>
        <v>5</v>
      </c>
      <c r="R34" s="149" t="str">
        <f>+'EVALUACION CON CONTROLES'!L39</f>
        <v>MEDIO</v>
      </c>
      <c r="S34" s="139" t="str">
        <f>+'EVALUACION CON CONTROLES'!M39</f>
        <v>No</v>
      </c>
      <c r="T34" s="139" t="str">
        <f>+'EVALUACION CON CONTROLES'!N39</f>
        <v>FDLCH</v>
      </c>
      <c r="U34" s="139" t="str">
        <f>+'EVALUACION CON CONTROLES'!O39</f>
        <v>Desde la formalización del contrato.</v>
      </c>
      <c r="V34" s="139" t="str">
        <f>+'EVALUACION CON CONTROLES'!P39</f>
        <v>Inicio del contrato.</v>
      </c>
      <c r="W34" s="139" t="str">
        <f>+'EVALUACION CON CONTROLES'!Q39</f>
        <v>Revisión de la publicación del contrato en el SECOP.</v>
      </c>
      <c r="X34" s="140" t="str">
        <f>+'EVALUACION CON CONTROLES'!R39</f>
        <v>Única.</v>
      </c>
    </row>
    <row r="35" spans="2:24" ht="106.5" customHeight="1">
      <c r="B35" s="16">
        <v>25</v>
      </c>
      <c r="C35" s="139" t="str">
        <f>+'EVALUACION CON CONTROLES'!C40:F40</f>
        <v>Presentación de reclamos de terceros sobre la selección del oferente que retrasen el perfeccionamiento del contrato.</v>
      </c>
      <c r="D35" s="149" t="str">
        <f>+'EVALUACION CON CONTROLES'!B40</f>
        <v>CONTRATACIÓN</v>
      </c>
      <c r="E35" s="149" t="str">
        <f>VLOOKUP(C35,'IDENTIFICACION Y ANALISIS'!$B$19:$F$70,3,FALSE)</f>
        <v>General</v>
      </c>
      <c r="F35" s="149" t="str">
        <f>VLOOKUP(C35,'IDENTIFICACION Y ANALISIS'!$B$19:$F$70,4,FALSE)</f>
        <v>Externo</v>
      </c>
      <c r="G35" s="139" t="str">
        <f>+EVALUACION!H41</f>
        <v>Paralización del inicio de la ejecución, lo que interrumpe la línea de tiempo de la intervención y afecta la población vulnerable.</v>
      </c>
      <c r="H35" s="139">
        <f>+EVALUACION!I41</f>
        <v>3</v>
      </c>
      <c r="I35" s="139">
        <f>+EVALUACION!J41</f>
        <v>4</v>
      </c>
      <c r="J35" s="139">
        <f>+EVALUACION!K41</f>
        <v>7</v>
      </c>
      <c r="K35" s="149" t="str">
        <f>+EVALUACION!L41</f>
        <v>ALTO</v>
      </c>
      <c r="L35" s="139" t="str">
        <f>+'EVALUACION CON CONTROLES'!N40</f>
        <v>FDLCH</v>
      </c>
      <c r="M35" s="149">
        <v>100</v>
      </c>
      <c r="N35" s="139" t="str">
        <f>+'EVALUACION CON CONTROLES'!G40</f>
        <v>Blindaje jurídico de la adjudicación. Intervención oportuna de la Oficina Jurídica para atender recursos y tutelas.</v>
      </c>
      <c r="O35" s="139">
        <f>+'EVALUACION CON CONTROLES'!I40</f>
        <v>3</v>
      </c>
      <c r="P35" s="139">
        <f>+'EVALUACION CON CONTROLES'!J40</f>
        <v>4</v>
      </c>
      <c r="Q35" s="139">
        <f>+'EVALUACION CON CONTROLES'!K40</f>
        <v>7</v>
      </c>
      <c r="R35" s="149" t="str">
        <f>+'EVALUACION CON CONTROLES'!L40</f>
        <v>ALTO</v>
      </c>
      <c r="S35" s="139" t="str">
        <f>+'EVALUACION CON CONTROLES'!M40</f>
        <v>No</v>
      </c>
      <c r="T35" s="139" t="str">
        <f>+'EVALUACION CON CONTROLES'!N40</f>
        <v>FDLCH</v>
      </c>
      <c r="U35" s="139" t="str">
        <f>+'EVALUACION CON CONTROLES'!O40</f>
        <v>Posterior al proceso de selección.</v>
      </c>
      <c r="V35" s="139" t="str">
        <f>+'EVALUACION CON CONTROLES'!P40</f>
        <v>Previo al proceso de acta de inicio del contrato.</v>
      </c>
      <c r="W35" s="139" t="str">
        <f>+'EVALUACION CON CONTROLES'!Q40</f>
        <v>Seguimiento del estado de los recursos interpuestos.</v>
      </c>
      <c r="X35" s="140" t="str">
        <f>+'EVALUACION CON CONTROLES'!R40</f>
        <v>Semanal.</v>
      </c>
    </row>
    <row r="36" spans="2:24" ht="106.5" customHeight="1">
      <c r="B36" s="16">
        <v>26</v>
      </c>
      <c r="C36" s="139" t="str">
        <f>+'EVALUACION CON CONTROLES'!C41:F41</f>
        <v>Fluctuaciones del valor de la moneda</v>
      </c>
      <c r="D36" s="149" t="str">
        <f>+'EVALUACION CON CONTROLES'!B41</f>
        <v>EJECUCIÓN</v>
      </c>
      <c r="E36" s="149" t="str">
        <f>VLOOKUP(C36,'IDENTIFICACION Y ANALISIS'!$B$19:$F$70,3,FALSE)</f>
        <v>General</v>
      </c>
      <c r="F36" s="149" t="str">
        <f>VLOOKUP(C36,'IDENTIFICACION Y ANALISIS'!$B$19:$F$70,4,FALSE)</f>
        <v>Externo</v>
      </c>
      <c r="G36" s="139" t="str">
        <f>+EVALUACION!H42</f>
        <v>Afectación del equilibrio económico del contrato si hay componentes importados, que puede llevar a una suspensión o a la reducción de la calidad del material.</v>
      </c>
      <c r="H36" s="139">
        <f>+EVALUACION!I42</f>
        <v>3</v>
      </c>
      <c r="I36" s="139">
        <f>+EVALUACION!J42</f>
        <v>1</v>
      </c>
      <c r="J36" s="139">
        <f>+EVALUACION!K42</f>
        <v>4</v>
      </c>
      <c r="K36" s="149" t="str">
        <f>+EVALUACION!L42</f>
        <v>BAJO</v>
      </c>
      <c r="L36" s="139" t="str">
        <f>+'EVALUACION CON CONTROLES'!N41</f>
        <v>FDLCH</v>
      </c>
      <c r="M36" s="149">
        <v>100</v>
      </c>
      <c r="N36" s="139" t="str">
        <f>+'EVALUACION CON CONTROLES'!G41</f>
        <v>Inclusión de cláusula de restablecimiento del equilibrio económico (si aplica por componente importado).</v>
      </c>
      <c r="O36" s="139">
        <f>+'EVALUACION CON CONTROLES'!I41</f>
        <v>3</v>
      </c>
      <c r="P36" s="139">
        <f>+'EVALUACION CON CONTROLES'!J41</f>
        <v>1</v>
      </c>
      <c r="Q36" s="139">
        <f>+'EVALUACION CON CONTROLES'!K41</f>
        <v>4</v>
      </c>
      <c r="R36" s="149" t="str">
        <f>+'EVALUACION CON CONTROLES'!L41</f>
        <v>BAJO</v>
      </c>
      <c r="S36" s="139" t="str">
        <f>+'EVALUACION CON CONTROLES'!M41</f>
        <v>Si</v>
      </c>
      <c r="T36" s="139" t="str">
        <f>+'EVALUACION CON CONTROLES'!N41</f>
        <v>FDLCH</v>
      </c>
      <c r="U36" s="139" t="str">
        <f>+'EVALUACION CON CONTROLES'!O41</f>
        <v>Desde la formalización del contrato.</v>
      </c>
      <c r="V36" s="139" t="str">
        <f>+'EVALUACION CON CONTROLES'!P41</f>
        <v>Fecha de liquidación del contrato.</v>
      </c>
      <c r="W36" s="139" t="str">
        <f>+'EVALUACION CON CONTROLES'!Q41</f>
        <v>Análisis de las solicitudes de ajuste (IPC o TRM) en los hitos de pago.</v>
      </c>
      <c r="X36" s="140" t="str">
        <f>+'EVALUACION CON CONTROLES'!R41</f>
        <v>Trimestral.</v>
      </c>
    </row>
    <row r="37" spans="2:24" ht="106.5" customHeight="1">
      <c r="B37" s="16">
        <v>27</v>
      </c>
      <c r="C37" s="139" t="str">
        <f>+'EVALUACION CON CONTROLES'!C42:F42</f>
        <v>Variación de los precios del mercado</v>
      </c>
      <c r="D37" s="149" t="str">
        <f>+'EVALUACION CON CONTROLES'!B42</f>
        <v>EJECUCIÓN</v>
      </c>
      <c r="E37" s="149" t="str">
        <f>VLOOKUP(C37,'IDENTIFICACION Y ANALISIS'!$B$19:$F$70,3,FALSE)</f>
        <v>General</v>
      </c>
      <c r="F37" s="149" t="str">
        <f>VLOOKUP(C37,'IDENTIFICACION Y ANALISIS'!$B$19:$F$70,4,FALSE)</f>
        <v>Externo</v>
      </c>
      <c r="G37" s="139" t="str">
        <f>+EVALUACION!H43</f>
        <v>Incremento en los costos de operación (ej. salarios de profesionales especializados), obligando al contratista a reducir la calidad de los perfiles profesionales o el número de horas de servicio.</v>
      </c>
      <c r="H37" s="139">
        <f>+EVALUACION!I43</f>
        <v>4</v>
      </c>
      <c r="I37" s="139">
        <f>+EVALUACION!J43</f>
        <v>3</v>
      </c>
      <c r="J37" s="139">
        <f>+EVALUACION!K43</f>
        <v>7</v>
      </c>
      <c r="K37" s="149" t="str">
        <f>+EVALUACION!L43</f>
        <v>ALTO</v>
      </c>
      <c r="L37" s="139" t="str">
        <f>+'EVALUACION CON CONTROLES'!N42</f>
        <v>FDLCH</v>
      </c>
      <c r="M37" s="149">
        <v>100</v>
      </c>
      <c r="N37" s="139" t="str">
        <f>+'EVALUACION CON CONTROLES'!G42</f>
        <v>Inclusión de cláusula de ajuste de precios con base en índices de costos sectoriales (DANE) o revisión de la fórmula de reajuste.</v>
      </c>
      <c r="O37" s="139">
        <f>+'EVALUACION CON CONTROLES'!I42</f>
        <v>4</v>
      </c>
      <c r="P37" s="139">
        <f>+'EVALUACION CON CONTROLES'!J42</f>
        <v>3</v>
      </c>
      <c r="Q37" s="139">
        <f>+'EVALUACION CON CONTROLES'!K42</f>
        <v>7</v>
      </c>
      <c r="R37" s="149" t="str">
        <f>+'EVALUACION CON CONTROLES'!L42</f>
        <v>ALTO</v>
      </c>
      <c r="S37" s="139" t="str">
        <f>+'EVALUACION CON CONTROLES'!M42</f>
        <v>Si</v>
      </c>
      <c r="T37" s="139" t="str">
        <f>+'EVALUACION CON CONTROLES'!N42</f>
        <v>FDLCH</v>
      </c>
      <c r="U37" s="139" t="str">
        <f>+'EVALUACION CON CONTROLES'!O42</f>
        <v>Desde la formalización del contrato.</v>
      </c>
      <c r="V37" s="139" t="str">
        <f>+'EVALUACION CON CONTROLES'!P42</f>
        <v>Fecha de liquidación del contrato.</v>
      </c>
      <c r="W37" s="139" t="str">
        <f>+'EVALUACION CON CONTROLES'!Q42</f>
        <v>Análisis de las solicitudes de ajuste con base en índices DANE.</v>
      </c>
      <c r="X37" s="140" t="str">
        <f>+'EVALUACION CON CONTROLES'!R42</f>
        <v>Semestral.</v>
      </c>
    </row>
    <row r="38" spans="2:24" ht="106.5" customHeight="1">
      <c r="B38" s="16">
        <v>28</v>
      </c>
      <c r="C38" s="139" t="str">
        <f>+'EVALUACION CON CONTROLES'!C43:F43</f>
        <v>Factores políticos o macroeconómicos.</v>
      </c>
      <c r="D38" s="149" t="str">
        <f>+'EVALUACION CON CONTROLES'!B43</f>
        <v>EJECUCIÓN</v>
      </c>
      <c r="E38" s="149" t="str">
        <f>VLOOKUP(C38,'IDENTIFICACION Y ANALISIS'!$B$19:$F$70,3,FALSE)</f>
        <v>General</v>
      </c>
      <c r="F38" s="149" t="str">
        <f>VLOOKUP(C38,'IDENTIFICACION Y ANALISIS'!$B$19:$F$70,4,FALSE)</f>
        <v>Externo</v>
      </c>
      <c r="G38" s="139" t="str">
        <f>+EVALUACION!H44</f>
        <v>Cambios en las prioridades de gasto local o nacional que afectan los desembolsos, generando incertidumbre y riesgo de terminación anticipada.</v>
      </c>
      <c r="H38" s="139">
        <f>+EVALUACION!I44</f>
        <v>2</v>
      </c>
      <c r="I38" s="139">
        <f>+EVALUACION!J44</f>
        <v>2</v>
      </c>
      <c r="J38" s="139">
        <f>+EVALUACION!K44</f>
        <v>4</v>
      </c>
      <c r="K38" s="149" t="str">
        <f>+EVALUACION!L44</f>
        <v>BAJO</v>
      </c>
      <c r="L38" s="139" t="str">
        <f>+'EVALUACION CON CONTROLES'!N43</f>
        <v>FDLCH</v>
      </c>
      <c r="M38" s="149">
        <v>100</v>
      </c>
      <c r="N38" s="139" t="str">
        <f>+'EVALUACION CON CONTROLES'!G43</f>
        <v>Cláusula de Fuerza Mayor/Caso Fortuito y Teoría de la Imprevisión.</v>
      </c>
      <c r="O38" s="139">
        <f>+'EVALUACION CON CONTROLES'!I43</f>
        <v>2</v>
      </c>
      <c r="P38" s="139">
        <f>+'EVALUACION CON CONTROLES'!J43</f>
        <v>2</v>
      </c>
      <c r="Q38" s="139">
        <f>+'EVALUACION CON CONTROLES'!K43</f>
        <v>4</v>
      </c>
      <c r="R38" s="149" t="str">
        <f>+'EVALUACION CON CONTROLES'!L43</f>
        <v>BAJO</v>
      </c>
      <c r="S38" s="139" t="str">
        <f>+'EVALUACION CON CONTROLES'!M43</f>
        <v>Si</v>
      </c>
      <c r="T38" s="139" t="str">
        <f>+'EVALUACION CON CONTROLES'!N43</f>
        <v>FDLCH</v>
      </c>
      <c r="U38" s="139" t="str">
        <f>+'EVALUACION CON CONTROLES'!O43</f>
        <v>Inicio del contrato.</v>
      </c>
      <c r="V38" s="139" t="str">
        <f>+'EVALUACION CON CONTROLES'!P43</f>
        <v>Durante la ejecución del contrato.</v>
      </c>
      <c r="W38" s="139" t="str">
        <f>+'EVALUACION CON CONTROLES'!Q43</f>
        <v>Monitoreo del contexto político y económico nacional/local.</v>
      </c>
      <c r="X38" s="140" t="str">
        <f>+'EVALUACION CON CONTROLES'!R43</f>
        <v>Mensual.</v>
      </c>
    </row>
    <row r="39" spans="2:24" ht="106.5" customHeight="1">
      <c r="B39" s="16">
        <v>29</v>
      </c>
      <c r="C39" s="139" t="str">
        <f>+'EVALUACION CON CONTROLES'!C44:F44</f>
        <v>Variación en la disponibilidad o en el costo de los insumos necesarios para prestar los servicios.</v>
      </c>
      <c r="D39" s="149" t="str">
        <f>+'EVALUACION CON CONTROLES'!B44</f>
        <v>EJECUCIÓN</v>
      </c>
      <c r="E39" s="149" t="str">
        <f>VLOOKUP(C39,'IDENTIFICACION Y ANALISIS'!$B$19:$F$70,3,FALSE)</f>
        <v>Especifico</v>
      </c>
      <c r="F39" s="149" t="str">
        <f>VLOOKUP(C39,'IDENTIFICACION Y ANALISIS'!$B$19:$F$70,4,FALSE)</f>
        <v>Externo</v>
      </c>
      <c r="G39" s="139" t="str">
        <f>+EVALUACION!H45</f>
        <v>El "insumo" principal es el recurso humano cualificado. El aumento de su costo o su baja disponibilidad disminuye la cobertura o la calidad de las actividades programadas para personas con discapacidad, sus cuidadores y personas en riesgo de malnutirición</v>
      </c>
      <c r="H39" s="139">
        <f>+EVALUACION!I45</f>
        <v>3</v>
      </c>
      <c r="I39" s="139">
        <f>+EVALUACION!J45</f>
        <v>2</v>
      </c>
      <c r="J39" s="139">
        <f>+EVALUACION!K45</f>
        <v>5</v>
      </c>
      <c r="K39" s="149" t="str">
        <f>+EVALUACION!L45</f>
        <v>MEDIO</v>
      </c>
      <c r="L39" s="139" t="str">
        <f>+'EVALUACION CON CONTROLES'!N44</f>
        <v>Contratista</v>
      </c>
      <c r="M39" s="149">
        <v>100</v>
      </c>
      <c r="N39" s="139" t="str">
        <f>+'EVALUACION CON CONTROLES'!G44</f>
        <v>Exigir al contratista un Plan de Contingencia de Recursos Humanos cualificados (profesionales idóneos en población de personas con discapacidad, sus cuidadores y personas en riesgo de malnutirición).</v>
      </c>
      <c r="O39" s="139">
        <f>+'EVALUACION CON CONTROLES'!I44</f>
        <v>3</v>
      </c>
      <c r="P39" s="139">
        <f>+'EVALUACION CON CONTROLES'!J44</f>
        <v>2</v>
      </c>
      <c r="Q39" s="139">
        <f>+'EVALUACION CON CONTROLES'!K44</f>
        <v>5</v>
      </c>
      <c r="R39" s="149" t="str">
        <f>+'EVALUACION CON CONTROLES'!L44</f>
        <v>MEDIO</v>
      </c>
      <c r="S39" s="139" t="str">
        <f>+'EVALUACION CON CONTROLES'!M44</f>
        <v>Si</v>
      </c>
      <c r="T39" s="139" t="str">
        <f>+'EVALUACION CON CONTROLES'!N44</f>
        <v>Contratista</v>
      </c>
      <c r="U39" s="139" t="str">
        <f>+'EVALUACION CON CONTROLES'!O44</f>
        <v>Inicio del contrato.</v>
      </c>
      <c r="V39" s="139" t="str">
        <f>+'EVALUACION CON CONTROLES'!P44</f>
        <v>Durante la ejecución del contrato.</v>
      </c>
      <c r="W39" s="139" t="str">
        <f>+'EVALUACION CON CONTROLES'!Q44</f>
        <v>Revisión de la rotación del personal especializado del contratista.</v>
      </c>
      <c r="X39" s="140" t="str">
        <f>+'EVALUACION CON CONTROLES'!R44</f>
        <v>Mensual.</v>
      </c>
    </row>
    <row r="40" spans="2:24" ht="106.5" customHeight="1">
      <c r="B40" s="16">
        <v>30</v>
      </c>
      <c r="C40" s="139" t="str">
        <f>+'EVALUACION CON CONTROLES'!C45:F45</f>
        <v>Incumplimiento de compromisos adquiridos por el contratista seleccionado con sus subcontratistas, suministradores de bienes y servicios.</v>
      </c>
      <c r="D40" s="149" t="str">
        <f>+'EVALUACION CON CONTROLES'!B45</f>
        <v>EJECUCIÓN</v>
      </c>
      <c r="E40" s="149" t="str">
        <f>VLOOKUP(C40,'IDENTIFICACION Y ANALISIS'!$B$19:$F$70,3,FALSE)</f>
        <v>Especifico</v>
      </c>
      <c r="F40" s="149" t="str">
        <f>VLOOKUP(C40,'IDENTIFICACION Y ANALISIS'!$B$19:$F$70,4,FALSE)</f>
        <v>Interno</v>
      </c>
      <c r="G40" s="139" t="str">
        <f>+EVALUACION!H46</f>
        <v>Paralización o interrupción inmediata de la prestación del servicio (ej. huelga de profesionales por falta de pago), afectando la confianza comunitaria.</v>
      </c>
      <c r="H40" s="139">
        <f>+EVALUACION!I46</f>
        <v>3</v>
      </c>
      <c r="I40" s="139">
        <f>+EVALUACION!J46</f>
        <v>4</v>
      </c>
      <c r="J40" s="139">
        <f>+EVALUACION!K46</f>
        <v>7</v>
      </c>
      <c r="K40" s="149" t="str">
        <f>+EVALUACION!L46</f>
        <v>ALTO</v>
      </c>
      <c r="L40" s="139" t="str">
        <f>+'EVALUACION CON CONTROLES'!N45</f>
        <v>Contratista</v>
      </c>
      <c r="M40" s="149">
        <v>100</v>
      </c>
      <c r="N40" s="139" t="str">
        <f>+'EVALUACION CON CONTROLES'!G45</f>
        <v>Exigir la presentación de paz y salvos laborales y de proveedores al Contratista en cada solicitud de pago.</v>
      </c>
      <c r="O40" s="139">
        <f>+'EVALUACION CON CONTROLES'!I45</f>
        <v>3</v>
      </c>
      <c r="P40" s="139">
        <f>+'EVALUACION CON CONTROLES'!J45</f>
        <v>4</v>
      </c>
      <c r="Q40" s="139">
        <f>+'EVALUACION CON CONTROLES'!K45</f>
        <v>7</v>
      </c>
      <c r="R40" s="149" t="str">
        <f>+'EVALUACION CON CONTROLES'!L45</f>
        <v>ALTO</v>
      </c>
      <c r="S40" s="139" t="str">
        <f>+'EVALUACION CON CONTROLES'!M45</f>
        <v>Si</v>
      </c>
      <c r="T40" s="139" t="str">
        <f>+'EVALUACION CON CONTROLES'!N45</f>
        <v>Contratista</v>
      </c>
      <c r="U40" s="139" t="str">
        <f>+'EVALUACION CON CONTROLES'!O45</f>
        <v>Inicio del contrato.</v>
      </c>
      <c r="V40" s="139" t="str">
        <f>+'EVALUACION CON CONTROLES'!P45</f>
        <v>Durante la ejecución del contrato.</v>
      </c>
      <c r="W40" s="139" t="str">
        <f>+'EVALUACION CON CONTROLES'!Q45</f>
        <v>Presentación de los paz y salvos y la planilla de seguridad social (PILA).</v>
      </c>
      <c r="X40" s="140" t="str">
        <f>+'EVALUACION CON CONTROLES'!R45</f>
        <v>En cada pago.</v>
      </c>
    </row>
    <row r="41" spans="2:24" ht="106.5" customHeight="1">
      <c r="B41" s="16">
        <v>31</v>
      </c>
      <c r="C41" s="139" t="str">
        <f>+'EVALUACION CON CONTROLES'!C46:F46</f>
        <v>Incumplimiento de la administración en los pagos.</v>
      </c>
      <c r="D41" s="149" t="str">
        <f>+'EVALUACION CON CONTROLES'!B46</f>
        <v>EJECUCIÓN</v>
      </c>
      <c r="E41" s="149" t="str">
        <f>VLOOKUP(C41,'IDENTIFICACION Y ANALISIS'!$B$19:$F$70,3,FALSE)</f>
        <v>Estatal</v>
      </c>
      <c r="F41" s="149" t="str">
        <f>VLOOKUP(C41,'IDENTIFICACION Y ANALISIS'!$B$19:$F$70,4,FALSE)</f>
        <v>Interno</v>
      </c>
      <c r="G41" s="139" t="str">
        <f>+EVALUACION!H47</f>
        <v>Suspensión unilateral del servicio por parte del contratista, interrumpiendo las actividades a personas con discapacidad, sus cuidadores y personas en riesgo de malnutirición, generando desconfianza en la población.</v>
      </c>
      <c r="H41" s="139">
        <f>+EVALUACION!I47</f>
        <v>1</v>
      </c>
      <c r="I41" s="139">
        <f>+EVALUACION!J47</f>
        <v>4</v>
      </c>
      <c r="J41" s="139">
        <f>+EVALUACION!K47</f>
        <v>5</v>
      </c>
      <c r="K41" s="149" t="str">
        <f>+EVALUACION!L47</f>
        <v>MEDIO</v>
      </c>
      <c r="L41" s="139" t="str">
        <f>+'EVALUACION CON CONTROLES'!N46</f>
        <v>FDLCH</v>
      </c>
      <c r="M41" s="149">
        <v>100</v>
      </c>
      <c r="N41" s="139" t="str">
        <f>+'EVALUACION CON CONTROLES'!G46</f>
        <v>Establecer un protocolo interno de pago ágil. Seguimiento semanal a los pagos radicados por el Supervisor.</v>
      </c>
      <c r="O41" s="139">
        <f>+'EVALUACION CON CONTROLES'!I46</f>
        <v>1</v>
      </c>
      <c r="P41" s="139">
        <f>+'EVALUACION CON CONTROLES'!J46</f>
        <v>4</v>
      </c>
      <c r="Q41" s="139">
        <f>+'EVALUACION CON CONTROLES'!K46</f>
        <v>5</v>
      </c>
      <c r="R41" s="149" t="str">
        <f>+'EVALUACION CON CONTROLES'!L46</f>
        <v>MEDIO</v>
      </c>
      <c r="S41" s="139" t="str">
        <f>+'EVALUACION CON CONTROLES'!M46</f>
        <v>Si</v>
      </c>
      <c r="T41" s="139" t="str">
        <f>+'EVALUACION CON CONTROLES'!N46</f>
        <v>FDLCH</v>
      </c>
      <c r="U41" s="139" t="str">
        <f>+'EVALUACION CON CONTROLES'!O46</f>
        <v>Inicio del contrato.</v>
      </c>
      <c r="V41" s="139" t="str">
        <f>+'EVALUACION CON CONTROLES'!P46</f>
        <v>Fecha en que finaliza el contrato.</v>
      </c>
      <c r="W41" s="139" t="str">
        <f>+'EVALUACION CON CONTROLES'!Q46</f>
        <v>Reporte semanal de pagos pendientes con más de 10 días de radicación.</v>
      </c>
      <c r="X41" s="140" t="str">
        <f>+'EVALUACION CON CONTROLES'!R46</f>
        <v>Semanal.</v>
      </c>
    </row>
    <row r="42" spans="2:24" ht="106.5" customHeight="1">
      <c r="B42" s="16">
        <v>32</v>
      </c>
      <c r="C42" s="139" t="str">
        <f>+'EVALUACION CON CONTROLES'!C47:F47</f>
        <v>Imposición de nuevos tributos</v>
      </c>
      <c r="D42" s="149" t="str">
        <f>+'EVALUACION CON CONTROLES'!B47</f>
        <v>EJECUCIÓN</v>
      </c>
      <c r="E42" s="149" t="str">
        <f>VLOOKUP(C42,'IDENTIFICACION Y ANALISIS'!$B$19:$F$70,3,FALSE)</f>
        <v>General</v>
      </c>
      <c r="F42" s="149" t="str">
        <f>VLOOKUP(C42,'IDENTIFICACION Y ANALISIS'!$B$19:$F$70,4,FALSE)</f>
        <v>Externo</v>
      </c>
      <c r="G42" s="139" t="str">
        <f>+EVALUACION!H48</f>
        <v>Afectación del equilibrio económico, pudiendo llevar a la solicitud de adición de recursos o a la necesidad de recortar actividades para compensar el gasto.</v>
      </c>
      <c r="H42" s="139">
        <f>+EVALUACION!I48</f>
        <v>2</v>
      </c>
      <c r="I42" s="139">
        <f>+EVALUACION!J48</f>
        <v>2</v>
      </c>
      <c r="J42" s="139">
        <f>+EVALUACION!K48</f>
        <v>4</v>
      </c>
      <c r="K42" s="149" t="str">
        <f>+EVALUACION!L48</f>
        <v>BAJO</v>
      </c>
      <c r="L42" s="139" t="str">
        <f>+'EVALUACION CON CONTROLES'!N47</f>
        <v>FDLCH</v>
      </c>
      <c r="M42" s="149">
        <v>100</v>
      </c>
      <c r="N42" s="139" t="str">
        <f>+'EVALUACION CON CONTROLES'!G47</f>
        <v>Cláusula de Equilibrio Económico (Hecho del Príncipe).</v>
      </c>
      <c r="O42" s="139">
        <f>+'EVALUACION CON CONTROLES'!I47</f>
        <v>2</v>
      </c>
      <c r="P42" s="139">
        <f>+'EVALUACION CON CONTROLES'!J47</f>
        <v>2</v>
      </c>
      <c r="Q42" s="139">
        <f>+'EVALUACION CON CONTROLES'!K47</f>
        <v>4</v>
      </c>
      <c r="R42" s="149" t="str">
        <f>+'EVALUACION CON CONTROLES'!L47</f>
        <v>BAJO</v>
      </c>
      <c r="S42" s="139" t="str">
        <f>+'EVALUACION CON CONTROLES'!M47</f>
        <v>Si</v>
      </c>
      <c r="T42" s="139" t="str">
        <f>+'EVALUACION CON CONTROLES'!N47</f>
        <v>FDLCH</v>
      </c>
      <c r="U42" s="139" t="str">
        <f>+'EVALUACION CON CONTROLES'!O47</f>
        <v>Inicio del contrato.</v>
      </c>
      <c r="V42" s="139" t="str">
        <f>+'EVALUACION CON CONTROLES'!P47</f>
        <v>Fecha de liquidación del contrato.</v>
      </c>
      <c r="W42" s="139" t="str">
        <f>+'EVALUACION CON CONTROLES'!Q47</f>
        <v>Análisis del impacto de nuevas leyes tributarias en los costos.</v>
      </c>
      <c r="X42" s="140" t="str">
        <f>+'EVALUACION CON CONTROLES'!R47</f>
        <v>Única (al expedirse la norma).</v>
      </c>
    </row>
    <row r="43" spans="2:24" ht="106.5" customHeight="1">
      <c r="B43" s="16">
        <v>33</v>
      </c>
      <c r="C43" s="139" t="str">
        <f>+'EVALUACION CON CONTROLES'!C48:F48</f>
        <v>Imposición de nuevos trámites o permisos</v>
      </c>
      <c r="D43" s="149" t="str">
        <f>+'EVALUACION CON CONTROLES'!B48</f>
        <v>EJECUCIÓN</v>
      </c>
      <c r="E43" s="149" t="str">
        <f>VLOOKUP(C43,'IDENTIFICACION Y ANALISIS'!$B$19:$F$70,3,FALSE)</f>
        <v>General</v>
      </c>
      <c r="F43" s="149" t="str">
        <f>VLOOKUP(C43,'IDENTIFICACION Y ANALISIS'!$B$19:$F$70,4,FALSE)</f>
        <v>Externo</v>
      </c>
      <c r="G43" s="139" t="str">
        <f>+EVALUACION!H49</f>
        <v>Retrasos en el cronograma de ejecución y sobrecostos administrativos, desviando recursos de la intervención directa.</v>
      </c>
      <c r="H43" s="139">
        <f>+EVALUACION!I49</f>
        <v>3</v>
      </c>
      <c r="I43" s="139">
        <f>+EVALUACION!J49</f>
        <v>2</v>
      </c>
      <c r="J43" s="139">
        <f>+EVALUACION!K49</f>
        <v>5</v>
      </c>
      <c r="K43" s="149" t="str">
        <f>+EVALUACION!L49</f>
        <v>MEDIO</v>
      </c>
      <c r="L43" s="139" t="str">
        <f>+'EVALUACION CON CONTROLES'!N48</f>
        <v>FDLCH</v>
      </c>
      <c r="M43" s="149">
        <v>100</v>
      </c>
      <c r="N43" s="139" t="str">
        <f>+'EVALUACION CON CONTROLES'!G48</f>
        <v>Inclusión de un listado de permisos requeridos por el proyecto y responsable. Cláusula de Equilibrio Económico (Hecho del Príncipe).</v>
      </c>
      <c r="O43" s="139">
        <f>+'EVALUACION CON CONTROLES'!I48</f>
        <v>3</v>
      </c>
      <c r="P43" s="139">
        <f>+'EVALUACION CON CONTROLES'!J48</f>
        <v>2</v>
      </c>
      <c r="Q43" s="139">
        <f>+'EVALUACION CON CONTROLES'!K48</f>
        <v>5</v>
      </c>
      <c r="R43" s="149" t="str">
        <f>+'EVALUACION CON CONTROLES'!L48</f>
        <v>MEDIO</v>
      </c>
      <c r="S43" s="139" t="str">
        <f>+'EVALUACION CON CONTROLES'!M48</f>
        <v>Si</v>
      </c>
      <c r="T43" s="139" t="str">
        <f>+'EVALUACION CON CONTROLES'!N48</f>
        <v>FDLCH</v>
      </c>
      <c r="U43" s="139" t="str">
        <f>+'EVALUACION CON CONTROLES'!O48</f>
        <v>Inicio del contrato.</v>
      </c>
      <c r="V43" s="139" t="str">
        <f>+'EVALUACION CON CONTROLES'!P48</f>
        <v>Fecha de liquidación del contrato.</v>
      </c>
      <c r="W43" s="139" t="str">
        <f>+'EVALUACION CON CONTROLES'!Q48</f>
        <v>Revisión del impacto de los nuevos trámites en el cronograma y costo.</v>
      </c>
      <c r="X43" s="140" t="str">
        <f>+'EVALUACION CON CONTROLES'!R48</f>
        <v>Única (al expedirse la norma).</v>
      </c>
    </row>
    <row r="44" spans="2:24" ht="106.5" customHeight="1">
      <c r="B44" s="16">
        <v>34</v>
      </c>
      <c r="C44" s="139" t="str">
        <f>+'EVALUACION CON CONTROLES'!C49:F49</f>
        <v>Variación de tasas o tarifas</v>
      </c>
      <c r="D44" s="149" t="str">
        <f>+'EVALUACION CON CONTROLES'!B49</f>
        <v>EJECUCIÓN</v>
      </c>
      <c r="E44" s="149" t="str">
        <f>VLOOKUP(C44,'IDENTIFICACION Y ANALISIS'!$B$19:$F$70,3,FALSE)</f>
        <v>General</v>
      </c>
      <c r="F44" s="149" t="str">
        <f>VLOOKUP(C44,'IDENTIFICACION Y ANALISIS'!$B$19:$F$70,4,FALSE)</f>
        <v>Externo</v>
      </c>
      <c r="G44" s="139" t="str">
        <f>+EVALUACION!H50</f>
        <v>Impacto en la viabilidad financiera del contratista, que puede llevar a incumplimientos.</v>
      </c>
      <c r="H44" s="139">
        <f>+EVALUACION!I50</f>
        <v>4</v>
      </c>
      <c r="I44" s="139">
        <f>+EVALUACION!J50</f>
        <v>3</v>
      </c>
      <c r="J44" s="139">
        <f>+EVALUACION!K50</f>
        <v>7</v>
      </c>
      <c r="K44" s="149" t="str">
        <f>+EVALUACION!L50</f>
        <v>ALTO</v>
      </c>
      <c r="L44" s="139" t="str">
        <f>+'EVALUACION CON CONTROLES'!N49</f>
        <v>FDLCH</v>
      </c>
      <c r="M44" s="149">
        <v>100</v>
      </c>
      <c r="N44" s="139" t="str">
        <f>+'EVALUACION CON CONTROLES'!G49</f>
        <v>Cláusula de Equilibrio Económico (Teoría de la Imprevisión).</v>
      </c>
      <c r="O44" s="139">
        <f>+'EVALUACION CON CONTROLES'!I49</f>
        <v>4</v>
      </c>
      <c r="P44" s="139">
        <f>+'EVALUACION CON CONTROLES'!J49</f>
        <v>3</v>
      </c>
      <c r="Q44" s="139">
        <f>+'EVALUACION CON CONTROLES'!K49</f>
        <v>7</v>
      </c>
      <c r="R44" s="149" t="str">
        <f>+'EVALUACION CON CONTROLES'!L49</f>
        <v>ALTO</v>
      </c>
      <c r="S44" s="139" t="str">
        <f>+'EVALUACION CON CONTROLES'!M49</f>
        <v>Si</v>
      </c>
      <c r="T44" s="139" t="str">
        <f>+'EVALUACION CON CONTROLES'!N49</f>
        <v>FDLCH</v>
      </c>
      <c r="U44" s="139" t="str">
        <f>+'EVALUACION CON CONTROLES'!O49</f>
        <v>Inicio del contrato.</v>
      </c>
      <c r="V44" s="139" t="str">
        <f>+'EVALUACION CON CONTROLES'!P49</f>
        <v>Fecha de liquidación del contrato.</v>
      </c>
      <c r="W44" s="139" t="str">
        <f>+'EVALUACION CON CONTROLES'!Q49</f>
        <v>Monitoreo de las tasas o tarifas que impacten el costo del contrato.</v>
      </c>
      <c r="X44" s="140" t="str">
        <f>+'EVALUACION CON CONTROLES'!R49</f>
        <v>Trimestral.</v>
      </c>
    </row>
    <row r="45" spans="2:24" ht="106.5" customHeight="1">
      <c r="B45" s="16">
        <v>35</v>
      </c>
      <c r="C45" s="139" t="str">
        <f>+'EVALUACION CON CONTROLES'!C50:F50</f>
        <v>Demora en el inicio previsto para la ejecución de la obra</v>
      </c>
      <c r="D45" s="149" t="str">
        <f>+'EVALUACION CON CONTROLES'!B50</f>
        <v>EJECUCIÓN</v>
      </c>
      <c r="E45" s="149" t="str">
        <f>VLOOKUP(C45,'IDENTIFICACION Y ANALISIS'!$B$19:$F$70,3,FALSE)</f>
        <v>Especifico</v>
      </c>
      <c r="F45" s="149" t="str">
        <f>VLOOKUP(C45,'IDENTIFICACION Y ANALISIS'!$B$19:$F$70,4,FALSE)</f>
        <v>Interno</v>
      </c>
      <c r="G45" s="139" t="str">
        <f>+EVALUACION!H51</f>
        <v>Pérdida de la ventana de oportunidad para realizar la intervención, afectando la efectividad del programa y el cumplimiento de las metas de atención anual.</v>
      </c>
      <c r="H45" s="139">
        <f>+EVALUACION!I51</f>
        <v>4</v>
      </c>
      <c r="I45" s="139">
        <f>+EVALUACION!J51</f>
        <v>3</v>
      </c>
      <c r="J45" s="139">
        <f>+EVALUACION!K51</f>
        <v>7</v>
      </c>
      <c r="K45" s="149" t="str">
        <f>+EVALUACION!L51</f>
        <v>ALTO</v>
      </c>
      <c r="L45" s="139" t="str">
        <f>+'EVALUACION CON CONTROLES'!N50</f>
        <v>Contratista / FDLCH</v>
      </c>
      <c r="M45" s="149" t="s">
        <v>304</v>
      </c>
      <c r="N45" s="139" t="str">
        <f>+'EVALUACION CON CONTROLES'!G50</f>
        <v>Aplicar la cláusula de multas y sanciones estipuladas en el contrato. Exigir un cronograma de ejecución detallado.</v>
      </c>
      <c r="O45" s="139">
        <f>+'EVALUACION CON CONTROLES'!I50</f>
        <v>4</v>
      </c>
      <c r="P45" s="139">
        <f>+'EVALUACION CON CONTROLES'!J50</f>
        <v>3</v>
      </c>
      <c r="Q45" s="139">
        <f>+'EVALUACION CON CONTROLES'!K50</f>
        <v>7</v>
      </c>
      <c r="R45" s="149" t="str">
        <f>+'EVALUACION CON CONTROLES'!L50</f>
        <v>ALTO</v>
      </c>
      <c r="S45" s="139" t="str">
        <f>+'EVALUACION CON CONTROLES'!M50</f>
        <v>No</v>
      </c>
      <c r="T45" s="139" t="str">
        <f>+'EVALUACION CON CONTROLES'!N50</f>
        <v>Contratista / FDLCH</v>
      </c>
      <c r="U45" s="139" t="str">
        <f>+'EVALUACION CON CONTROLES'!O50</f>
        <v>Inicio del contrato.</v>
      </c>
      <c r="V45" s="139" t="str">
        <f>+'EVALUACION CON CONTROLES'!P50</f>
        <v>Durante la ejecución del contrato.</v>
      </c>
      <c r="W45" s="139" t="str">
        <f>+'EVALUACION CON CONTROLES'!Q50</f>
        <v>Revisión del Acta de Inicio del contrato y del cumplimiento de hitos.</v>
      </c>
      <c r="X45" s="140" t="str">
        <f>+'EVALUACION CON CONTROLES'!R50</f>
        <v>Mensual.</v>
      </c>
    </row>
    <row r="46" spans="2:24" ht="106.5" customHeight="1">
      <c r="B46" s="16">
        <v>36</v>
      </c>
      <c r="C46" s="139" t="str">
        <f>+'EVALUACION CON CONTROLES'!C51:F51</f>
        <v>Obsolecencia técnologica</v>
      </c>
      <c r="D46" s="149" t="str">
        <f>+'EVALUACION CON CONTROLES'!B51</f>
        <v>EJECUCIÓN</v>
      </c>
      <c r="E46" s="149" t="str">
        <f>VLOOKUP(C46,'IDENTIFICACION Y ANALISIS'!$B$19:$F$70,3,FALSE)</f>
        <v>Especifico</v>
      </c>
      <c r="F46" s="149" t="str">
        <f>VLOOKUP(C46,'IDENTIFICACION Y ANALISIS'!$B$19:$F$70,4,FALSE)</f>
        <v>Externo</v>
      </c>
      <c r="G46" s="139" t="str">
        <f>+EVALUACION!H52</f>
        <v>Si se usan herramientas digitales para caracterizacion de la población la obsolescencia puede limitar la efectividad de la identifcación de personas con discapacidad, sus cuidadores y personas en riesgo de malnutirición, dificultando la gestión de la información comunitaria.</v>
      </c>
      <c r="H46" s="139">
        <f>+EVALUACION!I52</f>
        <v>2</v>
      </c>
      <c r="I46" s="139">
        <f>+EVALUACION!J52</f>
        <v>3</v>
      </c>
      <c r="J46" s="139">
        <f>+EVALUACION!K52</f>
        <v>5</v>
      </c>
      <c r="K46" s="149" t="str">
        <f>+EVALUACION!L52</f>
        <v>MEDIO</v>
      </c>
      <c r="L46" s="139" t="str">
        <f>+'EVALUACION CON CONTROLES'!N51</f>
        <v>Contratista</v>
      </c>
      <c r="M46" s="149">
        <v>100</v>
      </c>
      <c r="N46" s="139" t="str">
        <f>+'EVALUACION CON CONTROLES'!G51</f>
        <v>Cláusula que obligue al Contratista a garantizar la funcionalidad y el soporte tecnológico durante la vigencia del contrato.</v>
      </c>
      <c r="O46" s="139">
        <f>+'EVALUACION CON CONTROLES'!I51</f>
        <v>2</v>
      </c>
      <c r="P46" s="139">
        <f>+'EVALUACION CON CONTROLES'!J51</f>
        <v>3</v>
      </c>
      <c r="Q46" s="139">
        <f>+'EVALUACION CON CONTROLES'!K51</f>
        <v>5</v>
      </c>
      <c r="R46" s="149" t="str">
        <f>+'EVALUACION CON CONTROLES'!L51</f>
        <v>MEDIO</v>
      </c>
      <c r="S46" s="139" t="str">
        <f>+'EVALUACION CON CONTROLES'!M51</f>
        <v>No</v>
      </c>
      <c r="T46" s="139" t="str">
        <f>+'EVALUACION CON CONTROLES'!N51</f>
        <v>Contratista</v>
      </c>
      <c r="U46" s="139" t="str">
        <f>+'EVALUACION CON CONTROLES'!O51</f>
        <v>Inicio del contrato.</v>
      </c>
      <c r="V46" s="139" t="str">
        <f>+'EVALUACION CON CONTROLES'!P51</f>
        <v>Durante la ejecución del contrato.</v>
      </c>
      <c r="W46" s="139" t="str">
        <f>+'EVALUACION CON CONTROLES'!Q51</f>
        <v>Revisión de los equipos o plataformas utilizadas para el servicio.</v>
      </c>
      <c r="X46" s="150" t="str">
        <f>+'EVALUACION CON CONTROLES'!R51</f>
        <v>Semestral.</v>
      </c>
    </row>
    <row r="47" spans="2:24" ht="106.5" customHeight="1" thickBot="1">
      <c r="B47" s="22">
        <v>37</v>
      </c>
      <c r="C47" s="151" t="str">
        <f>+'EVALUACION CON CONTROLES'!C52:F52</f>
        <v>Eventos naturales tales como lluvias, inundaciones y sequias entre otros</v>
      </c>
      <c r="D47" s="152" t="str">
        <f>+'EVALUACION CON CONTROLES'!B52</f>
        <v>EJECUCIÓN</v>
      </c>
      <c r="E47" s="152" t="str">
        <f>VLOOKUP(C47,'IDENTIFICACION Y ANALISIS'!$B$19:$F$70,3,FALSE)</f>
        <v>Especifico</v>
      </c>
      <c r="F47" s="152" t="str">
        <f>VLOOKUP(C47,'IDENTIFICACION Y ANALISIS'!$B$19:$F$70,4,FALSE)</f>
        <v>Externo</v>
      </c>
      <c r="G47" s="151" t="str">
        <f>+EVALUACION!H53</f>
        <v>Imposibilidad de realizar actividades comunitarias al aire libre o de movilizar a los equipos en la localidad, afectando la programación y el cumplimiento de metas de cobertura.</v>
      </c>
      <c r="H47" s="151">
        <f>+EVALUACION!I53</f>
        <v>4</v>
      </c>
      <c r="I47" s="151">
        <f>+EVALUACION!J53</f>
        <v>2</v>
      </c>
      <c r="J47" s="151">
        <f>+EVALUACION!K53</f>
        <v>6</v>
      </c>
      <c r="K47" s="152" t="str">
        <f>+EVALUACION!L53</f>
        <v>ALTO</v>
      </c>
      <c r="L47" s="151" t="str">
        <f>+'EVALUACION CON CONTROLES'!N52</f>
        <v>Contratista</v>
      </c>
      <c r="M47" s="152">
        <v>100</v>
      </c>
      <c r="N47" s="151" t="str">
        <f>+'EVALUACION CON CONTROLES'!G52</f>
        <v>Exigir al Contratista un Plan de Contingencia y Recuperación (PCR) que incluya alternativas de intervención (presencial/virtual/reubicación).</v>
      </c>
      <c r="O47" s="151">
        <f>+'EVALUACION CON CONTROLES'!I52</f>
        <v>4</v>
      </c>
      <c r="P47" s="151">
        <f>+'EVALUACION CON CONTROLES'!J52</f>
        <v>2</v>
      </c>
      <c r="Q47" s="151">
        <f>+'EVALUACION CON CONTROLES'!K52</f>
        <v>6</v>
      </c>
      <c r="R47" s="152" t="str">
        <f>+'EVALUACION CON CONTROLES'!L52</f>
        <v>ALTO</v>
      </c>
      <c r="S47" s="151" t="str">
        <f>+'EVALUACION CON CONTROLES'!M52</f>
        <v>No</v>
      </c>
      <c r="T47" s="151" t="str">
        <f>+'EVALUACION CON CONTROLES'!N52</f>
        <v>Contratista</v>
      </c>
      <c r="U47" s="151" t="str">
        <f>+'EVALUACION CON CONTROLES'!O52</f>
        <v>Inicio del contrato.</v>
      </c>
      <c r="V47" s="151" t="str">
        <f>+'EVALUACION CON CONTROLES'!P52</f>
        <v>Fecha en que finaliza el contrato.</v>
      </c>
      <c r="W47" s="153" t="str">
        <f>+'EVALUACION CON CONTROLES'!Q52</f>
        <v>Reporte de la aplicación del PCR y suspensión de actividades.</v>
      </c>
      <c r="X47" s="154" t="str">
        <f>+'EVALUACION CON CONTROLES'!R52</f>
        <v>Por Evento.</v>
      </c>
    </row>
    <row r="48" spans="2:24" ht="13.5" customHeight="1">
      <c r="B48" s="24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2"/>
    </row>
    <row r="49" spans="2:24" ht="13.5" customHeight="1">
      <c r="B49" s="24"/>
      <c r="C49" s="141"/>
      <c r="D49" s="141"/>
      <c r="E49" s="155"/>
      <c r="F49" s="321" t="s">
        <v>305</v>
      </c>
      <c r="G49" s="321"/>
      <c r="H49" s="155"/>
      <c r="I49" s="155"/>
      <c r="J49" s="322" t="s">
        <v>295</v>
      </c>
      <c r="K49" s="322"/>
      <c r="L49" s="322"/>
      <c r="M49" s="322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2"/>
    </row>
    <row r="50" spans="2:24" ht="13.5" customHeight="1">
      <c r="B50" s="24"/>
      <c r="C50" s="141"/>
      <c r="D50" s="141"/>
      <c r="E50" s="337" t="s">
        <v>143</v>
      </c>
      <c r="F50" s="156" t="s">
        <v>144</v>
      </c>
      <c r="G50" s="156" t="s">
        <v>145</v>
      </c>
      <c r="H50" s="155"/>
      <c r="I50" s="155"/>
      <c r="J50" s="352" t="s">
        <v>146</v>
      </c>
      <c r="K50" s="353"/>
      <c r="L50" s="352" t="s">
        <v>145</v>
      </c>
      <c r="M50" s="353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2"/>
    </row>
    <row r="51" spans="2:24" ht="45.75" customHeight="1">
      <c r="B51" s="24"/>
      <c r="C51" s="141"/>
      <c r="D51" s="141"/>
      <c r="E51" s="337"/>
      <c r="F51" s="139" t="s">
        <v>147</v>
      </c>
      <c r="G51" s="139">
        <v>1</v>
      </c>
      <c r="H51" s="155"/>
      <c r="I51" s="155"/>
      <c r="J51" s="325" t="s">
        <v>148</v>
      </c>
      <c r="K51" s="326"/>
      <c r="L51" s="327">
        <v>1</v>
      </c>
      <c r="M51" s="327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2"/>
    </row>
    <row r="52" spans="2:24" ht="38.25" customHeight="1">
      <c r="B52" s="24"/>
      <c r="C52" s="141"/>
      <c r="D52" s="141"/>
      <c r="E52" s="337"/>
      <c r="F52" s="139" t="s">
        <v>149</v>
      </c>
      <c r="G52" s="139">
        <v>2</v>
      </c>
      <c r="H52" s="155"/>
      <c r="I52" s="155"/>
      <c r="J52" s="325" t="s">
        <v>150</v>
      </c>
      <c r="K52" s="326"/>
      <c r="L52" s="327">
        <v>2</v>
      </c>
      <c r="M52" s="327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2"/>
    </row>
    <row r="53" spans="2:24" ht="31.5" customHeight="1">
      <c r="B53" s="24"/>
      <c r="C53" s="141"/>
      <c r="D53" s="141"/>
      <c r="E53" s="337"/>
      <c r="F53" s="139" t="s">
        <v>151</v>
      </c>
      <c r="G53" s="139">
        <v>3</v>
      </c>
      <c r="H53" s="155"/>
      <c r="I53" s="155"/>
      <c r="J53" s="325" t="s">
        <v>152</v>
      </c>
      <c r="K53" s="326"/>
      <c r="L53" s="327">
        <v>3</v>
      </c>
      <c r="M53" s="327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2"/>
    </row>
    <row r="54" spans="2:24" ht="33" customHeight="1">
      <c r="B54" s="24"/>
      <c r="C54" s="141"/>
      <c r="D54" s="141"/>
      <c r="E54" s="337"/>
      <c r="F54" s="139" t="s">
        <v>153</v>
      </c>
      <c r="G54" s="139">
        <v>4</v>
      </c>
      <c r="H54" s="155"/>
      <c r="I54" s="155"/>
      <c r="J54" s="325" t="s">
        <v>154</v>
      </c>
      <c r="K54" s="326"/>
      <c r="L54" s="327">
        <v>4</v>
      </c>
      <c r="M54" s="327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2"/>
    </row>
    <row r="55" spans="2:24" ht="22.5" customHeight="1">
      <c r="B55" s="24"/>
      <c r="C55" s="141"/>
      <c r="D55" s="141"/>
      <c r="E55" s="337"/>
      <c r="F55" s="139" t="s">
        <v>155</v>
      </c>
      <c r="G55" s="139">
        <v>5</v>
      </c>
      <c r="H55" s="155"/>
      <c r="I55" s="155"/>
      <c r="J55" s="325" t="s">
        <v>156</v>
      </c>
      <c r="K55" s="326"/>
      <c r="L55" s="327">
        <v>5</v>
      </c>
      <c r="M55" s="327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2"/>
    </row>
    <row r="56" spans="2:24" ht="13.5" customHeight="1">
      <c r="B56" s="24"/>
      <c r="C56" s="141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2"/>
    </row>
    <row r="57" spans="2:24" ht="13.5" customHeight="1">
      <c r="B57" s="24"/>
      <c r="C57" s="141"/>
      <c r="D57" s="322" t="s">
        <v>157</v>
      </c>
      <c r="E57" s="322"/>
      <c r="F57" s="322"/>
      <c r="G57" s="322"/>
      <c r="H57" s="322"/>
      <c r="I57" s="322"/>
      <c r="J57" s="322"/>
      <c r="K57" s="322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2"/>
    </row>
    <row r="58" spans="2:24" ht="13.5" customHeight="1">
      <c r="B58" s="24"/>
      <c r="C58" s="141"/>
      <c r="D58" s="333" t="s">
        <v>144</v>
      </c>
      <c r="E58" s="333" t="s">
        <v>145</v>
      </c>
      <c r="F58" s="328" t="s">
        <v>148</v>
      </c>
      <c r="G58" s="328"/>
      <c r="H58" s="323" t="s">
        <v>150</v>
      </c>
      <c r="I58" s="324"/>
      <c r="J58" s="158" t="s">
        <v>152</v>
      </c>
      <c r="K58" s="158" t="s">
        <v>154</v>
      </c>
      <c r="L58" s="156" t="s">
        <v>156</v>
      </c>
      <c r="M58" s="141"/>
      <c r="N58" s="141"/>
      <c r="O58" s="141"/>
      <c r="P58" s="322" t="s">
        <v>171</v>
      </c>
      <c r="Q58" s="322"/>
      <c r="R58" s="322"/>
      <c r="S58" s="322"/>
      <c r="T58" s="322"/>
      <c r="U58" s="141"/>
      <c r="V58" s="141"/>
      <c r="W58" s="141"/>
      <c r="X58" s="142"/>
    </row>
    <row r="59" spans="2:24" ht="13.5" customHeight="1">
      <c r="B59" s="24"/>
      <c r="C59" s="141"/>
      <c r="D59" s="333"/>
      <c r="E59" s="333"/>
      <c r="F59" s="336">
        <v>1</v>
      </c>
      <c r="G59" s="336"/>
      <c r="H59" s="334">
        <v>2</v>
      </c>
      <c r="I59" s="335"/>
      <c r="J59" s="159">
        <v>3</v>
      </c>
      <c r="K59" s="159">
        <v>4</v>
      </c>
      <c r="L59" s="159">
        <v>5</v>
      </c>
      <c r="M59" s="141"/>
      <c r="N59" s="141"/>
      <c r="O59" s="141"/>
      <c r="P59" s="328" t="s">
        <v>157</v>
      </c>
      <c r="Q59" s="328"/>
      <c r="R59" s="328"/>
      <c r="S59" s="328" t="s">
        <v>170</v>
      </c>
      <c r="T59" s="328"/>
      <c r="U59" s="141"/>
      <c r="V59" s="141"/>
      <c r="W59" s="141"/>
      <c r="X59" s="142"/>
    </row>
    <row r="60" spans="2:24" ht="65.25" customHeight="1">
      <c r="B60" s="24"/>
      <c r="C60" s="141"/>
      <c r="D60" s="139" t="s">
        <v>147</v>
      </c>
      <c r="E60" s="157">
        <v>1</v>
      </c>
      <c r="F60" s="314">
        <v>2</v>
      </c>
      <c r="G60" s="314"/>
      <c r="H60" s="349">
        <v>3</v>
      </c>
      <c r="I60" s="350"/>
      <c r="J60" s="160">
        <v>4</v>
      </c>
      <c r="K60" s="161">
        <v>5</v>
      </c>
      <c r="L60" s="162">
        <v>6</v>
      </c>
      <c r="M60" s="141"/>
      <c r="N60" s="141"/>
      <c r="O60" s="141"/>
      <c r="P60" s="315" t="s">
        <v>172</v>
      </c>
      <c r="Q60" s="315"/>
      <c r="R60" s="315"/>
      <c r="S60" s="313" t="s">
        <v>173</v>
      </c>
      <c r="T60" s="313"/>
      <c r="U60" s="141"/>
      <c r="V60" s="141"/>
      <c r="W60" s="141"/>
      <c r="X60" s="142"/>
    </row>
    <row r="61" spans="2:24" ht="13.5" customHeight="1">
      <c r="B61" s="24"/>
      <c r="C61" s="141"/>
      <c r="D61" s="139" t="s">
        <v>149</v>
      </c>
      <c r="E61" s="157">
        <v>2</v>
      </c>
      <c r="F61" s="314">
        <v>3</v>
      </c>
      <c r="G61" s="314"/>
      <c r="H61" s="349">
        <v>4</v>
      </c>
      <c r="I61" s="350"/>
      <c r="J61" s="161">
        <v>5</v>
      </c>
      <c r="K61" s="162">
        <v>6</v>
      </c>
      <c r="L61" s="162">
        <v>7</v>
      </c>
      <c r="M61" s="141"/>
      <c r="N61" s="141"/>
      <c r="O61" s="141"/>
      <c r="P61" s="346" t="s">
        <v>174</v>
      </c>
      <c r="Q61" s="346"/>
      <c r="R61" s="346"/>
      <c r="S61" s="313" t="s">
        <v>175</v>
      </c>
      <c r="T61" s="313"/>
      <c r="U61" s="141"/>
      <c r="V61" s="141"/>
      <c r="W61" s="141"/>
      <c r="X61" s="142"/>
    </row>
    <row r="62" spans="2:24" ht="13.5" customHeight="1">
      <c r="B62" s="24"/>
      <c r="C62" s="141"/>
      <c r="D62" s="139" t="s">
        <v>151</v>
      </c>
      <c r="E62" s="157">
        <v>3</v>
      </c>
      <c r="F62" s="314">
        <v>4</v>
      </c>
      <c r="G62" s="314"/>
      <c r="H62" s="329">
        <v>5</v>
      </c>
      <c r="I62" s="330"/>
      <c r="J62" s="162">
        <v>6</v>
      </c>
      <c r="K62" s="162">
        <v>7</v>
      </c>
      <c r="L62" s="163">
        <v>8</v>
      </c>
      <c r="M62" s="141"/>
      <c r="N62" s="141"/>
      <c r="O62" s="141"/>
      <c r="P62" s="351">
        <v>5</v>
      </c>
      <c r="Q62" s="351"/>
      <c r="R62" s="351"/>
      <c r="S62" s="313" t="s">
        <v>176</v>
      </c>
      <c r="T62" s="313"/>
      <c r="U62" s="141"/>
      <c r="V62" s="141"/>
      <c r="W62" s="141"/>
      <c r="X62" s="142"/>
    </row>
    <row r="63" spans="2:24" ht="13.5" customHeight="1">
      <c r="B63" s="24"/>
      <c r="C63" s="141"/>
      <c r="D63" s="139" t="s">
        <v>153</v>
      </c>
      <c r="E63" s="157">
        <v>4</v>
      </c>
      <c r="F63" s="351">
        <v>5</v>
      </c>
      <c r="G63" s="351"/>
      <c r="H63" s="347">
        <v>6</v>
      </c>
      <c r="I63" s="348"/>
      <c r="J63" s="162">
        <v>7</v>
      </c>
      <c r="K63" s="163">
        <v>8</v>
      </c>
      <c r="L63" s="163">
        <v>9</v>
      </c>
      <c r="M63" s="141"/>
      <c r="N63" s="141"/>
      <c r="O63" s="141"/>
      <c r="P63" s="314" t="s">
        <v>177</v>
      </c>
      <c r="Q63" s="314"/>
      <c r="R63" s="314"/>
      <c r="S63" s="313" t="s">
        <v>178</v>
      </c>
      <c r="T63" s="313"/>
      <c r="U63" s="141"/>
      <c r="V63" s="141"/>
      <c r="W63" s="141"/>
      <c r="X63" s="142"/>
    </row>
    <row r="64" spans="2:24" ht="13.5" customHeight="1">
      <c r="B64" s="24"/>
      <c r="C64" s="141"/>
      <c r="D64" s="139" t="s">
        <v>155</v>
      </c>
      <c r="E64" s="157">
        <v>5</v>
      </c>
      <c r="F64" s="346">
        <v>6</v>
      </c>
      <c r="G64" s="346"/>
      <c r="H64" s="347">
        <v>7</v>
      </c>
      <c r="I64" s="348"/>
      <c r="J64" s="163">
        <v>8</v>
      </c>
      <c r="K64" s="163">
        <v>9</v>
      </c>
      <c r="L64" s="163">
        <v>10</v>
      </c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2"/>
    </row>
    <row r="65" spans="2:24" ht="13.5" customHeight="1" thickBot="1">
      <c r="B65" s="17"/>
      <c r="C65" s="164"/>
      <c r="D65" s="165"/>
      <c r="E65" s="165"/>
      <c r="F65" s="165"/>
      <c r="G65" s="165"/>
      <c r="H65" s="165"/>
      <c r="I65" s="165"/>
      <c r="J65" s="165"/>
      <c r="K65" s="165"/>
      <c r="L65" s="165"/>
      <c r="M65" s="165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6"/>
    </row>
    <row r="66" spans="2:24" ht="16.5" customHeight="1">
      <c r="D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2:24" ht="16.5" customHeight="1">
      <c r="D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2:24" ht="12.75" customHeight="1">
      <c r="D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24" ht="15" hidden="1">
      <c r="B69" s="15" t="s">
        <v>306</v>
      </c>
      <c r="D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2:24" ht="15" hidden="1">
      <c r="B70" s="15" t="s">
        <v>307</v>
      </c>
      <c r="D70" s="18"/>
      <c r="F70" s="13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</row>
    <row r="71" spans="2:24" ht="15" hidden="1">
      <c r="B71" s="15" t="s">
        <v>308</v>
      </c>
      <c r="D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24">
      <c r="D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2:24">
      <c r="D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2:24">
      <c r="D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2:24" ht="12.75" customHeight="1">
      <c r="D75" s="13"/>
    </row>
    <row r="76" spans="2:24">
      <c r="D76" s="13"/>
    </row>
  </sheetData>
  <mergeCells count="49">
    <mergeCell ref="W2:X4"/>
    <mergeCell ref="B7:X8"/>
    <mergeCell ref="F64:G64"/>
    <mergeCell ref="H64:I64"/>
    <mergeCell ref="P59:R59"/>
    <mergeCell ref="H61:I61"/>
    <mergeCell ref="H60:I60"/>
    <mergeCell ref="F62:G62"/>
    <mergeCell ref="F63:G63"/>
    <mergeCell ref="P62:R62"/>
    <mergeCell ref="H63:I63"/>
    <mergeCell ref="P61:R61"/>
    <mergeCell ref="L50:M50"/>
    <mergeCell ref="J50:K50"/>
    <mergeCell ref="J53:K53"/>
    <mergeCell ref="S59:T59"/>
    <mergeCell ref="J54:K54"/>
    <mergeCell ref="P58:T58"/>
    <mergeCell ref="B2:B4"/>
    <mergeCell ref="C2:V4"/>
    <mergeCell ref="E58:E59"/>
    <mergeCell ref="H59:I59"/>
    <mergeCell ref="J55:K55"/>
    <mergeCell ref="L55:M55"/>
    <mergeCell ref="D58:D59"/>
    <mergeCell ref="F59:G59"/>
    <mergeCell ref="E50:E55"/>
    <mergeCell ref="S60:T60"/>
    <mergeCell ref="F60:G60"/>
    <mergeCell ref="S61:T61"/>
    <mergeCell ref="S62:T62"/>
    <mergeCell ref="H62:I62"/>
    <mergeCell ref="F61:G61"/>
    <mergeCell ref="S63:T63"/>
    <mergeCell ref="P63:R63"/>
    <mergeCell ref="P60:R60"/>
    <mergeCell ref="B9:R9"/>
    <mergeCell ref="B6:X6"/>
    <mergeCell ref="F49:G49"/>
    <mergeCell ref="J49:M49"/>
    <mergeCell ref="H58:I58"/>
    <mergeCell ref="J51:K51"/>
    <mergeCell ref="J52:K52"/>
    <mergeCell ref="L53:M53"/>
    <mergeCell ref="L54:M54"/>
    <mergeCell ref="D57:K57"/>
    <mergeCell ref="F58:G58"/>
    <mergeCell ref="L51:M51"/>
    <mergeCell ref="L52:M52"/>
  </mergeCells>
  <phoneticPr fontId="1" type="noConversion"/>
  <conditionalFormatting sqref="K11:K47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47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salud.chapinero</cp:lastModifiedBy>
  <cp:revision/>
  <dcterms:created xsi:type="dcterms:W3CDTF">2007-06-14T01:55:06Z</dcterms:created>
  <dcterms:modified xsi:type="dcterms:W3CDTF">2025-12-24T13:59:06Z</dcterms:modified>
  <cp:category/>
  <cp:contentStatus/>
</cp:coreProperties>
</file>